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39"/>
  <workbookPr/>
  <mc:AlternateContent xmlns:mc="http://schemas.openxmlformats.org/markup-compatibility/2006">
    <mc:Choice Requires="x15">
      <x15ac:absPath xmlns:x15ac="http://schemas.microsoft.com/office/spreadsheetml/2010/11/ac" url="W:\home\Share\調査統計excel\学校一覧関係\令和6年\HP用\確定版\"/>
    </mc:Choice>
  </mc:AlternateContent>
  <xr:revisionPtr revIDLastSave="0" documentId="13_ncr:1_{1E80CBB8-183A-4348-9B05-FEC5B42A1CCE}" xr6:coauthVersionLast="36" xr6:coauthVersionMax="47" xr10:uidLastSave="{00000000-0000-0000-0000-000000000000}"/>
  <bookViews>
    <workbookView xWindow="0" yWindow="0" windowWidth="28800" windowHeight="11760" firstSheet="39" activeTab="47" xr2:uid="{00000000-000D-0000-FFFF-FFFF00000000}"/>
  </bookViews>
  <sheets>
    <sheet name="1～6 " sheetId="320" r:id="rId1"/>
    <sheet name="7" sheetId="316" r:id="rId2"/>
    <sheet name="8" sheetId="326" r:id="rId3"/>
    <sheet name="9" sheetId="301" r:id="rId4"/>
    <sheet name="10" sheetId="299" r:id="rId5"/>
    <sheet name="11" sheetId="303" r:id="rId6"/>
    <sheet name="12" sheetId="304" r:id="rId7"/>
    <sheet name="13" sheetId="256" r:id="rId8"/>
    <sheet name="14～15" sheetId="257" r:id="rId9"/>
    <sheet name="16" sheetId="258" r:id="rId10"/>
    <sheet name="17" sheetId="259" r:id="rId11"/>
    <sheet name="18" sheetId="260" r:id="rId12"/>
    <sheet name="19" sheetId="261" r:id="rId13"/>
    <sheet name="20" sheetId="262" r:id="rId14"/>
    <sheet name="21" sheetId="263" r:id="rId15"/>
    <sheet name="22" sheetId="264" r:id="rId16"/>
    <sheet name="23" sheetId="265" r:id="rId17"/>
    <sheet name="24" sheetId="266" r:id="rId18"/>
    <sheet name="25" sheetId="267" r:id="rId19"/>
    <sheet name="26～27" sheetId="293" r:id="rId20"/>
    <sheet name="28～29" sheetId="268" r:id="rId21"/>
    <sheet name="30～31" sheetId="294" r:id="rId22"/>
    <sheet name="32" sheetId="269" r:id="rId23"/>
    <sheet name="33" sheetId="270" r:id="rId24"/>
    <sheet name="34" sheetId="271" r:id="rId25"/>
    <sheet name="35" sheetId="272" r:id="rId26"/>
    <sheet name="36" sheetId="273" r:id="rId27"/>
    <sheet name="37" sheetId="274" r:id="rId28"/>
    <sheet name="38～39" sheetId="275" r:id="rId29"/>
    <sheet name="40～41" sheetId="295" r:id="rId30"/>
    <sheet name="42～43" sheetId="296" r:id="rId31"/>
    <sheet name="44～45" sheetId="276" r:id="rId32"/>
    <sheet name="46" sheetId="277" r:id="rId33"/>
    <sheet name="47" sheetId="313" r:id="rId34"/>
    <sheet name="48" sheetId="279" r:id="rId35"/>
    <sheet name="49" sheetId="280" r:id="rId36"/>
    <sheet name="50" sheetId="281" r:id="rId37"/>
    <sheet name="52～53" sheetId="314" r:id="rId38"/>
    <sheet name="54" sheetId="283" r:id="rId39"/>
    <sheet name="55" sheetId="284" r:id="rId40"/>
    <sheet name="56" sheetId="285" r:id="rId41"/>
    <sheet name="58～63（幼）" sheetId="286" r:id="rId42"/>
    <sheet name="64～69（幼保）" sheetId="315" r:id="rId43"/>
    <sheet name="70～83（小）" sheetId="325" r:id="rId44"/>
    <sheet name="84～93（中） " sheetId="321" r:id="rId45"/>
    <sheet name="94～99（高）" sheetId="289" r:id="rId46"/>
    <sheet name="100～101（特支）" sheetId="290" r:id="rId47"/>
    <sheet name="102～105（専・各)" sheetId="291" r:id="rId48"/>
    <sheet name="106～111（大学等）" sheetId="317" r:id="rId49"/>
    <sheet name="Sheet1" sheetId="308" state="hidden" r:id="rId50"/>
  </sheets>
  <definedNames>
    <definedName name="_xlnm.Print_Area" localSheetId="0">'1～6 '!$A$1:$AU$278</definedName>
    <definedName name="_xlnm.Print_Area" localSheetId="4">'10'!$A$1:$X$54</definedName>
    <definedName name="_xlnm.Print_Area" localSheetId="46">'100～101（特支）'!$A$1:$AX$32</definedName>
    <definedName name="_xlnm.Print_Area" localSheetId="47">'102～105（専・各)'!$A$1:$AI$123</definedName>
    <definedName name="_xlnm.Print_Area" localSheetId="48">'106～111（大学等）'!$A$1:$U$166</definedName>
    <definedName name="_xlnm.Print_Area" localSheetId="5">'11'!$A$1:$U$53</definedName>
    <definedName name="_xlnm.Print_Area" localSheetId="6">'12'!$A$1:$Z$63</definedName>
    <definedName name="_xlnm.Print_Area" localSheetId="7">'13'!$A$1:$L$71</definedName>
    <definedName name="_xlnm.Print_Area" localSheetId="8">'14～15'!$A$1:$O$20,'14～15'!$P$1:$AE$19</definedName>
    <definedName name="_xlnm.Print_Area" localSheetId="9">'16'!$A$1:$N$33</definedName>
    <definedName name="_xlnm.Print_Area" localSheetId="10">'17'!$A$1:$Z$54</definedName>
    <definedName name="_xlnm.Print_Area" localSheetId="11">'18'!$A$1:$M$60</definedName>
    <definedName name="_xlnm.Print_Area" localSheetId="12">'19'!$A$1:$Y$20</definedName>
    <definedName name="_xlnm.Print_Area" localSheetId="13">'20'!$A$1:$Q$33</definedName>
    <definedName name="_xlnm.Print_Area" localSheetId="14">'21'!$A$1:$Z$58</definedName>
    <definedName name="_xlnm.Print_Area" localSheetId="15">'22'!$A$1:$H$50</definedName>
    <definedName name="_xlnm.Print_Area" localSheetId="16">'23'!$A$1:$N$51</definedName>
    <definedName name="_xlnm.Print_Area" localSheetId="17">'24'!$A$1:$AA$58</definedName>
    <definedName name="_xlnm.Print_Area" localSheetId="18">'25'!$A$1:$P$23</definedName>
    <definedName name="_xlnm.Print_Area" localSheetId="19">'26～27'!$A$1:$AP$21</definedName>
    <definedName name="_xlnm.Print_Area" localSheetId="20">'28～29'!$A$1:$AN$21</definedName>
    <definedName name="_xlnm.Print_Area" localSheetId="21">'30～31'!$A$1:$AK$26</definedName>
    <definedName name="_xlnm.Print_Area" localSheetId="22">'32'!$A$1:$AD$81</definedName>
    <definedName name="_xlnm.Print_Area" localSheetId="23">'33'!$A$1:$H$70</definedName>
    <definedName name="_xlnm.Print_Area" localSheetId="24">'34'!$A$1:$M$51</definedName>
    <definedName name="_xlnm.Print_Area" localSheetId="25">'35'!$A$1:$K$54</definedName>
    <definedName name="_xlnm.Print_Area" localSheetId="26">'36'!$A$1:$O$41</definedName>
    <definedName name="_xlnm.Print_Area" localSheetId="27">'37'!$A$1:$T$66</definedName>
    <definedName name="_xlnm.Print_Area" localSheetId="28">'38～39'!$A$1:$AC$62</definedName>
    <definedName name="_xlnm.Print_Area" localSheetId="29">'40～41'!$A$1:$AN$59</definedName>
    <definedName name="_xlnm.Print_Area" localSheetId="30">'42～43'!$A$1:$AM$59</definedName>
    <definedName name="_xlnm.Print_Area" localSheetId="31">'44～45'!$A$1:$AM$58</definedName>
    <definedName name="_xlnm.Print_Area" localSheetId="32">'46'!$A$1:$R$67</definedName>
    <definedName name="_xlnm.Print_Area" localSheetId="33">'47'!$A$1:$O$67</definedName>
    <definedName name="_xlnm.Print_Area" localSheetId="34">'48'!$A$1:$M$66</definedName>
    <definedName name="_xlnm.Print_Area" localSheetId="35">'49'!$A$1:$S$68</definedName>
    <definedName name="_xlnm.Print_Area" localSheetId="36">'50'!$A$1:$L$127</definedName>
    <definedName name="_xlnm.Print_Area" localSheetId="37">'52～53'!$A$1:$W$66</definedName>
    <definedName name="_xlnm.Print_Area" localSheetId="38">'54'!$A$1:$O$67</definedName>
    <definedName name="_xlnm.Print_Area" localSheetId="39">'55'!$A$1:$M$66</definedName>
    <definedName name="_xlnm.Print_Area" localSheetId="40">'56'!$A$1:$P$83</definedName>
    <definedName name="_xlnm.Print_Area" localSheetId="41">'58～63（幼）'!$A$1:$AS$133</definedName>
    <definedName name="_xlnm.Print_Area" localSheetId="42">'64～69（幼保）'!$A$1:$P$330</definedName>
    <definedName name="_xlnm.Print_Area" localSheetId="1">'7'!$A$1:$T$48</definedName>
    <definedName name="_xlnm.Print_Area" localSheetId="43">'70～83（小）'!$A$1:$AT$385</definedName>
    <definedName name="_xlnm.Print_Area" localSheetId="44">'84～93（中） '!$A$1:$AQ$272</definedName>
    <definedName name="_xlnm.Print_Area" localSheetId="3">'9'!$A$1:$U$43</definedName>
    <definedName name="_xlnm.Print_Area" localSheetId="45">'94～99（高）'!$A$1:$AP$163</definedName>
    <definedName name="_xlnm.Print_Titles" localSheetId="4">'10'!$1:$2</definedName>
    <definedName name="_xlnm.Print_Titles" localSheetId="46">'100～101（特支）'!$2:$7</definedName>
    <definedName name="_xlnm.Print_Titles" localSheetId="5">'11'!$2:$2</definedName>
    <definedName name="_xlnm.Print_Titles" localSheetId="6">'12'!$1:$1</definedName>
    <definedName name="_xlnm.Print_Titles" localSheetId="7">'13'!$2:$2</definedName>
    <definedName name="_xlnm.Print_Titles" localSheetId="8">'14～15'!$1:$1</definedName>
    <definedName name="_xlnm.Print_Titles" localSheetId="9">'16'!$1:$1</definedName>
    <definedName name="_xlnm.Print_Titles" localSheetId="10">'17'!$1:$1</definedName>
    <definedName name="_xlnm.Print_Titles" localSheetId="11">'18'!$1:$2</definedName>
    <definedName name="_xlnm.Print_Titles" localSheetId="12">'19'!$1:$1</definedName>
    <definedName name="_xlnm.Print_Titles" localSheetId="13">'20'!$1:$1</definedName>
    <definedName name="_xlnm.Print_Titles" localSheetId="14">'21'!$1:$1</definedName>
    <definedName name="_xlnm.Print_Titles" localSheetId="19">'26～27'!$1:$1</definedName>
    <definedName name="_xlnm.Print_Titles" localSheetId="20">'28～29'!$1:$1</definedName>
    <definedName name="_xlnm.Print_Titles" localSheetId="21">'30～31'!$1:$1</definedName>
    <definedName name="_xlnm.Print_Titles" localSheetId="22">'32'!$1:$2</definedName>
    <definedName name="_xlnm.Print_Titles" localSheetId="23">'33'!$1:$2</definedName>
    <definedName name="_xlnm.Print_Titles" localSheetId="24">'34'!$1:$1</definedName>
    <definedName name="_xlnm.Print_Titles" localSheetId="25">'35'!$1:$1</definedName>
    <definedName name="_xlnm.Print_Titles" localSheetId="26">'36'!$1:$1</definedName>
    <definedName name="_xlnm.Print_Titles" localSheetId="27">'37'!$1:$1</definedName>
    <definedName name="_xlnm.Print_Titles" localSheetId="3">'9'!$2:$4</definedName>
  </definedNames>
  <calcPr calcId="191029"/>
</workbook>
</file>

<file path=xl/calcChain.xml><?xml version="1.0" encoding="utf-8"?>
<calcChain xmlns="http://schemas.openxmlformats.org/spreadsheetml/2006/main">
  <c r="K42" i="277" l="1"/>
  <c r="K41" i="277"/>
  <c r="K40" i="277"/>
  <c r="K39" i="277"/>
  <c r="AD83" i="286" l="1"/>
  <c r="AC83" i="286"/>
  <c r="K43" i="277"/>
  <c r="K44" i="277"/>
  <c r="K45" i="277"/>
  <c r="K46" i="277"/>
  <c r="K47" i="277"/>
  <c r="K48" i="277"/>
  <c r="K49" i="277"/>
  <c r="K50" i="277"/>
  <c r="K51" i="277"/>
  <c r="K52" i="277"/>
  <c r="K53" i="277"/>
  <c r="K54" i="277"/>
  <c r="K55" i="277"/>
  <c r="K56" i="277"/>
  <c r="K57" i="277"/>
  <c r="K58" i="277"/>
  <c r="K59" i="277"/>
  <c r="K60" i="277"/>
  <c r="K61" i="277"/>
  <c r="K62" i="277"/>
  <c r="K63" i="277"/>
  <c r="K64" i="277"/>
  <c r="K65" i="277"/>
  <c r="K66" i="277"/>
  <c r="K67" i="277"/>
  <c r="T107" i="286" l="1"/>
  <c r="U107" i="286"/>
  <c r="W107" i="286"/>
  <c r="X107" i="286"/>
  <c r="Y107" i="286"/>
  <c r="Z107" i="286"/>
  <c r="AA107" i="286"/>
  <c r="AB107" i="286"/>
  <c r="AC107" i="286"/>
  <c r="AD107" i="286"/>
  <c r="AG107" i="286"/>
  <c r="AH107" i="286"/>
  <c r="AI107" i="286"/>
  <c r="AJ107" i="286"/>
  <c r="AK107" i="286"/>
  <c r="AL107" i="286"/>
  <c r="AM107" i="286"/>
  <c r="AN107" i="286"/>
  <c r="AO107" i="286"/>
  <c r="AP107" i="286"/>
  <c r="AQ107" i="286"/>
  <c r="AR107" i="286"/>
  <c r="V108" i="286"/>
  <c r="AS108" i="286"/>
  <c r="V107" i="286" l="1"/>
  <c r="R108" i="317"/>
  <c r="S108" i="317"/>
  <c r="Q108" i="317"/>
  <c r="AB40" i="291" l="1"/>
  <c r="AC40" i="291"/>
  <c r="AD40" i="291"/>
  <c r="AE40" i="291"/>
  <c r="AF40" i="291"/>
  <c r="AG40" i="291"/>
  <c r="AH40" i="291"/>
  <c r="AA40" i="291"/>
  <c r="AB108" i="291" l="1"/>
  <c r="AC108" i="291"/>
  <c r="AD108" i="291"/>
  <c r="AE108" i="291"/>
  <c r="AF108" i="291"/>
  <c r="AG108" i="291"/>
  <c r="AH108" i="291"/>
  <c r="AA108" i="291"/>
  <c r="Z112" i="291"/>
  <c r="AC21" i="291"/>
  <c r="AD21" i="291"/>
  <c r="AB21" i="291"/>
  <c r="AA21" i="291"/>
  <c r="AC17" i="291"/>
  <c r="AD17" i="291"/>
  <c r="AE17" i="291"/>
  <c r="AF17" i="291"/>
  <c r="AG17" i="291"/>
  <c r="AH17" i="291"/>
  <c r="AB17" i="291"/>
  <c r="AA17" i="291"/>
  <c r="AB16" i="291"/>
  <c r="AC16" i="291"/>
  <c r="AD16" i="291"/>
  <c r="AE16" i="291"/>
  <c r="AF16" i="291"/>
  <c r="AG16" i="291"/>
  <c r="AH16" i="291"/>
  <c r="AA16" i="291"/>
  <c r="Z73" i="291"/>
  <c r="Z71" i="291"/>
  <c r="Z70" i="291"/>
  <c r="Z76" i="291"/>
  <c r="Z75" i="291"/>
  <c r="Z32" i="291"/>
  <c r="Q111" i="317" l="1"/>
  <c r="Q112" i="317"/>
  <c r="N111" i="317"/>
  <c r="O111" i="317"/>
  <c r="P111" i="317"/>
  <c r="R111" i="317"/>
  <c r="S111" i="317"/>
  <c r="N112" i="317"/>
  <c r="M111" i="317"/>
  <c r="P105" i="317"/>
  <c r="O105" i="317"/>
  <c r="S96" i="317"/>
  <c r="R96" i="317"/>
  <c r="P94" i="317"/>
  <c r="P96" i="317" l="1"/>
  <c r="O96" i="317"/>
  <c r="M96" i="317"/>
  <c r="U45" i="259"/>
  <c r="U46" i="259"/>
  <c r="U47" i="259"/>
  <c r="U48" i="259"/>
  <c r="U49" i="259"/>
  <c r="U50" i="259"/>
  <c r="U51" i="259"/>
  <c r="U52" i="259"/>
  <c r="U53" i="259"/>
  <c r="U54" i="259"/>
  <c r="U44" i="259"/>
  <c r="R45" i="259"/>
  <c r="R46" i="259"/>
  <c r="R47" i="259"/>
  <c r="R48" i="259"/>
  <c r="R49" i="259"/>
  <c r="R50" i="259"/>
  <c r="R51" i="259"/>
  <c r="R52" i="259"/>
  <c r="R53" i="259"/>
  <c r="R54" i="259"/>
  <c r="R44" i="259"/>
  <c r="P10" i="259"/>
  <c r="Q10" i="259"/>
  <c r="P11" i="259"/>
  <c r="Q11" i="259"/>
  <c r="P12" i="259"/>
  <c r="Q12" i="259"/>
  <c r="P13" i="259"/>
  <c r="Q13" i="259"/>
  <c r="P14" i="259"/>
  <c r="Q14" i="259"/>
  <c r="P15" i="259"/>
  <c r="Q15" i="259"/>
  <c r="P6" i="259"/>
  <c r="Q6" i="259"/>
  <c r="P7" i="259"/>
  <c r="Q7" i="259"/>
  <c r="P8" i="259"/>
  <c r="Q8" i="259"/>
  <c r="P9" i="259"/>
  <c r="Q9" i="259"/>
  <c r="Q5" i="259"/>
  <c r="P5" i="259"/>
  <c r="D6" i="258"/>
  <c r="E6" i="258"/>
  <c r="D7" i="258"/>
  <c r="E7" i="258"/>
  <c r="D8" i="258"/>
  <c r="E8" i="258"/>
  <c r="D9" i="258"/>
  <c r="E9" i="258"/>
  <c r="D10" i="258"/>
  <c r="E10" i="258"/>
  <c r="D11" i="258"/>
  <c r="E11" i="258"/>
  <c r="D12" i="258"/>
  <c r="E12" i="258"/>
  <c r="D13" i="258"/>
  <c r="E13" i="258"/>
  <c r="D14" i="258"/>
  <c r="E14" i="258"/>
  <c r="D15" i="258"/>
  <c r="E15" i="258"/>
  <c r="D16" i="258"/>
  <c r="E16" i="258"/>
  <c r="D17" i="258"/>
  <c r="E17" i="258"/>
  <c r="N96" i="317" l="1"/>
  <c r="H58" i="275"/>
  <c r="I58" i="275"/>
  <c r="AB11" i="275"/>
  <c r="I12" i="284" l="1"/>
  <c r="I13" i="284"/>
  <c r="I14" i="284"/>
  <c r="I15" i="284"/>
  <c r="I16" i="284"/>
  <c r="I17" i="284"/>
  <c r="I18" i="284"/>
  <c r="I19" i="284"/>
  <c r="I20" i="284"/>
  <c r="I21" i="284"/>
  <c r="I22" i="284"/>
  <c r="I23" i="284"/>
  <c r="I24" i="284"/>
  <c r="I25" i="284"/>
  <c r="I26" i="284"/>
  <c r="I27" i="284"/>
  <c r="I28" i="284"/>
  <c r="I29" i="284"/>
  <c r="I30" i="284"/>
  <c r="I31" i="284"/>
  <c r="I32" i="284"/>
  <c r="I33" i="284"/>
  <c r="I34" i="284"/>
  <c r="I35" i="284"/>
  <c r="K13" i="277"/>
  <c r="K14" i="277"/>
  <c r="K15" i="277"/>
  <c r="K16" i="277"/>
  <c r="K17" i="277"/>
  <c r="K18" i="277"/>
  <c r="K19" i="277"/>
  <c r="K20" i="277"/>
  <c r="K21" i="277"/>
  <c r="K22" i="277"/>
  <c r="K23" i="277"/>
  <c r="K24" i="277"/>
  <c r="K25" i="277"/>
  <c r="K26" i="277"/>
  <c r="K27" i="277"/>
  <c r="K28" i="277"/>
  <c r="K29" i="277"/>
  <c r="K30" i="277"/>
  <c r="K31" i="277"/>
  <c r="K32" i="277"/>
  <c r="K33" i="277"/>
  <c r="K34" i="277"/>
  <c r="K35" i="277"/>
  <c r="K36" i="277"/>
  <c r="I9" i="296"/>
  <c r="H9" i="296"/>
  <c r="G9" i="296"/>
  <c r="R9" i="296" l="1"/>
  <c r="M9" i="296"/>
  <c r="J9" i="296"/>
  <c r="AF11" i="276"/>
  <c r="AG11" i="276"/>
  <c r="AF12" i="276"/>
  <c r="AG12" i="276"/>
  <c r="AF13" i="276"/>
  <c r="AG13" i="276"/>
  <c r="AF14" i="276"/>
  <c r="AG14" i="276"/>
  <c r="AF15" i="276"/>
  <c r="AG15" i="276"/>
  <c r="AF16" i="276"/>
  <c r="AG16" i="276"/>
  <c r="AF17" i="276"/>
  <c r="AG17" i="276"/>
  <c r="AF18" i="276"/>
  <c r="AG18" i="276"/>
  <c r="AF19" i="276"/>
  <c r="AG19" i="276"/>
  <c r="AG10" i="276"/>
  <c r="AF10" i="276"/>
  <c r="H81" i="269" l="1"/>
  <c r="I81" i="269"/>
  <c r="I80" i="269"/>
  <c r="H80" i="269"/>
  <c r="H69" i="269"/>
  <c r="I69" i="269"/>
  <c r="H70" i="269"/>
  <c r="I70" i="269"/>
  <c r="H71" i="269"/>
  <c r="I71" i="269"/>
  <c r="H72" i="269"/>
  <c r="I72" i="269"/>
  <c r="H73" i="269"/>
  <c r="I73" i="269"/>
  <c r="H74" i="269"/>
  <c r="I74" i="269"/>
  <c r="H75" i="269"/>
  <c r="I75" i="269"/>
  <c r="H76" i="269"/>
  <c r="I76" i="269"/>
  <c r="H77" i="269"/>
  <c r="I77" i="269"/>
  <c r="H78" i="269"/>
  <c r="I78" i="269"/>
  <c r="I68" i="269"/>
  <c r="H68" i="269"/>
  <c r="H58" i="269"/>
  <c r="I58" i="269"/>
  <c r="H59" i="269"/>
  <c r="I59" i="269"/>
  <c r="H60" i="269"/>
  <c r="I60" i="269"/>
  <c r="H61" i="269"/>
  <c r="I61" i="269"/>
  <c r="H62" i="269"/>
  <c r="I62" i="269"/>
  <c r="H63" i="269"/>
  <c r="I63" i="269"/>
  <c r="H64" i="269"/>
  <c r="I64" i="269"/>
  <c r="H65" i="269"/>
  <c r="I65" i="269"/>
  <c r="H66" i="269"/>
  <c r="I66" i="269"/>
  <c r="I57" i="269"/>
  <c r="H57" i="269"/>
  <c r="H47" i="269"/>
  <c r="I47" i="269"/>
  <c r="H48" i="269"/>
  <c r="I48" i="269"/>
  <c r="H49" i="269"/>
  <c r="I49" i="269"/>
  <c r="H50" i="269"/>
  <c r="I50" i="269"/>
  <c r="H51" i="269"/>
  <c r="I51" i="269"/>
  <c r="H52" i="269"/>
  <c r="I52" i="269"/>
  <c r="H53" i="269"/>
  <c r="I53" i="269"/>
  <c r="H54" i="269"/>
  <c r="I54" i="269"/>
  <c r="H55" i="269"/>
  <c r="I55" i="269"/>
  <c r="I46" i="269"/>
  <c r="H46" i="269"/>
  <c r="H35" i="269"/>
  <c r="I35" i="269"/>
  <c r="H36" i="269"/>
  <c r="I36" i="269"/>
  <c r="H37" i="269"/>
  <c r="I37" i="269"/>
  <c r="H38" i="269"/>
  <c r="I38" i="269"/>
  <c r="H39" i="269"/>
  <c r="I39" i="269"/>
  <c r="H40" i="269"/>
  <c r="I40" i="269"/>
  <c r="H41" i="269"/>
  <c r="I41" i="269"/>
  <c r="H42" i="269"/>
  <c r="I42" i="269"/>
  <c r="H43" i="269"/>
  <c r="I43" i="269"/>
  <c r="H44" i="269"/>
  <c r="I44" i="269"/>
  <c r="I34" i="269"/>
  <c r="H34" i="269"/>
  <c r="G32" i="269"/>
  <c r="G31" i="269"/>
  <c r="H27" i="269"/>
  <c r="I27" i="269"/>
  <c r="H28" i="269"/>
  <c r="I28" i="269"/>
  <c r="H29" i="269"/>
  <c r="I29" i="269"/>
  <c r="H30" i="269"/>
  <c r="I30" i="269"/>
  <c r="H14" i="269"/>
  <c r="I14" i="269"/>
  <c r="H15" i="269"/>
  <c r="I15" i="269"/>
  <c r="H16" i="269"/>
  <c r="I16" i="269"/>
  <c r="H17" i="269"/>
  <c r="I17" i="269"/>
  <c r="H18" i="269"/>
  <c r="I18" i="269"/>
  <c r="H19" i="269"/>
  <c r="I19" i="269"/>
  <c r="H20" i="269"/>
  <c r="I20" i="269"/>
  <c r="H21" i="269"/>
  <c r="I21" i="269"/>
  <c r="H22" i="269"/>
  <c r="I22" i="269"/>
  <c r="H23" i="269"/>
  <c r="I23" i="269"/>
  <c r="H24" i="269"/>
  <c r="I24" i="269"/>
  <c r="H25" i="269"/>
  <c r="I25" i="269"/>
  <c r="H26" i="269"/>
  <c r="I26" i="269"/>
  <c r="I13" i="269"/>
  <c r="H13" i="269"/>
  <c r="AB81" i="269" l="1"/>
  <c r="AB79" i="269" s="1"/>
  <c r="AB80" i="269"/>
  <c r="AD79" i="269"/>
  <c r="AC79" i="269"/>
  <c r="AB78" i="269"/>
  <c r="AB77" i="269"/>
  <c r="AB76" i="269"/>
  <c r="AB75" i="269"/>
  <c r="AB74" i="269"/>
  <c r="AB73" i="269"/>
  <c r="AB72" i="269"/>
  <c r="AB71" i="269"/>
  <c r="AB70" i="269"/>
  <c r="AB69" i="269"/>
  <c r="AB68" i="269"/>
  <c r="AD67" i="269"/>
  <c r="AC67" i="269"/>
  <c r="AB67" i="269"/>
  <c r="AB66" i="269"/>
  <c r="AB65" i="269"/>
  <c r="AB64" i="269"/>
  <c r="AB63" i="269"/>
  <c r="AB62" i="269"/>
  <c r="AB61" i="269"/>
  <c r="AB60" i="269"/>
  <c r="AB59" i="269"/>
  <c r="AB58" i="269"/>
  <c r="AB57" i="269"/>
  <c r="AB56" i="269" s="1"/>
  <c r="AD56" i="269"/>
  <c r="AC56" i="269"/>
  <c r="AB55" i="269"/>
  <c r="AB54" i="269"/>
  <c r="AB53" i="269"/>
  <c r="AB52" i="269"/>
  <c r="AB51" i="269"/>
  <c r="AB50" i="269"/>
  <c r="AB49" i="269"/>
  <c r="AB48" i="269"/>
  <c r="AB47" i="269"/>
  <c r="AB46" i="269"/>
  <c r="AD45" i="269"/>
  <c r="AC45" i="269"/>
  <c r="AB44" i="269"/>
  <c r="AB43" i="269"/>
  <c r="AB42" i="269"/>
  <c r="AB41" i="269"/>
  <c r="AB40" i="269"/>
  <c r="AB39" i="269"/>
  <c r="AB38" i="269"/>
  <c r="AB37" i="269"/>
  <c r="AB36" i="269"/>
  <c r="AB33" i="269" s="1"/>
  <c r="AB35" i="269"/>
  <c r="AB34" i="269"/>
  <c r="AD33" i="269"/>
  <c r="AC33" i="269"/>
  <c r="AB30" i="269"/>
  <c r="AB29" i="269"/>
  <c r="AB28" i="269"/>
  <c r="AB27" i="269"/>
  <c r="AB26" i="269"/>
  <c r="AB25" i="269"/>
  <c r="AB24" i="269"/>
  <c r="AB23" i="269"/>
  <c r="AB22" i="269"/>
  <c r="AB21" i="269"/>
  <c r="AB20" i="269"/>
  <c r="AB19" i="269"/>
  <c r="AB18" i="269"/>
  <c r="AB17" i="269"/>
  <c r="AB16" i="269"/>
  <c r="AB15" i="269"/>
  <c r="AB14" i="269"/>
  <c r="AB13" i="269"/>
  <c r="AB12" i="269"/>
  <c r="AB11" i="269"/>
  <c r="AB10" i="269" s="1"/>
  <c r="AD10" i="269"/>
  <c r="AC10" i="269"/>
  <c r="AB45" i="269" l="1"/>
  <c r="Q21" i="268"/>
  <c r="Q21" i="293"/>
  <c r="U28" i="289" l="1"/>
  <c r="Q33" i="317" l="1"/>
  <c r="N33" i="317"/>
  <c r="N34" i="317"/>
  <c r="Z54" i="291"/>
  <c r="Z46" i="291"/>
  <c r="X112" i="289"/>
  <c r="Y112" i="289"/>
  <c r="Z112" i="289"/>
  <c r="W112" i="289" l="1"/>
  <c r="V112" i="289"/>
  <c r="U130" i="289"/>
  <c r="U131" i="289"/>
  <c r="S51" i="321" l="1"/>
  <c r="S52" i="321"/>
  <c r="S53" i="321"/>
  <c r="S54" i="321"/>
  <c r="S55" i="321"/>
  <c r="S56" i="321"/>
  <c r="S57" i="321"/>
  <c r="S58" i="321"/>
  <c r="S59" i="321"/>
  <c r="S60" i="321"/>
  <c r="S61" i="321"/>
  <c r="S62" i="321"/>
  <c r="AT385" i="325" l="1"/>
  <c r="W385" i="325"/>
  <c r="S385" i="325"/>
  <c r="AS384" i="325"/>
  <c r="AR384" i="325"/>
  <c r="AQ384" i="325"/>
  <c r="AP384" i="325"/>
  <c r="AO384" i="325"/>
  <c r="AN384" i="325"/>
  <c r="AM384" i="325"/>
  <c r="AL384" i="325"/>
  <c r="AK384" i="325"/>
  <c r="AJ384" i="325"/>
  <c r="AI384" i="325"/>
  <c r="AH384" i="325"/>
  <c r="AG384" i="325"/>
  <c r="AF384" i="325"/>
  <c r="AE384" i="325"/>
  <c r="AD384" i="325"/>
  <c r="AC384" i="325"/>
  <c r="AB384" i="325"/>
  <c r="AA384" i="325"/>
  <c r="Z384" i="325"/>
  <c r="Y384" i="325"/>
  <c r="X384" i="325"/>
  <c r="W384" i="325"/>
  <c r="V384" i="325"/>
  <c r="U384" i="325"/>
  <c r="T384" i="325"/>
  <c r="S384" i="325"/>
  <c r="AT383" i="325"/>
  <c r="W383" i="325"/>
  <c r="S383" i="325"/>
  <c r="AT382" i="325"/>
  <c r="W382" i="325"/>
  <c r="S382" i="325"/>
  <c r="AT381" i="325"/>
  <c r="W381" i="325"/>
  <c r="S381" i="325"/>
  <c r="AT380" i="325"/>
  <c r="W380" i="325"/>
  <c r="S380" i="325"/>
  <c r="S379" i="325" s="1"/>
  <c r="AS379" i="325"/>
  <c r="AR379" i="325"/>
  <c r="AQ379" i="325"/>
  <c r="AP379" i="325"/>
  <c r="AO379" i="325"/>
  <c r="AN379" i="325"/>
  <c r="AM379" i="325"/>
  <c r="AL379" i="325"/>
  <c r="AK379" i="325"/>
  <c r="AJ379" i="325"/>
  <c r="AI379" i="325"/>
  <c r="AH379" i="325"/>
  <c r="AG379" i="325"/>
  <c r="AF379" i="325"/>
  <c r="AE379" i="325"/>
  <c r="AD379" i="325"/>
  <c r="AC379" i="325"/>
  <c r="AB379" i="325"/>
  <c r="AA379" i="325"/>
  <c r="Z379" i="325"/>
  <c r="Y379" i="325"/>
  <c r="W379" i="325" s="1"/>
  <c r="X379" i="325"/>
  <c r="V379" i="325"/>
  <c r="U379" i="325"/>
  <c r="T379" i="325"/>
  <c r="AT378" i="325"/>
  <c r="W378" i="325"/>
  <c r="S378" i="325"/>
  <c r="AT377" i="325"/>
  <c r="W377" i="325"/>
  <c r="S377" i="325"/>
  <c r="AT376" i="325"/>
  <c r="W376" i="325"/>
  <c r="S376" i="325"/>
  <c r="S375" i="325" s="1"/>
  <c r="S356" i="325" s="1"/>
  <c r="S35" i="325" s="1"/>
  <c r="AS375" i="325"/>
  <c r="AS356" i="325" s="1"/>
  <c r="AR375" i="325"/>
  <c r="AQ375" i="325"/>
  <c r="AP375" i="325"/>
  <c r="AP356" i="325" s="1"/>
  <c r="AP41" i="325" s="1"/>
  <c r="AO375" i="325"/>
  <c r="AO356" i="325" s="1"/>
  <c r="AN375" i="325"/>
  <c r="AM375" i="325"/>
  <c r="AL375" i="325"/>
  <c r="AL356" i="325" s="1"/>
  <c r="AL41" i="325" s="1"/>
  <c r="AK375" i="325"/>
  <c r="AK356" i="325" s="1"/>
  <c r="AJ375" i="325"/>
  <c r="AI375" i="325"/>
  <c r="AH375" i="325"/>
  <c r="AH356" i="325" s="1"/>
  <c r="AH41" i="325" s="1"/>
  <c r="AG375" i="325"/>
  <c r="AG356" i="325" s="1"/>
  <c r="AF375" i="325"/>
  <c r="AE375" i="325"/>
  <c r="AD375" i="325"/>
  <c r="AD356" i="325" s="1"/>
  <c r="AD41" i="325" s="1"/>
  <c r="AC375" i="325"/>
  <c r="AC356" i="325" s="1"/>
  <c r="AB375" i="325"/>
  <c r="AA375" i="325"/>
  <c r="Z375" i="325"/>
  <c r="Z356" i="325" s="1"/>
  <c r="Z41" i="325" s="1"/>
  <c r="Y375" i="325"/>
  <c r="W375" i="325" s="1"/>
  <c r="X375" i="325"/>
  <c r="V375" i="325"/>
  <c r="V356" i="325" s="1"/>
  <c r="V41" i="325" s="1"/>
  <c r="U375" i="325"/>
  <c r="T375" i="325"/>
  <c r="AT366" i="325"/>
  <c r="W366" i="325"/>
  <c r="S366" i="325"/>
  <c r="AS365" i="325"/>
  <c r="AR365" i="325"/>
  <c r="AQ365" i="325"/>
  <c r="AP365" i="325"/>
  <c r="AO365" i="325"/>
  <c r="AN365" i="325"/>
  <c r="AM365" i="325"/>
  <c r="AL365" i="325"/>
  <c r="AK365" i="325"/>
  <c r="AJ365" i="325"/>
  <c r="AI365" i="325"/>
  <c r="AH365" i="325"/>
  <c r="AG365" i="325"/>
  <c r="AF365" i="325"/>
  <c r="AE365" i="325"/>
  <c r="AD365" i="325"/>
  <c r="AC365" i="325"/>
  <c r="AB365" i="325"/>
  <c r="AA365" i="325"/>
  <c r="Z365" i="325"/>
  <c r="Y365" i="325"/>
  <c r="X365" i="325"/>
  <c r="W365" i="325" s="1"/>
  <c r="V365" i="325"/>
  <c r="U365" i="325"/>
  <c r="T365" i="325"/>
  <c r="S365" i="325"/>
  <c r="AT364" i="325"/>
  <c r="W364" i="325"/>
  <c r="S364" i="325"/>
  <c r="AT363" i="325"/>
  <c r="W363" i="325"/>
  <c r="S363" i="325"/>
  <c r="AT362" i="325"/>
  <c r="W362" i="325"/>
  <c r="S362" i="325"/>
  <c r="AT361" i="325"/>
  <c r="W361" i="325"/>
  <c r="S361" i="325"/>
  <c r="AS360" i="325"/>
  <c r="AR360" i="325"/>
  <c r="AQ360" i="325"/>
  <c r="AP360" i="325"/>
  <c r="AO360" i="325"/>
  <c r="AN360" i="325"/>
  <c r="AM360" i="325"/>
  <c r="AL360" i="325"/>
  <c r="AK360" i="325"/>
  <c r="AJ360" i="325"/>
  <c r="AI360" i="325"/>
  <c r="AH360" i="325"/>
  <c r="AG360" i="325"/>
  <c r="AF360" i="325"/>
  <c r="AE360" i="325"/>
  <c r="AD360" i="325"/>
  <c r="AC360" i="325"/>
  <c r="AB360" i="325"/>
  <c r="AA360" i="325"/>
  <c r="Z360" i="325"/>
  <c r="Y360" i="325"/>
  <c r="X360" i="325"/>
  <c r="W360" i="325"/>
  <c r="V360" i="325"/>
  <c r="U360" i="325"/>
  <c r="T360" i="325"/>
  <c r="S360" i="325"/>
  <c r="AT359" i="325"/>
  <c r="W359" i="325"/>
  <c r="S359" i="325"/>
  <c r="AT358" i="325"/>
  <c r="W358" i="325"/>
  <c r="S358" i="325"/>
  <c r="AS357" i="325"/>
  <c r="AR357" i="325"/>
  <c r="AR356" i="325" s="1"/>
  <c r="AQ357" i="325"/>
  <c r="AP357" i="325"/>
  <c r="AO357" i="325"/>
  <c r="AN357" i="325"/>
  <c r="AN356" i="325" s="1"/>
  <c r="AM357" i="325"/>
  <c r="AL357" i="325"/>
  <c r="AK357" i="325"/>
  <c r="AJ357" i="325"/>
  <c r="AJ356" i="325" s="1"/>
  <c r="AI357" i="325"/>
  <c r="AH357" i="325"/>
  <c r="AG357" i="325"/>
  <c r="AF357" i="325"/>
  <c r="AF356" i="325" s="1"/>
  <c r="AE357" i="325"/>
  <c r="AD357" i="325"/>
  <c r="AC357" i="325"/>
  <c r="AB357" i="325"/>
  <c r="AB356" i="325" s="1"/>
  <c r="AA357" i="325"/>
  <c r="Z357" i="325"/>
  <c r="Y357" i="325"/>
  <c r="X357" i="325"/>
  <c r="V357" i="325"/>
  <c r="U357" i="325"/>
  <c r="T357" i="325"/>
  <c r="T356" i="325" s="1"/>
  <c r="T41" i="325" s="1"/>
  <c r="S357" i="325"/>
  <c r="AQ356" i="325"/>
  <c r="AQ41" i="325" s="1"/>
  <c r="AM356" i="325"/>
  <c r="AM41" i="325" s="1"/>
  <c r="AI356" i="325"/>
  <c r="AI41" i="325" s="1"/>
  <c r="AE356" i="325"/>
  <c r="AE41" i="325" s="1"/>
  <c r="AA356" i="325"/>
  <c r="AA41" i="325" s="1"/>
  <c r="Y356" i="325"/>
  <c r="U356" i="325"/>
  <c r="AT355" i="325"/>
  <c r="W355" i="325"/>
  <c r="S355" i="325"/>
  <c r="AT354" i="325"/>
  <c r="W354" i="325"/>
  <c r="S354" i="325"/>
  <c r="AS353" i="325"/>
  <c r="AR353" i="325"/>
  <c r="AQ353" i="325"/>
  <c r="AP353" i="325"/>
  <c r="AO353" i="325"/>
  <c r="AN353" i="325"/>
  <c r="AM353" i="325"/>
  <c r="AL353" i="325"/>
  <c r="AK353" i="325"/>
  <c r="AJ353" i="325"/>
  <c r="AI353" i="325"/>
  <c r="AH353" i="325"/>
  <c r="AG353" i="325"/>
  <c r="AF353" i="325"/>
  <c r="AE353" i="325"/>
  <c r="AD353" i="325"/>
  <c r="AC353" i="325"/>
  <c r="AB353" i="325"/>
  <c r="AA353" i="325"/>
  <c r="Z353" i="325"/>
  <c r="Y353" i="325"/>
  <c r="X353" i="325"/>
  <c r="W353" i="325" s="1"/>
  <c r="V353" i="325"/>
  <c r="U353" i="325"/>
  <c r="T353" i="325"/>
  <c r="S353" i="325"/>
  <c r="AT352" i="325"/>
  <c r="W352" i="325"/>
  <c r="S352" i="325"/>
  <c r="S351" i="325" s="1"/>
  <c r="AS351" i="325"/>
  <c r="AR351" i="325"/>
  <c r="AQ351" i="325"/>
  <c r="AP351" i="325"/>
  <c r="AP345" i="325" s="1"/>
  <c r="AP40" i="325" s="1"/>
  <c r="AO351" i="325"/>
  <c r="AN351" i="325"/>
  <c r="AM351" i="325"/>
  <c r="AL351" i="325"/>
  <c r="AL345" i="325" s="1"/>
  <c r="AL40" i="325" s="1"/>
  <c r="AK351" i="325"/>
  <c r="AJ351" i="325"/>
  <c r="AI351" i="325"/>
  <c r="AH351" i="325"/>
  <c r="AH345" i="325" s="1"/>
  <c r="AH40" i="325" s="1"/>
  <c r="AG351" i="325"/>
  <c r="AF351" i="325"/>
  <c r="AE351" i="325"/>
  <c r="AD351" i="325"/>
  <c r="AD345" i="325" s="1"/>
  <c r="AD40" i="325" s="1"/>
  <c r="AC351" i="325"/>
  <c r="AB351" i="325"/>
  <c r="AA351" i="325"/>
  <c r="Z351" i="325"/>
  <c r="Z345" i="325" s="1"/>
  <c r="Y351" i="325"/>
  <c r="X351" i="325"/>
  <c r="W351" i="325" s="1"/>
  <c r="V351" i="325"/>
  <c r="V345" i="325" s="1"/>
  <c r="V40" i="325" s="1"/>
  <c r="U351" i="325"/>
  <c r="T351" i="325"/>
  <c r="AT350" i="325"/>
  <c r="W350" i="325"/>
  <c r="S350" i="325"/>
  <c r="AS349" i="325"/>
  <c r="AR349" i="325"/>
  <c r="AQ349" i="325"/>
  <c r="AP349" i="325"/>
  <c r="AO349" i="325"/>
  <c r="AN349" i="325"/>
  <c r="AN345" i="325" s="1"/>
  <c r="AM349" i="325"/>
  <c r="AL349" i="325"/>
  <c r="AK349" i="325"/>
  <c r="AJ349" i="325"/>
  <c r="AI349" i="325"/>
  <c r="AH349" i="325"/>
  <c r="AG349" i="325"/>
  <c r="AF349" i="325"/>
  <c r="AF345" i="325" s="1"/>
  <c r="AE349" i="325"/>
  <c r="AD349" i="325"/>
  <c r="AC349" i="325"/>
  <c r="AB349" i="325"/>
  <c r="AA349" i="325"/>
  <c r="Z349" i="325"/>
  <c r="Y349" i="325"/>
  <c r="X349" i="325"/>
  <c r="W349" i="325" s="1"/>
  <c r="V349" i="325"/>
  <c r="U349" i="325"/>
  <c r="T349" i="325"/>
  <c r="S349" i="325"/>
  <c r="AT348" i="325"/>
  <c r="W348" i="325"/>
  <c r="S348" i="325"/>
  <c r="S346" i="325" s="1"/>
  <c r="S345" i="325" s="1"/>
  <c r="AT347" i="325"/>
  <c r="W347" i="325"/>
  <c r="S347" i="325"/>
  <c r="AS346" i="325"/>
  <c r="AS345" i="325" s="1"/>
  <c r="AS40" i="325" s="1"/>
  <c r="AR346" i="325"/>
  <c r="AQ346" i="325"/>
  <c r="AP346" i="325"/>
  <c r="AO346" i="325"/>
  <c r="AO345" i="325" s="1"/>
  <c r="AO40" i="325" s="1"/>
  <c r="AN346" i="325"/>
  <c r="AM346" i="325"/>
  <c r="AL346" i="325"/>
  <c r="AK346" i="325"/>
  <c r="AK345" i="325" s="1"/>
  <c r="AK40" i="325" s="1"/>
  <c r="AJ346" i="325"/>
  <c r="AI346" i="325"/>
  <c r="AH346" i="325"/>
  <c r="AG346" i="325"/>
  <c r="AG345" i="325" s="1"/>
  <c r="AG40" i="325" s="1"/>
  <c r="AF346" i="325"/>
  <c r="AE346" i="325"/>
  <c r="AD346" i="325"/>
  <c r="AC346" i="325"/>
  <c r="AC345" i="325" s="1"/>
  <c r="AC40" i="325" s="1"/>
  <c r="AB346" i="325"/>
  <c r="AA346" i="325"/>
  <c r="Z346" i="325"/>
  <c r="Y346" i="325"/>
  <c r="Y345" i="325" s="1"/>
  <c r="Y40" i="325" s="1"/>
  <c r="X346" i="325"/>
  <c r="W346" i="325" s="1"/>
  <c r="V346" i="325"/>
  <c r="U346" i="325"/>
  <c r="U345" i="325" s="1"/>
  <c r="U40" i="325" s="1"/>
  <c r="T346" i="325"/>
  <c r="AR345" i="325"/>
  <c r="AR40" i="325" s="1"/>
  <c r="AQ345" i="325"/>
  <c r="AM345" i="325"/>
  <c r="AJ345" i="325"/>
  <c r="AJ40" i="325" s="1"/>
  <c r="AI345" i="325"/>
  <c r="AE345" i="325"/>
  <c r="AB345" i="325"/>
  <c r="AB40" i="325" s="1"/>
  <c r="AA345" i="325"/>
  <c r="T345" i="325"/>
  <c r="T40" i="325" s="1"/>
  <c r="AT344" i="325"/>
  <c r="W344" i="325"/>
  <c r="S344" i="325"/>
  <c r="AT343" i="325"/>
  <c r="W343" i="325"/>
  <c r="S343" i="325"/>
  <c r="AT342" i="325"/>
  <c r="W342" i="325"/>
  <c r="S342" i="325"/>
  <c r="AT341" i="325"/>
  <c r="W341" i="325"/>
  <c r="S341" i="325"/>
  <c r="AT340" i="325"/>
  <c r="W340" i="325"/>
  <c r="S340" i="325"/>
  <c r="S339" i="325" s="1"/>
  <c r="AS339" i="325"/>
  <c r="AR339" i="325"/>
  <c r="AQ339" i="325"/>
  <c r="AP339" i="325"/>
  <c r="AP316" i="325" s="1"/>
  <c r="AO339" i="325"/>
  <c r="AN339" i="325"/>
  <c r="AM339" i="325"/>
  <c r="AL339" i="325"/>
  <c r="AL316" i="325" s="1"/>
  <c r="AK339" i="325"/>
  <c r="AJ339" i="325"/>
  <c r="AI339" i="325"/>
  <c r="AH339" i="325"/>
  <c r="AH316" i="325" s="1"/>
  <c r="AG339" i="325"/>
  <c r="AF339" i="325"/>
  <c r="AE339" i="325"/>
  <c r="AD339" i="325"/>
  <c r="AD316" i="325" s="1"/>
  <c r="AC339" i="325"/>
  <c r="AB339" i="325"/>
  <c r="AA339" i="325"/>
  <c r="Z339" i="325"/>
  <c r="Z316" i="325" s="1"/>
  <c r="Y339" i="325"/>
  <c r="X339" i="325"/>
  <c r="W339" i="325" s="1"/>
  <c r="V339" i="325"/>
  <c r="V316" i="325" s="1"/>
  <c r="V33" i="325" s="1"/>
  <c r="U339" i="325"/>
  <c r="T339" i="325"/>
  <c r="AT338" i="325"/>
  <c r="W338" i="325"/>
  <c r="S338" i="325"/>
  <c r="AT337" i="325"/>
  <c r="W337" i="325"/>
  <c r="S337" i="325"/>
  <c r="AT336" i="325"/>
  <c r="W336" i="325"/>
  <c r="S336" i="325"/>
  <c r="S334" i="325" s="1"/>
  <c r="AT335" i="325"/>
  <c r="W335" i="325"/>
  <c r="S335" i="325"/>
  <c r="AS334" i="325"/>
  <c r="AR334" i="325"/>
  <c r="AQ334" i="325"/>
  <c r="AP334" i="325"/>
  <c r="AO334" i="325"/>
  <c r="AN334" i="325"/>
  <c r="AM334" i="325"/>
  <c r="AL334" i="325"/>
  <c r="AK334" i="325"/>
  <c r="AJ334" i="325"/>
  <c r="AI334" i="325"/>
  <c r="AH334" i="325"/>
  <c r="AG334" i="325"/>
  <c r="AF334" i="325"/>
  <c r="AE334" i="325"/>
  <c r="AD334" i="325"/>
  <c r="AC334" i="325"/>
  <c r="AB334" i="325"/>
  <c r="AA334" i="325"/>
  <c r="Z334" i="325"/>
  <c r="Y334" i="325"/>
  <c r="X334" i="325"/>
  <c r="W334" i="325" s="1"/>
  <c r="V334" i="325"/>
  <c r="U334" i="325"/>
  <c r="T334" i="325"/>
  <c r="AT333" i="325"/>
  <c r="W333" i="325"/>
  <c r="S333" i="325"/>
  <c r="AT332" i="325"/>
  <c r="W332" i="325"/>
  <c r="S332" i="325"/>
  <c r="S330" i="325" s="1"/>
  <c r="AT331" i="325"/>
  <c r="W331" i="325"/>
  <c r="S331" i="325"/>
  <c r="AS330" i="325"/>
  <c r="AR330" i="325"/>
  <c r="AQ330" i="325"/>
  <c r="AP330" i="325"/>
  <c r="AO330" i="325"/>
  <c r="AN330" i="325"/>
  <c r="AM330" i="325"/>
  <c r="AL330" i="325"/>
  <c r="AK330" i="325"/>
  <c r="AJ330" i="325"/>
  <c r="AI330" i="325"/>
  <c r="AH330" i="325"/>
  <c r="AG330" i="325"/>
  <c r="AF330" i="325"/>
  <c r="AE330" i="325"/>
  <c r="AD330" i="325"/>
  <c r="AC330" i="325"/>
  <c r="AB330" i="325"/>
  <c r="AA330" i="325"/>
  <c r="Z330" i="325"/>
  <c r="Y330" i="325"/>
  <c r="X330" i="325"/>
  <c r="V330" i="325"/>
  <c r="U330" i="325"/>
  <c r="U316" i="325" s="1"/>
  <c r="U39" i="325" s="1"/>
  <c r="T330" i="325"/>
  <c r="AT329" i="325"/>
  <c r="W329" i="325"/>
  <c r="S329" i="325"/>
  <c r="AS328" i="325"/>
  <c r="AR328" i="325"/>
  <c r="AQ328" i="325"/>
  <c r="AP328" i="325"/>
  <c r="AO328" i="325"/>
  <c r="AN328" i="325"/>
  <c r="AM328" i="325"/>
  <c r="AL328" i="325"/>
  <c r="AK328" i="325"/>
  <c r="AJ328" i="325"/>
  <c r="AI328" i="325"/>
  <c r="AH328" i="325"/>
  <c r="AG328" i="325"/>
  <c r="AF328" i="325"/>
  <c r="AE328" i="325"/>
  <c r="AD328" i="325"/>
  <c r="AC328" i="325"/>
  <c r="AB328" i="325"/>
  <c r="AA328" i="325"/>
  <c r="Z328" i="325"/>
  <c r="Y328" i="325"/>
  <c r="X328" i="325"/>
  <c r="W328" i="325"/>
  <c r="V328" i="325"/>
  <c r="U328" i="325"/>
  <c r="T328" i="325"/>
  <c r="S328" i="325"/>
  <c r="AT327" i="325"/>
  <c r="W327" i="325"/>
  <c r="S327" i="325"/>
  <c r="AT326" i="325"/>
  <c r="W326" i="325"/>
  <c r="S326" i="325"/>
  <c r="AT325" i="325"/>
  <c r="W325" i="325"/>
  <c r="S325" i="325"/>
  <c r="AS324" i="325"/>
  <c r="AR324" i="325"/>
  <c r="AQ324" i="325"/>
  <c r="AP324" i="325"/>
  <c r="AO324" i="325"/>
  <c r="AN324" i="325"/>
  <c r="AM324" i="325"/>
  <c r="AL324" i="325"/>
  <c r="AK324" i="325"/>
  <c r="AJ324" i="325"/>
  <c r="AI324" i="325"/>
  <c r="AH324" i="325"/>
  <c r="AG324" i="325"/>
  <c r="AF324" i="325"/>
  <c r="AE324" i="325"/>
  <c r="AD324" i="325"/>
  <c r="AC324" i="325"/>
  <c r="AB324" i="325"/>
  <c r="AA324" i="325"/>
  <c r="Z324" i="325"/>
  <c r="Y324" i="325"/>
  <c r="X324" i="325"/>
  <c r="W324" i="325"/>
  <c r="V324" i="325"/>
  <c r="U324" i="325"/>
  <c r="T324" i="325"/>
  <c r="S324" i="325"/>
  <c r="AT323" i="325"/>
  <c r="W323" i="325"/>
  <c r="S323" i="325"/>
  <c r="AT322" i="325"/>
  <c r="W322" i="325"/>
  <c r="S322" i="325"/>
  <c r="AT321" i="325"/>
  <c r="W321" i="325"/>
  <c r="S321" i="325"/>
  <c r="AS320" i="325"/>
  <c r="AR320" i="325"/>
  <c r="AQ320" i="325"/>
  <c r="AP320" i="325"/>
  <c r="AO320" i="325"/>
  <c r="AN320" i="325"/>
  <c r="AM320" i="325"/>
  <c r="AM316" i="325" s="1"/>
  <c r="AL320" i="325"/>
  <c r="AK320" i="325"/>
  <c r="AJ320" i="325"/>
  <c r="AI320" i="325"/>
  <c r="AI316" i="325" s="1"/>
  <c r="AH320" i="325"/>
  <c r="AG320" i="325"/>
  <c r="AF320" i="325"/>
  <c r="AE320" i="325"/>
  <c r="AD320" i="325"/>
  <c r="AC320" i="325"/>
  <c r="AB320" i="325"/>
  <c r="AA320" i="325"/>
  <c r="Z320" i="325"/>
  <c r="Y320" i="325"/>
  <c r="X320" i="325"/>
  <c r="W320" i="325"/>
  <c r="V320" i="325"/>
  <c r="U320" i="325"/>
  <c r="T320" i="325"/>
  <c r="S320" i="325"/>
  <c r="S316" i="325" s="1"/>
  <c r="AT319" i="325"/>
  <c r="W319" i="325"/>
  <c r="S319" i="325"/>
  <c r="AT318" i="325"/>
  <c r="W318" i="325"/>
  <c r="S318" i="325"/>
  <c r="AS317" i="325"/>
  <c r="AR317" i="325"/>
  <c r="AR316" i="325" s="1"/>
  <c r="AQ317" i="325"/>
  <c r="AP317" i="325"/>
  <c r="AO317" i="325"/>
  <c r="AN317" i="325"/>
  <c r="AN316" i="325" s="1"/>
  <c r="AM317" i="325"/>
  <c r="AL317" i="325"/>
  <c r="AK317" i="325"/>
  <c r="AJ317" i="325"/>
  <c r="AJ316" i="325" s="1"/>
  <c r="AI317" i="325"/>
  <c r="AH317" i="325"/>
  <c r="AG317" i="325"/>
  <c r="AF317" i="325"/>
  <c r="AF316" i="325" s="1"/>
  <c r="AE317" i="325"/>
  <c r="AD317" i="325"/>
  <c r="AC317" i="325"/>
  <c r="AB317" i="325"/>
  <c r="AB316" i="325" s="1"/>
  <c r="AA317" i="325"/>
  <c r="Z317" i="325"/>
  <c r="Y317" i="325"/>
  <c r="X317" i="325"/>
  <c r="V317" i="325"/>
  <c r="U317" i="325"/>
  <c r="T317" i="325"/>
  <c r="T316" i="325" s="1"/>
  <c r="S317" i="325"/>
  <c r="AQ316" i="325"/>
  <c r="AQ33" i="325" s="1"/>
  <c r="AE316" i="325"/>
  <c r="AA316" i="325"/>
  <c r="AA33" i="325" s="1"/>
  <c r="AT307" i="325"/>
  <c r="W307" i="325"/>
  <c r="S307" i="325"/>
  <c r="AT306" i="325"/>
  <c r="W306" i="325"/>
  <c r="S306" i="325"/>
  <c r="AT305" i="325"/>
  <c r="W305" i="325"/>
  <c r="S305" i="325"/>
  <c r="AT304" i="325"/>
  <c r="W304" i="325"/>
  <c r="S304" i="325"/>
  <c r="AS303" i="325"/>
  <c r="AR303" i="325"/>
  <c r="AQ303" i="325"/>
  <c r="AP303" i="325"/>
  <c r="AO303" i="325"/>
  <c r="AN303" i="325"/>
  <c r="AM303" i="325"/>
  <c r="AL303" i="325"/>
  <c r="AK303" i="325"/>
  <c r="AJ303" i="325"/>
  <c r="AI303" i="325"/>
  <c r="AH303" i="325"/>
  <c r="AG303" i="325"/>
  <c r="AF303" i="325"/>
  <c r="AE303" i="325"/>
  <c r="AD303" i="325"/>
  <c r="AC303" i="325"/>
  <c r="AB303" i="325"/>
  <c r="AA303" i="325"/>
  <c r="Z303" i="325"/>
  <c r="Y303" i="325"/>
  <c r="X303" i="325"/>
  <c r="W303" i="325" s="1"/>
  <c r="V303" i="325"/>
  <c r="U303" i="325"/>
  <c r="T303" i="325"/>
  <c r="AT302" i="325"/>
  <c r="W302" i="325"/>
  <c r="S302" i="325"/>
  <c r="AS301" i="325"/>
  <c r="AR301" i="325"/>
  <c r="AR295" i="325" s="1"/>
  <c r="AR32" i="325" s="1"/>
  <c r="AQ301" i="325"/>
  <c r="AP301" i="325"/>
  <c r="AO301" i="325"/>
  <c r="AN301" i="325"/>
  <c r="AN295" i="325" s="1"/>
  <c r="AN32" i="325" s="1"/>
  <c r="AM301" i="325"/>
  <c r="AL301" i="325"/>
  <c r="AK301" i="325"/>
  <c r="AJ301" i="325"/>
  <c r="AJ295" i="325" s="1"/>
  <c r="AJ32" i="325" s="1"/>
  <c r="AI301" i="325"/>
  <c r="AH301" i="325"/>
  <c r="AG301" i="325"/>
  <c r="AF301" i="325"/>
  <c r="AF295" i="325" s="1"/>
  <c r="AF32" i="325" s="1"/>
  <c r="AE301" i="325"/>
  <c r="AD301" i="325"/>
  <c r="AC301" i="325"/>
  <c r="AB301" i="325"/>
  <c r="AB295" i="325" s="1"/>
  <c r="AB32" i="325" s="1"/>
  <c r="AA301" i="325"/>
  <c r="Z301" i="325"/>
  <c r="Y301" i="325"/>
  <c r="X301" i="325"/>
  <c r="V301" i="325"/>
  <c r="U301" i="325"/>
  <c r="T301" i="325"/>
  <c r="S301" i="325"/>
  <c r="AT300" i="325"/>
  <c r="W300" i="325"/>
  <c r="S300" i="325"/>
  <c r="AT299" i="325"/>
  <c r="W299" i="325"/>
  <c r="S299" i="325"/>
  <c r="AT298" i="325"/>
  <c r="W298" i="325"/>
  <c r="S298" i="325"/>
  <c r="AT297" i="325"/>
  <c r="W297" i="325"/>
  <c r="S297" i="325"/>
  <c r="AS296" i="325"/>
  <c r="AR296" i="325"/>
  <c r="AQ296" i="325"/>
  <c r="AQ295" i="325" s="1"/>
  <c r="AP296" i="325"/>
  <c r="AO296" i="325"/>
  <c r="AN296" i="325"/>
  <c r="AM296" i="325"/>
  <c r="AM295" i="325" s="1"/>
  <c r="AL296" i="325"/>
  <c r="AK296" i="325"/>
  <c r="AJ296" i="325"/>
  <c r="AI296" i="325"/>
  <c r="AI295" i="325" s="1"/>
  <c r="AH296" i="325"/>
  <c r="AG296" i="325"/>
  <c r="AF296" i="325"/>
  <c r="AE296" i="325"/>
  <c r="AE295" i="325" s="1"/>
  <c r="AD296" i="325"/>
  <c r="AC296" i="325"/>
  <c r="AB296" i="325"/>
  <c r="AA296" i="325"/>
  <c r="AA295" i="325" s="1"/>
  <c r="Z296" i="325"/>
  <c r="Y296" i="325"/>
  <c r="X296" i="325"/>
  <c r="W296" i="325"/>
  <c r="V296" i="325"/>
  <c r="U296" i="325"/>
  <c r="T296" i="325"/>
  <c r="S296" i="325"/>
  <c r="AS295" i="325"/>
  <c r="AP295" i="325"/>
  <c r="AO295" i="325"/>
  <c r="AL295" i="325"/>
  <c r="AK295" i="325"/>
  <c r="AH295" i="325"/>
  <c r="AG295" i="325"/>
  <c r="AD295" i="325"/>
  <c r="AC295" i="325"/>
  <c r="Z295" i="325"/>
  <c r="Y295" i="325"/>
  <c r="V295" i="325"/>
  <c r="U295" i="325"/>
  <c r="AT294" i="325"/>
  <c r="W294" i="325"/>
  <c r="S294" i="325"/>
  <c r="AS293" i="325"/>
  <c r="AR293" i="325"/>
  <c r="AR286" i="325" s="1"/>
  <c r="AQ293" i="325"/>
  <c r="AP293" i="325"/>
  <c r="AO293" i="325"/>
  <c r="AN293" i="325"/>
  <c r="AN286" i="325" s="1"/>
  <c r="AM293" i="325"/>
  <c r="AL293" i="325"/>
  <c r="AK293" i="325"/>
  <c r="AJ293" i="325"/>
  <c r="AJ286" i="325" s="1"/>
  <c r="AI293" i="325"/>
  <c r="AH293" i="325"/>
  <c r="AG293" i="325"/>
  <c r="AF293" i="325"/>
  <c r="AF286" i="325" s="1"/>
  <c r="AE293" i="325"/>
  <c r="AD293" i="325"/>
  <c r="AC293" i="325"/>
  <c r="AB293" i="325"/>
  <c r="AB286" i="325" s="1"/>
  <c r="AA293" i="325"/>
  <c r="Z293" i="325"/>
  <c r="Y293" i="325"/>
  <c r="X293" i="325"/>
  <c r="V293" i="325"/>
  <c r="U293" i="325"/>
  <c r="T293" i="325"/>
  <c r="T286" i="325" s="1"/>
  <c r="T31" i="325" s="1"/>
  <c r="S293" i="325"/>
  <c r="AT292" i="325"/>
  <c r="W292" i="325"/>
  <c r="S292" i="325"/>
  <c r="S291" i="325" s="1"/>
  <c r="AS291" i="325"/>
  <c r="AR291" i="325"/>
  <c r="AQ291" i="325"/>
  <c r="AP291" i="325"/>
  <c r="AO291" i="325"/>
  <c r="AN291" i="325"/>
  <c r="AM291" i="325"/>
  <c r="AL291" i="325"/>
  <c r="AK291" i="325"/>
  <c r="AJ291" i="325"/>
  <c r="AI291" i="325"/>
  <c r="AH291" i="325"/>
  <c r="AG291" i="325"/>
  <c r="AF291" i="325"/>
  <c r="AE291" i="325"/>
  <c r="AD291" i="325"/>
  <c r="AC291" i="325"/>
  <c r="AB291" i="325"/>
  <c r="AA291" i="325"/>
  <c r="Z291" i="325"/>
  <c r="Y291" i="325"/>
  <c r="X291" i="325"/>
  <c r="W291" i="325" s="1"/>
  <c r="V291" i="325"/>
  <c r="U291" i="325"/>
  <c r="T291" i="325"/>
  <c r="AT290" i="325"/>
  <c r="W290" i="325"/>
  <c r="S290" i="325"/>
  <c r="AT289" i="325"/>
  <c r="W289" i="325"/>
  <c r="S289" i="325"/>
  <c r="AT288" i="325"/>
  <c r="W288" i="325"/>
  <c r="S288" i="325"/>
  <c r="S287" i="325" s="1"/>
  <c r="AS287" i="325"/>
  <c r="AR287" i="325"/>
  <c r="AQ287" i="325"/>
  <c r="AP287" i="325"/>
  <c r="AO287" i="325"/>
  <c r="AN287" i="325"/>
  <c r="AM287" i="325"/>
  <c r="AL287" i="325"/>
  <c r="AK287" i="325"/>
  <c r="AJ287" i="325"/>
  <c r="AI287" i="325"/>
  <c r="AH287" i="325"/>
  <c r="AG287" i="325"/>
  <c r="AF287" i="325"/>
  <c r="AE287" i="325"/>
  <c r="AD287" i="325"/>
  <c r="AC287" i="325"/>
  <c r="AB287" i="325"/>
  <c r="AA287" i="325"/>
  <c r="Z287" i="325"/>
  <c r="Y287" i="325"/>
  <c r="X287" i="325"/>
  <c r="W287" i="325" s="1"/>
  <c r="V287" i="325"/>
  <c r="U287" i="325"/>
  <c r="T287" i="325"/>
  <c r="AS286" i="325"/>
  <c r="AS31" i="325" s="1"/>
  <c r="AQ286" i="325"/>
  <c r="AO286" i="325"/>
  <c r="AM286" i="325"/>
  <c r="AK286" i="325"/>
  <c r="AK31" i="325" s="1"/>
  <c r="AI286" i="325"/>
  <c r="AG286" i="325"/>
  <c r="AE286" i="325"/>
  <c r="AC286" i="325"/>
  <c r="AC31" i="325" s="1"/>
  <c r="AA286" i="325"/>
  <c r="Y286" i="325"/>
  <c r="U286" i="325"/>
  <c r="AT285" i="325"/>
  <c r="W285" i="325"/>
  <c r="S285" i="325"/>
  <c r="AS284" i="325"/>
  <c r="AR284" i="325"/>
  <c r="AQ284" i="325"/>
  <c r="AQ283" i="325" s="1"/>
  <c r="AP284" i="325"/>
  <c r="AO284" i="325"/>
  <c r="AN284" i="325"/>
  <c r="AM284" i="325"/>
  <c r="AM283" i="325" s="1"/>
  <c r="AL284" i="325"/>
  <c r="AK284" i="325"/>
  <c r="AJ284" i="325"/>
  <c r="AI284" i="325"/>
  <c r="AI283" i="325" s="1"/>
  <c r="AH284" i="325"/>
  <c r="AG284" i="325"/>
  <c r="AF284" i="325"/>
  <c r="AE284" i="325"/>
  <c r="AE283" i="325" s="1"/>
  <c r="AD284" i="325"/>
  <c r="AC284" i="325"/>
  <c r="AB284" i="325"/>
  <c r="AA284" i="325"/>
  <c r="AA283" i="325" s="1"/>
  <c r="Z284" i="325"/>
  <c r="Y284" i="325"/>
  <c r="X284" i="325"/>
  <c r="W284" i="325"/>
  <c r="V284" i="325"/>
  <c r="U284" i="325"/>
  <c r="T284" i="325"/>
  <c r="S284" i="325"/>
  <c r="S283" i="325" s="1"/>
  <c r="AS283" i="325"/>
  <c r="AR283" i="325"/>
  <c r="AP283" i="325"/>
  <c r="AO283" i="325"/>
  <c r="AN283" i="325"/>
  <c r="AL283" i="325"/>
  <c r="AK283" i="325"/>
  <c r="AJ283" i="325"/>
  <c r="AH283" i="325"/>
  <c r="AG283" i="325"/>
  <c r="AF283" i="325"/>
  <c r="AD283" i="325"/>
  <c r="AC283" i="325"/>
  <c r="AB283" i="325"/>
  <c r="Z283" i="325"/>
  <c r="Y283" i="325"/>
  <c r="X283" i="325"/>
  <c r="W283" i="325" s="1"/>
  <c r="V283" i="325"/>
  <c r="U283" i="325"/>
  <c r="T283" i="325"/>
  <c r="AT282" i="325"/>
  <c r="W282" i="325"/>
  <c r="S282" i="325"/>
  <c r="AT281" i="325"/>
  <c r="W281" i="325"/>
  <c r="S281" i="325"/>
  <c r="AT280" i="325"/>
  <c r="W280" i="325"/>
  <c r="S280" i="325"/>
  <c r="S279" i="325" s="1"/>
  <c r="AS279" i="325"/>
  <c r="AR279" i="325"/>
  <c r="AQ279" i="325"/>
  <c r="AP279" i="325"/>
  <c r="AO279" i="325"/>
  <c r="AN279" i="325"/>
  <c r="AM279" i="325"/>
  <c r="AL279" i="325"/>
  <c r="AK279" i="325"/>
  <c r="AJ279" i="325"/>
  <c r="AI279" i="325"/>
  <c r="AH279" i="325"/>
  <c r="AG279" i="325"/>
  <c r="AF279" i="325"/>
  <c r="AE279" i="325"/>
  <c r="AD279" i="325"/>
  <c r="AC279" i="325"/>
  <c r="AB279" i="325"/>
  <c r="AA279" i="325"/>
  <c r="Z279" i="325"/>
  <c r="Y279" i="325"/>
  <c r="X279" i="325"/>
  <c r="W279" i="325" s="1"/>
  <c r="V279" i="325"/>
  <c r="V275" i="325" s="1"/>
  <c r="U279" i="325"/>
  <c r="T279" i="325"/>
  <c r="AT278" i="325"/>
  <c r="W278" i="325"/>
  <c r="S278" i="325"/>
  <c r="AT277" i="325"/>
  <c r="W277" i="325"/>
  <c r="S277" i="325"/>
  <c r="AS276" i="325"/>
  <c r="AR276" i="325"/>
  <c r="AQ276" i="325"/>
  <c r="AQ275" i="325" s="1"/>
  <c r="AQ37" i="325" s="1"/>
  <c r="AP276" i="325"/>
  <c r="AO276" i="325"/>
  <c r="AN276" i="325"/>
  <c r="AM276" i="325"/>
  <c r="AM275" i="325" s="1"/>
  <c r="AM37" i="325" s="1"/>
  <c r="AL276" i="325"/>
  <c r="AK276" i="325"/>
  <c r="AJ276" i="325"/>
  <c r="AI276" i="325"/>
  <c r="AI275" i="325" s="1"/>
  <c r="AI37" i="325" s="1"/>
  <c r="AH276" i="325"/>
  <c r="AG276" i="325"/>
  <c r="AF276" i="325"/>
  <c r="AE276" i="325"/>
  <c r="AE275" i="325" s="1"/>
  <c r="AE37" i="325" s="1"/>
  <c r="AD276" i="325"/>
  <c r="AC276" i="325"/>
  <c r="AB276" i="325"/>
  <c r="AA276" i="325"/>
  <c r="AA275" i="325" s="1"/>
  <c r="AA37" i="325" s="1"/>
  <c r="Z276" i="325"/>
  <c r="Y276" i="325"/>
  <c r="X276" i="325"/>
  <c r="W276" i="325"/>
  <c r="V276" i="325"/>
  <c r="U276" i="325"/>
  <c r="T276" i="325"/>
  <c r="S276" i="325"/>
  <c r="S275" i="325" s="1"/>
  <c r="S29" i="325" s="1"/>
  <c r="AS275" i="325"/>
  <c r="AR275" i="325"/>
  <c r="AP275" i="325"/>
  <c r="AO275" i="325"/>
  <c r="AN275" i="325"/>
  <c r="AL275" i="325"/>
  <c r="AK275" i="325"/>
  <c r="AJ275" i="325"/>
  <c r="AH275" i="325"/>
  <c r="AG275" i="325"/>
  <c r="AF275" i="325"/>
  <c r="AD275" i="325"/>
  <c r="AD29" i="325" s="1"/>
  <c r="AC275" i="325"/>
  <c r="AB275" i="325"/>
  <c r="Z275" i="325"/>
  <c r="Y275" i="325"/>
  <c r="X275" i="325"/>
  <c r="W275" i="325" s="1"/>
  <c r="U275" i="325"/>
  <c r="T275" i="325"/>
  <c r="AT274" i="325"/>
  <c r="W274" i="325"/>
  <c r="S274" i="325"/>
  <c r="AT273" i="325"/>
  <c r="W273" i="325"/>
  <c r="S273" i="325"/>
  <c r="AS272" i="325"/>
  <c r="AR272" i="325"/>
  <c r="AQ272" i="325"/>
  <c r="AP272" i="325"/>
  <c r="AO272" i="325"/>
  <c r="AN272" i="325"/>
  <c r="AM272" i="325"/>
  <c r="AL272" i="325"/>
  <c r="AK272" i="325"/>
  <c r="AJ272" i="325"/>
  <c r="AI272" i="325"/>
  <c r="AH272" i="325"/>
  <c r="AG272" i="325"/>
  <c r="AF272" i="325"/>
  <c r="AE272" i="325"/>
  <c r="AD272" i="325"/>
  <c r="AC272" i="325"/>
  <c r="AB272" i="325"/>
  <c r="AA272" i="325"/>
  <c r="Z272" i="325"/>
  <c r="Y272" i="325"/>
  <c r="X272" i="325"/>
  <c r="W272" i="325"/>
  <c r="V272" i="325"/>
  <c r="U272" i="325"/>
  <c r="T272" i="325"/>
  <c r="S272" i="325"/>
  <c r="AT271" i="325"/>
  <c r="W271" i="325"/>
  <c r="S271" i="325"/>
  <c r="AS270" i="325"/>
  <c r="AS263" i="325" s="1"/>
  <c r="AR270" i="325"/>
  <c r="AQ270" i="325"/>
  <c r="AP270" i="325"/>
  <c r="AO270" i="325"/>
  <c r="AO263" i="325" s="1"/>
  <c r="AN270" i="325"/>
  <c r="AM270" i="325"/>
  <c r="AL270" i="325"/>
  <c r="AK270" i="325"/>
  <c r="AK263" i="325" s="1"/>
  <c r="AJ270" i="325"/>
  <c r="AI270" i="325"/>
  <c r="AH270" i="325"/>
  <c r="AG270" i="325"/>
  <c r="AG263" i="325" s="1"/>
  <c r="AF270" i="325"/>
  <c r="AE270" i="325"/>
  <c r="AD270" i="325"/>
  <c r="AC270" i="325"/>
  <c r="AC263" i="325" s="1"/>
  <c r="AB270" i="325"/>
  <c r="AA270" i="325"/>
  <c r="Z270" i="325"/>
  <c r="Y270" i="325"/>
  <c r="Y263" i="325" s="1"/>
  <c r="X270" i="325"/>
  <c r="V270" i="325"/>
  <c r="U270" i="325"/>
  <c r="U263" i="325" s="1"/>
  <c r="U28" i="325" s="1"/>
  <c r="T270" i="325"/>
  <c r="S270" i="325"/>
  <c r="AT269" i="325"/>
  <c r="W269" i="325"/>
  <c r="S269" i="325"/>
  <c r="AS268" i="325"/>
  <c r="AR268" i="325"/>
  <c r="AQ268" i="325"/>
  <c r="AP268" i="325"/>
  <c r="AO268" i="325"/>
  <c r="AN268" i="325"/>
  <c r="AM268" i="325"/>
  <c r="AL268" i="325"/>
  <c r="AK268" i="325"/>
  <c r="AJ268" i="325"/>
  <c r="AI268" i="325"/>
  <c r="AH268" i="325"/>
  <c r="AG268" i="325"/>
  <c r="AF268" i="325"/>
  <c r="AE268" i="325"/>
  <c r="AD268" i="325"/>
  <c r="AC268" i="325"/>
  <c r="AB268" i="325"/>
  <c r="AA268" i="325"/>
  <c r="Z268" i="325"/>
  <c r="Y268" i="325"/>
  <c r="X268" i="325"/>
  <c r="W268" i="325"/>
  <c r="V268" i="325"/>
  <c r="U268" i="325"/>
  <c r="T268" i="325"/>
  <c r="S268" i="325"/>
  <c r="AT267" i="325"/>
  <c r="W267" i="325"/>
  <c r="S267" i="325"/>
  <c r="AT266" i="325"/>
  <c r="W266" i="325"/>
  <c r="S266" i="325"/>
  <c r="AT265" i="325"/>
  <c r="W265" i="325"/>
  <c r="S265" i="325"/>
  <c r="AS264" i="325"/>
  <c r="AR264" i="325"/>
  <c r="AQ264" i="325"/>
  <c r="AQ263" i="325" s="1"/>
  <c r="AP264" i="325"/>
  <c r="AO264" i="325"/>
  <c r="AN264" i="325"/>
  <c r="AM264" i="325"/>
  <c r="AM263" i="325" s="1"/>
  <c r="AL264" i="325"/>
  <c r="AK264" i="325"/>
  <c r="AJ264" i="325"/>
  <c r="AI264" i="325"/>
  <c r="AI263" i="325" s="1"/>
  <c r="AH264" i="325"/>
  <c r="AG264" i="325"/>
  <c r="AF264" i="325"/>
  <c r="AE264" i="325"/>
  <c r="AE263" i="325" s="1"/>
  <c r="AD264" i="325"/>
  <c r="AC264" i="325"/>
  <c r="AB264" i="325"/>
  <c r="AA264" i="325"/>
  <c r="AA263" i="325" s="1"/>
  <c r="Z264" i="325"/>
  <c r="Y264" i="325"/>
  <c r="X264" i="325"/>
  <c r="W264" i="325"/>
  <c r="V264" i="325"/>
  <c r="U264" i="325"/>
  <c r="T264" i="325"/>
  <c r="S264" i="325"/>
  <c r="S263" i="325" s="1"/>
  <c r="AR263" i="325"/>
  <c r="AP263" i="325"/>
  <c r="AN263" i="325"/>
  <c r="AL263" i="325"/>
  <c r="AL36" i="325" s="1"/>
  <c r="AJ263" i="325"/>
  <c r="AH263" i="325"/>
  <c r="AF263" i="325"/>
  <c r="AD263" i="325"/>
  <c r="AD36" i="325" s="1"/>
  <c r="AB263" i="325"/>
  <c r="Z263" i="325"/>
  <c r="X263" i="325"/>
  <c r="W263" i="325" s="1"/>
  <c r="V263" i="325"/>
  <c r="V36" i="325" s="1"/>
  <c r="T263" i="325"/>
  <c r="AT262" i="325"/>
  <c r="W262" i="325"/>
  <c r="S262" i="325"/>
  <c r="AT261" i="325"/>
  <c r="W261" i="325"/>
  <c r="S261" i="325"/>
  <c r="AT260" i="325"/>
  <c r="W260" i="325"/>
  <c r="S260" i="325"/>
  <c r="AT259" i="325"/>
  <c r="W259" i="325"/>
  <c r="S259" i="325"/>
  <c r="AT258" i="325"/>
  <c r="W258" i="325"/>
  <c r="S258" i="325"/>
  <c r="AT257" i="325"/>
  <c r="W257" i="325"/>
  <c r="S257" i="325"/>
  <c r="AT256" i="325"/>
  <c r="W256" i="325"/>
  <c r="S256" i="325"/>
  <c r="S253" i="325" s="1"/>
  <c r="AT255" i="325"/>
  <c r="W255" i="325"/>
  <c r="S255" i="325"/>
  <c r="AT254" i="325"/>
  <c r="W254" i="325"/>
  <c r="S254" i="325"/>
  <c r="AS253" i="325"/>
  <c r="AR253" i="325"/>
  <c r="AQ253" i="325"/>
  <c r="AP253" i="325"/>
  <c r="AO253" i="325"/>
  <c r="AN253" i="325"/>
  <c r="AM253" i="325"/>
  <c r="AL253" i="325"/>
  <c r="AK253" i="325"/>
  <c r="AJ253" i="325"/>
  <c r="AI253" i="325"/>
  <c r="AH253" i="325"/>
  <c r="AG253" i="325"/>
  <c r="AF253" i="325"/>
  <c r="AE253" i="325"/>
  <c r="AD253" i="325"/>
  <c r="AC253" i="325"/>
  <c r="AB253" i="325"/>
  <c r="AA253" i="325"/>
  <c r="Z253" i="325"/>
  <c r="Y253" i="325"/>
  <c r="X253" i="325"/>
  <c r="W253" i="325" s="1"/>
  <c r="V253" i="325"/>
  <c r="U253" i="325"/>
  <c r="T253" i="325"/>
  <c r="AT244" i="325"/>
  <c r="W244" i="325"/>
  <c r="S244" i="325"/>
  <c r="AT243" i="325"/>
  <c r="W243" i="325"/>
  <c r="S243" i="325"/>
  <c r="AT242" i="325"/>
  <c r="W242" i="325"/>
  <c r="S242" i="325"/>
  <c r="AT241" i="325"/>
  <c r="W241" i="325"/>
  <c r="S241" i="325"/>
  <c r="AT240" i="325"/>
  <c r="W240" i="325"/>
  <c r="S240" i="325"/>
  <c r="S237" i="325" s="1"/>
  <c r="S26" i="325" s="1"/>
  <c r="AT239" i="325"/>
  <c r="W239" i="325"/>
  <c r="S239" i="325"/>
  <c r="AT238" i="325"/>
  <c r="W238" i="325"/>
  <c r="S238" i="325"/>
  <c r="AS237" i="325"/>
  <c r="AR237" i="325"/>
  <c r="AR26" i="325" s="1"/>
  <c r="AQ237" i="325"/>
  <c r="AP237" i="325"/>
  <c r="AO237" i="325"/>
  <c r="AN237" i="325"/>
  <c r="AN26" i="325" s="1"/>
  <c r="AM237" i="325"/>
  <c r="AL237" i="325"/>
  <c r="AK237" i="325"/>
  <c r="AJ237" i="325"/>
  <c r="AJ26" i="325" s="1"/>
  <c r="AI237" i="325"/>
  <c r="AH237" i="325"/>
  <c r="AG237" i="325"/>
  <c r="AF237" i="325"/>
  <c r="AF26" i="325" s="1"/>
  <c r="AE237" i="325"/>
  <c r="AD237" i="325"/>
  <c r="AC237" i="325"/>
  <c r="AB237" i="325"/>
  <c r="AB26" i="325" s="1"/>
  <c r="AA237" i="325"/>
  <c r="Z237" i="325"/>
  <c r="Y237" i="325"/>
  <c r="X237" i="325"/>
  <c r="W237" i="325" s="1"/>
  <c r="V237" i="325"/>
  <c r="U237" i="325"/>
  <c r="T237" i="325"/>
  <c r="AT236" i="325"/>
  <c r="W236" i="325"/>
  <c r="S236" i="325"/>
  <c r="AT235" i="325"/>
  <c r="W235" i="325"/>
  <c r="S235" i="325"/>
  <c r="AT234" i="325"/>
  <c r="W234" i="325"/>
  <c r="S234" i="325"/>
  <c r="AT233" i="325"/>
  <c r="W233" i="325"/>
  <c r="S233" i="325"/>
  <c r="AT232" i="325"/>
  <c r="W232" i="325"/>
  <c r="S232" i="325"/>
  <c r="AT231" i="325"/>
  <c r="W231" i="325"/>
  <c r="S231" i="325"/>
  <c r="AT230" i="325"/>
  <c r="W230" i="325"/>
  <c r="S230" i="325"/>
  <c r="AT229" i="325"/>
  <c r="W229" i="325"/>
  <c r="S229" i="325"/>
  <c r="AT228" i="325"/>
  <c r="W228" i="325"/>
  <c r="S228" i="325"/>
  <c r="AT227" i="325"/>
  <c r="W227" i="325"/>
  <c r="S227" i="325"/>
  <c r="AT226" i="325"/>
  <c r="W226" i="325"/>
  <c r="S226" i="325"/>
  <c r="AT225" i="325"/>
  <c r="W225" i="325"/>
  <c r="S225" i="325"/>
  <c r="AS224" i="325"/>
  <c r="AR224" i="325"/>
  <c r="AQ224" i="325"/>
  <c r="AP224" i="325"/>
  <c r="AO224" i="325"/>
  <c r="AN224" i="325"/>
  <c r="AM224" i="325"/>
  <c r="AL224" i="325"/>
  <c r="AK224" i="325"/>
  <c r="AJ224" i="325"/>
  <c r="AI224" i="325"/>
  <c r="AH224" i="325"/>
  <c r="AG224" i="325"/>
  <c r="AF224" i="325"/>
  <c r="AE224" i="325"/>
  <c r="AD224" i="325"/>
  <c r="AC224" i="325"/>
  <c r="AB224" i="325"/>
  <c r="AA224" i="325"/>
  <c r="Z224" i="325"/>
  <c r="Y224" i="325"/>
  <c r="X224" i="325"/>
  <c r="W224" i="325"/>
  <c r="V224" i="325"/>
  <c r="U224" i="325"/>
  <c r="T224" i="325"/>
  <c r="S224" i="325"/>
  <c r="AT223" i="325"/>
  <c r="W223" i="325"/>
  <c r="S223" i="325"/>
  <c r="AT222" i="325"/>
  <c r="W222" i="325"/>
  <c r="S222" i="325"/>
  <c r="AT221" i="325"/>
  <c r="W221" i="325"/>
  <c r="S221" i="325"/>
  <c r="S216" i="325" s="1"/>
  <c r="S24" i="325" s="1"/>
  <c r="AT220" i="325"/>
  <c r="W220" i="325"/>
  <c r="S220" i="325"/>
  <c r="AT219" i="325"/>
  <c r="W219" i="325"/>
  <c r="S219" i="325"/>
  <c r="AT218" i="325"/>
  <c r="W218" i="325"/>
  <c r="S218" i="325"/>
  <c r="AT217" i="325"/>
  <c r="W217" i="325"/>
  <c r="S217" i="325"/>
  <c r="AS216" i="325"/>
  <c r="AR216" i="325"/>
  <c r="AQ216" i="325"/>
  <c r="AP216" i="325"/>
  <c r="AO216" i="325"/>
  <c r="AN216" i="325"/>
  <c r="AM216" i="325"/>
  <c r="AL216" i="325"/>
  <c r="AK216" i="325"/>
  <c r="AJ216" i="325"/>
  <c r="AI216" i="325"/>
  <c r="AH216" i="325"/>
  <c r="AG216" i="325"/>
  <c r="AF216" i="325"/>
  <c r="AE216" i="325"/>
  <c r="AD216" i="325"/>
  <c r="AC216" i="325"/>
  <c r="AB216" i="325"/>
  <c r="AA216" i="325"/>
  <c r="Z216" i="325"/>
  <c r="Y216" i="325"/>
  <c r="X216" i="325"/>
  <c r="W216" i="325"/>
  <c r="V216" i="325"/>
  <c r="U216" i="325"/>
  <c r="T216" i="325"/>
  <c r="AT215" i="325"/>
  <c r="W215" i="325"/>
  <c r="S215" i="325"/>
  <c r="AT214" i="325"/>
  <c r="W214" i="325"/>
  <c r="S214" i="325"/>
  <c r="AT213" i="325"/>
  <c r="W213" i="325"/>
  <c r="S213" i="325"/>
  <c r="AT212" i="325"/>
  <c r="W212" i="325"/>
  <c r="S212" i="325"/>
  <c r="AT211" i="325"/>
  <c r="W211" i="325"/>
  <c r="S211" i="325"/>
  <c r="AT210" i="325"/>
  <c r="W210" i="325"/>
  <c r="S210" i="325"/>
  <c r="AT209" i="325"/>
  <c r="W209" i="325"/>
  <c r="S209" i="325"/>
  <c r="AT208" i="325"/>
  <c r="W208" i="325"/>
  <c r="S208" i="325"/>
  <c r="AT207" i="325"/>
  <c r="W207" i="325"/>
  <c r="S207" i="325"/>
  <c r="AT206" i="325"/>
  <c r="W206" i="325"/>
  <c r="S206" i="325"/>
  <c r="AT205" i="325"/>
  <c r="W205" i="325"/>
  <c r="S205" i="325"/>
  <c r="AT204" i="325"/>
  <c r="W204" i="325"/>
  <c r="S204" i="325"/>
  <c r="S201" i="325" s="1"/>
  <c r="AT203" i="325"/>
  <c r="W203" i="325"/>
  <c r="S203" i="325"/>
  <c r="AT202" i="325"/>
  <c r="W202" i="325"/>
  <c r="S202" i="325"/>
  <c r="AS201" i="325"/>
  <c r="AR201" i="325"/>
  <c r="AR39" i="325" s="1"/>
  <c r="AQ201" i="325"/>
  <c r="AP201" i="325"/>
  <c r="AO201" i="325"/>
  <c r="AN201" i="325"/>
  <c r="AN39" i="325" s="1"/>
  <c r="AM201" i="325"/>
  <c r="AL201" i="325"/>
  <c r="AK201" i="325"/>
  <c r="AJ201" i="325"/>
  <c r="AI201" i="325"/>
  <c r="AH201" i="325"/>
  <c r="AG201" i="325"/>
  <c r="AF201" i="325"/>
  <c r="AE201" i="325"/>
  <c r="AD201" i="325"/>
  <c r="AC201" i="325"/>
  <c r="AB201" i="325"/>
  <c r="AA201" i="325"/>
  <c r="Z201" i="325"/>
  <c r="Y201" i="325"/>
  <c r="X201" i="325"/>
  <c r="W201" i="325" s="1"/>
  <c r="V201" i="325"/>
  <c r="U201" i="325"/>
  <c r="T201" i="325"/>
  <c r="AT200" i="325"/>
  <c r="W200" i="325"/>
  <c r="S200" i="325"/>
  <c r="AT199" i="325"/>
  <c r="W199" i="325"/>
  <c r="S199" i="325"/>
  <c r="AT198" i="325"/>
  <c r="W198" i="325"/>
  <c r="S198" i="325"/>
  <c r="AT197" i="325"/>
  <c r="W197" i="325"/>
  <c r="S197" i="325"/>
  <c r="AT196" i="325"/>
  <c r="W196" i="325"/>
  <c r="S196" i="325"/>
  <c r="AT195" i="325"/>
  <c r="W195" i="325"/>
  <c r="S195" i="325"/>
  <c r="AT194" i="325"/>
  <c r="W194" i="325"/>
  <c r="S194" i="325"/>
  <c r="AT193" i="325"/>
  <c r="W193" i="325"/>
  <c r="S193" i="325"/>
  <c r="AT184" i="325"/>
  <c r="W184" i="325"/>
  <c r="S184" i="325"/>
  <c r="S181" i="325" s="1"/>
  <c r="AT183" i="325"/>
  <c r="W183" i="325"/>
  <c r="S183" i="325"/>
  <c r="AT182" i="325"/>
  <c r="W182" i="325"/>
  <c r="S182" i="325"/>
  <c r="AS181" i="325"/>
  <c r="AR181" i="325"/>
  <c r="AR22" i="325" s="1"/>
  <c r="AQ181" i="325"/>
  <c r="AP181" i="325"/>
  <c r="AO181" i="325"/>
  <c r="AN181" i="325"/>
  <c r="AN22" i="325" s="1"/>
  <c r="AM181" i="325"/>
  <c r="AL181" i="325"/>
  <c r="AK181" i="325"/>
  <c r="AJ181" i="325"/>
  <c r="AJ22" i="325" s="1"/>
  <c r="AI181" i="325"/>
  <c r="AH181" i="325"/>
  <c r="AH37" i="325" s="1"/>
  <c r="AG181" i="325"/>
  <c r="AF181" i="325"/>
  <c r="AF22" i="325" s="1"/>
  <c r="AE181" i="325"/>
  <c r="AD181" i="325"/>
  <c r="AC181" i="325"/>
  <c r="AB181" i="325"/>
  <c r="AB22" i="325" s="1"/>
  <c r="AA181" i="325"/>
  <c r="Z181" i="325"/>
  <c r="Y181" i="325"/>
  <c r="X181" i="325"/>
  <c r="W181" i="325" s="1"/>
  <c r="V181" i="325"/>
  <c r="U181" i="325"/>
  <c r="T181" i="325"/>
  <c r="AT180" i="325"/>
  <c r="W180" i="325"/>
  <c r="S180" i="325"/>
  <c r="AT179" i="325"/>
  <c r="W179" i="325"/>
  <c r="S179" i="325"/>
  <c r="AT178" i="325"/>
  <c r="W178" i="325"/>
  <c r="S178" i="325"/>
  <c r="AT177" i="325"/>
  <c r="W177" i="325"/>
  <c r="S177" i="325"/>
  <c r="AS176" i="325"/>
  <c r="AR176" i="325"/>
  <c r="AQ176" i="325"/>
  <c r="AP176" i="325"/>
  <c r="AO176" i="325"/>
  <c r="AN176" i="325"/>
  <c r="AM176" i="325"/>
  <c r="AL176" i="325"/>
  <c r="AK176" i="325"/>
  <c r="AJ176" i="325"/>
  <c r="AI176" i="325"/>
  <c r="AH176" i="325"/>
  <c r="AG176" i="325"/>
  <c r="AF176" i="325"/>
  <c r="AE176" i="325"/>
  <c r="AD176" i="325"/>
  <c r="AC176" i="325"/>
  <c r="AB176" i="325"/>
  <c r="AA176" i="325"/>
  <c r="Z176" i="325"/>
  <c r="Y176" i="325"/>
  <c r="X176" i="325"/>
  <c r="W176" i="325"/>
  <c r="V176" i="325"/>
  <c r="U176" i="325"/>
  <c r="T176" i="325"/>
  <c r="S176" i="325"/>
  <c r="AT175" i="325"/>
  <c r="W175" i="325"/>
  <c r="S175" i="325"/>
  <c r="AT174" i="325"/>
  <c r="W174" i="325"/>
  <c r="S174" i="325"/>
  <c r="AT173" i="325"/>
  <c r="W173" i="325"/>
  <c r="S173" i="325"/>
  <c r="AT172" i="325"/>
  <c r="W172" i="325"/>
  <c r="S172" i="325"/>
  <c r="AT171" i="325"/>
  <c r="W171" i="325"/>
  <c r="S171" i="325"/>
  <c r="AT170" i="325"/>
  <c r="W170" i="325"/>
  <c r="S170" i="325"/>
  <c r="AT169" i="325"/>
  <c r="W169" i="325"/>
  <c r="S169" i="325"/>
  <c r="AT168" i="325"/>
  <c r="W168" i="325"/>
  <c r="S168" i="325"/>
  <c r="AT167" i="325"/>
  <c r="W167" i="325"/>
  <c r="S167" i="325"/>
  <c r="AT166" i="325"/>
  <c r="W166" i="325"/>
  <c r="S166" i="325"/>
  <c r="AT165" i="325"/>
  <c r="W165" i="325"/>
  <c r="S165" i="325"/>
  <c r="AT164" i="325"/>
  <c r="W164" i="325"/>
  <c r="S164" i="325"/>
  <c r="AT163" i="325"/>
  <c r="W163" i="325"/>
  <c r="S163" i="325"/>
  <c r="AT162" i="325"/>
  <c r="W162" i="325"/>
  <c r="S162" i="325"/>
  <c r="AT161" i="325"/>
  <c r="W161" i="325"/>
  <c r="S161" i="325"/>
  <c r="AT160" i="325"/>
  <c r="W160" i="325"/>
  <c r="S160" i="325"/>
  <c r="AT159" i="325"/>
  <c r="W159" i="325"/>
  <c r="S159" i="325"/>
  <c r="AT158" i="325"/>
  <c r="W158" i="325"/>
  <c r="S158" i="325"/>
  <c r="AT157" i="325"/>
  <c r="W157" i="325"/>
  <c r="S157" i="325"/>
  <c r="AT156" i="325"/>
  <c r="W156" i="325"/>
  <c r="S156" i="325"/>
  <c r="AT155" i="325"/>
  <c r="W155" i="325"/>
  <c r="S155" i="325"/>
  <c r="AT154" i="325"/>
  <c r="W154" i="325"/>
  <c r="S154" i="325"/>
  <c r="AT153" i="325"/>
  <c r="W153" i="325"/>
  <c r="S153" i="325"/>
  <c r="AT152" i="325"/>
  <c r="W152" i="325"/>
  <c r="S152" i="325"/>
  <c r="AT151" i="325"/>
  <c r="W151" i="325"/>
  <c r="S151" i="325"/>
  <c r="AT150" i="325"/>
  <c r="W150" i="325"/>
  <c r="S150" i="325"/>
  <c r="AT149" i="325"/>
  <c r="W149" i="325"/>
  <c r="S149" i="325"/>
  <c r="AT148" i="325"/>
  <c r="W148" i="325"/>
  <c r="S148" i="325"/>
  <c r="AT147" i="325"/>
  <c r="W147" i="325"/>
  <c r="S147" i="325"/>
  <c r="AT146" i="325"/>
  <c r="W146" i="325"/>
  <c r="S146" i="325"/>
  <c r="AT145" i="325"/>
  <c r="W145" i="325"/>
  <c r="S145" i="325"/>
  <c r="AT144" i="325"/>
  <c r="W144" i="325"/>
  <c r="S144" i="325"/>
  <c r="AT143" i="325"/>
  <c r="W143" i="325"/>
  <c r="S143" i="325"/>
  <c r="AT142" i="325"/>
  <c r="W142" i="325"/>
  <c r="S142" i="325"/>
  <c r="AT141" i="325"/>
  <c r="W141" i="325"/>
  <c r="S141" i="325"/>
  <c r="AT140" i="325"/>
  <c r="W140" i="325"/>
  <c r="S140" i="325"/>
  <c r="AT139" i="325"/>
  <c r="W139" i="325"/>
  <c r="S139" i="325"/>
  <c r="AT138" i="325"/>
  <c r="W138" i="325"/>
  <c r="S138" i="325"/>
  <c r="AT137" i="325"/>
  <c r="W137" i="325"/>
  <c r="S137" i="325"/>
  <c r="AT136" i="325"/>
  <c r="W136" i="325"/>
  <c r="S136" i="325"/>
  <c r="S134" i="325" s="1"/>
  <c r="AT135" i="325"/>
  <c r="W135" i="325"/>
  <c r="S135" i="325"/>
  <c r="AS134" i="325"/>
  <c r="AS41" i="325" s="1"/>
  <c r="AR134" i="325"/>
  <c r="AQ134" i="325"/>
  <c r="AP134" i="325"/>
  <c r="AO134" i="325"/>
  <c r="AO41" i="325" s="1"/>
  <c r="AN134" i="325"/>
  <c r="AM134" i="325"/>
  <c r="AL134" i="325"/>
  <c r="AK134" i="325"/>
  <c r="AK41" i="325" s="1"/>
  <c r="AJ134" i="325"/>
  <c r="AI134" i="325"/>
  <c r="AH134" i="325"/>
  <c r="AG134" i="325"/>
  <c r="AG41" i="325" s="1"/>
  <c r="AF134" i="325"/>
  <c r="AE134" i="325"/>
  <c r="AD134" i="325"/>
  <c r="AC134" i="325"/>
  <c r="AC41" i="325" s="1"/>
  <c r="AB134" i="325"/>
  <c r="AA134" i="325"/>
  <c r="Z134" i="325"/>
  <c r="Y134" i="325"/>
  <c r="Y41" i="325" s="1"/>
  <c r="X134" i="325"/>
  <c r="V134" i="325"/>
  <c r="U134" i="325"/>
  <c r="U41" i="325" s="1"/>
  <c r="T134" i="325"/>
  <c r="AT133" i="325"/>
  <c r="W133" i="325"/>
  <c r="S133" i="325"/>
  <c r="AT132" i="325"/>
  <c r="W132" i="325"/>
  <c r="S132" i="325"/>
  <c r="AT123" i="325"/>
  <c r="W123" i="325"/>
  <c r="S123" i="325"/>
  <c r="AT122" i="325"/>
  <c r="W122" i="325"/>
  <c r="S122" i="325"/>
  <c r="AT121" i="325"/>
  <c r="W121" i="325"/>
  <c r="S121" i="325"/>
  <c r="AT120" i="325"/>
  <c r="W120" i="325"/>
  <c r="S120" i="325"/>
  <c r="AT119" i="325"/>
  <c r="W119" i="325"/>
  <c r="S119" i="325"/>
  <c r="AT118" i="325"/>
  <c r="W118" i="325"/>
  <c r="S118" i="325"/>
  <c r="AT117" i="325"/>
  <c r="W117" i="325"/>
  <c r="S117" i="325"/>
  <c r="AT116" i="325"/>
  <c r="W116" i="325"/>
  <c r="S116" i="325"/>
  <c r="AT115" i="325"/>
  <c r="W115" i="325"/>
  <c r="S115" i="325"/>
  <c r="AT114" i="325"/>
  <c r="W114" i="325"/>
  <c r="S114" i="325"/>
  <c r="AT113" i="325"/>
  <c r="W113" i="325"/>
  <c r="S113" i="325"/>
  <c r="AT112" i="325"/>
  <c r="W112" i="325"/>
  <c r="S112" i="325"/>
  <c r="AT111" i="325"/>
  <c r="W111" i="325"/>
  <c r="S111" i="325"/>
  <c r="AT110" i="325"/>
  <c r="W110" i="325"/>
  <c r="S110" i="325"/>
  <c r="AT109" i="325"/>
  <c r="W109" i="325"/>
  <c r="S109" i="325"/>
  <c r="AT108" i="325"/>
  <c r="W108" i="325"/>
  <c r="S108" i="325"/>
  <c r="AT107" i="325"/>
  <c r="W107" i="325"/>
  <c r="S107" i="325"/>
  <c r="AT106" i="325"/>
  <c r="W106" i="325"/>
  <c r="S106" i="325"/>
  <c r="AT105" i="325"/>
  <c r="W105" i="325"/>
  <c r="S105" i="325"/>
  <c r="AT104" i="325"/>
  <c r="W104" i="325"/>
  <c r="S104" i="325"/>
  <c r="AT103" i="325"/>
  <c r="W103" i="325"/>
  <c r="S103" i="325"/>
  <c r="AT102" i="325"/>
  <c r="W102" i="325"/>
  <c r="S102" i="325"/>
  <c r="AT101" i="325"/>
  <c r="W101" i="325"/>
  <c r="S101" i="325"/>
  <c r="AT100" i="325"/>
  <c r="W100" i="325"/>
  <c r="S100" i="325"/>
  <c r="AT99" i="325"/>
  <c r="W99" i="325"/>
  <c r="S99" i="325"/>
  <c r="AT98" i="325"/>
  <c r="W98" i="325"/>
  <c r="S98" i="325"/>
  <c r="AT97" i="325"/>
  <c r="W97" i="325"/>
  <c r="S97" i="325"/>
  <c r="AT96" i="325"/>
  <c r="W96" i="325"/>
  <c r="S96" i="325"/>
  <c r="S93" i="325" s="1"/>
  <c r="AT95" i="325"/>
  <c r="W95" i="325"/>
  <c r="S95" i="325"/>
  <c r="AT94" i="325"/>
  <c r="W94" i="325"/>
  <c r="S94" i="325"/>
  <c r="AS93" i="325"/>
  <c r="AR93" i="325"/>
  <c r="AR38" i="325" s="1"/>
  <c r="AQ93" i="325"/>
  <c r="AP93" i="325"/>
  <c r="AO93" i="325"/>
  <c r="AN93" i="325"/>
  <c r="AN38" i="325" s="1"/>
  <c r="AM93" i="325"/>
  <c r="AL93" i="325"/>
  <c r="AK93" i="325"/>
  <c r="AJ93" i="325"/>
  <c r="AJ38" i="325" s="1"/>
  <c r="AI93" i="325"/>
  <c r="AH93" i="325"/>
  <c r="AG93" i="325"/>
  <c r="AF93" i="325"/>
  <c r="AF38" i="325" s="1"/>
  <c r="AE93" i="325"/>
  <c r="AD93" i="325"/>
  <c r="AC93" i="325"/>
  <c r="AB93" i="325"/>
  <c r="AB38" i="325" s="1"/>
  <c r="AA93" i="325"/>
  <c r="Z93" i="325"/>
  <c r="Y93" i="325"/>
  <c r="X93" i="325"/>
  <c r="W93" i="325" s="1"/>
  <c r="V93" i="325"/>
  <c r="U93" i="325"/>
  <c r="T93" i="325"/>
  <c r="T38" i="325" s="1"/>
  <c r="AT92" i="325"/>
  <c r="W92" i="325"/>
  <c r="S92" i="325"/>
  <c r="AT91" i="325"/>
  <c r="W91" i="325"/>
  <c r="S91" i="325"/>
  <c r="AT90" i="325"/>
  <c r="W90" i="325"/>
  <c r="S90" i="325"/>
  <c r="AT89" i="325"/>
  <c r="W89" i="325"/>
  <c r="S89" i="325"/>
  <c r="AT88" i="325"/>
  <c r="W88" i="325"/>
  <c r="S88" i="325"/>
  <c r="AT87" i="325"/>
  <c r="W87" i="325"/>
  <c r="S87" i="325"/>
  <c r="AT86" i="325"/>
  <c r="W86" i="325"/>
  <c r="S86" i="325"/>
  <c r="AT85" i="325"/>
  <c r="W85" i="325"/>
  <c r="S85" i="325"/>
  <c r="AT84" i="325"/>
  <c r="W84" i="325"/>
  <c r="S84" i="325"/>
  <c r="AT83" i="325"/>
  <c r="W83" i="325"/>
  <c r="S83" i="325"/>
  <c r="AT82" i="325"/>
  <c r="W82" i="325"/>
  <c r="S82" i="325"/>
  <c r="AT81" i="325"/>
  <c r="W81" i="325"/>
  <c r="S81" i="325"/>
  <c r="AT80" i="325"/>
  <c r="W80" i="325"/>
  <c r="S80" i="325"/>
  <c r="AT79" i="325"/>
  <c r="W79" i="325"/>
  <c r="S79" i="325"/>
  <c r="AT78" i="325"/>
  <c r="W78" i="325"/>
  <c r="S78" i="325"/>
  <c r="AT77" i="325"/>
  <c r="W77" i="325"/>
  <c r="S77" i="325"/>
  <c r="AT76" i="325"/>
  <c r="W76" i="325"/>
  <c r="S76" i="325"/>
  <c r="AT75" i="325"/>
  <c r="W75" i="325"/>
  <c r="S75" i="325"/>
  <c r="AT74" i="325"/>
  <c r="W74" i="325"/>
  <c r="S74" i="325"/>
  <c r="AT73" i="325"/>
  <c r="W73" i="325"/>
  <c r="S73" i="325"/>
  <c r="AT72" i="325"/>
  <c r="W72" i="325"/>
  <c r="S72" i="325"/>
  <c r="AT71" i="325"/>
  <c r="W71" i="325"/>
  <c r="S71" i="325"/>
  <c r="AT62" i="325"/>
  <c r="W62" i="325"/>
  <c r="S62" i="325"/>
  <c r="AT61" i="325"/>
  <c r="W61" i="325"/>
  <c r="S61" i="325"/>
  <c r="AT60" i="325"/>
  <c r="W60" i="325"/>
  <c r="S60" i="325"/>
  <c r="AT59" i="325"/>
  <c r="W59" i="325"/>
  <c r="S59" i="325"/>
  <c r="AT58" i="325"/>
  <c r="W58" i="325"/>
  <c r="S58" i="325"/>
  <c r="AT57" i="325"/>
  <c r="W57" i="325"/>
  <c r="S57" i="325"/>
  <c r="AT56" i="325"/>
  <c r="W56" i="325"/>
  <c r="S56" i="325"/>
  <c r="AT55" i="325"/>
  <c r="W55" i="325"/>
  <c r="S55" i="325"/>
  <c r="AT54" i="325"/>
  <c r="W54" i="325"/>
  <c r="S54" i="325"/>
  <c r="AT53" i="325"/>
  <c r="W53" i="325"/>
  <c r="S53" i="325"/>
  <c r="AT52" i="325"/>
  <c r="W52" i="325"/>
  <c r="S52" i="325"/>
  <c r="AT51" i="325"/>
  <c r="W51" i="325"/>
  <c r="S51" i="325"/>
  <c r="AT50" i="325"/>
  <c r="W50" i="325"/>
  <c r="S50" i="325"/>
  <c r="AT49" i="325"/>
  <c r="W49" i="325"/>
  <c r="S49" i="325"/>
  <c r="AT48" i="325"/>
  <c r="W48" i="325"/>
  <c r="S48" i="325"/>
  <c r="AT47" i="325"/>
  <c r="W47" i="325"/>
  <c r="S47" i="325"/>
  <c r="AT46" i="325"/>
  <c r="W46" i="325"/>
  <c r="S46" i="325"/>
  <c r="AT45" i="325"/>
  <c r="W45" i="325"/>
  <c r="S45" i="325"/>
  <c r="AT44" i="325"/>
  <c r="W44" i="325"/>
  <c r="S44" i="325"/>
  <c r="S42" i="325" s="1"/>
  <c r="AT43" i="325"/>
  <c r="W43" i="325"/>
  <c r="S43" i="325"/>
  <c r="AS42" i="325"/>
  <c r="AR42" i="325"/>
  <c r="AQ42" i="325"/>
  <c r="AP42" i="325"/>
  <c r="AO42" i="325"/>
  <c r="AN42" i="325"/>
  <c r="AM42" i="325"/>
  <c r="AL42" i="325"/>
  <c r="AK42" i="325"/>
  <c r="AJ42" i="325"/>
  <c r="AI42" i="325"/>
  <c r="AH42" i="325"/>
  <c r="AG42" i="325"/>
  <c r="AF42" i="325"/>
  <c r="AE42" i="325"/>
  <c r="AD42" i="325"/>
  <c r="AC42" i="325"/>
  <c r="AB42" i="325"/>
  <c r="AA42" i="325"/>
  <c r="Z42" i="325"/>
  <c r="Y42" i="325"/>
  <c r="X42" i="325"/>
  <c r="V42" i="325"/>
  <c r="U42" i="325"/>
  <c r="T42" i="325"/>
  <c r="AR41" i="325"/>
  <c r="AN41" i="325"/>
  <c r="AJ41" i="325"/>
  <c r="AF41" i="325"/>
  <c r="AB41" i="325"/>
  <c r="AQ40" i="325"/>
  <c r="AM40" i="325"/>
  <c r="AI40" i="325"/>
  <c r="AE40" i="325"/>
  <c r="AA40" i="325"/>
  <c r="Z40" i="325"/>
  <c r="S40" i="325"/>
  <c r="AQ39" i="325"/>
  <c r="AP39" i="325"/>
  <c r="AL39" i="325"/>
  <c r="AJ39" i="325"/>
  <c r="AH39" i="325"/>
  <c r="AF39" i="325"/>
  <c r="AE39" i="325"/>
  <c r="AD39" i="325"/>
  <c r="AB39" i="325"/>
  <c r="Z39" i="325"/>
  <c r="V39" i="325"/>
  <c r="T39" i="325"/>
  <c r="AS38" i="325"/>
  <c r="AQ38" i="325"/>
  <c r="AO38" i="325"/>
  <c r="AM38" i="325"/>
  <c r="AK38" i="325"/>
  <c r="AI38" i="325"/>
  <c r="AG38" i="325"/>
  <c r="AE38" i="325"/>
  <c r="AC38" i="325"/>
  <c r="AA38" i="325"/>
  <c r="Y38" i="325"/>
  <c r="U38" i="325"/>
  <c r="AS37" i="325"/>
  <c r="AR37" i="325"/>
  <c r="AP37" i="325"/>
  <c r="AO37" i="325"/>
  <c r="AN37" i="325"/>
  <c r="AL37" i="325"/>
  <c r="AK37" i="325"/>
  <c r="AJ37" i="325"/>
  <c r="AG37" i="325"/>
  <c r="AF37" i="325"/>
  <c r="AC37" i="325"/>
  <c r="AB37" i="325"/>
  <c r="Z37" i="325"/>
  <c r="Y37" i="325"/>
  <c r="U37" i="325"/>
  <c r="AS36" i="325"/>
  <c r="AR36" i="325"/>
  <c r="AQ36" i="325"/>
  <c r="AP36" i="325"/>
  <c r="AO36" i="325"/>
  <c r="AN36" i="325"/>
  <c r="AM36" i="325"/>
  <c r="AK36" i="325"/>
  <c r="AJ36" i="325"/>
  <c r="AI36" i="325"/>
  <c r="AH36" i="325"/>
  <c r="AG36" i="325"/>
  <c r="AF36" i="325"/>
  <c r="AE36" i="325"/>
  <c r="AC36" i="325"/>
  <c r="AB36" i="325"/>
  <c r="AA36" i="325"/>
  <c r="Z36" i="325"/>
  <c r="Y36" i="325"/>
  <c r="X36" i="325"/>
  <c r="W36" i="325"/>
  <c r="T36" i="325"/>
  <c r="S36" i="325"/>
  <c r="AS35" i="325"/>
  <c r="AR35" i="325"/>
  <c r="AQ35" i="325"/>
  <c r="AP35" i="325"/>
  <c r="AO35" i="325"/>
  <c r="AN35" i="325"/>
  <c r="AM35" i="325"/>
  <c r="AL35" i="325"/>
  <c r="AK35" i="325"/>
  <c r="AJ35" i="325"/>
  <c r="AH35" i="325"/>
  <c r="AG35" i="325"/>
  <c r="AF35" i="325"/>
  <c r="AE35" i="325"/>
  <c r="AD35" i="325"/>
  <c r="AC35" i="325"/>
  <c r="AB35" i="325"/>
  <c r="AA35" i="325"/>
  <c r="Z35" i="325"/>
  <c r="Y35" i="325"/>
  <c r="V35" i="325"/>
  <c r="U35" i="325"/>
  <c r="AS34" i="325"/>
  <c r="AR34" i="325"/>
  <c r="AQ34" i="325"/>
  <c r="AP34" i="325"/>
  <c r="AO34" i="325"/>
  <c r="AM34" i="325"/>
  <c r="AL34" i="325"/>
  <c r="AK34" i="325"/>
  <c r="AJ34" i="325"/>
  <c r="AI34" i="325"/>
  <c r="AH34" i="325"/>
  <c r="AG34" i="325"/>
  <c r="AE34" i="325"/>
  <c r="AD34" i="325"/>
  <c r="AC34" i="325"/>
  <c r="AB34" i="325"/>
  <c r="AA34" i="325"/>
  <c r="Z34" i="325"/>
  <c r="Y34" i="325"/>
  <c r="U34" i="325"/>
  <c r="T34" i="325"/>
  <c r="S34" i="325"/>
  <c r="AR33" i="325"/>
  <c r="AP33" i="325"/>
  <c r="AN33" i="325"/>
  <c r="AL33" i="325"/>
  <c r="AJ33" i="325"/>
  <c r="AH33" i="325"/>
  <c r="AF33" i="325"/>
  <c r="AE33" i="325"/>
  <c r="AD33" i="325"/>
  <c r="AB33" i="325"/>
  <c r="Z33" i="325"/>
  <c r="T33" i="325"/>
  <c r="AS32" i="325"/>
  <c r="AQ32" i="325"/>
  <c r="AP32" i="325"/>
  <c r="AO32" i="325"/>
  <c r="AM32" i="325"/>
  <c r="AL32" i="325"/>
  <c r="AK32" i="325"/>
  <c r="AI32" i="325"/>
  <c r="AH32" i="325"/>
  <c r="AG32" i="325"/>
  <c r="AE32" i="325"/>
  <c r="AD32" i="325"/>
  <c r="AC32" i="325"/>
  <c r="AA32" i="325"/>
  <c r="Z32" i="325"/>
  <c r="Y32" i="325"/>
  <c r="V32" i="325"/>
  <c r="U32" i="325"/>
  <c r="AR31" i="325"/>
  <c r="AQ31" i="325"/>
  <c r="AO31" i="325"/>
  <c r="AN31" i="325"/>
  <c r="AM31" i="325"/>
  <c r="AJ31" i="325"/>
  <c r="AI31" i="325"/>
  <c r="AG31" i="325"/>
  <c r="AF31" i="325"/>
  <c r="AE31" i="325"/>
  <c r="AB31" i="325"/>
  <c r="AA31" i="325"/>
  <c r="Y31" i="325"/>
  <c r="U31" i="325"/>
  <c r="AS30" i="325"/>
  <c r="AR30" i="325"/>
  <c r="AQ30" i="325"/>
  <c r="AO30" i="325"/>
  <c r="AN30" i="325"/>
  <c r="AM30" i="325"/>
  <c r="AL30" i="325"/>
  <c r="AK30" i="325"/>
  <c r="AJ30" i="325"/>
  <c r="AI30" i="325"/>
  <c r="AH30" i="325"/>
  <c r="AG30" i="325"/>
  <c r="AF30" i="325"/>
  <c r="AE30" i="325"/>
  <c r="AD30" i="325"/>
  <c r="AC30" i="325"/>
  <c r="AB30" i="325"/>
  <c r="AA30" i="325"/>
  <c r="Y30" i="325"/>
  <c r="W30" i="325" s="1"/>
  <c r="X30" i="325"/>
  <c r="V30" i="325"/>
  <c r="U30" i="325"/>
  <c r="T30" i="325"/>
  <c r="S30" i="325"/>
  <c r="AS29" i="325"/>
  <c r="AR29" i="325"/>
  <c r="AR17" i="325" s="1"/>
  <c r="AP29" i="325"/>
  <c r="AO29" i="325"/>
  <c r="AN29" i="325"/>
  <c r="AL29" i="325"/>
  <c r="AK29" i="325"/>
  <c r="AJ29" i="325"/>
  <c r="AH29" i="325"/>
  <c r="AG29" i="325"/>
  <c r="AF29" i="325"/>
  <c r="AC29" i="325"/>
  <c r="AB29" i="325"/>
  <c r="Z29" i="325"/>
  <c r="Y29" i="325"/>
  <c r="X29" i="325"/>
  <c r="W29" i="325" s="1"/>
  <c r="U29" i="325"/>
  <c r="T29" i="325"/>
  <c r="AS28" i="325"/>
  <c r="AR28" i="325"/>
  <c r="AQ28" i="325"/>
  <c r="AP28" i="325"/>
  <c r="AO28" i="325"/>
  <c r="AN28" i="325"/>
  <c r="AM28" i="325"/>
  <c r="AK28" i="325"/>
  <c r="AJ28" i="325"/>
  <c r="AI28" i="325"/>
  <c r="AH28" i="325"/>
  <c r="AG28" i="325"/>
  <c r="AF28" i="325"/>
  <c r="AE28" i="325"/>
  <c r="AC28" i="325"/>
  <c r="AB28" i="325"/>
  <c r="AA28" i="325"/>
  <c r="Z28" i="325"/>
  <c r="Y28" i="325"/>
  <c r="X28" i="325"/>
  <c r="W28" i="325"/>
  <c r="T28" i="325"/>
  <c r="S28" i="325"/>
  <c r="AS27" i="325"/>
  <c r="AR27" i="325"/>
  <c r="AQ27" i="325"/>
  <c r="AP27" i="325"/>
  <c r="AO27" i="325"/>
  <c r="AN27" i="325"/>
  <c r="AM27" i="325"/>
  <c r="AL27" i="325"/>
  <c r="AK27" i="325"/>
  <c r="AJ27" i="325"/>
  <c r="AI27" i="325"/>
  <c r="AH27" i="325"/>
  <c r="AG27" i="325"/>
  <c r="AF27" i="325"/>
  <c r="AE27" i="325"/>
  <c r="AD27" i="325"/>
  <c r="AC27" i="325"/>
  <c r="AB27" i="325"/>
  <c r="AA27" i="325"/>
  <c r="Z27" i="325"/>
  <c r="Y27" i="325"/>
  <c r="X27" i="325"/>
  <c r="W27" i="325" s="1"/>
  <c r="V27" i="325"/>
  <c r="U27" i="325"/>
  <c r="T27" i="325"/>
  <c r="S27" i="325"/>
  <c r="AS26" i="325"/>
  <c r="AQ26" i="325"/>
  <c r="AP26" i="325"/>
  <c r="AO26" i="325"/>
  <c r="AM26" i="325"/>
  <c r="AL26" i="325"/>
  <c r="AK26" i="325"/>
  <c r="AI26" i="325"/>
  <c r="AH26" i="325"/>
  <c r="AG26" i="325"/>
  <c r="AE26" i="325"/>
  <c r="AD26" i="325"/>
  <c r="AC26" i="325"/>
  <c r="AA26" i="325"/>
  <c r="Z26" i="325"/>
  <c r="Y26" i="325"/>
  <c r="V26" i="325"/>
  <c r="U26" i="325"/>
  <c r="T26" i="325"/>
  <c r="AS25" i="325"/>
  <c r="AR25" i="325"/>
  <c r="AQ25" i="325"/>
  <c r="AP25" i="325"/>
  <c r="AO25" i="325"/>
  <c r="AN25" i="325"/>
  <c r="AM25" i="325"/>
  <c r="AL25" i="325"/>
  <c r="AK25" i="325"/>
  <c r="AJ25" i="325"/>
  <c r="AI25" i="325"/>
  <c r="AH25" i="325"/>
  <c r="AG25" i="325"/>
  <c r="AF25" i="325"/>
  <c r="AE25" i="325"/>
  <c r="AD25" i="325"/>
  <c r="AC25" i="325"/>
  <c r="AB25" i="325"/>
  <c r="AA25" i="325"/>
  <c r="Z25" i="325"/>
  <c r="Y25" i="325"/>
  <c r="X25" i="325"/>
  <c r="W25" i="325" s="1"/>
  <c r="V25" i="325"/>
  <c r="U25" i="325"/>
  <c r="T25" i="325"/>
  <c r="S25" i="325"/>
  <c r="AS24" i="325"/>
  <c r="AR24" i="325"/>
  <c r="AQ24" i="325"/>
  <c r="AP24" i="325"/>
  <c r="AO24" i="325"/>
  <c r="AN24" i="325"/>
  <c r="AM24" i="325"/>
  <c r="AL24" i="325"/>
  <c r="AK24" i="325"/>
  <c r="AJ24" i="325"/>
  <c r="AI24" i="325"/>
  <c r="AH24" i="325"/>
  <c r="AG24" i="325"/>
  <c r="AF24" i="325"/>
  <c r="AE24" i="325"/>
  <c r="AD24" i="325"/>
  <c r="AC24" i="325"/>
  <c r="AB24" i="325"/>
  <c r="AA24" i="325"/>
  <c r="Z24" i="325"/>
  <c r="Y24" i="325"/>
  <c r="X24" i="325"/>
  <c r="W24" i="325"/>
  <c r="V24" i="325"/>
  <c r="U24" i="325"/>
  <c r="T24" i="325"/>
  <c r="AS23" i="325"/>
  <c r="AR23" i="325"/>
  <c r="AQ23" i="325"/>
  <c r="AP23" i="325"/>
  <c r="AO23" i="325"/>
  <c r="AN23" i="325"/>
  <c r="AM23" i="325"/>
  <c r="AL23" i="325"/>
  <c r="AK23" i="325"/>
  <c r="AJ23" i="325"/>
  <c r="AI23" i="325"/>
  <c r="AH23" i="325"/>
  <c r="AG23" i="325"/>
  <c r="AF23" i="325"/>
  <c r="AE23" i="325"/>
  <c r="AD23" i="325"/>
  <c r="AC23" i="325"/>
  <c r="AB23" i="325"/>
  <c r="AA23" i="325"/>
  <c r="Z23" i="325"/>
  <c r="Y23" i="325"/>
  <c r="X23" i="325"/>
  <c r="W23" i="325" s="1"/>
  <c r="V23" i="325"/>
  <c r="U23" i="325"/>
  <c r="T23" i="325"/>
  <c r="S23" i="325"/>
  <c r="AS22" i="325"/>
  <c r="AQ22" i="325"/>
  <c r="AP22" i="325"/>
  <c r="AO22" i="325"/>
  <c r="AM22" i="325"/>
  <c r="AL22" i="325"/>
  <c r="AK22" i="325"/>
  <c r="AI22" i="325"/>
  <c r="AG22" i="325"/>
  <c r="AE22" i="325"/>
  <c r="AD22" i="325"/>
  <c r="AC22" i="325"/>
  <c r="AA22" i="325"/>
  <c r="Z22" i="325"/>
  <c r="Y22" i="325"/>
  <c r="V22" i="325"/>
  <c r="U22" i="325"/>
  <c r="T22" i="325"/>
  <c r="AS21" i="325"/>
  <c r="AR21" i="325"/>
  <c r="AQ21" i="325"/>
  <c r="AP21" i="325"/>
  <c r="AO21" i="325"/>
  <c r="AN21" i="325"/>
  <c r="AM21" i="325"/>
  <c r="AL21" i="325"/>
  <c r="AK21" i="325"/>
  <c r="AJ21" i="325"/>
  <c r="AI21" i="325"/>
  <c r="AH21" i="325"/>
  <c r="AG21" i="325"/>
  <c r="AF21" i="325"/>
  <c r="AE21" i="325"/>
  <c r="AD21" i="325"/>
  <c r="AC21" i="325"/>
  <c r="AB21" i="325"/>
  <c r="AA21" i="325"/>
  <c r="Z21" i="325"/>
  <c r="Y21" i="325"/>
  <c r="X21" i="325"/>
  <c r="W21" i="325" s="1"/>
  <c r="V21" i="325"/>
  <c r="U21" i="325"/>
  <c r="T21" i="325"/>
  <c r="S21" i="325"/>
  <c r="AS20" i="325"/>
  <c r="AR20" i="325"/>
  <c r="AQ20" i="325"/>
  <c r="AP20" i="325"/>
  <c r="AO20" i="325"/>
  <c r="AN20" i="325"/>
  <c r="AM20" i="325"/>
  <c r="AM16" i="325" s="1"/>
  <c r="AL20" i="325"/>
  <c r="AK20" i="325"/>
  <c r="AJ20" i="325"/>
  <c r="AI20" i="325"/>
  <c r="AH20" i="325"/>
  <c r="AG20" i="325"/>
  <c r="AF20" i="325"/>
  <c r="AE20" i="325"/>
  <c r="AD20" i="325"/>
  <c r="AC20" i="325"/>
  <c r="AB20" i="325"/>
  <c r="AA20" i="325"/>
  <c r="Z20" i="325"/>
  <c r="Y20" i="325"/>
  <c r="X20" i="325"/>
  <c r="W20" i="325"/>
  <c r="V20" i="325"/>
  <c r="U20" i="325"/>
  <c r="T20" i="325"/>
  <c r="S20" i="325"/>
  <c r="AS19" i="325"/>
  <c r="AQ19" i="325"/>
  <c r="AP19" i="325"/>
  <c r="AO19" i="325"/>
  <c r="AM19" i="325"/>
  <c r="AL19" i="325"/>
  <c r="AK19" i="325"/>
  <c r="AI19" i="325"/>
  <c r="AH19" i="325"/>
  <c r="AG19" i="325"/>
  <c r="AE19" i="325"/>
  <c r="AD19" i="325"/>
  <c r="AC19" i="325"/>
  <c r="AA19" i="325"/>
  <c r="Z19" i="325"/>
  <c r="Y19" i="325"/>
  <c r="V19" i="325"/>
  <c r="U19" i="325"/>
  <c r="T19" i="325"/>
  <c r="AS18" i="325"/>
  <c r="AR18" i="325"/>
  <c r="AQ18" i="325"/>
  <c r="AP18" i="325"/>
  <c r="AP16" i="325" s="1"/>
  <c r="AO18" i="325"/>
  <c r="AO16" i="325" s="1"/>
  <c r="AN18" i="325"/>
  <c r="AM18" i="325"/>
  <c r="AL18" i="325"/>
  <c r="AL16" i="325" s="1"/>
  <c r="AK18" i="325"/>
  <c r="AJ18" i="325"/>
  <c r="AI18" i="325"/>
  <c r="AH18" i="325"/>
  <c r="AG18" i="325"/>
  <c r="AG16" i="325" s="1"/>
  <c r="AF18" i="325"/>
  <c r="AE18" i="325"/>
  <c r="AD18" i="325"/>
  <c r="AC18" i="325"/>
  <c r="AB18" i="325"/>
  <c r="AA18" i="325"/>
  <c r="Z18" i="325"/>
  <c r="Z16" i="325" s="1"/>
  <c r="Y18" i="325"/>
  <c r="X18" i="325"/>
  <c r="V18" i="325"/>
  <c r="U18" i="325"/>
  <c r="U16" i="325" s="1"/>
  <c r="T18" i="325"/>
  <c r="S18" i="325"/>
  <c r="AJ17" i="325"/>
  <c r="AB17" i="325"/>
  <c r="AQ16" i="325"/>
  <c r="AI16" i="325"/>
  <c r="AE16" i="325"/>
  <c r="AA16" i="325"/>
  <c r="AT12" i="325"/>
  <c r="W12" i="325"/>
  <c r="S12" i="325"/>
  <c r="AS11" i="325"/>
  <c r="AR11" i="325"/>
  <c r="AQ11" i="325"/>
  <c r="AP11" i="325"/>
  <c r="AO11" i="325"/>
  <c r="AN11" i="325"/>
  <c r="AM11" i="325"/>
  <c r="AL11" i="325"/>
  <c r="AK11" i="325"/>
  <c r="AJ11" i="325"/>
  <c r="AI11" i="325"/>
  <c r="AH11" i="325"/>
  <c r="AG11" i="325"/>
  <c r="AF11" i="325"/>
  <c r="AE11" i="325"/>
  <c r="AD11" i="325"/>
  <c r="AC11" i="325"/>
  <c r="AB11" i="325"/>
  <c r="AA11" i="325"/>
  <c r="Z11" i="325"/>
  <c r="Y11" i="325"/>
  <c r="X11" i="325"/>
  <c r="W11" i="325"/>
  <c r="S11" i="325"/>
  <c r="T295" i="325" l="1"/>
  <c r="S303" i="325"/>
  <c r="S295" i="325" s="1"/>
  <c r="AH22" i="325"/>
  <c r="AC16" i="325"/>
  <c r="AK16" i="325"/>
  <c r="AS16" i="325"/>
  <c r="Y16" i="325"/>
  <c r="W18" i="325"/>
  <c r="AD16" i="325"/>
  <c r="AH16" i="325"/>
  <c r="T16" i="325"/>
  <c r="S33" i="325"/>
  <c r="S39" i="325"/>
  <c r="AI33" i="325"/>
  <c r="AI39" i="325"/>
  <c r="AM33" i="325"/>
  <c r="AM39" i="325"/>
  <c r="V37" i="325"/>
  <c r="V29" i="325"/>
  <c r="V16" i="325"/>
  <c r="AF40" i="325"/>
  <c r="AF34" i="325"/>
  <c r="AF17" i="325" s="1"/>
  <c r="AN40" i="325"/>
  <c r="AN34" i="325"/>
  <c r="AN17" i="325" s="1"/>
  <c r="W301" i="325"/>
  <c r="X295" i="325"/>
  <c r="S19" i="325"/>
  <c r="Z30" i="325"/>
  <c r="AP30" i="325"/>
  <c r="U33" i="325"/>
  <c r="U17" i="325" s="1"/>
  <c r="U15" i="325" s="1"/>
  <c r="U14" i="325" s="1"/>
  <c r="U10" i="325" s="1"/>
  <c r="U9" i="325" s="1"/>
  <c r="V34" i="325"/>
  <c r="AI35" i="325"/>
  <c r="AA39" i="325"/>
  <c r="W42" i="325"/>
  <c r="W134" i="325"/>
  <c r="X316" i="325"/>
  <c r="W317" i="325"/>
  <c r="AB19" i="325"/>
  <c r="AB16" i="325" s="1"/>
  <c r="AB15" i="325" s="1"/>
  <c r="AB14" i="325" s="1"/>
  <c r="AB10" i="325" s="1"/>
  <c r="AB9" i="325" s="1"/>
  <c r="AR19" i="325"/>
  <c r="AR16" i="325" s="1"/>
  <c r="AR15" i="325" s="1"/>
  <c r="AR14" i="325" s="1"/>
  <c r="AR10" i="325" s="1"/>
  <c r="AR9" i="325" s="1"/>
  <c r="U36" i="325"/>
  <c r="AD37" i="325"/>
  <c r="S41" i="325"/>
  <c r="W270" i="325"/>
  <c r="Z286" i="325"/>
  <c r="Z31" i="325" s="1"/>
  <c r="AD286" i="325"/>
  <c r="AH286" i="325"/>
  <c r="AL286" i="325"/>
  <c r="AP286" i="325"/>
  <c r="AP31" i="325" s="1"/>
  <c r="S286" i="325"/>
  <c r="S31" i="325" s="1"/>
  <c r="W330" i="325"/>
  <c r="X19" i="325"/>
  <c r="AF19" i="325"/>
  <c r="AF16" i="325" s="1"/>
  <c r="AF15" i="325" s="1"/>
  <c r="AF14" i="325" s="1"/>
  <c r="AF10" i="325" s="1"/>
  <c r="AF9" i="325" s="1"/>
  <c r="AJ19" i="325"/>
  <c r="AJ16" i="325" s="1"/>
  <c r="AJ15" i="325" s="1"/>
  <c r="AJ14" i="325" s="1"/>
  <c r="AJ10" i="325" s="1"/>
  <c r="AJ9" i="325" s="1"/>
  <c r="AN19" i="325"/>
  <c r="AN16" i="325" s="1"/>
  <c r="AN15" i="325" s="1"/>
  <c r="AN14" i="325" s="1"/>
  <c r="AN10" i="325" s="1"/>
  <c r="AN9" i="325" s="1"/>
  <c r="S22" i="325"/>
  <c r="T35" i="325"/>
  <c r="X22" i="325"/>
  <c r="W22" i="325" s="1"/>
  <c r="X26" i="325"/>
  <c r="W26" i="325" s="1"/>
  <c r="V28" i="325"/>
  <c r="AD28" i="325"/>
  <c r="AL28" i="325"/>
  <c r="AA29" i="325"/>
  <c r="AA17" i="325" s="1"/>
  <c r="AA15" i="325" s="1"/>
  <c r="AA14" i="325" s="1"/>
  <c r="AA10" i="325" s="1"/>
  <c r="AA9" i="325" s="1"/>
  <c r="AE29" i="325"/>
  <c r="AE17" i="325" s="1"/>
  <c r="AE15" i="325" s="1"/>
  <c r="AE14" i="325" s="1"/>
  <c r="AE10" i="325" s="1"/>
  <c r="AE9" i="325" s="1"/>
  <c r="AI29" i="325"/>
  <c r="AI17" i="325" s="1"/>
  <c r="AI15" i="325" s="1"/>
  <c r="AI14" i="325" s="1"/>
  <c r="AI10" i="325" s="1"/>
  <c r="AI9" i="325" s="1"/>
  <c r="AM29" i="325"/>
  <c r="AM17" i="325" s="1"/>
  <c r="AM15" i="325" s="1"/>
  <c r="AM14" i="325" s="1"/>
  <c r="AM10" i="325" s="1"/>
  <c r="AM9" i="325" s="1"/>
  <c r="AQ29" i="325"/>
  <c r="AQ17" i="325" s="1"/>
  <c r="AQ15" i="325" s="1"/>
  <c r="AQ14" i="325" s="1"/>
  <c r="AQ10" i="325" s="1"/>
  <c r="AQ9" i="325" s="1"/>
  <c r="V286" i="325"/>
  <c r="W293" i="325"/>
  <c r="X286" i="325"/>
  <c r="Y316" i="325"/>
  <c r="AC316" i="325"/>
  <c r="AG316" i="325"/>
  <c r="AK316" i="325"/>
  <c r="AO316" i="325"/>
  <c r="AS316" i="325"/>
  <c r="X345" i="325"/>
  <c r="X356" i="325"/>
  <c r="W357" i="325"/>
  <c r="T37" i="325" l="1"/>
  <c r="T32" i="325"/>
  <c r="T17" i="325" s="1"/>
  <c r="T15" i="325" s="1"/>
  <c r="T14" i="325" s="1"/>
  <c r="T10" i="325" s="1"/>
  <c r="T9" i="325" s="1"/>
  <c r="S32" i="325"/>
  <c r="S17" i="325" s="1"/>
  <c r="S37" i="325"/>
  <c r="X35" i="325"/>
  <c r="W35" i="325" s="1"/>
  <c r="W356" i="325"/>
  <c r="X41" i="325"/>
  <c r="W41" i="325" s="1"/>
  <c r="W295" i="325"/>
  <c r="X37" i="325"/>
  <c r="W37" i="325" s="1"/>
  <c r="X32" i="325"/>
  <c r="W32" i="325" s="1"/>
  <c r="X40" i="325"/>
  <c r="W40" i="325" s="1"/>
  <c r="W345" i="325"/>
  <c r="X34" i="325"/>
  <c r="W34" i="325" s="1"/>
  <c r="AD38" i="325"/>
  <c r="AD31" i="325"/>
  <c r="AP17" i="325"/>
  <c r="AP15" i="325" s="1"/>
  <c r="AP14" i="325" s="1"/>
  <c r="AP10" i="325" s="1"/>
  <c r="AP9" i="325" s="1"/>
  <c r="AK39" i="325"/>
  <c r="AK33" i="325"/>
  <c r="AK17" i="325" s="1"/>
  <c r="AC39" i="325"/>
  <c r="AC33" i="325"/>
  <c r="AC17" i="325" s="1"/>
  <c r="AC15" i="325" s="1"/>
  <c r="AC14" i="325" s="1"/>
  <c r="AC10" i="325" s="1"/>
  <c r="AC9" i="325" s="1"/>
  <c r="W316" i="325"/>
  <c r="X39" i="325"/>
  <c r="X33" i="325"/>
  <c r="W33" i="325" s="1"/>
  <c r="Z17" i="325"/>
  <c r="Z15" i="325" s="1"/>
  <c r="Z14" i="325" s="1"/>
  <c r="Z10" i="325" s="1"/>
  <c r="Z9" i="325" s="1"/>
  <c r="AP38" i="325"/>
  <c r="W286" i="325"/>
  <c r="X31" i="325"/>
  <c r="AH31" i="325"/>
  <c r="AH17" i="325" s="1"/>
  <c r="AH38" i="325"/>
  <c r="AG39" i="325"/>
  <c r="AG33" i="325"/>
  <c r="AG17" i="325" s="1"/>
  <c r="AG15" i="325" s="1"/>
  <c r="AG14" i="325" s="1"/>
  <c r="AG10" i="325" s="1"/>
  <c r="AG9" i="325" s="1"/>
  <c r="AS39" i="325"/>
  <c r="AS33" i="325"/>
  <c r="AS17" i="325" s="1"/>
  <c r="AS15" i="325" s="1"/>
  <c r="AS14" i="325" s="1"/>
  <c r="AS10" i="325" s="1"/>
  <c r="AS9" i="325" s="1"/>
  <c r="V31" i="325"/>
  <c r="V38" i="325"/>
  <c r="AD17" i="325"/>
  <c r="AD15" i="325" s="1"/>
  <c r="AD14" i="325" s="1"/>
  <c r="AD10" i="325" s="1"/>
  <c r="AD9" i="325" s="1"/>
  <c r="AO39" i="325"/>
  <c r="AO33" i="325"/>
  <c r="AO17" i="325" s="1"/>
  <c r="AO15" i="325" s="1"/>
  <c r="AO14" i="325" s="1"/>
  <c r="AO10" i="325" s="1"/>
  <c r="AO9" i="325" s="1"/>
  <c r="Y39" i="325"/>
  <c r="Y33" i="325"/>
  <c r="Y17" i="325" s="1"/>
  <c r="X38" i="325"/>
  <c r="W38" i="325" s="1"/>
  <c r="V17" i="325"/>
  <c r="V15" i="325" s="1"/>
  <c r="V14" i="325" s="1"/>
  <c r="V10" i="325" s="1"/>
  <c r="V9" i="325" s="1"/>
  <c r="W19" i="325"/>
  <c r="X16" i="325"/>
  <c r="AL31" i="325"/>
  <c r="AL17" i="325" s="1"/>
  <c r="AL15" i="325" s="1"/>
  <c r="AL14" i="325" s="1"/>
  <c r="AL10" i="325" s="1"/>
  <c r="AL9" i="325" s="1"/>
  <c r="AL38" i="325"/>
  <c r="S16" i="325"/>
  <c r="S38" i="325"/>
  <c r="AH15" i="325"/>
  <c r="AH14" i="325" s="1"/>
  <c r="AH10" i="325" s="1"/>
  <c r="AH9" i="325" s="1"/>
  <c r="Y15" i="325"/>
  <c r="Y14" i="325" s="1"/>
  <c r="Y10" i="325" s="1"/>
  <c r="Y9" i="325" s="1"/>
  <c r="Z38" i="325"/>
  <c r="AK15" i="325"/>
  <c r="AK14" i="325" s="1"/>
  <c r="AK10" i="325" s="1"/>
  <c r="AK9" i="325" s="1"/>
  <c r="S15" i="325" l="1"/>
  <c r="S14" i="325" s="1"/>
  <c r="S10" i="325" s="1"/>
  <c r="S9" i="325" s="1"/>
  <c r="W39" i="325"/>
  <c r="X15" i="325"/>
  <c r="W16" i="325"/>
  <c r="W31" i="325"/>
  <c r="X17" i="325"/>
  <c r="W17" i="325" s="1"/>
  <c r="X14" i="325" l="1"/>
  <c r="W15" i="325"/>
  <c r="W14" i="325" l="1"/>
  <c r="X10" i="325"/>
  <c r="X9" i="325" l="1"/>
  <c r="W9" i="325" s="1"/>
  <c r="W10" i="325"/>
  <c r="H24" i="275" l="1"/>
  <c r="H5" i="273"/>
  <c r="J11" i="257" l="1"/>
  <c r="Q46" i="316" l="1"/>
  <c r="AB14" i="291" l="1"/>
  <c r="AA14" i="291"/>
  <c r="AE21" i="291"/>
  <c r="AF21" i="291"/>
  <c r="AG21" i="291"/>
  <c r="AH21" i="291"/>
  <c r="AA20" i="291"/>
  <c r="AA19" i="291"/>
  <c r="AA18" i="291"/>
  <c r="Z57" i="291" l="1"/>
  <c r="AO18" i="289" l="1"/>
  <c r="AN18" i="289"/>
  <c r="AM18" i="289"/>
  <c r="AL18" i="289"/>
  <c r="AK18" i="289"/>
  <c r="AJ18" i="289"/>
  <c r="AI18" i="289"/>
  <c r="AH18" i="289"/>
  <c r="AG18" i="289"/>
  <c r="AF18" i="289"/>
  <c r="AE18" i="289"/>
  <c r="AD18" i="289"/>
  <c r="AC18" i="289"/>
  <c r="AB18" i="289"/>
  <c r="AA18" i="289"/>
  <c r="Z18" i="289"/>
  <c r="Y18" i="289"/>
  <c r="X18" i="289"/>
  <c r="W18" i="289"/>
  <c r="V18" i="289"/>
  <c r="V12" i="289" s="1"/>
  <c r="Q152" i="317" l="1"/>
  <c r="Q151" i="317"/>
  <c r="Q149" i="317"/>
  <c r="Q99" i="317" l="1"/>
  <c r="N99" i="317"/>
  <c r="Q78" i="317" l="1"/>
  <c r="Q79" i="317"/>
  <c r="Q71" i="317"/>
  <c r="M7" i="317"/>
  <c r="AG113" i="291"/>
  <c r="Z111" i="291"/>
  <c r="Z101" i="291" l="1"/>
  <c r="H8" i="295"/>
  <c r="U26" i="275"/>
  <c r="F11" i="258" l="1"/>
  <c r="I11" i="258"/>
  <c r="L11" i="258"/>
  <c r="F12" i="258"/>
  <c r="I12" i="258"/>
  <c r="L12" i="258"/>
  <c r="F13" i="258"/>
  <c r="I13" i="258"/>
  <c r="L13" i="258"/>
  <c r="C14" i="258"/>
  <c r="F14" i="258"/>
  <c r="I14" i="258"/>
  <c r="L14" i="258"/>
  <c r="F15" i="258"/>
  <c r="I15" i="258"/>
  <c r="L15" i="258"/>
  <c r="F16" i="258"/>
  <c r="I16" i="258"/>
  <c r="L16" i="258"/>
  <c r="F6" i="258"/>
  <c r="I6" i="258"/>
  <c r="L6" i="258"/>
  <c r="C7" i="258"/>
  <c r="F7" i="258"/>
  <c r="I7" i="258"/>
  <c r="L7" i="258"/>
  <c r="C8" i="258"/>
  <c r="F8" i="258"/>
  <c r="I8" i="258"/>
  <c r="L8" i="258"/>
  <c r="F9" i="258"/>
  <c r="I9" i="258"/>
  <c r="L9" i="258"/>
  <c r="F10" i="258"/>
  <c r="I10" i="258"/>
  <c r="L10" i="258"/>
  <c r="D22" i="258"/>
  <c r="C22" i="258" s="1"/>
  <c r="E22" i="258"/>
  <c r="F22" i="258"/>
  <c r="I22" i="258"/>
  <c r="L22" i="258"/>
  <c r="D23" i="258"/>
  <c r="E23" i="258"/>
  <c r="F23" i="258"/>
  <c r="I23" i="258"/>
  <c r="L23" i="258"/>
  <c r="D24" i="258"/>
  <c r="E24" i="258"/>
  <c r="F24" i="258"/>
  <c r="I24" i="258"/>
  <c r="L24" i="258"/>
  <c r="D25" i="258"/>
  <c r="E25" i="258"/>
  <c r="F25" i="258"/>
  <c r="I25" i="258"/>
  <c r="L25" i="258"/>
  <c r="D26" i="258"/>
  <c r="E26" i="258"/>
  <c r="F26" i="258"/>
  <c r="I26" i="258"/>
  <c r="L26" i="258"/>
  <c r="D27" i="258"/>
  <c r="E27" i="258"/>
  <c r="F27" i="258"/>
  <c r="I27" i="258"/>
  <c r="L27" i="258"/>
  <c r="D28" i="258"/>
  <c r="E28" i="258"/>
  <c r="F28" i="258"/>
  <c r="I28" i="258"/>
  <c r="L28" i="258"/>
  <c r="D29" i="258"/>
  <c r="E29" i="258"/>
  <c r="F29" i="258"/>
  <c r="I29" i="258"/>
  <c r="L29" i="258"/>
  <c r="D30" i="258"/>
  <c r="E30" i="258"/>
  <c r="F30" i="258"/>
  <c r="I30" i="258"/>
  <c r="L30" i="258"/>
  <c r="D31" i="258"/>
  <c r="E31" i="258"/>
  <c r="F31" i="258"/>
  <c r="I31" i="258"/>
  <c r="L31" i="258"/>
  <c r="D32" i="258"/>
  <c r="E32" i="258"/>
  <c r="F32" i="258"/>
  <c r="I32" i="258"/>
  <c r="L32" i="258"/>
  <c r="D33" i="258"/>
  <c r="E33" i="258"/>
  <c r="F33" i="258"/>
  <c r="I33" i="258"/>
  <c r="L33" i="258"/>
  <c r="O5" i="259"/>
  <c r="O6" i="259"/>
  <c r="O7" i="259"/>
  <c r="O8" i="259"/>
  <c r="O9" i="259"/>
  <c r="O12" i="259"/>
  <c r="O13" i="259"/>
  <c r="O14" i="259"/>
  <c r="O15" i="259"/>
  <c r="C24" i="258" l="1"/>
  <c r="C31" i="258"/>
  <c r="C27" i="258"/>
  <c r="C23" i="258"/>
  <c r="C30" i="258"/>
  <c r="C26" i="258"/>
  <c r="C32" i="258"/>
  <c r="C11" i="258"/>
  <c r="C33" i="258"/>
  <c r="C29" i="258"/>
  <c r="C25" i="258"/>
  <c r="C28" i="258"/>
  <c r="C9" i="258"/>
  <c r="C12" i="258"/>
  <c r="C15" i="258"/>
  <c r="C10" i="258"/>
  <c r="C6" i="258"/>
  <c r="C13" i="258"/>
  <c r="C16" i="258"/>
  <c r="O11" i="259"/>
  <c r="O10" i="259" s="1"/>
  <c r="E48" i="271"/>
  <c r="P14" i="267" l="1"/>
  <c r="O14" i="267"/>
  <c r="J34" i="260"/>
  <c r="AF30" i="276" l="1"/>
  <c r="V10" i="290" l="1"/>
  <c r="S148" i="317" l="1"/>
  <c r="R148" i="317"/>
  <c r="P148" i="317"/>
  <c r="O148" i="317"/>
  <c r="R9" i="301" l="1"/>
  <c r="R8" i="301" s="1"/>
  <c r="F5" i="257" l="1"/>
  <c r="U41" i="289" l="1"/>
  <c r="U40" i="289"/>
  <c r="T18" i="289" l="1"/>
  <c r="T12" i="289" s="1"/>
  <c r="AD8" i="293" l="1"/>
  <c r="AC8" i="293"/>
  <c r="M34" i="260" l="1"/>
  <c r="V82" i="286"/>
  <c r="F4" i="264" l="1"/>
  <c r="AO12" i="289"/>
  <c r="AN12" i="289"/>
  <c r="AM12" i="289"/>
  <c r="AL12" i="289"/>
  <c r="AK12" i="289"/>
  <c r="AJ12" i="289"/>
  <c r="AI12" i="289"/>
  <c r="AH12" i="289"/>
  <c r="AG12" i="289"/>
  <c r="AF12" i="289"/>
  <c r="AE12" i="289"/>
  <c r="AD12" i="289"/>
  <c r="AC12" i="289"/>
  <c r="AB12" i="289"/>
  <c r="AA12" i="289"/>
  <c r="Z12" i="289"/>
  <c r="Y12" i="289"/>
  <c r="X12" i="289"/>
  <c r="T112" i="289"/>
  <c r="T93" i="289"/>
  <c r="W12" i="289"/>
  <c r="AS104" i="286" l="1"/>
  <c r="V104" i="286"/>
  <c r="AD97" i="286"/>
  <c r="AC97" i="286"/>
  <c r="E12" i="281" l="1"/>
  <c r="E13" i="281"/>
  <c r="E14" i="281"/>
  <c r="E15" i="281"/>
  <c r="E16" i="281"/>
  <c r="E17" i="281"/>
  <c r="E18" i="281"/>
  <c r="E19" i="281"/>
  <c r="E20" i="281"/>
  <c r="E21" i="281"/>
  <c r="E22" i="281"/>
  <c r="E23" i="281"/>
  <c r="E24" i="281"/>
  <c r="E25" i="281"/>
  <c r="E26" i="281"/>
  <c r="E27" i="281"/>
  <c r="E28" i="281"/>
  <c r="E29" i="281"/>
  <c r="E13" i="313"/>
  <c r="E14" i="313"/>
  <c r="E15" i="313"/>
  <c r="E16" i="313"/>
  <c r="E17" i="313"/>
  <c r="E18" i="313"/>
  <c r="E19" i="313"/>
  <c r="E20" i="313"/>
  <c r="E21" i="313"/>
  <c r="E22" i="313"/>
  <c r="E23" i="313"/>
  <c r="E24" i="313"/>
  <c r="E25" i="313"/>
  <c r="E26" i="313"/>
  <c r="E27" i="313"/>
  <c r="E28" i="313"/>
  <c r="E29" i="313"/>
  <c r="E30" i="313"/>
  <c r="D29" i="277"/>
  <c r="AE19" i="276"/>
  <c r="AE18" i="276"/>
  <c r="AE17" i="276"/>
  <c r="AE16" i="276"/>
  <c r="AE15" i="276"/>
  <c r="AE14" i="276"/>
  <c r="AE13" i="276"/>
  <c r="AE12" i="276"/>
  <c r="AE11" i="276"/>
  <c r="AE10" i="276"/>
  <c r="H11" i="296"/>
  <c r="I11" i="296"/>
  <c r="H12" i="296"/>
  <c r="I12" i="296"/>
  <c r="H13" i="296"/>
  <c r="I13" i="296"/>
  <c r="H14" i="296"/>
  <c r="I14" i="296"/>
  <c r="H15" i="296"/>
  <c r="I15" i="296"/>
  <c r="H16" i="296"/>
  <c r="I16" i="296"/>
  <c r="H17" i="296"/>
  <c r="I17" i="296"/>
  <c r="H18" i="296"/>
  <c r="I18" i="296"/>
  <c r="H19" i="296"/>
  <c r="I19" i="296"/>
  <c r="H20" i="296"/>
  <c r="I20" i="296"/>
  <c r="H47" i="271"/>
  <c r="G5" i="294" l="1"/>
  <c r="F5" i="294"/>
  <c r="G4" i="294"/>
  <c r="F4" i="294"/>
  <c r="F4" i="293"/>
  <c r="F9" i="294"/>
  <c r="G12" i="294"/>
  <c r="F12" i="294"/>
  <c r="G11" i="294"/>
  <c r="F11" i="294"/>
  <c r="G10" i="294"/>
  <c r="F10" i="294"/>
  <c r="G9" i="294"/>
  <c r="G7" i="294"/>
  <c r="G6" i="294"/>
  <c r="F7" i="294"/>
  <c r="F6" i="294"/>
  <c r="G21" i="268"/>
  <c r="F21" i="268"/>
  <c r="G20" i="268"/>
  <c r="F20" i="268"/>
  <c r="G19" i="268"/>
  <c r="F19" i="268"/>
  <c r="G18" i="268"/>
  <c r="F18" i="268"/>
  <c r="F16" i="268"/>
  <c r="G16" i="268"/>
  <c r="G15" i="268"/>
  <c r="F15" i="268"/>
  <c r="G14" i="268"/>
  <c r="F14" i="268"/>
  <c r="G13" i="268"/>
  <c r="F13" i="268"/>
  <c r="G12" i="268"/>
  <c r="F12" i="268"/>
  <c r="G11" i="268"/>
  <c r="F11" i="268"/>
  <c r="G10" i="268"/>
  <c r="F10" i="268"/>
  <c r="G9" i="268"/>
  <c r="F9" i="268"/>
  <c r="G7" i="268"/>
  <c r="G6" i="268"/>
  <c r="G5" i="268"/>
  <c r="G4" i="268"/>
  <c r="F7" i="268"/>
  <c r="F6" i="268"/>
  <c r="F5" i="268"/>
  <c r="F4" i="268"/>
  <c r="G21" i="293"/>
  <c r="F21" i="293"/>
  <c r="G20" i="293"/>
  <c r="F20" i="293"/>
  <c r="G19" i="293"/>
  <c r="F19" i="293"/>
  <c r="G18" i="293"/>
  <c r="F18" i="293"/>
  <c r="G16" i="293"/>
  <c r="F16" i="293"/>
  <c r="G15" i="293"/>
  <c r="F15" i="293"/>
  <c r="G14" i="293"/>
  <c r="F14" i="293"/>
  <c r="G13" i="293"/>
  <c r="F13" i="293"/>
  <c r="F12" i="293"/>
  <c r="G12" i="293"/>
  <c r="G11" i="293"/>
  <c r="G10" i="293"/>
  <c r="G9" i="293"/>
  <c r="F11" i="293"/>
  <c r="F10" i="293"/>
  <c r="F9" i="293"/>
  <c r="G7" i="293"/>
  <c r="G6" i="293"/>
  <c r="G5" i="293"/>
  <c r="F7" i="293"/>
  <c r="F6" i="293"/>
  <c r="F5" i="293"/>
  <c r="G4" i="293"/>
  <c r="X21" i="294"/>
  <c r="X20" i="294"/>
  <c r="X19" i="294"/>
  <c r="X18" i="294"/>
  <c r="X17" i="294"/>
  <c r="X16" i="294"/>
  <c r="X15" i="294"/>
  <c r="X22" i="294"/>
  <c r="AC12" i="294"/>
  <c r="AC11" i="294"/>
  <c r="AC10" i="294"/>
  <c r="AC9" i="294"/>
  <c r="AE8" i="294"/>
  <c r="AD8" i="294"/>
  <c r="AC7" i="294"/>
  <c r="AC6" i="294"/>
  <c r="AC5" i="294"/>
  <c r="AC4" i="294"/>
  <c r="AF21" i="268"/>
  <c r="AF20" i="268"/>
  <c r="AF19" i="268"/>
  <c r="AF18" i="268"/>
  <c r="AF17" i="268" s="1"/>
  <c r="AH17" i="268"/>
  <c r="AG17" i="268"/>
  <c r="AF16" i="268"/>
  <c r="AF15" i="268"/>
  <c r="AF14" i="268"/>
  <c r="AF13" i="268"/>
  <c r="AF12" i="268"/>
  <c r="AF11" i="268"/>
  <c r="AF10" i="268"/>
  <c r="AF9" i="268"/>
  <c r="AH8" i="268"/>
  <c r="AG8" i="268"/>
  <c r="AF8" i="268"/>
  <c r="AF7" i="268"/>
  <c r="AF6" i="268"/>
  <c r="AF5" i="268"/>
  <c r="AF4" i="268"/>
  <c r="AH21" i="293"/>
  <c r="AH20" i="293"/>
  <c r="AH19" i="293"/>
  <c r="AH18" i="293"/>
  <c r="AH17" i="293" s="1"/>
  <c r="AJ17" i="293"/>
  <c r="AI17" i="293"/>
  <c r="AH16" i="293"/>
  <c r="AH15" i="293"/>
  <c r="AH14" i="293"/>
  <c r="AH13" i="293"/>
  <c r="AH12" i="293"/>
  <c r="AH11" i="293"/>
  <c r="AH10" i="293"/>
  <c r="AH9" i="293"/>
  <c r="AJ8" i="293"/>
  <c r="AI8" i="293"/>
  <c r="AH7" i="293"/>
  <c r="AH6" i="293"/>
  <c r="AH5" i="293"/>
  <c r="AH4" i="293"/>
  <c r="E5" i="257"/>
  <c r="G5" i="257"/>
  <c r="E6" i="257"/>
  <c r="F6" i="257"/>
  <c r="G6" i="257"/>
  <c r="E7" i="257"/>
  <c r="F7" i="257"/>
  <c r="G7" i="257"/>
  <c r="S47" i="299"/>
  <c r="AH8" i="293" l="1"/>
  <c r="F8" i="293"/>
  <c r="AC8" i="294"/>
  <c r="U143" i="289" l="1"/>
  <c r="U91" i="289" l="1"/>
  <c r="AP256" i="321"/>
  <c r="AO256" i="321"/>
  <c r="AN256" i="321"/>
  <c r="AM256" i="321"/>
  <c r="AL256" i="321"/>
  <c r="AK256" i="321"/>
  <c r="AJ256" i="321"/>
  <c r="AI256" i="321"/>
  <c r="AH256" i="321"/>
  <c r="AG256" i="321"/>
  <c r="AF256" i="321"/>
  <c r="AE256" i="321"/>
  <c r="AD256" i="321"/>
  <c r="AC256" i="321"/>
  <c r="AB256" i="321"/>
  <c r="AA256" i="321"/>
  <c r="Z256" i="321"/>
  <c r="Y256" i="321"/>
  <c r="X256" i="321"/>
  <c r="V256" i="321"/>
  <c r="U256" i="321"/>
  <c r="T256" i="321"/>
  <c r="W17" i="321" l="1"/>
  <c r="S17" i="321"/>
  <c r="X11" i="321"/>
  <c r="Y11" i="321"/>
  <c r="Z11" i="321"/>
  <c r="AA11" i="321"/>
  <c r="AB11" i="321"/>
  <c r="AC11" i="321"/>
  <c r="AD11" i="321"/>
  <c r="AE11" i="321"/>
  <c r="AF11" i="321"/>
  <c r="AG11" i="321"/>
  <c r="AH11" i="321"/>
  <c r="AI11" i="321"/>
  <c r="AJ11" i="321"/>
  <c r="AK11" i="321"/>
  <c r="AL11" i="321"/>
  <c r="AM11" i="321"/>
  <c r="AN11" i="321"/>
  <c r="AO11" i="321"/>
  <c r="AP11" i="321"/>
  <c r="N152" i="317" l="1"/>
  <c r="Q150" i="317"/>
  <c r="N150" i="317"/>
  <c r="M148" i="317"/>
  <c r="N119" i="317"/>
  <c r="Q52" i="317" l="1"/>
  <c r="Q39" i="317"/>
  <c r="Q31" i="317"/>
  <c r="Q30" i="317"/>
  <c r="Q22" i="317"/>
  <c r="Q13" i="317"/>
  <c r="Q11" i="317"/>
  <c r="Q8" i="317"/>
  <c r="Q140" i="317"/>
  <c r="Q67" i="317"/>
  <c r="Q77" i="317"/>
  <c r="T13" i="290" l="1"/>
  <c r="AH18" i="291" l="1"/>
  <c r="AG18" i="291"/>
  <c r="AF18" i="291"/>
  <c r="AE18" i="291"/>
  <c r="AD18" i="291"/>
  <c r="AC18" i="291"/>
  <c r="AB18" i="291"/>
  <c r="U73" i="289" l="1"/>
  <c r="U72" i="289"/>
  <c r="Z44" i="304" l="1"/>
  <c r="Y44" i="304"/>
  <c r="W44" i="304"/>
  <c r="V44" i="304"/>
  <c r="T44" i="304"/>
  <c r="S44" i="304"/>
  <c r="N44" i="304"/>
  <c r="M44" i="304"/>
  <c r="N39" i="304"/>
  <c r="M39" i="304"/>
  <c r="T39" i="304"/>
  <c r="S39" i="304"/>
  <c r="V39" i="304"/>
  <c r="W39" i="304"/>
  <c r="X43" i="304"/>
  <c r="X42" i="304"/>
  <c r="X41" i="304"/>
  <c r="X40" i="304"/>
  <c r="R40" i="299" l="1"/>
  <c r="I40" i="299" s="1"/>
  <c r="Q40" i="299"/>
  <c r="H40" i="299" s="1"/>
  <c r="R39" i="299"/>
  <c r="I39" i="299" s="1"/>
  <c r="Q39" i="299"/>
  <c r="H39" i="299" s="1"/>
  <c r="R38" i="299"/>
  <c r="I38" i="299" s="1"/>
  <c r="Q38" i="299"/>
  <c r="H38" i="299" s="1"/>
  <c r="R37" i="299"/>
  <c r="I37" i="299" s="1"/>
  <c r="Q37" i="299"/>
  <c r="H37" i="299" s="1"/>
  <c r="Q35" i="299"/>
  <c r="H35" i="299" s="1"/>
  <c r="Q34" i="299"/>
  <c r="Q33" i="299"/>
  <c r="H33" i="299" s="1"/>
  <c r="R35" i="299"/>
  <c r="I35" i="299" s="1"/>
  <c r="R34" i="299"/>
  <c r="I34" i="299" s="1"/>
  <c r="R33" i="299"/>
  <c r="I33" i="299" s="1"/>
  <c r="R32" i="299"/>
  <c r="I32" i="299" s="1"/>
  <c r="Q32" i="299"/>
  <c r="H32" i="299" s="1"/>
  <c r="V40" i="299"/>
  <c r="V39" i="299"/>
  <c r="V38" i="299"/>
  <c r="V37" i="299"/>
  <c r="S40" i="299"/>
  <c r="S39" i="299"/>
  <c r="S38" i="299"/>
  <c r="S37" i="299"/>
  <c r="M40" i="299"/>
  <c r="M39" i="299"/>
  <c r="M38" i="299"/>
  <c r="M37" i="299"/>
  <c r="J40" i="299"/>
  <c r="J39" i="299"/>
  <c r="J38" i="299"/>
  <c r="J37" i="299"/>
  <c r="V35" i="299"/>
  <c r="V34" i="299"/>
  <c r="S35" i="299"/>
  <c r="S34" i="299"/>
  <c r="M35" i="299"/>
  <c r="M34" i="299"/>
  <c r="J35" i="299"/>
  <c r="J34" i="299"/>
  <c r="V33" i="299"/>
  <c r="V32" i="299"/>
  <c r="S33" i="299"/>
  <c r="S32" i="299"/>
  <c r="M33" i="299"/>
  <c r="M32" i="299"/>
  <c r="J33" i="299"/>
  <c r="J32" i="299"/>
  <c r="X36" i="299"/>
  <c r="W36" i="299"/>
  <c r="U36" i="299"/>
  <c r="T36" i="299"/>
  <c r="O36" i="299"/>
  <c r="N36" i="299"/>
  <c r="L36" i="299"/>
  <c r="K36" i="299"/>
  <c r="X31" i="299"/>
  <c r="W31" i="299"/>
  <c r="U31" i="299"/>
  <c r="T31" i="299"/>
  <c r="O31" i="299"/>
  <c r="N31" i="299"/>
  <c r="L31" i="299"/>
  <c r="K31" i="299"/>
  <c r="P39" i="299" l="1"/>
  <c r="P34" i="299"/>
  <c r="S36" i="299"/>
  <c r="M36" i="299"/>
  <c r="J36" i="299"/>
  <c r="P33" i="299"/>
  <c r="G39" i="299"/>
  <c r="V36" i="299"/>
  <c r="P38" i="299"/>
  <c r="G38" i="299"/>
  <c r="R36" i="299"/>
  <c r="P40" i="299"/>
  <c r="P37" i="299"/>
  <c r="H36" i="299"/>
  <c r="G40" i="299"/>
  <c r="I36" i="299"/>
  <c r="G37" i="299"/>
  <c r="G35" i="299"/>
  <c r="I31" i="299"/>
  <c r="S31" i="299"/>
  <c r="H34" i="299"/>
  <c r="G34" i="299" s="1"/>
  <c r="M31" i="299"/>
  <c r="G33" i="299"/>
  <c r="G32" i="299"/>
  <c r="Q36" i="299"/>
  <c r="P35" i="299"/>
  <c r="R31" i="299"/>
  <c r="P32" i="299"/>
  <c r="P31" i="299" s="1"/>
  <c r="Q31" i="299"/>
  <c r="V31" i="299"/>
  <c r="J31" i="299"/>
  <c r="AE100" i="291"/>
  <c r="AF100" i="291" l="1"/>
  <c r="P36" i="299"/>
  <c r="H31" i="299"/>
  <c r="G36" i="299"/>
  <c r="G31" i="299"/>
  <c r="S8" i="293" l="1"/>
  <c r="R8" i="293"/>
  <c r="Q48" i="304" l="1"/>
  <c r="P48" i="304"/>
  <c r="Q47" i="304"/>
  <c r="K47" i="304" s="1"/>
  <c r="P47" i="304"/>
  <c r="J47" i="304" s="1"/>
  <c r="Q46" i="304"/>
  <c r="K46" i="304" s="1"/>
  <c r="P46" i="304"/>
  <c r="Q45" i="304"/>
  <c r="Q44" i="304" s="1"/>
  <c r="P45" i="304"/>
  <c r="Q40" i="304"/>
  <c r="Q43" i="304"/>
  <c r="P43" i="304"/>
  <c r="J43" i="304" s="1"/>
  <c r="Q42" i="304"/>
  <c r="K42" i="304" s="1"/>
  <c r="P42" i="304"/>
  <c r="J42" i="304" s="1"/>
  <c r="Q41" i="304"/>
  <c r="K41" i="304" s="1"/>
  <c r="P41" i="304"/>
  <c r="J41" i="304" s="1"/>
  <c r="P40" i="304"/>
  <c r="P39" i="304" s="1"/>
  <c r="K48" i="304"/>
  <c r="J48" i="304"/>
  <c r="U44" i="304"/>
  <c r="L44" i="304"/>
  <c r="Z39" i="304"/>
  <c r="Y39" i="304"/>
  <c r="X39" i="304" s="1"/>
  <c r="U39" i="304"/>
  <c r="X48" i="304"/>
  <c r="X47" i="304"/>
  <c r="X46" i="304"/>
  <c r="X45" i="304"/>
  <c r="U48" i="304"/>
  <c r="U47" i="304"/>
  <c r="U46" i="304"/>
  <c r="U45" i="304"/>
  <c r="R48" i="304"/>
  <c r="R47" i="304"/>
  <c r="R46" i="304"/>
  <c r="R45" i="304"/>
  <c r="R44" i="304"/>
  <c r="L48" i="304"/>
  <c r="L47" i="304"/>
  <c r="L46" i="304"/>
  <c r="L45" i="304"/>
  <c r="U43" i="304"/>
  <c r="U42" i="304"/>
  <c r="U41" i="304"/>
  <c r="U40" i="304"/>
  <c r="R43" i="304"/>
  <c r="R42" i="304"/>
  <c r="R41" i="304"/>
  <c r="R40" i="304"/>
  <c r="L43" i="304"/>
  <c r="L42" i="304"/>
  <c r="L41" i="304"/>
  <c r="L40" i="304"/>
  <c r="L39" i="304"/>
  <c r="J45" i="304" l="1"/>
  <c r="P44" i="304"/>
  <c r="O43" i="304"/>
  <c r="K40" i="304"/>
  <c r="Q39" i="304"/>
  <c r="O39" i="304" s="1"/>
  <c r="R39" i="304"/>
  <c r="O48" i="304"/>
  <c r="O45" i="304"/>
  <c r="O46" i="304"/>
  <c r="I47" i="304"/>
  <c r="O47" i="304"/>
  <c r="I48" i="304"/>
  <c r="X44" i="304"/>
  <c r="J46" i="304"/>
  <c r="J44" i="304" s="1"/>
  <c r="I42" i="304"/>
  <c r="O42" i="304"/>
  <c r="O41" i="304"/>
  <c r="K45" i="304"/>
  <c r="K44" i="304" s="1"/>
  <c r="K43" i="304"/>
  <c r="I43" i="304" s="1"/>
  <c r="J40" i="304"/>
  <c r="O40" i="304"/>
  <c r="I41" i="304"/>
  <c r="J39" i="304" l="1"/>
  <c r="K39" i="304"/>
  <c r="I45" i="304"/>
  <c r="I46" i="304"/>
  <c r="I44" i="304"/>
  <c r="I40" i="304"/>
  <c r="O44" i="304"/>
  <c r="I39" i="304" l="1"/>
  <c r="T20" i="303"/>
  <c r="R20" i="303"/>
  <c r="P20" i="303"/>
  <c r="L20" i="303"/>
  <c r="N30" i="303"/>
  <c r="J30" i="303" s="1"/>
  <c r="U71" i="289"/>
  <c r="U39" i="289"/>
  <c r="I27" i="275" l="1"/>
  <c r="H27" i="275"/>
  <c r="I26" i="275"/>
  <c r="H26" i="275"/>
  <c r="I25" i="275"/>
  <c r="H25" i="275"/>
  <c r="I24" i="275"/>
  <c r="N39" i="274"/>
  <c r="M39" i="274"/>
  <c r="N38" i="274"/>
  <c r="M38" i="274"/>
  <c r="N37" i="274"/>
  <c r="M37" i="274"/>
  <c r="N36" i="274"/>
  <c r="M36" i="274"/>
  <c r="N35" i="274"/>
  <c r="M35" i="274"/>
  <c r="M33" i="274"/>
  <c r="M32" i="274"/>
  <c r="M31" i="274"/>
  <c r="M30" i="274"/>
  <c r="N33" i="274"/>
  <c r="N32" i="274"/>
  <c r="N31" i="274"/>
  <c r="N30" i="274"/>
  <c r="N29" i="274"/>
  <c r="M29" i="274"/>
  <c r="R33" i="274"/>
  <c r="R32" i="274"/>
  <c r="R31" i="274"/>
  <c r="R30" i="274"/>
  <c r="R29" i="274"/>
  <c r="R39" i="274"/>
  <c r="R38" i="274"/>
  <c r="R37" i="274"/>
  <c r="R36" i="274"/>
  <c r="R35" i="274"/>
  <c r="O39" i="274"/>
  <c r="O38" i="274"/>
  <c r="O37" i="274"/>
  <c r="O36" i="274"/>
  <c r="O35" i="274"/>
  <c r="O33" i="274"/>
  <c r="O32" i="274"/>
  <c r="O31" i="274"/>
  <c r="O30" i="274"/>
  <c r="O29" i="274"/>
  <c r="T34" i="274"/>
  <c r="S34" i="274"/>
  <c r="Q34" i="274"/>
  <c r="P34" i="274"/>
  <c r="T28" i="274"/>
  <c r="S28" i="274"/>
  <c r="Q28" i="274"/>
  <c r="P28" i="274"/>
  <c r="R27" i="266"/>
  <c r="P27" i="266" s="1"/>
  <c r="Q27" i="266"/>
  <c r="R26" i="266"/>
  <c r="Q26" i="266"/>
  <c r="R25" i="266"/>
  <c r="Q25" i="266"/>
  <c r="R24" i="266"/>
  <c r="Q24" i="266"/>
  <c r="R23" i="266"/>
  <c r="P23" i="266" s="1"/>
  <c r="Q23" i="266"/>
  <c r="R21" i="266"/>
  <c r="Q21" i="266"/>
  <c r="R20" i="266"/>
  <c r="Q20" i="266"/>
  <c r="R19" i="266"/>
  <c r="Q19" i="266"/>
  <c r="R18" i="266"/>
  <c r="Q18" i="266"/>
  <c r="R17" i="266"/>
  <c r="Q17" i="266"/>
  <c r="P17" i="266" s="1"/>
  <c r="R15" i="266"/>
  <c r="R14" i="266"/>
  <c r="R13" i="266"/>
  <c r="R12" i="266"/>
  <c r="R11" i="266"/>
  <c r="Q15" i="266"/>
  <c r="Q14" i="266"/>
  <c r="Q13" i="266"/>
  <c r="Q12" i="266"/>
  <c r="Q11" i="266"/>
  <c r="R9" i="266"/>
  <c r="R8" i="266"/>
  <c r="R7" i="266"/>
  <c r="R6" i="266"/>
  <c r="P6" i="266" s="1"/>
  <c r="R5" i="266"/>
  <c r="Q9" i="266"/>
  <c r="Q8" i="266"/>
  <c r="Q7" i="266"/>
  <c r="Q6" i="266"/>
  <c r="Q5" i="266"/>
  <c r="AA22" i="266"/>
  <c r="Z22" i="266"/>
  <c r="X22" i="266"/>
  <c r="W22" i="266"/>
  <c r="U22" i="266"/>
  <c r="T22" i="266"/>
  <c r="U16" i="266"/>
  <c r="T16" i="266"/>
  <c r="X16" i="266"/>
  <c r="W16" i="266"/>
  <c r="AA16" i="266"/>
  <c r="Z16" i="266"/>
  <c r="AA10" i="266"/>
  <c r="Z10" i="266"/>
  <c r="X10" i="266"/>
  <c r="W10" i="266"/>
  <c r="U10" i="266"/>
  <c r="T10" i="266"/>
  <c r="Y27" i="266"/>
  <c r="Y26" i="266"/>
  <c r="Y25" i="266"/>
  <c r="Y24" i="266"/>
  <c r="Y23" i="266"/>
  <c r="Y21" i="266"/>
  <c r="Y20" i="266"/>
  <c r="Y19" i="266"/>
  <c r="Y18" i="266"/>
  <c r="Y17" i="266"/>
  <c r="Y15" i="266"/>
  <c r="Y14" i="266"/>
  <c r="Y13" i="266"/>
  <c r="Y12" i="266"/>
  <c r="Y11" i="266"/>
  <c r="Y9" i="266"/>
  <c r="Y8" i="266"/>
  <c r="Y7" i="266"/>
  <c r="Y6" i="266"/>
  <c r="Y5" i="266"/>
  <c r="V9" i="266"/>
  <c r="V8" i="266"/>
  <c r="V7" i="266"/>
  <c r="V6" i="266"/>
  <c r="V5" i="266"/>
  <c r="V15" i="266"/>
  <c r="V14" i="266"/>
  <c r="V13" i="266"/>
  <c r="V12" i="266"/>
  <c r="V11" i="266"/>
  <c r="V21" i="266"/>
  <c r="V20" i="266"/>
  <c r="V19" i="266"/>
  <c r="V18" i="266"/>
  <c r="V17" i="266"/>
  <c r="V27" i="266"/>
  <c r="V26" i="266"/>
  <c r="V25" i="266"/>
  <c r="V24" i="266"/>
  <c r="V23" i="266"/>
  <c r="S27" i="266"/>
  <c r="S26" i="266"/>
  <c r="S25" i="266"/>
  <c r="S24" i="266"/>
  <c r="S23" i="266"/>
  <c r="S21" i="266"/>
  <c r="S20" i="266"/>
  <c r="S19" i="266"/>
  <c r="S18" i="266"/>
  <c r="S17" i="266"/>
  <c r="S15" i="266"/>
  <c r="S14" i="266"/>
  <c r="S13" i="266"/>
  <c r="S12" i="266"/>
  <c r="S11" i="266"/>
  <c r="S9" i="266"/>
  <c r="S8" i="266"/>
  <c r="S7" i="266"/>
  <c r="S6" i="266"/>
  <c r="S5" i="266"/>
  <c r="P26" i="266"/>
  <c r="P25" i="266"/>
  <c r="AA4" i="266"/>
  <c r="Z4" i="266"/>
  <c r="X4" i="266"/>
  <c r="W4" i="266"/>
  <c r="U4" i="266"/>
  <c r="T4" i="266"/>
  <c r="P18" i="266" l="1"/>
  <c r="P20" i="266"/>
  <c r="P14" i="266"/>
  <c r="P7" i="266"/>
  <c r="L39" i="274"/>
  <c r="P12" i="266"/>
  <c r="R28" i="274"/>
  <c r="P8" i="266"/>
  <c r="L38" i="274"/>
  <c r="N28" i="274"/>
  <c r="L35" i="274"/>
  <c r="R34" i="274"/>
  <c r="P19" i="266"/>
  <c r="R10" i="266"/>
  <c r="R4" i="266"/>
  <c r="N34" i="274"/>
  <c r="L36" i="274"/>
  <c r="L37" i="274"/>
  <c r="O34" i="274"/>
  <c r="L32" i="274"/>
  <c r="L31" i="274"/>
  <c r="O28" i="274"/>
  <c r="L33" i="274"/>
  <c r="L30" i="274"/>
  <c r="M34" i="274"/>
  <c r="M28" i="274"/>
  <c r="L29" i="274"/>
  <c r="P24" i="266"/>
  <c r="Q22" i="266"/>
  <c r="Q16" i="266"/>
  <c r="R16" i="266"/>
  <c r="P21" i="266"/>
  <c r="P11" i="266"/>
  <c r="R22" i="266"/>
  <c r="P13" i="266"/>
  <c r="P15" i="266"/>
  <c r="Q10" i="266"/>
  <c r="P9" i="266"/>
  <c r="P5" i="266"/>
  <c r="Q4" i="266"/>
  <c r="Y4" i="266"/>
  <c r="V4" i="266"/>
  <c r="S4" i="266"/>
  <c r="P4" i="263"/>
  <c r="Q4" i="263"/>
  <c r="S4" i="263"/>
  <c r="T4" i="263"/>
  <c r="V4" i="263"/>
  <c r="W4" i="263"/>
  <c r="Y4" i="263"/>
  <c r="Z4" i="263"/>
  <c r="O5" i="263"/>
  <c r="O4" i="263" s="1"/>
  <c r="R5" i="263"/>
  <c r="U5" i="263"/>
  <c r="X5" i="263"/>
  <c r="O6" i="263"/>
  <c r="R6" i="263"/>
  <c r="U6" i="263"/>
  <c r="X6" i="263"/>
  <c r="O7" i="263"/>
  <c r="R7" i="263"/>
  <c r="U7" i="263"/>
  <c r="X7" i="263"/>
  <c r="O8" i="263"/>
  <c r="R8" i="263"/>
  <c r="U8" i="263"/>
  <c r="X8" i="263"/>
  <c r="O9" i="263"/>
  <c r="R9" i="263"/>
  <c r="U9" i="263"/>
  <c r="X9" i="263"/>
  <c r="P10" i="263"/>
  <c r="Q10" i="263"/>
  <c r="S10" i="263"/>
  <c r="T10" i="263"/>
  <c r="V10" i="263"/>
  <c r="W10" i="263"/>
  <c r="Y10" i="263"/>
  <c r="Z10" i="263"/>
  <c r="O11" i="263"/>
  <c r="R11" i="263"/>
  <c r="U11" i="263"/>
  <c r="X11" i="263"/>
  <c r="O12" i="263"/>
  <c r="R12" i="263"/>
  <c r="U12" i="263"/>
  <c r="X12" i="263"/>
  <c r="O13" i="263"/>
  <c r="R13" i="263"/>
  <c r="U13" i="263"/>
  <c r="X13" i="263"/>
  <c r="O14" i="263"/>
  <c r="R14" i="263"/>
  <c r="U14" i="263"/>
  <c r="X14" i="263"/>
  <c r="O15" i="263"/>
  <c r="R15" i="263"/>
  <c r="U15" i="263"/>
  <c r="X15" i="263"/>
  <c r="AA78" i="291"/>
  <c r="AB78" i="291"/>
  <c r="AC78" i="291"/>
  <c r="AD78" i="291"/>
  <c r="AE78" i="291"/>
  <c r="AF78" i="291"/>
  <c r="AG78" i="291"/>
  <c r="AH78" i="291"/>
  <c r="R4" i="263" l="1"/>
  <c r="O10" i="263"/>
  <c r="X4" i="263"/>
  <c r="U4" i="263"/>
  <c r="L7" i="263"/>
  <c r="L28" i="274"/>
  <c r="L34" i="274"/>
  <c r="L12" i="263"/>
  <c r="X10" i="263"/>
  <c r="L14" i="263"/>
  <c r="U10" i="263"/>
  <c r="L11" i="263"/>
  <c r="R10" i="263"/>
  <c r="L15" i="263"/>
  <c r="N10" i="263"/>
  <c r="L13" i="263"/>
  <c r="N4" i="263"/>
  <c r="L8" i="263"/>
  <c r="L9" i="263"/>
  <c r="L5" i="263"/>
  <c r="L6" i="263"/>
  <c r="M4" i="263"/>
  <c r="M10" i="263"/>
  <c r="Q17" i="263"/>
  <c r="Q18" i="263"/>
  <c r="Q19" i="263"/>
  <c r="Q20" i="263"/>
  <c r="Q21" i="263"/>
  <c r="Q22" i="263"/>
  <c r="Q23" i="263"/>
  <c r="Q24" i="263"/>
  <c r="Q25" i="263"/>
  <c r="Q26" i="263"/>
  <c r="Q27" i="263"/>
  <c r="Q28" i="263"/>
  <c r="Q29" i="263"/>
  <c r="Q30" i="263"/>
  <c r="Q31" i="263"/>
  <c r="Q32" i="263"/>
  <c r="Q33" i="263"/>
  <c r="Q34" i="263"/>
  <c r="Q35" i="263"/>
  <c r="Q36" i="263"/>
  <c r="Q37" i="263"/>
  <c r="S38" i="263"/>
  <c r="U38" i="263"/>
  <c r="W38" i="263"/>
  <c r="Y38" i="263"/>
  <c r="Q39" i="263"/>
  <c r="Q40" i="263"/>
  <c r="Q41" i="263"/>
  <c r="Q42" i="263"/>
  <c r="P45" i="263"/>
  <c r="Q45" i="263"/>
  <c r="S45" i="263"/>
  <c r="T45" i="263"/>
  <c r="V45" i="263"/>
  <c r="W45" i="263"/>
  <c r="Y45" i="263"/>
  <c r="Z45" i="263"/>
  <c r="M46" i="263"/>
  <c r="N46" i="263"/>
  <c r="O46" i="263"/>
  <c r="R46" i="263"/>
  <c r="U46" i="263"/>
  <c r="X46" i="263"/>
  <c r="M47" i="263"/>
  <c r="N47" i="263"/>
  <c r="O47" i="263"/>
  <c r="R47" i="263"/>
  <c r="U47" i="263"/>
  <c r="X47" i="263"/>
  <c r="M48" i="263"/>
  <c r="N48" i="263"/>
  <c r="O48" i="263"/>
  <c r="R48" i="263"/>
  <c r="U48" i="263"/>
  <c r="X48" i="263"/>
  <c r="M49" i="263"/>
  <c r="N49" i="263"/>
  <c r="O49" i="263"/>
  <c r="R49" i="263"/>
  <c r="U49" i="263"/>
  <c r="X49" i="263"/>
  <c r="M50" i="263"/>
  <c r="N50" i="263"/>
  <c r="O50" i="263"/>
  <c r="R50" i="263"/>
  <c r="U50" i="263"/>
  <c r="X50" i="263"/>
  <c r="M51" i="263"/>
  <c r="N51" i="263"/>
  <c r="O51" i="263"/>
  <c r="R51" i="263"/>
  <c r="U51" i="263"/>
  <c r="X51" i="263"/>
  <c r="M52" i="263"/>
  <c r="N52" i="263"/>
  <c r="O52" i="263"/>
  <c r="R52" i="263"/>
  <c r="U52" i="263"/>
  <c r="X52" i="263"/>
  <c r="M53" i="263"/>
  <c r="N53" i="263"/>
  <c r="O53" i="263"/>
  <c r="R53" i="263"/>
  <c r="U53" i="263"/>
  <c r="X53" i="263"/>
  <c r="M54" i="263"/>
  <c r="N54" i="263"/>
  <c r="O54" i="263"/>
  <c r="R54" i="263"/>
  <c r="U54" i="263"/>
  <c r="X54" i="263"/>
  <c r="M55" i="263"/>
  <c r="N55" i="263"/>
  <c r="O55" i="263"/>
  <c r="R55" i="263"/>
  <c r="U55" i="263"/>
  <c r="X55" i="263"/>
  <c r="M56" i="263"/>
  <c r="N56" i="263"/>
  <c r="O56" i="263"/>
  <c r="R56" i="263"/>
  <c r="U56" i="263"/>
  <c r="X56" i="263"/>
  <c r="X15" i="259"/>
  <c r="U15" i="259"/>
  <c r="R15" i="259"/>
  <c r="X14" i="259"/>
  <c r="U14" i="259"/>
  <c r="R14" i="259"/>
  <c r="X13" i="259"/>
  <c r="U13" i="259"/>
  <c r="R13" i="259"/>
  <c r="X12" i="259"/>
  <c r="U12" i="259"/>
  <c r="R12" i="259"/>
  <c r="X11" i="259"/>
  <c r="U11" i="259"/>
  <c r="R11" i="259"/>
  <c r="Z10" i="259"/>
  <c r="Y10" i="259"/>
  <c r="W10" i="259"/>
  <c r="V10" i="259"/>
  <c r="T10" i="259"/>
  <c r="S10" i="259"/>
  <c r="S4" i="259"/>
  <c r="T4" i="259"/>
  <c r="V4" i="259"/>
  <c r="W4" i="259"/>
  <c r="Y4" i="259"/>
  <c r="Z4" i="259"/>
  <c r="R5" i="259"/>
  <c r="U5" i="259"/>
  <c r="X5" i="259"/>
  <c r="R6" i="259"/>
  <c r="U6" i="259"/>
  <c r="X6" i="259"/>
  <c r="R7" i="259"/>
  <c r="U7" i="259"/>
  <c r="X7" i="259"/>
  <c r="R8" i="259"/>
  <c r="U8" i="259"/>
  <c r="X8" i="259"/>
  <c r="R9" i="259"/>
  <c r="U9" i="259"/>
  <c r="X9" i="259"/>
  <c r="S17" i="259"/>
  <c r="S18" i="259"/>
  <c r="S19" i="259"/>
  <c r="S20" i="259"/>
  <c r="S21" i="259"/>
  <c r="S22" i="259"/>
  <c r="S23" i="259"/>
  <c r="S24" i="259"/>
  <c r="S25" i="259"/>
  <c r="S26" i="259"/>
  <c r="S27" i="259"/>
  <c r="S28" i="259"/>
  <c r="S29" i="259"/>
  <c r="S30" i="259"/>
  <c r="S31" i="259"/>
  <c r="S32" i="259"/>
  <c r="S33" i="259"/>
  <c r="S34" i="259"/>
  <c r="S35" i="259"/>
  <c r="U36" i="259"/>
  <c r="W36" i="259"/>
  <c r="Y36" i="259"/>
  <c r="S37" i="259"/>
  <c r="S38" i="259"/>
  <c r="S39" i="259"/>
  <c r="S40" i="259"/>
  <c r="S43" i="259"/>
  <c r="T43" i="259"/>
  <c r="V43" i="259"/>
  <c r="W43" i="259"/>
  <c r="Y43" i="259"/>
  <c r="Z43" i="259"/>
  <c r="P44" i="259"/>
  <c r="Q44" i="259"/>
  <c r="X44" i="259"/>
  <c r="P45" i="259"/>
  <c r="Q45" i="259"/>
  <c r="X45" i="259"/>
  <c r="P46" i="259"/>
  <c r="Q46" i="259"/>
  <c r="X46" i="259"/>
  <c r="P47" i="259"/>
  <c r="Q47" i="259"/>
  <c r="X47" i="259"/>
  <c r="P48" i="259"/>
  <c r="Q48" i="259"/>
  <c r="X48" i="259"/>
  <c r="P49" i="259"/>
  <c r="Q49" i="259"/>
  <c r="X49" i="259"/>
  <c r="P50" i="259"/>
  <c r="Q50" i="259"/>
  <c r="X50" i="259"/>
  <c r="P51" i="259"/>
  <c r="Q51" i="259"/>
  <c r="X51" i="259"/>
  <c r="P52" i="259"/>
  <c r="Q52" i="259"/>
  <c r="X52" i="259"/>
  <c r="P53" i="259"/>
  <c r="Q53" i="259"/>
  <c r="X53" i="259"/>
  <c r="P54" i="259"/>
  <c r="Q54" i="259"/>
  <c r="X54" i="259"/>
  <c r="N160" i="317"/>
  <c r="Q159" i="317"/>
  <c r="N159" i="317"/>
  <c r="S158" i="317"/>
  <c r="S157" i="317" s="1"/>
  <c r="P42" i="316" s="1"/>
  <c r="R158" i="317"/>
  <c r="P158" i="317"/>
  <c r="P157" i="317" s="1"/>
  <c r="M42" i="316" s="1"/>
  <c r="O158" i="317"/>
  <c r="M158" i="317"/>
  <c r="M157" i="317" s="1"/>
  <c r="Q155" i="317"/>
  <c r="N155" i="317"/>
  <c r="Q154" i="317"/>
  <c r="N154" i="317"/>
  <c r="S153" i="317"/>
  <c r="R153" i="317"/>
  <c r="P153" i="317"/>
  <c r="O153" i="317"/>
  <c r="M153" i="317"/>
  <c r="N151" i="317"/>
  <c r="N149" i="317"/>
  <c r="Q147" i="317"/>
  <c r="N147" i="317"/>
  <c r="Q146" i="317"/>
  <c r="N146" i="317"/>
  <c r="S145" i="317"/>
  <c r="R145" i="317"/>
  <c r="P145" i="317"/>
  <c r="O145" i="317"/>
  <c r="M145" i="317"/>
  <c r="Q144" i="317"/>
  <c r="N144" i="317"/>
  <c r="Q143" i="317"/>
  <c r="N143" i="317"/>
  <c r="Q142" i="317"/>
  <c r="N142" i="317"/>
  <c r="S141" i="317"/>
  <c r="R141" i="317"/>
  <c r="P141" i="317"/>
  <c r="O141" i="317"/>
  <c r="M141" i="317"/>
  <c r="N140" i="317"/>
  <c r="S139" i="317"/>
  <c r="R139" i="317"/>
  <c r="P139" i="317"/>
  <c r="O139" i="317"/>
  <c r="M139" i="317"/>
  <c r="Q131" i="317"/>
  <c r="N131" i="317"/>
  <c r="Q130" i="317"/>
  <c r="N130" i="317"/>
  <c r="Q129" i="317"/>
  <c r="N129" i="317"/>
  <c r="S128" i="317"/>
  <c r="R128" i="317"/>
  <c r="P128" i="317"/>
  <c r="O128" i="317"/>
  <c r="M128" i="317"/>
  <c r="N127" i="317"/>
  <c r="N126" i="317"/>
  <c r="N125" i="317"/>
  <c r="N124" i="317"/>
  <c r="N123" i="317"/>
  <c r="N122" i="317"/>
  <c r="P121" i="317"/>
  <c r="O121" i="317"/>
  <c r="M121" i="317"/>
  <c r="N120" i="317"/>
  <c r="N118" i="317"/>
  <c r="N117" i="317"/>
  <c r="N116" i="317"/>
  <c r="N115" i="317"/>
  <c r="Q114" i="317"/>
  <c r="N114" i="317"/>
  <c r="S113" i="317"/>
  <c r="R113" i="317"/>
  <c r="P113" i="317"/>
  <c r="O113" i="317"/>
  <c r="M113" i="317"/>
  <c r="Q110" i="317"/>
  <c r="N110" i="317"/>
  <c r="Q109" i="317"/>
  <c r="N109" i="317"/>
  <c r="P108" i="317"/>
  <c r="O108" i="317"/>
  <c r="M108" i="317"/>
  <c r="N107" i="317"/>
  <c r="Q106" i="317"/>
  <c r="N106" i="317"/>
  <c r="S105" i="317"/>
  <c r="R105" i="317"/>
  <c r="M105" i="317"/>
  <c r="Q104" i="317"/>
  <c r="N104" i="317"/>
  <c r="Q103" i="317"/>
  <c r="N103" i="317"/>
  <c r="N102" i="317"/>
  <c r="Q101" i="317"/>
  <c r="N101" i="317"/>
  <c r="S100" i="317"/>
  <c r="R100" i="317"/>
  <c r="P100" i="317"/>
  <c r="O100" i="317"/>
  <c r="M100" i="317"/>
  <c r="Q98" i="317"/>
  <c r="N98" i="317"/>
  <c r="Q97" i="317"/>
  <c r="N97" i="317"/>
  <c r="Q95" i="317"/>
  <c r="N95" i="317"/>
  <c r="S94" i="317"/>
  <c r="S90" i="317" s="1"/>
  <c r="R94" i="317"/>
  <c r="O94" i="317"/>
  <c r="M94" i="317"/>
  <c r="Q93" i="317"/>
  <c r="N93" i="317"/>
  <c r="Q92" i="317"/>
  <c r="N92" i="317"/>
  <c r="Q91" i="317"/>
  <c r="N91" i="317"/>
  <c r="P90" i="317"/>
  <c r="O90" i="317"/>
  <c r="M90" i="317"/>
  <c r="Q89" i="317"/>
  <c r="N89" i="317"/>
  <c r="Q88" i="317"/>
  <c r="N88" i="317"/>
  <c r="Q87" i="317"/>
  <c r="N87" i="317"/>
  <c r="Q86" i="317"/>
  <c r="N86" i="317"/>
  <c r="S85" i="317"/>
  <c r="R85" i="317"/>
  <c r="P85" i="317"/>
  <c r="O85" i="317"/>
  <c r="M85" i="317"/>
  <c r="N84" i="317"/>
  <c r="N83" i="317"/>
  <c r="N82" i="317"/>
  <c r="Q81" i="317"/>
  <c r="N81" i="317"/>
  <c r="S80" i="317"/>
  <c r="R80" i="317"/>
  <c r="P80" i="317"/>
  <c r="O80" i="317"/>
  <c r="M80" i="317"/>
  <c r="N79" i="317"/>
  <c r="N78" i="317"/>
  <c r="N77" i="317"/>
  <c r="S76" i="317"/>
  <c r="R76" i="317"/>
  <c r="P76" i="317"/>
  <c r="O76" i="317"/>
  <c r="M76" i="317"/>
  <c r="N73" i="317"/>
  <c r="N71" i="317"/>
  <c r="S70" i="317"/>
  <c r="S66" i="317" s="1"/>
  <c r="P39" i="316" s="1"/>
  <c r="R70" i="317"/>
  <c r="P70" i="317"/>
  <c r="O70" i="317"/>
  <c r="M70" i="317"/>
  <c r="N69" i="317"/>
  <c r="N68" i="317"/>
  <c r="N67" i="317"/>
  <c r="P66" i="317"/>
  <c r="M39" i="316" s="1"/>
  <c r="O66" i="317"/>
  <c r="L39" i="316" s="1"/>
  <c r="M66" i="317"/>
  <c r="N59" i="317"/>
  <c r="N57" i="317"/>
  <c r="P56" i="317"/>
  <c r="O56" i="317"/>
  <c r="M56" i="317"/>
  <c r="N55" i="317"/>
  <c r="N54" i="317"/>
  <c r="N53" i="317"/>
  <c r="N52" i="317"/>
  <c r="S51" i="317"/>
  <c r="P38" i="316" s="1"/>
  <c r="R51" i="317"/>
  <c r="O38" i="316" s="1"/>
  <c r="P51" i="317"/>
  <c r="M38" i="316" s="1"/>
  <c r="O51" i="317"/>
  <c r="L38" i="316" s="1"/>
  <c r="M51" i="317"/>
  <c r="Q49" i="317"/>
  <c r="N48" i="317"/>
  <c r="Q47" i="317"/>
  <c r="N47" i="317"/>
  <c r="Q45" i="317"/>
  <c r="N45" i="317"/>
  <c r="Q43" i="317"/>
  <c r="N43" i="317"/>
  <c r="N42" i="317"/>
  <c r="N41" i="317"/>
  <c r="N40" i="317"/>
  <c r="N39" i="317"/>
  <c r="N38" i="317"/>
  <c r="N37" i="317"/>
  <c r="N36" i="317"/>
  <c r="N35" i="317"/>
  <c r="N32" i="317"/>
  <c r="N31" i="317"/>
  <c r="N30" i="317"/>
  <c r="N29" i="317"/>
  <c r="Q28" i="317"/>
  <c r="N28" i="317"/>
  <c r="S27" i="317"/>
  <c r="S7" i="317" s="1"/>
  <c r="S6" i="317" s="1"/>
  <c r="P37" i="316" s="1"/>
  <c r="R27" i="317"/>
  <c r="R7" i="317" s="1"/>
  <c r="R6" i="317" s="1"/>
  <c r="O37" i="316" s="1"/>
  <c r="P27" i="317"/>
  <c r="O27" i="317"/>
  <c r="M27" i="317"/>
  <c r="N26" i="317"/>
  <c r="N25" i="317"/>
  <c r="N24" i="317"/>
  <c r="N23" i="317"/>
  <c r="N22" i="317"/>
  <c r="N21" i="317"/>
  <c r="N20" i="317"/>
  <c r="N19" i="317"/>
  <c r="N18" i="317"/>
  <c r="N17" i="317"/>
  <c r="Q16" i="317"/>
  <c r="N16" i="317"/>
  <c r="N15" i="317"/>
  <c r="N14" i="317"/>
  <c r="N13" i="317"/>
  <c r="N12" i="317"/>
  <c r="N11" i="317"/>
  <c r="N10" i="317"/>
  <c r="N9" i="317"/>
  <c r="N8" i="317"/>
  <c r="P7" i="317"/>
  <c r="P6" i="317" s="1"/>
  <c r="M37" i="316" s="1"/>
  <c r="O7" i="317"/>
  <c r="M6" i="317"/>
  <c r="Q105" i="317" l="1"/>
  <c r="N56" i="317"/>
  <c r="Q96" i="317"/>
  <c r="M50" i="317"/>
  <c r="N70" i="317"/>
  <c r="N94" i="317"/>
  <c r="Q139" i="317"/>
  <c r="Q145" i="317"/>
  <c r="N158" i="317"/>
  <c r="P156" i="317"/>
  <c r="Q141" i="317"/>
  <c r="M156" i="317"/>
  <c r="Q113" i="317"/>
  <c r="Q153" i="317"/>
  <c r="L10" i="263"/>
  <c r="L4" i="263"/>
  <c r="U10" i="259"/>
  <c r="R10" i="259"/>
  <c r="N153" i="317"/>
  <c r="N145" i="317"/>
  <c r="N141" i="317"/>
  <c r="N128" i="317"/>
  <c r="Q51" i="317"/>
  <c r="Q148" i="317"/>
  <c r="N148" i="317"/>
  <c r="M138" i="317"/>
  <c r="M137" i="317" s="1"/>
  <c r="N139" i="317"/>
  <c r="N121" i="317"/>
  <c r="N113" i="317"/>
  <c r="Q70" i="317"/>
  <c r="Q94" i="317"/>
  <c r="Q128" i="317"/>
  <c r="P138" i="317"/>
  <c r="P137" i="317" s="1"/>
  <c r="M41" i="316" s="1"/>
  <c r="O156" i="317"/>
  <c r="Q158" i="317"/>
  <c r="Q157" i="317" s="1"/>
  <c r="O157" i="317"/>
  <c r="L42" i="316" s="1"/>
  <c r="R138" i="317"/>
  <c r="R137" i="317" s="1"/>
  <c r="O41" i="316" s="1"/>
  <c r="N90" i="317"/>
  <c r="O138" i="317"/>
  <c r="O137" i="317" s="1"/>
  <c r="L41" i="316" s="1"/>
  <c r="S138" i="317"/>
  <c r="S137" i="317" s="1"/>
  <c r="P41" i="316" s="1"/>
  <c r="S156" i="317"/>
  <c r="N51" i="317"/>
  <c r="O50" i="317"/>
  <c r="M75" i="317"/>
  <c r="N108" i="317"/>
  <c r="Q100" i="317"/>
  <c r="N105" i="317"/>
  <c r="N100" i="317"/>
  <c r="Q85" i="317"/>
  <c r="N85" i="317"/>
  <c r="N80" i="317"/>
  <c r="N76" i="317"/>
  <c r="Q76" i="317"/>
  <c r="S75" i="317"/>
  <c r="P40" i="316" s="1"/>
  <c r="P75" i="317"/>
  <c r="M40" i="316" s="1"/>
  <c r="O75" i="317"/>
  <c r="L40" i="316" s="1"/>
  <c r="R66" i="317"/>
  <c r="O39" i="316" s="1"/>
  <c r="P50" i="317"/>
  <c r="N66" i="317"/>
  <c r="Q27" i="317"/>
  <c r="N27" i="317"/>
  <c r="N7" i="317"/>
  <c r="Q7" i="317"/>
  <c r="O6" i="317"/>
  <c r="L37" i="316" s="1"/>
  <c r="L50" i="263"/>
  <c r="L52" i="263"/>
  <c r="L48" i="263"/>
  <c r="L53" i="263"/>
  <c r="L49" i="263"/>
  <c r="O45" i="263"/>
  <c r="L54" i="263"/>
  <c r="L56" i="263"/>
  <c r="N45" i="263"/>
  <c r="L51" i="263"/>
  <c r="L47" i="263"/>
  <c r="Q38" i="263"/>
  <c r="M45" i="263"/>
  <c r="L46" i="263"/>
  <c r="X45" i="263"/>
  <c r="L55" i="263"/>
  <c r="U45" i="263"/>
  <c r="R45" i="263"/>
  <c r="X10" i="259"/>
  <c r="Q4" i="259"/>
  <c r="P4" i="259"/>
  <c r="S36" i="259"/>
  <c r="O45" i="259"/>
  <c r="O44" i="259"/>
  <c r="R4" i="259"/>
  <c r="O51" i="259"/>
  <c r="X4" i="259"/>
  <c r="O50" i="259"/>
  <c r="O53" i="259"/>
  <c r="O54" i="259"/>
  <c r="O46" i="259"/>
  <c r="O48" i="259"/>
  <c r="Q43" i="259"/>
  <c r="U43" i="259"/>
  <c r="R43" i="259"/>
  <c r="O47" i="259"/>
  <c r="O49" i="259"/>
  <c r="O52" i="259"/>
  <c r="U4" i="259"/>
  <c r="X43" i="259"/>
  <c r="P43" i="259"/>
  <c r="S50" i="317"/>
  <c r="Q6" i="317"/>
  <c r="R157" i="317"/>
  <c r="O42" i="316" s="1"/>
  <c r="R90" i="317"/>
  <c r="N156" i="317" l="1"/>
  <c r="M5" i="317"/>
  <c r="N138" i="317"/>
  <c r="Q66" i="317"/>
  <c r="Q138" i="317"/>
  <c r="R156" i="317"/>
  <c r="Q156" i="317" s="1"/>
  <c r="N157" i="317"/>
  <c r="N137" i="317"/>
  <c r="Q137" i="317"/>
  <c r="N75" i="317"/>
  <c r="P5" i="317"/>
  <c r="S5" i="317"/>
  <c r="O5" i="317"/>
  <c r="R50" i="317"/>
  <c r="Q50" i="317" s="1"/>
  <c r="N50" i="317"/>
  <c r="N6" i="317"/>
  <c r="L45" i="263"/>
  <c r="O4" i="259"/>
  <c r="O43" i="259"/>
  <c r="R75" i="317"/>
  <c r="O40" i="316" s="1"/>
  <c r="Q90" i="317"/>
  <c r="Q75" i="317" s="1"/>
  <c r="N5" i="317" l="1"/>
  <c r="R5" i="317"/>
  <c r="Q5" i="317" s="1"/>
  <c r="V81" i="286"/>
  <c r="U271" i="321" l="1"/>
  <c r="T271" i="321"/>
  <c r="AP271" i="321"/>
  <c r="AO271" i="321"/>
  <c r="AN271" i="321"/>
  <c r="AM271" i="321"/>
  <c r="AL271" i="321"/>
  <c r="AK271" i="321"/>
  <c r="AJ271" i="321"/>
  <c r="AI271" i="321"/>
  <c r="AH271" i="321"/>
  <c r="AG271" i="321"/>
  <c r="AF271" i="321"/>
  <c r="AE271" i="321"/>
  <c r="AD271" i="321"/>
  <c r="AC271" i="321"/>
  <c r="AB271" i="321"/>
  <c r="AA271" i="321"/>
  <c r="Z271" i="321"/>
  <c r="Y271" i="321"/>
  <c r="X271" i="321"/>
  <c r="V271" i="321"/>
  <c r="AO238" i="321"/>
  <c r="AN238" i="321"/>
  <c r="AM238" i="321"/>
  <c r="AL238" i="321"/>
  <c r="AK238" i="321"/>
  <c r="AJ238" i="321"/>
  <c r="AI238" i="321"/>
  <c r="AH238" i="321"/>
  <c r="AG238" i="321"/>
  <c r="AF238" i="321"/>
  <c r="AE238" i="321"/>
  <c r="AD238" i="321"/>
  <c r="AC238" i="321"/>
  <c r="AB238" i="321"/>
  <c r="AA238" i="321"/>
  <c r="Z238" i="321"/>
  <c r="Y238" i="321"/>
  <c r="X238" i="321"/>
  <c r="V238" i="321"/>
  <c r="U238" i="321"/>
  <c r="T238" i="321"/>
  <c r="AP238" i="321"/>
  <c r="E12" i="277" l="1"/>
  <c r="L12" i="277"/>
  <c r="P58" i="266" l="1"/>
  <c r="P57" i="266"/>
  <c r="P56" i="266"/>
  <c r="P55" i="266"/>
  <c r="P54" i="266"/>
  <c r="P53" i="266"/>
  <c r="P52" i="266"/>
  <c r="P51" i="266"/>
  <c r="P50" i="266"/>
  <c r="P49" i="266"/>
  <c r="P48" i="266"/>
  <c r="P47" i="266"/>
  <c r="P46" i="266"/>
  <c r="P45" i="266"/>
  <c r="P44" i="266"/>
  <c r="P43" i="266"/>
  <c r="P42" i="266"/>
  <c r="P41" i="266"/>
  <c r="P40" i="266"/>
  <c r="P39" i="266"/>
  <c r="P38" i="266"/>
  <c r="P37" i="266"/>
  <c r="P36" i="266"/>
  <c r="P35" i="266"/>
  <c r="P34" i="266"/>
  <c r="P33" i="266"/>
  <c r="P32" i="266"/>
  <c r="P31" i="266"/>
  <c r="P30" i="266"/>
  <c r="P29" i="266"/>
  <c r="Y22" i="266"/>
  <c r="V22" i="266"/>
  <c r="S22" i="266"/>
  <c r="Y16" i="266"/>
  <c r="V16" i="266"/>
  <c r="S16" i="266"/>
  <c r="Y10" i="266"/>
  <c r="V10" i="266"/>
  <c r="S10" i="266"/>
  <c r="P16" i="266" l="1"/>
  <c r="P22" i="266"/>
  <c r="P10" i="266"/>
  <c r="AC50" i="321" l="1"/>
  <c r="G40" i="316" l="1"/>
  <c r="G39" i="316"/>
  <c r="G38" i="316"/>
  <c r="G37" i="316"/>
  <c r="AA109" i="291" l="1"/>
  <c r="AB109" i="291"/>
  <c r="AA113" i="291"/>
  <c r="AB113" i="291"/>
  <c r="AA118" i="291"/>
  <c r="AB118" i="291"/>
  <c r="AB115" i="291" l="1"/>
  <c r="AB120" i="291"/>
  <c r="AA115" i="291"/>
  <c r="AA120" i="291"/>
  <c r="AH14" i="291" l="1"/>
  <c r="AG14" i="291"/>
  <c r="AF14" i="291"/>
  <c r="AE14" i="291"/>
  <c r="AD14" i="291"/>
  <c r="AC14" i="291"/>
  <c r="AH82" i="291"/>
  <c r="AG82" i="291"/>
  <c r="AF82" i="291"/>
  <c r="AE82" i="291"/>
  <c r="AD82" i="291"/>
  <c r="AC82" i="291"/>
  <c r="AB82" i="291"/>
  <c r="AA82" i="291"/>
  <c r="Z79" i="291"/>
  <c r="Z83" i="291"/>
  <c r="Z74" i="291"/>
  <c r="T32" i="290"/>
  <c r="T31" i="290"/>
  <c r="T30" i="290"/>
  <c r="T29" i="290"/>
  <c r="T28" i="290"/>
  <c r="T27" i="290"/>
  <c r="T26" i="290"/>
  <c r="T25" i="290"/>
  <c r="T24" i="290"/>
  <c r="T23" i="290"/>
  <c r="T22" i="290"/>
  <c r="T21" i="290"/>
  <c r="T20" i="290"/>
  <c r="T19" i="290"/>
  <c r="T18" i="290"/>
  <c r="T17" i="290"/>
  <c r="T16" i="290"/>
  <c r="T15" i="290"/>
  <c r="T14" i="290"/>
  <c r="Y32" i="290"/>
  <c r="Y31" i="290"/>
  <c r="Y30" i="290"/>
  <c r="Y29" i="290"/>
  <c r="Y28" i="290"/>
  <c r="Y27" i="290"/>
  <c r="Y26" i="290"/>
  <c r="Y25" i="290"/>
  <c r="Y24" i="290"/>
  <c r="Y23" i="290"/>
  <c r="Y22" i="290"/>
  <c r="Y21" i="290"/>
  <c r="Y20" i="290"/>
  <c r="Y19" i="290"/>
  <c r="Y18" i="290"/>
  <c r="Y17" i="290"/>
  <c r="Y16" i="290"/>
  <c r="Y15" i="290"/>
  <c r="Y14" i="290"/>
  <c r="Y13" i="290"/>
  <c r="Y11" i="290"/>
  <c r="T11" i="290"/>
  <c r="U117" i="289"/>
  <c r="U47" i="289"/>
  <c r="U157" i="289"/>
  <c r="U156" i="289"/>
  <c r="U155" i="289"/>
  <c r="U154" i="289"/>
  <c r="U153" i="289"/>
  <c r="U152" i="289"/>
  <c r="U151" i="289"/>
  <c r="U150" i="289"/>
  <c r="U149" i="289"/>
  <c r="U148" i="289"/>
  <c r="U147" i="289"/>
  <c r="U146" i="289"/>
  <c r="U145" i="289"/>
  <c r="U144" i="289"/>
  <c r="U142" i="289"/>
  <c r="U141" i="289"/>
  <c r="U140" i="289"/>
  <c r="U139" i="289"/>
  <c r="U138" i="289"/>
  <c r="U137" i="289"/>
  <c r="U136" i="289"/>
  <c r="U135" i="289"/>
  <c r="U134" i="289"/>
  <c r="U133" i="289"/>
  <c r="U132" i="289"/>
  <c r="U129" i="289"/>
  <c r="U128" i="289"/>
  <c r="U127" i="289"/>
  <c r="U126" i="289"/>
  <c r="U125" i="289"/>
  <c r="U124" i="289"/>
  <c r="U123" i="289"/>
  <c r="U122" i="289"/>
  <c r="U121" i="289"/>
  <c r="U120" i="289"/>
  <c r="U119" i="289"/>
  <c r="U118" i="289"/>
  <c r="U116" i="289"/>
  <c r="U115" i="289"/>
  <c r="U114" i="289"/>
  <c r="U113" i="289"/>
  <c r="U99" i="289"/>
  <c r="U98" i="289"/>
  <c r="U97" i="289"/>
  <c r="U96" i="289"/>
  <c r="U95" i="289"/>
  <c r="U94" i="289"/>
  <c r="U92" i="289"/>
  <c r="U90" i="289"/>
  <c r="U89" i="289"/>
  <c r="U88" i="289"/>
  <c r="U87" i="289"/>
  <c r="U86" i="289"/>
  <c r="U85" i="289"/>
  <c r="U84" i="289"/>
  <c r="U83" i="289"/>
  <c r="U82" i="289"/>
  <c r="U81" i="289"/>
  <c r="U80" i="289"/>
  <c r="U79" i="289"/>
  <c r="U78" i="289"/>
  <c r="U77" i="289"/>
  <c r="U76" i="289"/>
  <c r="U75" i="289"/>
  <c r="U74" i="289"/>
  <c r="U70" i="289"/>
  <c r="U69" i="289"/>
  <c r="U68" i="289"/>
  <c r="U67" i="289"/>
  <c r="U66" i="289"/>
  <c r="U65" i="289"/>
  <c r="U64" i="289"/>
  <c r="U63" i="289"/>
  <c r="U54" i="289"/>
  <c r="U53" i="289"/>
  <c r="U52" i="289"/>
  <c r="U51" i="289"/>
  <c r="U50" i="289"/>
  <c r="U49" i="289"/>
  <c r="U48" i="289"/>
  <c r="U46" i="289"/>
  <c r="U45" i="289"/>
  <c r="U44" i="289"/>
  <c r="U43" i="289"/>
  <c r="U42" i="289"/>
  <c r="U38" i="289"/>
  <c r="U37" i="289"/>
  <c r="U36" i="289"/>
  <c r="U35" i="289"/>
  <c r="U34" i="289"/>
  <c r="U33" i="289"/>
  <c r="U32" i="289"/>
  <c r="U31" i="289"/>
  <c r="U30" i="289"/>
  <c r="U29" i="289"/>
  <c r="U27" i="289"/>
  <c r="U26" i="289"/>
  <c r="U25" i="289"/>
  <c r="U24" i="289"/>
  <c r="U23" i="289"/>
  <c r="U22" i="289"/>
  <c r="U21" i="289"/>
  <c r="U20" i="289"/>
  <c r="U19" i="289"/>
  <c r="AP131" i="321"/>
  <c r="AO131" i="321"/>
  <c r="AN131" i="321"/>
  <c r="AM131" i="321"/>
  <c r="AL131" i="321"/>
  <c r="AK131" i="321"/>
  <c r="AJ131" i="321"/>
  <c r="AI131" i="321"/>
  <c r="AH131" i="321"/>
  <c r="AG131" i="321"/>
  <c r="AF131" i="321"/>
  <c r="AE131" i="321"/>
  <c r="AD131" i="321"/>
  <c r="AC131" i="321"/>
  <c r="AB131" i="321"/>
  <c r="AA131" i="321"/>
  <c r="Z131" i="321"/>
  <c r="Y131" i="321"/>
  <c r="X131" i="321"/>
  <c r="V131" i="321"/>
  <c r="U131" i="321"/>
  <c r="T131" i="321"/>
  <c r="AP50" i="321"/>
  <c r="AO50" i="321"/>
  <c r="AN50" i="321"/>
  <c r="AM50" i="321"/>
  <c r="AL50" i="321"/>
  <c r="AK50" i="321"/>
  <c r="AJ50" i="321"/>
  <c r="AI50" i="321"/>
  <c r="AH50" i="321"/>
  <c r="AG50" i="321"/>
  <c r="AF50" i="321"/>
  <c r="AE50" i="321"/>
  <c r="AD50" i="321"/>
  <c r="AB50" i="321"/>
  <c r="AA50" i="321"/>
  <c r="Z50" i="321"/>
  <c r="Y50" i="321"/>
  <c r="X50" i="321"/>
  <c r="V50" i="321"/>
  <c r="U50" i="321"/>
  <c r="T50" i="321"/>
  <c r="W272" i="321"/>
  <c r="W271" i="321" s="1"/>
  <c r="W270" i="321"/>
  <c r="W269" i="321"/>
  <c r="W267" i="321"/>
  <c r="W266" i="321"/>
  <c r="W265" i="321"/>
  <c r="W263" i="321"/>
  <c r="W261" i="321"/>
  <c r="W260" i="321"/>
  <c r="W259" i="321"/>
  <c r="W257" i="321"/>
  <c r="W256" i="321" s="1"/>
  <c r="W254" i="321"/>
  <c r="W253" i="321"/>
  <c r="W251" i="321"/>
  <c r="W249" i="321"/>
  <c r="W239" i="321"/>
  <c r="W238" i="321" s="1"/>
  <c r="W236" i="321"/>
  <c r="W235" i="321"/>
  <c r="W234" i="321"/>
  <c r="W232" i="321"/>
  <c r="W231" i="321"/>
  <c r="W230" i="321"/>
  <c r="W228" i="321"/>
  <c r="W227" i="321"/>
  <c r="W225" i="321"/>
  <c r="W223" i="321"/>
  <c r="W222" i="321"/>
  <c r="W220" i="321"/>
  <c r="W219" i="321"/>
  <c r="W217" i="321"/>
  <c r="W214" i="321"/>
  <c r="W213" i="321"/>
  <c r="W211" i="321"/>
  <c r="W209" i="321"/>
  <c r="W206" i="321"/>
  <c r="W204" i="321"/>
  <c r="W202" i="321"/>
  <c r="W201" i="321"/>
  <c r="W198" i="321"/>
  <c r="W197" i="321"/>
  <c r="W195" i="321"/>
  <c r="W192" i="321"/>
  <c r="W191" i="321"/>
  <c r="W181" i="321"/>
  <c r="W179" i="321"/>
  <c r="W177" i="321"/>
  <c r="W174" i="321"/>
  <c r="W173" i="321"/>
  <c r="W172" i="321"/>
  <c r="W171" i="321"/>
  <c r="W169" i="321"/>
  <c r="W168" i="321"/>
  <c r="W167" i="321"/>
  <c r="W166" i="321"/>
  <c r="W165" i="321"/>
  <c r="W163" i="321"/>
  <c r="W162" i="321"/>
  <c r="W161" i="321"/>
  <c r="W160" i="321"/>
  <c r="W159" i="321"/>
  <c r="W158" i="321"/>
  <c r="W157" i="321"/>
  <c r="W156" i="321"/>
  <c r="W155" i="321"/>
  <c r="W153" i="321"/>
  <c r="W152" i="321"/>
  <c r="W151" i="321"/>
  <c r="W150" i="321"/>
  <c r="W149" i="321"/>
  <c r="W147" i="321"/>
  <c r="W146" i="321"/>
  <c r="W145" i="321"/>
  <c r="W144" i="321"/>
  <c r="W143" i="321"/>
  <c r="W142" i="321"/>
  <c r="W141" i="321"/>
  <c r="W140" i="321"/>
  <c r="W139" i="321"/>
  <c r="W137" i="321"/>
  <c r="W136" i="321"/>
  <c r="W135" i="321"/>
  <c r="W134" i="321"/>
  <c r="W133" i="321"/>
  <c r="W132" i="321"/>
  <c r="W121" i="321"/>
  <c r="W122" i="321"/>
  <c r="W119" i="321"/>
  <c r="W118" i="321"/>
  <c r="W117" i="321"/>
  <c r="W116" i="321"/>
  <c r="W115" i="321"/>
  <c r="W114" i="321"/>
  <c r="W113" i="321"/>
  <c r="W112" i="321"/>
  <c r="W111" i="321"/>
  <c r="W110" i="321"/>
  <c r="W109" i="321"/>
  <c r="W108" i="321"/>
  <c r="W107" i="321"/>
  <c r="W106" i="321"/>
  <c r="W105" i="321"/>
  <c r="W104" i="321"/>
  <c r="W103" i="321"/>
  <c r="W102" i="321"/>
  <c r="W101" i="321"/>
  <c r="W100" i="321"/>
  <c r="W99" i="321"/>
  <c r="W98" i="321"/>
  <c r="W97" i="321"/>
  <c r="W96" i="321"/>
  <c r="W94" i="321"/>
  <c r="W93" i="321"/>
  <c r="W92" i="321"/>
  <c r="W91" i="321"/>
  <c r="W90" i="321"/>
  <c r="W89" i="321"/>
  <c r="W88" i="321"/>
  <c r="W87" i="321"/>
  <c r="W86" i="321"/>
  <c r="W85" i="321"/>
  <c r="W84" i="321"/>
  <c r="W83" i="321"/>
  <c r="W82" i="321"/>
  <c r="W81" i="321"/>
  <c r="W80" i="321"/>
  <c r="W79" i="321"/>
  <c r="W77" i="321"/>
  <c r="W76" i="321"/>
  <c r="W75" i="321"/>
  <c r="W74" i="321"/>
  <c r="W73" i="321"/>
  <c r="W72" i="321"/>
  <c r="W71" i="321"/>
  <c r="W62" i="321"/>
  <c r="W61" i="321"/>
  <c r="W60" i="321"/>
  <c r="W59" i="321"/>
  <c r="W58" i="321"/>
  <c r="W57" i="321"/>
  <c r="W56" i="321"/>
  <c r="W55" i="321"/>
  <c r="W54" i="321"/>
  <c r="W53" i="321"/>
  <c r="W52" i="321"/>
  <c r="W51" i="321"/>
  <c r="S272" i="321"/>
  <c r="S271" i="321" s="1"/>
  <c r="S270" i="321"/>
  <c r="S269" i="321"/>
  <c r="S267" i="321"/>
  <c r="S266" i="321"/>
  <c r="S265" i="321"/>
  <c r="S263" i="321"/>
  <c r="S261" i="321"/>
  <c r="S260" i="321"/>
  <c r="S259" i="321"/>
  <c r="S257" i="321"/>
  <c r="S256" i="321" s="1"/>
  <c r="S254" i="321"/>
  <c r="S253" i="321"/>
  <c r="S251" i="321"/>
  <c r="S249" i="321"/>
  <c r="S239" i="321"/>
  <c r="S238" i="321" s="1"/>
  <c r="S236" i="321"/>
  <c r="S235" i="321"/>
  <c r="S234" i="321"/>
  <c r="S232" i="321"/>
  <c r="S231" i="321"/>
  <c r="S230" i="321"/>
  <c r="S228" i="321"/>
  <c r="S227" i="321"/>
  <c r="S225" i="321"/>
  <c r="S223" i="321"/>
  <c r="S222" i="321"/>
  <c r="S220" i="321"/>
  <c r="S219" i="321"/>
  <c r="S217" i="321"/>
  <c r="S214" i="321"/>
  <c r="S213" i="321"/>
  <c r="S211" i="321"/>
  <c r="S209" i="321"/>
  <c r="S206" i="321"/>
  <c r="S204" i="321"/>
  <c r="S202" i="321"/>
  <c r="S201" i="321"/>
  <c r="S198" i="321"/>
  <c r="S197" i="321"/>
  <c r="S195" i="321"/>
  <c r="S192" i="321"/>
  <c r="S191" i="321"/>
  <c r="S181" i="321"/>
  <c r="S179" i="321"/>
  <c r="S177" i="321"/>
  <c r="S174" i="321"/>
  <c r="S173" i="321"/>
  <c r="S172" i="321"/>
  <c r="S171" i="321"/>
  <c r="S169" i="321"/>
  <c r="S168" i="321"/>
  <c r="S167" i="321"/>
  <c r="S166" i="321"/>
  <c r="S165" i="321"/>
  <c r="S163" i="321"/>
  <c r="S162" i="321"/>
  <c r="S161" i="321"/>
  <c r="S160" i="321"/>
  <c r="S159" i="321"/>
  <c r="S158" i="321"/>
  <c r="S157" i="321"/>
  <c r="S156" i="321"/>
  <c r="S155" i="321"/>
  <c r="S153" i="321"/>
  <c r="S152" i="321"/>
  <c r="S151" i="321"/>
  <c r="S150" i="321"/>
  <c r="S149" i="321"/>
  <c r="S147" i="321"/>
  <c r="S146" i="321"/>
  <c r="S145" i="321"/>
  <c r="S144" i="321"/>
  <c r="S143" i="321"/>
  <c r="S142" i="321"/>
  <c r="S141" i="321"/>
  <c r="S140" i="321"/>
  <c r="S139" i="321"/>
  <c r="S137" i="321"/>
  <c r="S136" i="321"/>
  <c r="S135" i="321"/>
  <c r="S134" i="321"/>
  <c r="S133" i="321"/>
  <c r="S132" i="321"/>
  <c r="S121" i="321"/>
  <c r="S122" i="321"/>
  <c r="S119" i="321"/>
  <c r="S118" i="321"/>
  <c r="S117" i="321"/>
  <c r="S116" i="321"/>
  <c r="S115" i="321"/>
  <c r="S114" i="321"/>
  <c r="S113" i="321"/>
  <c r="S112" i="321"/>
  <c r="S111" i="321"/>
  <c r="S110" i="321"/>
  <c r="S109" i="321"/>
  <c r="S108" i="321"/>
  <c r="S107" i="321"/>
  <c r="S106" i="321"/>
  <c r="S105" i="321"/>
  <c r="S104" i="321"/>
  <c r="S103" i="321"/>
  <c r="S102" i="321"/>
  <c r="S101" i="321"/>
  <c r="S100" i="321"/>
  <c r="S99" i="321"/>
  <c r="S98" i="321"/>
  <c r="S97" i="321"/>
  <c r="S96" i="321"/>
  <c r="S94" i="321"/>
  <c r="S93" i="321"/>
  <c r="S92" i="321"/>
  <c r="S91" i="321"/>
  <c r="S90" i="321"/>
  <c r="S89" i="321"/>
  <c r="S88" i="321"/>
  <c r="S87" i="321"/>
  <c r="S86" i="321"/>
  <c r="S85" i="321"/>
  <c r="S84" i="321"/>
  <c r="S83" i="321"/>
  <c r="S82" i="321"/>
  <c r="S81" i="321"/>
  <c r="S80" i="321"/>
  <c r="S79" i="321"/>
  <c r="S77" i="321"/>
  <c r="S76" i="321"/>
  <c r="S75" i="321"/>
  <c r="S74" i="321"/>
  <c r="S73" i="321"/>
  <c r="S72" i="321"/>
  <c r="S71" i="321"/>
  <c r="W22" i="321"/>
  <c r="S22" i="321"/>
  <c r="W19" i="321"/>
  <c r="W18" i="321"/>
  <c r="W16" i="321"/>
  <c r="W15" i="321"/>
  <c r="W14" i="321"/>
  <c r="S19" i="321"/>
  <c r="S18" i="321"/>
  <c r="S16" i="321"/>
  <c r="S15" i="321"/>
  <c r="S14" i="321"/>
  <c r="W12" i="321"/>
  <c r="S12" i="321"/>
  <c r="U18" i="289" l="1"/>
  <c r="S50" i="321"/>
  <c r="S131" i="321"/>
  <c r="AR54" i="286"/>
  <c r="AQ54" i="286"/>
  <c r="AP54" i="286"/>
  <c r="AO54" i="286"/>
  <c r="AN54" i="286"/>
  <c r="AM54" i="286"/>
  <c r="AL54" i="286"/>
  <c r="AK54" i="286"/>
  <c r="AJ54" i="286"/>
  <c r="AI54" i="286"/>
  <c r="AH54" i="286"/>
  <c r="AG54" i="286"/>
  <c r="AD54" i="286"/>
  <c r="AC54" i="286"/>
  <c r="AB54" i="286"/>
  <c r="AA54" i="286"/>
  <c r="X54" i="286"/>
  <c r="W54" i="286"/>
  <c r="U54" i="286"/>
  <c r="T54" i="286"/>
  <c r="J13" i="273"/>
  <c r="O42" i="313" l="1"/>
  <c r="O43" i="313"/>
  <c r="N43" i="313"/>
  <c r="M43" i="313"/>
  <c r="AA79" i="269"/>
  <c r="Z79" i="269"/>
  <c r="X79" i="269"/>
  <c r="W79" i="269"/>
  <c r="U79" i="269"/>
  <c r="T79" i="269"/>
  <c r="R79" i="269"/>
  <c r="Q79" i="269"/>
  <c r="O79" i="269"/>
  <c r="N79" i="269"/>
  <c r="L79" i="269"/>
  <c r="K79" i="269"/>
  <c r="AA67" i="269"/>
  <c r="Z67" i="269"/>
  <c r="X67" i="269"/>
  <c r="W67" i="269"/>
  <c r="U67" i="269"/>
  <c r="T67" i="269"/>
  <c r="R67" i="269"/>
  <c r="Q67" i="269"/>
  <c r="O67" i="269"/>
  <c r="N67" i="269"/>
  <c r="L67" i="269"/>
  <c r="K67" i="269"/>
  <c r="AA56" i="269"/>
  <c r="Z56" i="269"/>
  <c r="X56" i="269"/>
  <c r="W56" i="269"/>
  <c r="U56" i="269"/>
  <c r="T56" i="269"/>
  <c r="R56" i="269"/>
  <c r="Q56" i="269"/>
  <c r="O56" i="269"/>
  <c r="N56" i="269"/>
  <c r="L56" i="269"/>
  <c r="K56" i="269"/>
  <c r="AA45" i="269"/>
  <c r="Z45" i="269"/>
  <c r="X45" i="269"/>
  <c r="W45" i="269"/>
  <c r="U45" i="269"/>
  <c r="T45" i="269"/>
  <c r="R45" i="269"/>
  <c r="Q45" i="269"/>
  <c r="O45" i="269"/>
  <c r="N45" i="269"/>
  <c r="L45" i="269"/>
  <c r="K45" i="269"/>
  <c r="L10" i="256"/>
  <c r="T5" i="303"/>
  <c r="T17" i="303"/>
  <c r="R49" i="303"/>
  <c r="Q49" i="303"/>
  <c r="O49" i="303"/>
  <c r="N49" i="303"/>
  <c r="Z120" i="286" l="1"/>
  <c r="Y120" i="286"/>
  <c r="Z64" i="286"/>
  <c r="Z54" i="286" s="1"/>
  <c r="Y64" i="286"/>
  <c r="Y54" i="286" s="1"/>
  <c r="K38" i="316" l="1"/>
  <c r="Z122" i="291"/>
  <c r="Z121" i="291"/>
  <c r="AH120" i="291"/>
  <c r="AG120" i="291"/>
  <c r="AF120" i="291"/>
  <c r="AE120" i="291"/>
  <c r="AD120" i="291"/>
  <c r="AC120" i="291"/>
  <c r="Z119" i="291"/>
  <c r="AH118" i="291"/>
  <c r="AG118" i="291"/>
  <c r="AF118" i="291"/>
  <c r="AE118" i="291"/>
  <c r="AD118" i="291"/>
  <c r="AC118" i="291"/>
  <c r="Z117" i="291"/>
  <c r="Z116" i="291"/>
  <c r="AH115" i="291"/>
  <c r="AG115" i="291"/>
  <c r="AF115" i="291"/>
  <c r="AE115" i="291"/>
  <c r="AD115" i="291"/>
  <c r="AC115" i="291"/>
  <c r="Z114" i="291"/>
  <c r="AH113" i="291"/>
  <c r="AF113" i="291"/>
  <c r="AE113" i="291"/>
  <c r="AD113" i="291"/>
  <c r="AC113" i="291"/>
  <c r="Z110" i="291"/>
  <c r="Z109" i="291"/>
  <c r="Z107" i="291"/>
  <c r="Z106" i="291"/>
  <c r="AH105" i="291"/>
  <c r="AG105" i="291"/>
  <c r="AF105" i="291"/>
  <c r="AE105" i="291"/>
  <c r="AD105" i="291"/>
  <c r="AC105" i="291"/>
  <c r="AB105" i="291"/>
  <c r="AA105" i="291"/>
  <c r="AA100" i="291"/>
  <c r="AH100" i="291"/>
  <c r="AG100" i="291"/>
  <c r="AF99" i="291"/>
  <c r="Z87" i="291"/>
  <c r="AH86" i="291"/>
  <c r="AG86" i="291"/>
  <c r="AF86" i="291"/>
  <c r="AE86" i="291"/>
  <c r="AD86" i="291"/>
  <c r="AC86" i="291"/>
  <c r="AB86" i="291"/>
  <c r="AA86" i="291"/>
  <c r="Z85" i="291"/>
  <c r="AL15" i="291" s="1"/>
  <c r="AH84" i="291"/>
  <c r="AH13" i="291" s="1"/>
  <c r="AG84" i="291"/>
  <c r="AG13" i="291" s="1"/>
  <c r="AF84" i="291"/>
  <c r="AF13" i="291" s="1"/>
  <c r="AE84" i="291"/>
  <c r="AD84" i="291"/>
  <c r="AC84" i="291"/>
  <c r="AB84" i="291"/>
  <c r="AB13" i="291" s="1"/>
  <c r="AA84" i="291"/>
  <c r="AA13" i="291" s="1"/>
  <c r="Z13" i="291" s="1"/>
  <c r="Z80" i="291"/>
  <c r="Z81" i="291"/>
  <c r="Z77" i="291"/>
  <c r="Z56" i="291"/>
  <c r="Z55" i="291"/>
  <c r="Z72" i="291"/>
  <c r="Z69" i="291"/>
  <c r="Z68" i="291"/>
  <c r="Z67" i="291"/>
  <c r="Z53" i="291"/>
  <c r="Z52" i="291"/>
  <c r="AH51" i="291"/>
  <c r="AG51" i="291"/>
  <c r="AF51" i="291"/>
  <c r="AE51" i="291"/>
  <c r="AD51" i="291"/>
  <c r="AC51" i="291"/>
  <c r="AB51" i="291"/>
  <c r="AA51" i="291"/>
  <c r="Z43" i="291"/>
  <c r="Z42" i="291"/>
  <c r="Z41" i="291"/>
  <c r="Z50" i="291"/>
  <c r="Z49" i="291"/>
  <c r="Z48" i="291"/>
  <c r="Z47" i="291"/>
  <c r="Z45" i="291"/>
  <c r="Z44" i="291"/>
  <c r="Z39" i="291"/>
  <c r="Z38" i="291"/>
  <c r="Z37" i="291"/>
  <c r="Z36" i="291"/>
  <c r="Z35" i="291"/>
  <c r="Z34" i="291"/>
  <c r="Z33" i="291"/>
  <c r="Z31" i="291"/>
  <c r="Z30" i="291"/>
  <c r="Z29" i="291"/>
  <c r="Z28" i="291"/>
  <c r="Z27" i="291"/>
  <c r="Z26" i="291"/>
  <c r="Z25" i="291"/>
  <c r="Z24" i="291"/>
  <c r="AL20" i="291" s="1"/>
  <c r="Z23" i="291"/>
  <c r="AH22" i="291"/>
  <c r="AG22" i="291"/>
  <c r="AF22" i="291"/>
  <c r="AE22" i="291"/>
  <c r="AD22" i="291"/>
  <c r="AC22" i="291"/>
  <c r="AB22" i="291"/>
  <c r="AA22" i="291"/>
  <c r="AH20" i="291"/>
  <c r="AG20" i="291"/>
  <c r="AF20" i="291"/>
  <c r="AE20" i="291"/>
  <c r="AD20" i="291"/>
  <c r="AC20" i="291"/>
  <c r="AB20" i="291"/>
  <c r="AH19" i="291"/>
  <c r="AG19" i="291"/>
  <c r="AF19" i="291"/>
  <c r="AE19" i="291"/>
  <c r="AD19" i="291"/>
  <c r="AC19" i="291"/>
  <c r="AB19" i="291"/>
  <c r="Z12" i="291"/>
  <c r="AW12" i="290"/>
  <c r="AV12" i="290"/>
  <c r="AU12" i="290"/>
  <c r="AT12" i="290"/>
  <c r="AS12" i="290"/>
  <c r="AR12" i="290"/>
  <c r="AQ12" i="290"/>
  <c r="AP12" i="290"/>
  <c r="AO12" i="290"/>
  <c r="AN12" i="290"/>
  <c r="AM12" i="290"/>
  <c r="AL12" i="290"/>
  <c r="AK12" i="290"/>
  <c r="AJ12" i="290"/>
  <c r="AI12" i="290"/>
  <c r="AH12" i="290"/>
  <c r="AG12" i="290"/>
  <c r="AF12" i="290"/>
  <c r="AE12" i="290"/>
  <c r="AD12" i="290"/>
  <c r="AC12" i="290"/>
  <c r="AB12" i="290"/>
  <c r="AA12" i="290"/>
  <c r="Z12" i="290"/>
  <c r="Y12" i="290"/>
  <c r="X12" i="290"/>
  <c r="W12" i="290"/>
  <c r="V12" i="290"/>
  <c r="V9" i="290" s="1"/>
  <c r="U12" i="290"/>
  <c r="T12" i="290"/>
  <c r="AW10" i="290"/>
  <c r="AV10" i="290"/>
  <c r="AU10" i="290"/>
  <c r="AT10" i="290"/>
  <c r="AS10" i="290"/>
  <c r="AR10" i="290"/>
  <c r="AQ10" i="290"/>
  <c r="AP10" i="290"/>
  <c r="AO10" i="290"/>
  <c r="AN10" i="290"/>
  <c r="AM10" i="290"/>
  <c r="AL10" i="290"/>
  <c r="AK10" i="290"/>
  <c r="AJ10" i="290"/>
  <c r="AI10" i="290"/>
  <c r="AH10" i="290"/>
  <c r="AG10" i="290"/>
  <c r="AF10" i="290"/>
  <c r="AE10" i="290"/>
  <c r="AD10" i="290"/>
  <c r="AC10" i="290"/>
  <c r="AB10" i="290"/>
  <c r="AA10" i="290"/>
  <c r="Z10" i="290"/>
  <c r="Y10" i="290"/>
  <c r="X10" i="290"/>
  <c r="W10" i="290"/>
  <c r="U10" i="290"/>
  <c r="T10" i="290"/>
  <c r="AO112" i="289"/>
  <c r="AO13" i="289" s="1"/>
  <c r="AN112" i="289"/>
  <c r="AN13" i="289" s="1"/>
  <c r="AM112" i="289"/>
  <c r="AM13" i="289" s="1"/>
  <c r="AL112" i="289"/>
  <c r="AL13" i="289" s="1"/>
  <c r="AK112" i="289"/>
  <c r="AK13" i="289" s="1"/>
  <c r="AJ112" i="289"/>
  <c r="AJ13" i="289" s="1"/>
  <c r="AI112" i="289"/>
  <c r="AI13" i="289" s="1"/>
  <c r="AH112" i="289"/>
  <c r="AH13" i="289" s="1"/>
  <c r="AG112" i="289"/>
  <c r="AG13" i="289" s="1"/>
  <c r="AF112" i="289"/>
  <c r="AF13" i="289" s="1"/>
  <c r="AE112" i="289"/>
  <c r="AE13" i="289" s="1"/>
  <c r="AD112" i="289"/>
  <c r="AD13" i="289" s="1"/>
  <c r="AC112" i="289"/>
  <c r="AC13" i="289" s="1"/>
  <c r="AA112" i="289"/>
  <c r="AA13" i="289" s="1"/>
  <c r="Z13" i="289"/>
  <c r="Y13" i="289"/>
  <c r="X13" i="289"/>
  <c r="W13" i="289"/>
  <c r="V13" i="289"/>
  <c r="V11" i="289" s="1"/>
  <c r="T13" i="289"/>
  <c r="AO93" i="289"/>
  <c r="AO16" i="289" s="1"/>
  <c r="AO15" i="289" s="1"/>
  <c r="AO14" i="289" s="1"/>
  <c r="AN93" i="289"/>
  <c r="AN16" i="289" s="1"/>
  <c r="AN15" i="289" s="1"/>
  <c r="AN14" i="289" s="1"/>
  <c r="AM93" i="289"/>
  <c r="AM16" i="289" s="1"/>
  <c r="AM15" i="289" s="1"/>
  <c r="AM14" i="289" s="1"/>
  <c r="AL93" i="289"/>
  <c r="AL16" i="289" s="1"/>
  <c r="AL15" i="289" s="1"/>
  <c r="AL14" i="289" s="1"/>
  <c r="AK93" i="289"/>
  <c r="AK16" i="289" s="1"/>
  <c r="AK15" i="289" s="1"/>
  <c r="AK14" i="289" s="1"/>
  <c r="AJ93" i="289"/>
  <c r="AJ16" i="289" s="1"/>
  <c r="AJ15" i="289" s="1"/>
  <c r="AJ14" i="289" s="1"/>
  <c r="AI93" i="289"/>
  <c r="AI16" i="289" s="1"/>
  <c r="AI15" i="289" s="1"/>
  <c r="AI14" i="289" s="1"/>
  <c r="AH93" i="289"/>
  <c r="AH16" i="289" s="1"/>
  <c r="AH15" i="289" s="1"/>
  <c r="AH14" i="289" s="1"/>
  <c r="AG93" i="289"/>
  <c r="AG16" i="289" s="1"/>
  <c r="AG15" i="289" s="1"/>
  <c r="AG14" i="289" s="1"/>
  <c r="AF93" i="289"/>
  <c r="AF16" i="289" s="1"/>
  <c r="AF15" i="289" s="1"/>
  <c r="AF14" i="289" s="1"/>
  <c r="AE93" i="289"/>
  <c r="AE16" i="289" s="1"/>
  <c r="AE15" i="289" s="1"/>
  <c r="AE14" i="289" s="1"/>
  <c r="AD93" i="289"/>
  <c r="AD16" i="289" s="1"/>
  <c r="AD15" i="289" s="1"/>
  <c r="AD14" i="289" s="1"/>
  <c r="AC93" i="289"/>
  <c r="AC16" i="289" s="1"/>
  <c r="AC15" i="289" s="1"/>
  <c r="AC14" i="289" s="1"/>
  <c r="AB93" i="289"/>
  <c r="AB16" i="289" s="1"/>
  <c r="AB15" i="289" s="1"/>
  <c r="AB14" i="289" s="1"/>
  <c r="AA93" i="289"/>
  <c r="AA16" i="289" s="1"/>
  <c r="AA15" i="289" s="1"/>
  <c r="AA14" i="289" s="1"/>
  <c r="Z93" i="289"/>
  <c r="Z16" i="289" s="1"/>
  <c r="Z15" i="289" s="1"/>
  <c r="Z14" i="289" s="1"/>
  <c r="Y93" i="289"/>
  <c r="Y16" i="289" s="1"/>
  <c r="Y15" i="289" s="1"/>
  <c r="Y14" i="289" s="1"/>
  <c r="X93" i="289"/>
  <c r="X16" i="289" s="1"/>
  <c r="X15" i="289" s="1"/>
  <c r="X14" i="289" s="1"/>
  <c r="W93" i="289"/>
  <c r="W16" i="289" s="1"/>
  <c r="W15" i="289" s="1"/>
  <c r="W14" i="289" s="1"/>
  <c r="V93" i="289"/>
  <c r="V16" i="289" s="1"/>
  <c r="V15" i="289" s="1"/>
  <c r="T16" i="289"/>
  <c r="T15" i="289" s="1"/>
  <c r="T14" i="289" s="1"/>
  <c r="AP268" i="321"/>
  <c r="AO268" i="321"/>
  <c r="AN268" i="321"/>
  <c r="AM268" i="321"/>
  <c r="AL268" i="321"/>
  <c r="AK268" i="321"/>
  <c r="AJ268" i="321"/>
  <c r="AI268" i="321"/>
  <c r="AH268" i="321"/>
  <c r="AG268" i="321"/>
  <c r="AF268" i="321"/>
  <c r="AE268" i="321"/>
  <c r="AD268" i="321"/>
  <c r="AC268" i="321"/>
  <c r="AB268" i="321"/>
  <c r="AA268" i="321"/>
  <c r="Z268" i="321"/>
  <c r="Y268" i="321"/>
  <c r="X268" i="321"/>
  <c r="V268" i="321"/>
  <c r="U268" i="321"/>
  <c r="T268" i="321"/>
  <c r="S268" i="321"/>
  <c r="AP264" i="321"/>
  <c r="AO264" i="321"/>
  <c r="AN264" i="321"/>
  <c r="AM264" i="321"/>
  <c r="AL264" i="321"/>
  <c r="AK264" i="321"/>
  <c r="AJ264" i="321"/>
  <c r="AI264" i="321"/>
  <c r="AH264" i="321"/>
  <c r="AG264" i="321"/>
  <c r="AF264" i="321"/>
  <c r="AE264" i="321"/>
  <c r="AD264" i="321"/>
  <c r="AC264" i="321"/>
  <c r="AB264" i="321"/>
  <c r="AA264" i="321"/>
  <c r="Z264" i="321"/>
  <c r="Y264" i="321"/>
  <c r="X264" i="321"/>
  <c r="V264" i="321"/>
  <c r="U264" i="321"/>
  <c r="T264" i="321"/>
  <c r="S264" i="321"/>
  <c r="AP262" i="321"/>
  <c r="AO262" i="321"/>
  <c r="AN262" i="321"/>
  <c r="AM262" i="321"/>
  <c r="AL262" i="321"/>
  <c r="AK262" i="321"/>
  <c r="AJ262" i="321"/>
  <c r="AI262" i="321"/>
  <c r="AH262" i="321"/>
  <c r="AG262" i="321"/>
  <c r="AF262" i="321"/>
  <c r="AE262" i="321"/>
  <c r="AD262" i="321"/>
  <c r="AC262" i="321"/>
  <c r="AB262" i="321"/>
  <c r="AA262" i="321"/>
  <c r="Z262" i="321"/>
  <c r="Y262" i="321"/>
  <c r="X262" i="321"/>
  <c r="V262" i="321"/>
  <c r="U262" i="321"/>
  <c r="T262" i="321"/>
  <c r="S262" i="321"/>
  <c r="AP258" i="321"/>
  <c r="AO258" i="321"/>
  <c r="AN258" i="321"/>
  <c r="AM258" i="321"/>
  <c r="AL258" i="321"/>
  <c r="AK258" i="321"/>
  <c r="AJ258" i="321"/>
  <c r="AI258" i="321"/>
  <c r="AH258" i="321"/>
  <c r="AG258" i="321"/>
  <c r="AF258" i="321"/>
  <c r="AE258" i="321"/>
  <c r="AD258" i="321"/>
  <c r="AC258" i="321"/>
  <c r="AB258" i="321"/>
  <c r="AA258" i="321"/>
  <c r="Z258" i="321"/>
  <c r="Y258" i="321"/>
  <c r="X258" i="321"/>
  <c r="V258" i="321"/>
  <c r="U258" i="321"/>
  <c r="T258" i="321"/>
  <c r="S258" i="321"/>
  <c r="AP252" i="321"/>
  <c r="AO252" i="321"/>
  <c r="AN252" i="321"/>
  <c r="AM252" i="321"/>
  <c r="AL252" i="321"/>
  <c r="AK252" i="321"/>
  <c r="AJ252" i="321"/>
  <c r="AI252" i="321"/>
  <c r="AH252" i="321"/>
  <c r="AG252" i="321"/>
  <c r="AF252" i="321"/>
  <c r="AE252" i="321"/>
  <c r="AD252" i="321"/>
  <c r="AC252" i="321"/>
  <c r="AB252" i="321"/>
  <c r="AA252" i="321"/>
  <c r="Z252" i="321"/>
  <c r="Y252" i="321"/>
  <c r="X252" i="321"/>
  <c r="V252" i="321"/>
  <c r="U252" i="321"/>
  <c r="T252" i="321"/>
  <c r="S252" i="321"/>
  <c r="AP250" i="321"/>
  <c r="AO250" i="321"/>
  <c r="AN250" i="321"/>
  <c r="AM250" i="321"/>
  <c r="AL250" i="321"/>
  <c r="AK250" i="321"/>
  <c r="AJ250" i="321"/>
  <c r="AI250" i="321"/>
  <c r="AH250" i="321"/>
  <c r="AG250" i="321"/>
  <c r="AF250" i="321"/>
  <c r="AE250" i="321"/>
  <c r="AD250" i="321"/>
  <c r="AC250" i="321"/>
  <c r="AB250" i="321"/>
  <c r="AA250" i="321"/>
  <c r="Z250" i="321"/>
  <c r="Y250" i="321"/>
  <c r="X250" i="321"/>
  <c r="V250" i="321"/>
  <c r="U250" i="321"/>
  <c r="T250" i="321"/>
  <c r="S250" i="321"/>
  <c r="AP248" i="321"/>
  <c r="AO248" i="321"/>
  <c r="AN248" i="321"/>
  <c r="AM248" i="321"/>
  <c r="AL248" i="321"/>
  <c r="AK248" i="321"/>
  <c r="AJ248" i="321"/>
  <c r="AI248" i="321"/>
  <c r="AH248" i="321"/>
  <c r="AG248" i="321"/>
  <c r="AF248" i="321"/>
  <c r="AE248" i="321"/>
  <c r="AD248" i="321"/>
  <c r="AC248" i="321"/>
  <c r="AB248" i="321"/>
  <c r="AA248" i="321"/>
  <c r="Z248" i="321"/>
  <c r="Y248" i="321"/>
  <c r="X248" i="321"/>
  <c r="V248" i="321"/>
  <c r="U248" i="321"/>
  <c r="T248" i="321"/>
  <c r="S248" i="321"/>
  <c r="AP233" i="321"/>
  <c r="AO233" i="321"/>
  <c r="AN233" i="321"/>
  <c r="AM233" i="321"/>
  <c r="AL233" i="321"/>
  <c r="AK233" i="321"/>
  <c r="AJ233" i="321"/>
  <c r="AI233" i="321"/>
  <c r="AH233" i="321"/>
  <c r="AG233" i="321"/>
  <c r="AF233" i="321"/>
  <c r="AE233" i="321"/>
  <c r="AD233" i="321"/>
  <c r="AC233" i="321"/>
  <c r="AB233" i="321"/>
  <c r="AA233" i="321"/>
  <c r="Z233" i="321"/>
  <c r="Y233" i="321"/>
  <c r="X233" i="321"/>
  <c r="V233" i="321"/>
  <c r="U233" i="321"/>
  <c r="T233" i="321"/>
  <c r="S233" i="321"/>
  <c r="AP229" i="321"/>
  <c r="AO229" i="321"/>
  <c r="AN229" i="321"/>
  <c r="AM229" i="321"/>
  <c r="AL229" i="321"/>
  <c r="AK229" i="321"/>
  <c r="AJ229" i="321"/>
  <c r="AI229" i="321"/>
  <c r="AH229" i="321"/>
  <c r="AG229" i="321"/>
  <c r="AF229" i="321"/>
  <c r="AE229" i="321"/>
  <c r="AD229" i="321"/>
  <c r="AC229" i="321"/>
  <c r="AB229" i="321"/>
  <c r="AA229" i="321"/>
  <c r="Z229" i="321"/>
  <c r="Y229" i="321"/>
  <c r="X229" i="321"/>
  <c r="V229" i="321"/>
  <c r="U229" i="321"/>
  <c r="T229" i="321"/>
  <c r="S229" i="321"/>
  <c r="AP226" i="321"/>
  <c r="AO226" i="321"/>
  <c r="AN226" i="321"/>
  <c r="AM226" i="321"/>
  <c r="AL226" i="321"/>
  <c r="AK226" i="321"/>
  <c r="AJ226" i="321"/>
  <c r="AI226" i="321"/>
  <c r="AH226" i="321"/>
  <c r="AG226" i="321"/>
  <c r="AF226" i="321"/>
  <c r="AE226" i="321"/>
  <c r="AD226" i="321"/>
  <c r="AC226" i="321"/>
  <c r="AB226" i="321"/>
  <c r="AA226" i="321"/>
  <c r="Z226" i="321"/>
  <c r="Y226" i="321"/>
  <c r="X226" i="321"/>
  <c r="V226" i="321"/>
  <c r="U226" i="321"/>
  <c r="T226" i="321"/>
  <c r="S226" i="321"/>
  <c r="AP224" i="321"/>
  <c r="AO224" i="321"/>
  <c r="AN224" i="321"/>
  <c r="AM224" i="321"/>
  <c r="AL224" i="321"/>
  <c r="AK224" i="321"/>
  <c r="AJ224" i="321"/>
  <c r="AI224" i="321"/>
  <c r="AH224" i="321"/>
  <c r="AG224" i="321"/>
  <c r="AF224" i="321"/>
  <c r="AE224" i="321"/>
  <c r="AD224" i="321"/>
  <c r="AC224" i="321"/>
  <c r="AB224" i="321"/>
  <c r="AA224" i="321"/>
  <c r="Z224" i="321"/>
  <c r="Y224" i="321"/>
  <c r="X224" i="321"/>
  <c r="V224" i="321"/>
  <c r="U224" i="321"/>
  <c r="T224" i="321"/>
  <c r="S224" i="321"/>
  <c r="AP221" i="321"/>
  <c r="AO221" i="321"/>
  <c r="AN221" i="321"/>
  <c r="AM221" i="321"/>
  <c r="AL221" i="321"/>
  <c r="AK221" i="321"/>
  <c r="AJ221" i="321"/>
  <c r="AI221" i="321"/>
  <c r="AH221" i="321"/>
  <c r="AG221" i="321"/>
  <c r="AF221" i="321"/>
  <c r="AE221" i="321"/>
  <c r="AD221" i="321"/>
  <c r="AC221" i="321"/>
  <c r="AB221" i="321"/>
  <c r="AA221" i="321"/>
  <c r="Z221" i="321"/>
  <c r="Y221" i="321"/>
  <c r="X221" i="321"/>
  <c r="V221" i="321"/>
  <c r="U221" i="321"/>
  <c r="T221" i="321"/>
  <c r="S221" i="321"/>
  <c r="AP218" i="321"/>
  <c r="AO218" i="321"/>
  <c r="AN218" i="321"/>
  <c r="AM218" i="321"/>
  <c r="AL218" i="321"/>
  <c r="AK218" i="321"/>
  <c r="AJ218" i="321"/>
  <c r="AI218" i="321"/>
  <c r="AH218" i="321"/>
  <c r="AG218" i="321"/>
  <c r="AF218" i="321"/>
  <c r="AE218" i="321"/>
  <c r="AD218" i="321"/>
  <c r="AC218" i="321"/>
  <c r="AB218" i="321"/>
  <c r="AA218" i="321"/>
  <c r="Z218" i="321"/>
  <c r="Y218" i="321"/>
  <c r="X218" i="321"/>
  <c r="V218" i="321"/>
  <c r="U218" i="321"/>
  <c r="T218" i="321"/>
  <c r="S218" i="321"/>
  <c r="AP216" i="321"/>
  <c r="AO216" i="321"/>
  <c r="AN216" i="321"/>
  <c r="AM216" i="321"/>
  <c r="AL216" i="321"/>
  <c r="AK216" i="321"/>
  <c r="AJ216" i="321"/>
  <c r="AI216" i="321"/>
  <c r="AH216" i="321"/>
  <c r="AG216" i="321"/>
  <c r="AF216" i="321"/>
  <c r="AE216" i="321"/>
  <c r="AD216" i="321"/>
  <c r="AC216" i="321"/>
  <c r="AB216" i="321"/>
  <c r="AA216" i="321"/>
  <c r="Z216" i="321"/>
  <c r="Y216" i="321"/>
  <c r="X216" i="321"/>
  <c r="V216" i="321"/>
  <c r="U216" i="321"/>
  <c r="T216" i="321"/>
  <c r="S216" i="321"/>
  <c r="AP212" i="321"/>
  <c r="AO212" i="321"/>
  <c r="AN212" i="321"/>
  <c r="AM212" i="321"/>
  <c r="AL212" i="321"/>
  <c r="AK212" i="321"/>
  <c r="AJ212" i="321"/>
  <c r="AI212" i="321"/>
  <c r="AH212" i="321"/>
  <c r="AG212" i="321"/>
  <c r="AF212" i="321"/>
  <c r="AE212" i="321"/>
  <c r="AD212" i="321"/>
  <c r="AC212" i="321"/>
  <c r="AB212" i="321"/>
  <c r="AA212" i="321"/>
  <c r="Z212" i="321"/>
  <c r="Y212" i="321"/>
  <c r="X212" i="321"/>
  <c r="V212" i="321"/>
  <c r="U212" i="321"/>
  <c r="T212" i="321"/>
  <c r="S212" i="321"/>
  <c r="AP210" i="321"/>
  <c r="AO210" i="321"/>
  <c r="AN210" i="321"/>
  <c r="AM210" i="321"/>
  <c r="AL210" i="321"/>
  <c r="AK210" i="321"/>
  <c r="AJ210" i="321"/>
  <c r="AI210" i="321"/>
  <c r="AH210" i="321"/>
  <c r="AG210" i="321"/>
  <c r="AF210" i="321"/>
  <c r="AE210" i="321"/>
  <c r="AD210" i="321"/>
  <c r="AC210" i="321"/>
  <c r="AB210" i="321"/>
  <c r="AA210" i="321"/>
  <c r="Z210" i="321"/>
  <c r="Y210" i="321"/>
  <c r="X210" i="321"/>
  <c r="V210" i="321"/>
  <c r="U210" i="321"/>
  <c r="T210" i="321"/>
  <c r="S210" i="321"/>
  <c r="AP208" i="321"/>
  <c r="AO208" i="321"/>
  <c r="AN208" i="321"/>
  <c r="AM208" i="321"/>
  <c r="AL208" i="321"/>
  <c r="AK208" i="321"/>
  <c r="AJ208" i="321"/>
  <c r="AI208" i="321"/>
  <c r="AH208" i="321"/>
  <c r="AG208" i="321"/>
  <c r="AF208" i="321"/>
  <c r="AE208" i="321"/>
  <c r="AD208" i="321"/>
  <c r="AC208" i="321"/>
  <c r="AB208" i="321"/>
  <c r="AA208" i="321"/>
  <c r="Z208" i="321"/>
  <c r="Y208" i="321"/>
  <c r="X208" i="321"/>
  <c r="V208" i="321"/>
  <c r="U208" i="321"/>
  <c r="T208" i="321"/>
  <c r="S208" i="321"/>
  <c r="AP205" i="321"/>
  <c r="AO205" i="321"/>
  <c r="AN205" i="321"/>
  <c r="AM205" i="321"/>
  <c r="AL205" i="321"/>
  <c r="AK205" i="321"/>
  <c r="AJ205" i="321"/>
  <c r="AI205" i="321"/>
  <c r="AH205" i="321"/>
  <c r="AG205" i="321"/>
  <c r="AF205" i="321"/>
  <c r="AE205" i="321"/>
  <c r="AD205" i="321"/>
  <c r="AC205" i="321"/>
  <c r="AB205" i="321"/>
  <c r="AA205" i="321"/>
  <c r="Z205" i="321"/>
  <c r="Y205" i="321"/>
  <c r="X205" i="321"/>
  <c r="V205" i="321"/>
  <c r="U205" i="321"/>
  <c r="T205" i="321"/>
  <c r="S205" i="321"/>
  <c r="AP203" i="321"/>
  <c r="AO203" i="321"/>
  <c r="AN203" i="321"/>
  <c r="AM203" i="321"/>
  <c r="AL203" i="321"/>
  <c r="AK203" i="321"/>
  <c r="AJ203" i="321"/>
  <c r="AI203" i="321"/>
  <c r="AH203" i="321"/>
  <c r="AG203" i="321"/>
  <c r="AF203" i="321"/>
  <c r="AE203" i="321"/>
  <c r="AD203" i="321"/>
  <c r="AC203" i="321"/>
  <c r="AB203" i="321"/>
  <c r="AA203" i="321"/>
  <c r="Z203" i="321"/>
  <c r="Y203" i="321"/>
  <c r="X203" i="321"/>
  <c r="V203" i="321"/>
  <c r="U203" i="321"/>
  <c r="T203" i="321"/>
  <c r="S203" i="321"/>
  <c r="AP200" i="321"/>
  <c r="AO200" i="321"/>
  <c r="AN200" i="321"/>
  <c r="AM200" i="321"/>
  <c r="AL200" i="321"/>
  <c r="AK200" i="321"/>
  <c r="AJ200" i="321"/>
  <c r="AI200" i="321"/>
  <c r="AH200" i="321"/>
  <c r="AG200" i="321"/>
  <c r="AF200" i="321"/>
  <c r="AE200" i="321"/>
  <c r="AD200" i="321"/>
  <c r="AC200" i="321"/>
  <c r="AB200" i="321"/>
  <c r="AA200" i="321"/>
  <c r="Z200" i="321"/>
  <c r="Y200" i="321"/>
  <c r="X200" i="321"/>
  <c r="V200" i="321"/>
  <c r="U200" i="321"/>
  <c r="T200" i="321"/>
  <c r="S200" i="321"/>
  <c r="AP196" i="321"/>
  <c r="AO196" i="321"/>
  <c r="AN196" i="321"/>
  <c r="AM196" i="321"/>
  <c r="AL196" i="321"/>
  <c r="AK196" i="321"/>
  <c r="AJ196" i="321"/>
  <c r="AI196" i="321"/>
  <c r="AH196" i="321"/>
  <c r="AG196" i="321"/>
  <c r="AF196" i="321"/>
  <c r="AE196" i="321"/>
  <c r="AD196" i="321"/>
  <c r="AC196" i="321"/>
  <c r="AB196" i="321"/>
  <c r="AA196" i="321"/>
  <c r="Z196" i="321"/>
  <c r="Y196" i="321"/>
  <c r="X196" i="321"/>
  <c r="V196" i="321"/>
  <c r="U196" i="321"/>
  <c r="T196" i="321"/>
  <c r="S196" i="321"/>
  <c r="AP194" i="321"/>
  <c r="AO194" i="321"/>
  <c r="AN194" i="321"/>
  <c r="AM194" i="321"/>
  <c r="AL194" i="321"/>
  <c r="AK194" i="321"/>
  <c r="AJ194" i="321"/>
  <c r="AI194" i="321"/>
  <c r="AH194" i="321"/>
  <c r="AG194" i="321"/>
  <c r="AF194" i="321"/>
  <c r="AE194" i="321"/>
  <c r="AD194" i="321"/>
  <c r="AC194" i="321"/>
  <c r="AB194" i="321"/>
  <c r="AA194" i="321"/>
  <c r="Z194" i="321"/>
  <c r="Y194" i="321"/>
  <c r="X194" i="321"/>
  <c r="V194" i="321"/>
  <c r="U194" i="321"/>
  <c r="T194" i="321"/>
  <c r="S194" i="321"/>
  <c r="AP190" i="321"/>
  <c r="AO190" i="321"/>
  <c r="AN190" i="321"/>
  <c r="AM190" i="321"/>
  <c r="AL190" i="321"/>
  <c r="AK190" i="321"/>
  <c r="AJ190" i="321"/>
  <c r="AI190" i="321"/>
  <c r="AH190" i="321"/>
  <c r="AG190" i="321"/>
  <c r="AF190" i="321"/>
  <c r="AE190" i="321"/>
  <c r="AD190" i="321"/>
  <c r="AC190" i="321"/>
  <c r="AB190" i="321"/>
  <c r="AA190" i="321"/>
  <c r="Z190" i="321"/>
  <c r="Y190" i="321"/>
  <c r="X190" i="321"/>
  <c r="V190" i="321"/>
  <c r="U190" i="321"/>
  <c r="T190" i="321"/>
  <c r="S190" i="321"/>
  <c r="AP180" i="321"/>
  <c r="AO180" i="321"/>
  <c r="AN180" i="321"/>
  <c r="AM180" i="321"/>
  <c r="AL180" i="321"/>
  <c r="AK180" i="321"/>
  <c r="AJ180" i="321"/>
  <c r="AI180" i="321"/>
  <c r="AH180" i="321"/>
  <c r="AG180" i="321"/>
  <c r="AF180" i="321"/>
  <c r="AE180" i="321"/>
  <c r="AD180" i="321"/>
  <c r="AC180" i="321"/>
  <c r="AB180" i="321"/>
  <c r="AA180" i="321"/>
  <c r="Z180" i="321"/>
  <c r="Y180" i="321"/>
  <c r="X180" i="321"/>
  <c r="V180" i="321"/>
  <c r="U180" i="321"/>
  <c r="T180" i="321"/>
  <c r="S180" i="321"/>
  <c r="AP178" i="321"/>
  <c r="AO178" i="321"/>
  <c r="AN178" i="321"/>
  <c r="AM178" i="321"/>
  <c r="AL178" i="321"/>
  <c r="AK178" i="321"/>
  <c r="AJ178" i="321"/>
  <c r="AI178" i="321"/>
  <c r="AH178" i="321"/>
  <c r="AG178" i="321"/>
  <c r="AF178" i="321"/>
  <c r="AE178" i="321"/>
  <c r="AD178" i="321"/>
  <c r="AC178" i="321"/>
  <c r="AB178" i="321"/>
  <c r="AA178" i="321"/>
  <c r="Z178" i="321"/>
  <c r="Y178" i="321"/>
  <c r="X178" i="321"/>
  <c r="V178" i="321"/>
  <c r="U178" i="321"/>
  <c r="T178" i="321"/>
  <c r="S178" i="321"/>
  <c r="AP176" i="321"/>
  <c r="AO176" i="321"/>
  <c r="AN176" i="321"/>
  <c r="AM176" i="321"/>
  <c r="AL176" i="321"/>
  <c r="AK176" i="321"/>
  <c r="AJ176" i="321"/>
  <c r="AI176" i="321"/>
  <c r="AH176" i="321"/>
  <c r="AG176" i="321"/>
  <c r="AF176" i="321"/>
  <c r="AE176" i="321"/>
  <c r="AD176" i="321"/>
  <c r="AC176" i="321"/>
  <c r="AB176" i="321"/>
  <c r="AA176" i="321"/>
  <c r="Z176" i="321"/>
  <c r="Y176" i="321"/>
  <c r="X176" i="321"/>
  <c r="V176" i="321"/>
  <c r="U176" i="321"/>
  <c r="T176" i="321"/>
  <c r="S176" i="321"/>
  <c r="AP170" i="321"/>
  <c r="AP36" i="321" s="1"/>
  <c r="AO170" i="321"/>
  <c r="AO36" i="321" s="1"/>
  <c r="AN170" i="321"/>
  <c r="AN36" i="321" s="1"/>
  <c r="AM170" i="321"/>
  <c r="AM36" i="321" s="1"/>
  <c r="AL170" i="321"/>
  <c r="AL36" i="321" s="1"/>
  <c r="AK170" i="321"/>
  <c r="AK36" i="321" s="1"/>
  <c r="AJ170" i="321"/>
  <c r="AJ36" i="321" s="1"/>
  <c r="AI170" i="321"/>
  <c r="AI36" i="321" s="1"/>
  <c r="AH170" i="321"/>
  <c r="AH36" i="321" s="1"/>
  <c r="AG170" i="321"/>
  <c r="AG36" i="321" s="1"/>
  <c r="AF170" i="321"/>
  <c r="AF36" i="321" s="1"/>
  <c r="AE170" i="321"/>
  <c r="AE36" i="321" s="1"/>
  <c r="AD170" i="321"/>
  <c r="AD36" i="321" s="1"/>
  <c r="AC170" i="321"/>
  <c r="AC36" i="321" s="1"/>
  <c r="AB170" i="321"/>
  <c r="AB36" i="321" s="1"/>
  <c r="AA170" i="321"/>
  <c r="AA36" i="321" s="1"/>
  <c r="Z170" i="321"/>
  <c r="Z36" i="321" s="1"/>
  <c r="Y170" i="321"/>
  <c r="Y36" i="321" s="1"/>
  <c r="X170" i="321"/>
  <c r="V170" i="321"/>
  <c r="V36" i="321" s="1"/>
  <c r="U170" i="321"/>
  <c r="U36" i="321" s="1"/>
  <c r="T170" i="321"/>
  <c r="T36" i="321" s="1"/>
  <c r="S170" i="321"/>
  <c r="S36" i="321" s="1"/>
  <c r="AP164" i="321"/>
  <c r="AP35" i="321" s="1"/>
  <c r="AO164" i="321"/>
  <c r="AO35" i="321" s="1"/>
  <c r="AN164" i="321"/>
  <c r="AN35" i="321" s="1"/>
  <c r="AM164" i="321"/>
  <c r="AM35" i="321" s="1"/>
  <c r="AL164" i="321"/>
  <c r="AL35" i="321" s="1"/>
  <c r="AK164" i="321"/>
  <c r="AK35" i="321" s="1"/>
  <c r="AJ164" i="321"/>
  <c r="AJ35" i="321" s="1"/>
  <c r="AI164" i="321"/>
  <c r="AH164" i="321"/>
  <c r="AH35" i="321" s="1"/>
  <c r="AG164" i="321"/>
  <c r="AG35" i="321" s="1"/>
  <c r="AF164" i="321"/>
  <c r="AF35" i="321" s="1"/>
  <c r="AE164" i="321"/>
  <c r="AD164" i="321"/>
  <c r="AD35" i="321" s="1"/>
  <c r="AC164" i="321"/>
  <c r="AC35" i="321" s="1"/>
  <c r="AB164" i="321"/>
  <c r="AB35" i="321" s="1"/>
  <c r="AA164" i="321"/>
  <c r="AA35" i="321" s="1"/>
  <c r="Z164" i="321"/>
  <c r="Z35" i="321" s="1"/>
  <c r="Y164" i="321"/>
  <c r="Y35" i="321" s="1"/>
  <c r="X164" i="321"/>
  <c r="V164" i="321"/>
  <c r="V35" i="321" s="1"/>
  <c r="U164" i="321"/>
  <c r="U35" i="321" s="1"/>
  <c r="T164" i="321"/>
  <c r="S164" i="321"/>
  <c r="AP154" i="321"/>
  <c r="AO154" i="321"/>
  <c r="AO34" i="321" s="1"/>
  <c r="AN154" i="321"/>
  <c r="AM154" i="321"/>
  <c r="AL154" i="321"/>
  <c r="AK154" i="321"/>
  <c r="AK34" i="321" s="1"/>
  <c r="AJ154" i="321"/>
  <c r="AI154" i="321"/>
  <c r="AI34" i="321" s="1"/>
  <c r="AH154" i="321"/>
  <c r="AG154" i="321"/>
  <c r="AG34" i="321" s="1"/>
  <c r="AF154" i="321"/>
  <c r="AF34" i="321" s="1"/>
  <c r="AE154" i="321"/>
  <c r="AE34" i="321" s="1"/>
  <c r="AD154" i="321"/>
  <c r="AC154" i="321"/>
  <c r="AC34" i="321" s="1"/>
  <c r="AB154" i="321"/>
  <c r="AB34" i="321" s="1"/>
  <c r="AA154" i="321"/>
  <c r="AA34" i="321" s="1"/>
  <c r="Z154" i="321"/>
  <c r="Y154" i="321"/>
  <c r="Y34" i="321" s="1"/>
  <c r="X154" i="321"/>
  <c r="V154" i="321"/>
  <c r="U154" i="321"/>
  <c r="U34" i="321" s="1"/>
  <c r="T154" i="321"/>
  <c r="T34" i="321" s="1"/>
  <c r="S154" i="321"/>
  <c r="S34" i="321" s="1"/>
  <c r="AP148" i="321"/>
  <c r="AP33" i="321" s="1"/>
  <c r="AO148" i="321"/>
  <c r="AO33" i="321" s="1"/>
  <c r="AN148" i="321"/>
  <c r="AN33" i="321" s="1"/>
  <c r="AM148" i="321"/>
  <c r="AM33" i="321" s="1"/>
  <c r="AL148" i="321"/>
  <c r="AL33" i="321" s="1"/>
  <c r="AK148" i="321"/>
  <c r="AK33" i="321" s="1"/>
  <c r="AJ148" i="321"/>
  <c r="AJ33" i="321" s="1"/>
  <c r="AI148" i="321"/>
  <c r="AI33" i="321" s="1"/>
  <c r="AH148" i="321"/>
  <c r="AH33" i="321" s="1"/>
  <c r="AG148" i="321"/>
  <c r="AG33" i="321" s="1"/>
  <c r="AF148" i="321"/>
  <c r="AF33" i="321" s="1"/>
  <c r="AE148" i="321"/>
  <c r="AE33" i="321" s="1"/>
  <c r="AD148" i="321"/>
  <c r="AD33" i="321" s="1"/>
  <c r="AC148" i="321"/>
  <c r="AB148" i="321"/>
  <c r="AA148" i="321"/>
  <c r="Z148" i="321"/>
  <c r="Z33" i="321" s="1"/>
  <c r="Y148" i="321"/>
  <c r="Y33" i="321" s="1"/>
  <c r="X148" i="321"/>
  <c r="V148" i="321"/>
  <c r="V33" i="321" s="1"/>
  <c r="U148" i="321"/>
  <c r="U33" i="321" s="1"/>
  <c r="T148" i="321"/>
  <c r="T33" i="321" s="1"/>
  <c r="S148" i="321"/>
  <c r="S33" i="321" s="1"/>
  <c r="AP138" i="321"/>
  <c r="AO138" i="321"/>
  <c r="AO32" i="321" s="1"/>
  <c r="AN138" i="321"/>
  <c r="AN32" i="321" s="1"/>
  <c r="AM138" i="321"/>
  <c r="AL138" i="321"/>
  <c r="AK138" i="321"/>
  <c r="AK32" i="321" s="1"/>
  <c r="AJ138" i="321"/>
  <c r="AJ32" i="321" s="1"/>
  <c r="AI138" i="321"/>
  <c r="AI32" i="321" s="1"/>
  <c r="AH138" i="321"/>
  <c r="AG138" i="321"/>
  <c r="AG32" i="321" s="1"/>
  <c r="AF138" i="321"/>
  <c r="AF32" i="321" s="1"/>
  <c r="AE138" i="321"/>
  <c r="AD138" i="321"/>
  <c r="AC138" i="321"/>
  <c r="AC32" i="321" s="1"/>
  <c r="AB138" i="321"/>
  <c r="AB32" i="321" s="1"/>
  <c r="AA138" i="321"/>
  <c r="AA32" i="321" s="1"/>
  <c r="Z138" i="321"/>
  <c r="Y138" i="321"/>
  <c r="Y32" i="321" s="1"/>
  <c r="X138" i="321"/>
  <c r="X32" i="321" s="1"/>
  <c r="V138" i="321"/>
  <c r="U138" i="321"/>
  <c r="T138" i="321"/>
  <c r="T32" i="321" s="1"/>
  <c r="S138" i="321"/>
  <c r="S32" i="321" s="1"/>
  <c r="W131" i="321"/>
  <c r="V31" i="321"/>
  <c r="S31" i="321"/>
  <c r="AP120" i="321"/>
  <c r="AP30" i="321" s="1"/>
  <c r="AO120" i="321"/>
  <c r="AN120" i="321"/>
  <c r="AN30" i="321" s="1"/>
  <c r="AM120" i="321"/>
  <c r="AM30" i="321" s="1"/>
  <c r="AL120" i="321"/>
  <c r="AL30" i="321" s="1"/>
  <c r="AK120" i="321"/>
  <c r="AJ120" i="321"/>
  <c r="AJ30" i="321" s="1"/>
  <c r="AI120" i="321"/>
  <c r="AI30" i="321" s="1"/>
  <c r="AH120" i="321"/>
  <c r="AH30" i="321" s="1"/>
  <c r="AG120" i="321"/>
  <c r="AG30" i="321" s="1"/>
  <c r="AF120" i="321"/>
  <c r="AF30" i="321" s="1"/>
  <c r="AE120" i="321"/>
  <c r="AE30" i="321" s="1"/>
  <c r="AD120" i="321"/>
  <c r="AD30" i="321" s="1"/>
  <c r="AC120" i="321"/>
  <c r="AC30" i="321" s="1"/>
  <c r="AB120" i="321"/>
  <c r="AB30" i="321" s="1"/>
  <c r="AA120" i="321"/>
  <c r="AA30" i="321" s="1"/>
  <c r="Z120" i="321"/>
  <c r="Z30" i="321" s="1"/>
  <c r="Y120" i="321"/>
  <c r="Y30" i="321" s="1"/>
  <c r="X120" i="321"/>
  <c r="X30" i="321" s="1"/>
  <c r="V120" i="321"/>
  <c r="U120" i="321"/>
  <c r="U30" i="321" s="1"/>
  <c r="T120" i="321"/>
  <c r="S120" i="321"/>
  <c r="S30" i="321" s="1"/>
  <c r="AP95" i="321"/>
  <c r="AO95" i="321"/>
  <c r="AO29" i="321" s="1"/>
  <c r="AN95" i="321"/>
  <c r="AN29" i="321" s="1"/>
  <c r="AM95" i="321"/>
  <c r="AM29" i="321" s="1"/>
  <c r="AL95" i="321"/>
  <c r="AK95" i="321"/>
  <c r="AJ95" i="321"/>
  <c r="AI95" i="321"/>
  <c r="AH95" i="321"/>
  <c r="AG95" i="321"/>
  <c r="AF95" i="321"/>
  <c r="AE95" i="321"/>
  <c r="AE29" i="321" s="1"/>
  <c r="AD95" i="321"/>
  <c r="AC95" i="321"/>
  <c r="AC29" i="321" s="1"/>
  <c r="AB95" i="321"/>
  <c r="AA95" i="321"/>
  <c r="AA29" i="321" s="1"/>
  <c r="Z95" i="321"/>
  <c r="Y95" i="321"/>
  <c r="X95" i="321"/>
  <c r="X29" i="321" s="1"/>
  <c r="V95" i="321"/>
  <c r="V29" i="321" s="1"/>
  <c r="U95" i="321"/>
  <c r="U29" i="321" s="1"/>
  <c r="T95" i="321"/>
  <c r="S95" i="321"/>
  <c r="AP78" i="321"/>
  <c r="AP28" i="321" s="1"/>
  <c r="AO78" i="321"/>
  <c r="AO28" i="321" s="1"/>
  <c r="AN78" i="321"/>
  <c r="AN28" i="321" s="1"/>
  <c r="AM78" i="321"/>
  <c r="AM28" i="321" s="1"/>
  <c r="AL78" i="321"/>
  <c r="AL28" i="321" s="1"/>
  <c r="AK78" i="321"/>
  <c r="AK28" i="321" s="1"/>
  <c r="AJ78" i="321"/>
  <c r="AJ28" i="321" s="1"/>
  <c r="AI78" i="321"/>
  <c r="AH78" i="321"/>
  <c r="AH28" i="321" s="1"/>
  <c r="AG78" i="321"/>
  <c r="AG28" i="321" s="1"/>
  <c r="AF78" i="321"/>
  <c r="AF28" i="321" s="1"/>
  <c r="AE78" i="321"/>
  <c r="AD78" i="321"/>
  <c r="AD28" i="321" s="1"/>
  <c r="AC78" i="321"/>
  <c r="AC28" i="321" s="1"/>
  <c r="AB78" i="321"/>
  <c r="AB28" i="321" s="1"/>
  <c r="AA78" i="321"/>
  <c r="AA28" i="321" s="1"/>
  <c r="Z78" i="321"/>
  <c r="Z28" i="321" s="1"/>
  <c r="Y78" i="321"/>
  <c r="X78" i="321"/>
  <c r="V78" i="321"/>
  <c r="V28" i="321" s="1"/>
  <c r="U78" i="321"/>
  <c r="U28" i="321" s="1"/>
  <c r="T78" i="321"/>
  <c r="T28" i="321" s="1"/>
  <c r="S78" i="321"/>
  <c r="S28" i="321" s="1"/>
  <c r="W50" i="321"/>
  <c r="V27" i="321"/>
  <c r="AO31" i="321"/>
  <c r="AN31" i="321"/>
  <c r="AM31" i="321"/>
  <c r="AK31" i="321"/>
  <c r="AJ31" i="321"/>
  <c r="AI31" i="321"/>
  <c r="AG31" i="321"/>
  <c r="AF31" i="321"/>
  <c r="AE31" i="321"/>
  <c r="AC31" i="321"/>
  <c r="AB31" i="321"/>
  <c r="AA31" i="321"/>
  <c r="Y31" i="321"/>
  <c r="X31" i="321"/>
  <c r="U31" i="321"/>
  <c r="T31" i="321"/>
  <c r="AP27" i="321"/>
  <c r="AO27" i="321"/>
  <c r="AN27" i="321"/>
  <c r="AM27" i="321"/>
  <c r="AL27" i="321"/>
  <c r="AK27" i="321"/>
  <c r="AJ27" i="321"/>
  <c r="AI27" i="321"/>
  <c r="AH27" i="321"/>
  <c r="AG27" i="321"/>
  <c r="AF27" i="321"/>
  <c r="AE27" i="321"/>
  <c r="AD27" i="321"/>
  <c r="AC27" i="321"/>
  <c r="AA27" i="321"/>
  <c r="Z27" i="321"/>
  <c r="Y27" i="321"/>
  <c r="U27" i="321"/>
  <c r="T27" i="321"/>
  <c r="S27" i="321"/>
  <c r="AP21" i="321"/>
  <c r="AO21" i="321"/>
  <c r="AN21" i="321"/>
  <c r="AM21" i="321"/>
  <c r="AL21" i="321"/>
  <c r="AK21" i="321"/>
  <c r="AJ21" i="321"/>
  <c r="AI21" i="321"/>
  <c r="AH21" i="321"/>
  <c r="AG21" i="321"/>
  <c r="AF21" i="321"/>
  <c r="AE21" i="321"/>
  <c r="AD21" i="321"/>
  <c r="AC21" i="321"/>
  <c r="AB21" i="321"/>
  <c r="AA21" i="321"/>
  <c r="Z21" i="321"/>
  <c r="Y21" i="321"/>
  <c r="X21" i="321"/>
  <c r="V21" i="321"/>
  <c r="U21" i="321"/>
  <c r="T21" i="321"/>
  <c r="S21" i="321"/>
  <c r="AP13" i="321"/>
  <c r="AO13" i="321"/>
  <c r="AN13" i="321"/>
  <c r="AM13" i="321"/>
  <c r="AL13" i="321"/>
  <c r="AK13" i="321"/>
  <c r="AJ13" i="321"/>
  <c r="AI13" i="321"/>
  <c r="AH13" i="321"/>
  <c r="AG13" i="321"/>
  <c r="AF13" i="321"/>
  <c r="AE13" i="321"/>
  <c r="AD13" i="321"/>
  <c r="AC13" i="321"/>
  <c r="AB13" i="321"/>
  <c r="AA13" i="321"/>
  <c r="Z13" i="321"/>
  <c r="Y13" i="321"/>
  <c r="X13" i="321"/>
  <c r="V13" i="321"/>
  <c r="U13" i="321"/>
  <c r="T13" i="321"/>
  <c r="S13" i="321"/>
  <c r="V11" i="321"/>
  <c r="U11" i="321"/>
  <c r="T11" i="321"/>
  <c r="S11" i="321"/>
  <c r="AS133" i="286"/>
  <c r="V133" i="286"/>
  <c r="AS132" i="286"/>
  <c r="V132" i="286"/>
  <c r="AS131" i="286"/>
  <c r="V131" i="286"/>
  <c r="AS130" i="286"/>
  <c r="V130" i="286"/>
  <c r="AR129" i="286"/>
  <c r="AQ129" i="286"/>
  <c r="AP129" i="286"/>
  <c r="AO129" i="286"/>
  <c r="AN129" i="286"/>
  <c r="AM129" i="286"/>
  <c r="AL129" i="286"/>
  <c r="AK129" i="286"/>
  <c r="AJ129" i="286"/>
  <c r="AI129" i="286"/>
  <c r="AH129" i="286"/>
  <c r="AG129" i="286"/>
  <c r="AD129" i="286"/>
  <c r="AC129" i="286"/>
  <c r="AB129" i="286"/>
  <c r="AA129" i="286"/>
  <c r="Z129" i="286"/>
  <c r="Y129" i="286"/>
  <c r="X129" i="286"/>
  <c r="W129" i="286"/>
  <c r="U129" i="286"/>
  <c r="T129" i="286"/>
  <c r="AS128" i="286"/>
  <c r="V128" i="286"/>
  <c r="AS127" i="286"/>
  <c r="V127" i="286"/>
  <c r="AS125" i="286"/>
  <c r="V125" i="286"/>
  <c r="AR124" i="286"/>
  <c r="AQ124" i="286"/>
  <c r="AP124" i="286"/>
  <c r="AO124" i="286"/>
  <c r="AN124" i="286"/>
  <c r="AM124" i="286"/>
  <c r="AL124" i="286"/>
  <c r="AK124" i="286"/>
  <c r="AJ124" i="286"/>
  <c r="AI124" i="286"/>
  <c r="AH124" i="286"/>
  <c r="AG124" i="286"/>
  <c r="AD124" i="286"/>
  <c r="AC124" i="286"/>
  <c r="AB124" i="286"/>
  <c r="AA124" i="286"/>
  <c r="Z124" i="286"/>
  <c r="Y124" i="286"/>
  <c r="X124" i="286"/>
  <c r="W124" i="286"/>
  <c r="U124" i="286"/>
  <c r="T124" i="286"/>
  <c r="AS123" i="286"/>
  <c r="V123" i="286"/>
  <c r="AR122" i="286"/>
  <c r="AQ122" i="286"/>
  <c r="AP122" i="286"/>
  <c r="AO122" i="286"/>
  <c r="AN122" i="286"/>
  <c r="AM122" i="286"/>
  <c r="AL122" i="286"/>
  <c r="AK122" i="286"/>
  <c r="AJ122" i="286"/>
  <c r="AI122" i="286"/>
  <c r="AH122" i="286"/>
  <c r="AG122" i="286"/>
  <c r="AD122" i="286"/>
  <c r="AC122" i="286"/>
  <c r="AB122" i="286"/>
  <c r="AA122" i="286"/>
  <c r="Z122" i="286"/>
  <c r="Y122" i="286"/>
  <c r="X122" i="286"/>
  <c r="W122" i="286"/>
  <c r="U122" i="286"/>
  <c r="T122" i="286"/>
  <c r="AS112" i="286"/>
  <c r="V112" i="286"/>
  <c r="AR111" i="286"/>
  <c r="AQ111" i="286"/>
  <c r="AP111" i="286"/>
  <c r="AO111" i="286"/>
  <c r="AN111" i="286"/>
  <c r="AM111" i="286"/>
  <c r="AL111" i="286"/>
  <c r="AK111" i="286"/>
  <c r="AJ111" i="286"/>
  <c r="AI111" i="286"/>
  <c r="AH111" i="286"/>
  <c r="AG111" i="286"/>
  <c r="AD111" i="286"/>
  <c r="AC111" i="286"/>
  <c r="AB111" i="286"/>
  <c r="AA111" i="286"/>
  <c r="Z111" i="286"/>
  <c r="Y111" i="286"/>
  <c r="X111" i="286"/>
  <c r="W111" i="286"/>
  <c r="U111" i="286"/>
  <c r="T111" i="286"/>
  <c r="AS110" i="286"/>
  <c r="V110" i="286"/>
  <c r="AR109" i="286"/>
  <c r="AQ109" i="286"/>
  <c r="AP109" i="286"/>
  <c r="AO109" i="286"/>
  <c r="AN109" i="286"/>
  <c r="AM109" i="286"/>
  <c r="AL109" i="286"/>
  <c r="AK109" i="286"/>
  <c r="AJ109" i="286"/>
  <c r="AI109" i="286"/>
  <c r="AH109" i="286"/>
  <c r="AG109" i="286"/>
  <c r="AD109" i="286"/>
  <c r="AC109" i="286"/>
  <c r="AB109" i="286"/>
  <c r="AA109" i="286"/>
  <c r="Z109" i="286"/>
  <c r="Y109" i="286"/>
  <c r="X109" i="286"/>
  <c r="W109" i="286"/>
  <c r="U109" i="286"/>
  <c r="T109" i="286"/>
  <c r="AS106" i="286"/>
  <c r="V106" i="286"/>
  <c r="AR105" i="286"/>
  <c r="AQ105" i="286"/>
  <c r="AP105" i="286"/>
  <c r="AO105" i="286"/>
  <c r="AN105" i="286"/>
  <c r="AM105" i="286"/>
  <c r="AL105" i="286"/>
  <c r="AK105" i="286"/>
  <c r="AJ105" i="286"/>
  <c r="AI105" i="286"/>
  <c r="AH105" i="286"/>
  <c r="AG105" i="286"/>
  <c r="AD105" i="286"/>
  <c r="AC105" i="286"/>
  <c r="AB105" i="286"/>
  <c r="AA105" i="286"/>
  <c r="Z105" i="286"/>
  <c r="Y105" i="286"/>
  <c r="X105" i="286"/>
  <c r="W105" i="286"/>
  <c r="U105" i="286"/>
  <c r="T105" i="286"/>
  <c r="AS103" i="286"/>
  <c r="V103" i="286"/>
  <c r="AS102" i="286"/>
  <c r="V102" i="286"/>
  <c r="AS101" i="286"/>
  <c r="V101" i="286"/>
  <c r="AS100" i="286"/>
  <c r="V100" i="286"/>
  <c r="AS99" i="286"/>
  <c r="V99" i="286"/>
  <c r="AS98" i="286"/>
  <c r="V98" i="286"/>
  <c r="AR97" i="286"/>
  <c r="AQ97" i="286"/>
  <c r="AP97" i="286"/>
  <c r="AO97" i="286"/>
  <c r="AN97" i="286"/>
  <c r="AM97" i="286"/>
  <c r="AL97" i="286"/>
  <c r="AK97" i="286"/>
  <c r="AJ97" i="286"/>
  <c r="AI97" i="286"/>
  <c r="AH97" i="286"/>
  <c r="AG97" i="286"/>
  <c r="AB97" i="286"/>
  <c r="AA97" i="286"/>
  <c r="Z97" i="286"/>
  <c r="Y97" i="286"/>
  <c r="X97" i="286"/>
  <c r="W97" i="286"/>
  <c r="U97" i="286"/>
  <c r="T97" i="286"/>
  <c r="AS96" i="286"/>
  <c r="V96" i="286"/>
  <c r="AS95" i="286"/>
  <c r="V95" i="286"/>
  <c r="AS94" i="286"/>
  <c r="V94" i="286"/>
  <c r="AR93" i="286"/>
  <c r="AQ93" i="286"/>
  <c r="AP93" i="286"/>
  <c r="AO93" i="286"/>
  <c r="AN93" i="286"/>
  <c r="AM93" i="286"/>
  <c r="AL93" i="286"/>
  <c r="AK93" i="286"/>
  <c r="AJ93" i="286"/>
  <c r="AI93" i="286"/>
  <c r="AH93" i="286"/>
  <c r="AG93" i="286"/>
  <c r="AD93" i="286"/>
  <c r="AC93" i="286"/>
  <c r="AB93" i="286"/>
  <c r="AA93" i="286"/>
  <c r="Z93" i="286"/>
  <c r="Y93" i="286"/>
  <c r="X93" i="286"/>
  <c r="W93" i="286"/>
  <c r="U93" i="286"/>
  <c r="T93" i="286"/>
  <c r="AS92" i="286"/>
  <c r="V92" i="286"/>
  <c r="AS91" i="286"/>
  <c r="V91" i="286"/>
  <c r="AS90" i="286"/>
  <c r="V90" i="286"/>
  <c r="AR89" i="286"/>
  <c r="AQ89" i="286"/>
  <c r="AP89" i="286"/>
  <c r="AO89" i="286"/>
  <c r="AN89" i="286"/>
  <c r="AM89" i="286"/>
  <c r="AL89" i="286"/>
  <c r="AK89" i="286"/>
  <c r="AJ89" i="286"/>
  <c r="AI89" i="286"/>
  <c r="AH89" i="286"/>
  <c r="AG89" i="286"/>
  <c r="AD89" i="286"/>
  <c r="AC89" i="286"/>
  <c r="AB89" i="286"/>
  <c r="AA89" i="286"/>
  <c r="Z89" i="286"/>
  <c r="Y89" i="286"/>
  <c r="X89" i="286"/>
  <c r="W89" i="286"/>
  <c r="U89" i="286"/>
  <c r="T89" i="286"/>
  <c r="AS88" i="286"/>
  <c r="V88" i="286"/>
  <c r="AS86" i="286"/>
  <c r="V86" i="286"/>
  <c r="AS85" i="286"/>
  <c r="V85" i="286"/>
  <c r="AS84" i="286"/>
  <c r="V84" i="286"/>
  <c r="AR83" i="286"/>
  <c r="AQ83" i="286"/>
  <c r="AP83" i="286"/>
  <c r="AO83" i="286"/>
  <c r="AN83" i="286"/>
  <c r="AM83" i="286"/>
  <c r="AL83" i="286"/>
  <c r="AK83" i="286"/>
  <c r="AJ83" i="286"/>
  <c r="AI83" i="286"/>
  <c r="AH83" i="286"/>
  <c r="AG83" i="286"/>
  <c r="AB83" i="286"/>
  <c r="AA83" i="286"/>
  <c r="Z83" i="286"/>
  <c r="Y83" i="286"/>
  <c r="X83" i="286"/>
  <c r="W83" i="286"/>
  <c r="U83" i="286"/>
  <c r="T83" i="286"/>
  <c r="AS82" i="286"/>
  <c r="AS81" i="286"/>
  <c r="AR80" i="286"/>
  <c r="AQ80" i="286"/>
  <c r="AP80" i="286"/>
  <c r="AO80" i="286"/>
  <c r="AN80" i="286"/>
  <c r="AM80" i="286"/>
  <c r="AL80" i="286"/>
  <c r="AK80" i="286"/>
  <c r="AJ80" i="286"/>
  <c r="AI80" i="286"/>
  <c r="AH80" i="286"/>
  <c r="AG80" i="286"/>
  <c r="AD80" i="286"/>
  <c r="AC80" i="286"/>
  <c r="AB80" i="286"/>
  <c r="AA80" i="286"/>
  <c r="Z80" i="286"/>
  <c r="Y80" i="286"/>
  <c r="X80" i="286"/>
  <c r="W80" i="286"/>
  <c r="U80" i="286"/>
  <c r="T80" i="286"/>
  <c r="AS79" i="286"/>
  <c r="V79" i="286"/>
  <c r="AS78" i="286"/>
  <c r="V78" i="286"/>
  <c r="AS77" i="286"/>
  <c r="V77" i="286"/>
  <c r="AS76" i="286"/>
  <c r="V76" i="286"/>
  <c r="AS75" i="286"/>
  <c r="V75" i="286"/>
  <c r="AS74" i="286"/>
  <c r="V74" i="286"/>
  <c r="AS73" i="286"/>
  <c r="V73" i="286"/>
  <c r="AS72" i="286"/>
  <c r="V72" i="286"/>
  <c r="AS71" i="286"/>
  <c r="V71" i="286"/>
  <c r="AS70" i="286"/>
  <c r="V70" i="286"/>
  <c r="AS69" i="286"/>
  <c r="V69" i="286"/>
  <c r="AS68" i="286"/>
  <c r="V68" i="286"/>
  <c r="AS67" i="286"/>
  <c r="V67" i="286"/>
  <c r="AS66" i="286"/>
  <c r="V66" i="286"/>
  <c r="AS56" i="286"/>
  <c r="V56" i="286"/>
  <c r="AS55" i="286"/>
  <c r="V55" i="286"/>
  <c r="AS53" i="286"/>
  <c r="V53" i="286"/>
  <c r="AS52" i="286"/>
  <c r="V52" i="286"/>
  <c r="AS51" i="286"/>
  <c r="V51" i="286"/>
  <c r="AS50" i="286"/>
  <c r="V50" i="286"/>
  <c r="AS49" i="286"/>
  <c r="V49" i="286"/>
  <c r="AS48" i="286"/>
  <c r="V48" i="286"/>
  <c r="AS47" i="286"/>
  <c r="V47" i="286"/>
  <c r="AS46" i="286"/>
  <c r="V46" i="286"/>
  <c r="AS45" i="286"/>
  <c r="V45" i="286"/>
  <c r="AR44" i="286"/>
  <c r="AQ44" i="286"/>
  <c r="AP44" i="286"/>
  <c r="AO44" i="286"/>
  <c r="AN44" i="286"/>
  <c r="AM44" i="286"/>
  <c r="AL44" i="286"/>
  <c r="AK44" i="286"/>
  <c r="AJ44" i="286"/>
  <c r="AI44" i="286"/>
  <c r="AH44" i="286"/>
  <c r="AG44" i="286"/>
  <c r="AD44" i="286"/>
  <c r="AC44" i="286"/>
  <c r="AB44" i="286"/>
  <c r="AA44" i="286"/>
  <c r="Z44" i="286"/>
  <c r="Y44" i="286"/>
  <c r="X44" i="286"/>
  <c r="W44" i="286"/>
  <c r="U44" i="286"/>
  <c r="T44" i="286"/>
  <c r="AS43" i="286"/>
  <c r="V43" i="286"/>
  <c r="AS42" i="286"/>
  <c r="V42" i="286"/>
  <c r="AS41" i="286"/>
  <c r="V41" i="286"/>
  <c r="AS40" i="286"/>
  <c r="V40" i="286"/>
  <c r="AS39" i="286"/>
  <c r="V39" i="286"/>
  <c r="AS38" i="286"/>
  <c r="V38" i="286"/>
  <c r="AS37" i="286"/>
  <c r="V37" i="286"/>
  <c r="AS36" i="286"/>
  <c r="V36" i="286"/>
  <c r="AS35" i="286"/>
  <c r="V35" i="286"/>
  <c r="AS34" i="286"/>
  <c r="V34" i="286"/>
  <c r="AS33" i="286"/>
  <c r="V33" i="286"/>
  <c r="AS32" i="286"/>
  <c r="V32" i="286"/>
  <c r="AS31" i="286"/>
  <c r="V31" i="286"/>
  <c r="AS30" i="286"/>
  <c r="V30" i="286"/>
  <c r="AS29" i="286"/>
  <c r="V29" i="286"/>
  <c r="AS28" i="286"/>
  <c r="V28" i="286"/>
  <c r="AS27" i="286"/>
  <c r="V27" i="286"/>
  <c r="AS26" i="286"/>
  <c r="V26" i="286"/>
  <c r="AS25" i="286"/>
  <c r="V25" i="286"/>
  <c r="AS24" i="286"/>
  <c r="V24" i="286"/>
  <c r="AS23" i="286"/>
  <c r="V23" i="286"/>
  <c r="V22" i="286"/>
  <c r="AS21" i="286"/>
  <c r="V21" i="286"/>
  <c r="AS20" i="286"/>
  <c r="V20" i="286"/>
  <c r="AR19" i="286"/>
  <c r="AQ19" i="286"/>
  <c r="AP19" i="286"/>
  <c r="AO19" i="286"/>
  <c r="AN19" i="286"/>
  <c r="AM19" i="286"/>
  <c r="AL19" i="286"/>
  <c r="AK19" i="286"/>
  <c r="AJ19" i="286"/>
  <c r="AI19" i="286"/>
  <c r="AH19" i="286"/>
  <c r="AG19" i="286"/>
  <c r="AF19" i="286"/>
  <c r="AE19" i="286"/>
  <c r="AD19" i="286"/>
  <c r="AC19" i="286"/>
  <c r="AB19" i="286"/>
  <c r="AA19" i="286"/>
  <c r="Z19" i="286"/>
  <c r="Y19" i="286"/>
  <c r="X19" i="286"/>
  <c r="W19" i="286"/>
  <c r="U19" i="286"/>
  <c r="T19" i="286"/>
  <c r="AR18" i="286"/>
  <c r="AQ18" i="286"/>
  <c r="AP18" i="286"/>
  <c r="AO18" i="286"/>
  <c r="AN18" i="286"/>
  <c r="AM18" i="286"/>
  <c r="AL18" i="286"/>
  <c r="AK18" i="286"/>
  <c r="AJ18" i="286"/>
  <c r="AI18" i="286"/>
  <c r="AH18" i="286"/>
  <c r="AG18" i="286"/>
  <c r="AF18" i="286"/>
  <c r="AE18" i="286"/>
  <c r="AD18" i="286"/>
  <c r="AC18" i="286"/>
  <c r="AB18" i="286"/>
  <c r="AA18" i="286"/>
  <c r="Z18" i="286"/>
  <c r="Y18" i="286"/>
  <c r="X18" i="286"/>
  <c r="W18" i="286"/>
  <c r="U18" i="286"/>
  <c r="T18" i="286"/>
  <c r="AS15" i="286"/>
  <c r="V15" i="286"/>
  <c r="AS14" i="286"/>
  <c r="V14" i="286"/>
  <c r="AR13" i="286"/>
  <c r="AQ13" i="286"/>
  <c r="AP13" i="286"/>
  <c r="AO13" i="286"/>
  <c r="AN13" i="286"/>
  <c r="AM13" i="286"/>
  <c r="AL13" i="286"/>
  <c r="AK13" i="286"/>
  <c r="AJ13" i="286"/>
  <c r="AI13" i="286"/>
  <c r="AH13" i="286"/>
  <c r="AG13" i="286"/>
  <c r="AF13" i="286"/>
  <c r="AE13" i="286"/>
  <c r="AD13" i="286"/>
  <c r="AC13" i="286"/>
  <c r="AB13" i="286"/>
  <c r="AA13" i="286"/>
  <c r="Z13" i="286"/>
  <c r="Y13" i="286"/>
  <c r="X13" i="286"/>
  <c r="W13" i="286"/>
  <c r="U13" i="286"/>
  <c r="T13" i="286"/>
  <c r="AS12" i="286"/>
  <c r="V12" i="286"/>
  <c r="AR11" i="286"/>
  <c r="AQ11" i="286"/>
  <c r="AP11" i="286"/>
  <c r="AO11" i="286"/>
  <c r="AN11" i="286"/>
  <c r="AM11" i="286"/>
  <c r="AL11" i="286"/>
  <c r="AK11" i="286"/>
  <c r="AJ11" i="286"/>
  <c r="AI11" i="286"/>
  <c r="AH11" i="286"/>
  <c r="AG11" i="286"/>
  <c r="AF11" i="286"/>
  <c r="AE11" i="286"/>
  <c r="AD11" i="286"/>
  <c r="AC11" i="286"/>
  <c r="AB11" i="286"/>
  <c r="AA11" i="286"/>
  <c r="Z11" i="286"/>
  <c r="Y11" i="286"/>
  <c r="X11" i="286"/>
  <c r="W11" i="286"/>
  <c r="U11" i="286"/>
  <c r="T11" i="286"/>
  <c r="P44" i="285"/>
  <c r="O44" i="285"/>
  <c r="N44" i="285"/>
  <c r="M44" i="285"/>
  <c r="L44" i="285"/>
  <c r="K44" i="285"/>
  <c r="J44" i="285"/>
  <c r="I44" i="285"/>
  <c r="H44" i="285"/>
  <c r="G44" i="285"/>
  <c r="F44" i="285"/>
  <c r="E44" i="285"/>
  <c r="D44" i="285"/>
  <c r="P43" i="285"/>
  <c r="P40" i="285" s="1"/>
  <c r="P39" i="285" s="1"/>
  <c r="O43" i="285"/>
  <c r="N43" i="285"/>
  <c r="M43" i="285"/>
  <c r="L43" i="285"/>
  <c r="L40" i="285" s="1"/>
  <c r="L39" i="285" s="1"/>
  <c r="K43" i="285"/>
  <c r="J43" i="285"/>
  <c r="I43" i="285"/>
  <c r="H43" i="285"/>
  <c r="H40" i="285" s="1"/>
  <c r="H39" i="285" s="1"/>
  <c r="G43" i="285"/>
  <c r="F43" i="285"/>
  <c r="E43" i="285"/>
  <c r="D43" i="285"/>
  <c r="D40" i="285" s="1"/>
  <c r="D39" i="285" s="1"/>
  <c r="P13" i="285"/>
  <c r="O13" i="285"/>
  <c r="N13" i="285"/>
  <c r="M13" i="285"/>
  <c r="L13" i="285"/>
  <c r="K13" i="285"/>
  <c r="K10" i="285" s="1"/>
  <c r="K9" i="285" s="1"/>
  <c r="J13" i="285"/>
  <c r="I13" i="285"/>
  <c r="H13" i="285"/>
  <c r="G13" i="285"/>
  <c r="F13" i="285"/>
  <c r="E13" i="285"/>
  <c r="D13" i="285"/>
  <c r="P12" i="285"/>
  <c r="O12" i="285"/>
  <c r="N12" i="285"/>
  <c r="M12" i="285"/>
  <c r="L12" i="285"/>
  <c r="K12" i="285"/>
  <c r="J12" i="285"/>
  <c r="J10" i="285" s="1"/>
  <c r="J9" i="285" s="1"/>
  <c r="I12" i="285"/>
  <c r="H12" i="285"/>
  <c r="H10" i="285" s="1"/>
  <c r="H9" i="285" s="1"/>
  <c r="G12" i="285"/>
  <c r="F12" i="285"/>
  <c r="F10" i="285" s="1"/>
  <c r="F9" i="285" s="1"/>
  <c r="E12" i="285"/>
  <c r="D12" i="285"/>
  <c r="I66" i="284"/>
  <c r="D66" i="284"/>
  <c r="I65" i="284"/>
  <c r="D65" i="284"/>
  <c r="I64" i="284"/>
  <c r="D64" i="284"/>
  <c r="I63" i="284"/>
  <c r="D63" i="284"/>
  <c r="I62" i="284"/>
  <c r="D62" i="284"/>
  <c r="I61" i="284"/>
  <c r="D61" i="284"/>
  <c r="I60" i="284"/>
  <c r="D60" i="284"/>
  <c r="I59" i="284"/>
  <c r="D59" i="284"/>
  <c r="I58" i="284"/>
  <c r="D58" i="284"/>
  <c r="I57" i="284"/>
  <c r="D57" i="284"/>
  <c r="I56" i="284"/>
  <c r="D56" i="284"/>
  <c r="I55" i="284"/>
  <c r="D55" i="284"/>
  <c r="I54" i="284"/>
  <c r="D54" i="284"/>
  <c r="I53" i="284"/>
  <c r="D53" i="284"/>
  <c r="I52" i="284"/>
  <c r="D52" i="284"/>
  <c r="I51" i="284"/>
  <c r="D51" i="284"/>
  <c r="I50" i="284"/>
  <c r="D50" i="284"/>
  <c r="I49" i="284"/>
  <c r="D49" i="284"/>
  <c r="I48" i="284"/>
  <c r="D48" i="284"/>
  <c r="I47" i="284"/>
  <c r="D47" i="284"/>
  <c r="I46" i="284"/>
  <c r="D46" i="284"/>
  <c r="I45" i="284"/>
  <c r="D45" i="284"/>
  <c r="I44" i="284"/>
  <c r="D44" i="284"/>
  <c r="I43" i="284"/>
  <c r="D43" i="284"/>
  <c r="M42" i="284"/>
  <c r="L42" i="284"/>
  <c r="K42" i="284"/>
  <c r="J42" i="284"/>
  <c r="H42" i="284"/>
  <c r="G42" i="284"/>
  <c r="F42" i="284"/>
  <c r="E42" i="284"/>
  <c r="M41" i="284"/>
  <c r="M38" i="284" s="1"/>
  <c r="M37" i="284" s="1"/>
  <c r="L41" i="284"/>
  <c r="K41" i="284"/>
  <c r="J41" i="284"/>
  <c r="H41" i="284"/>
  <c r="H38" i="284" s="1"/>
  <c r="H37" i="284" s="1"/>
  <c r="G41" i="284"/>
  <c r="F41" i="284"/>
  <c r="E41" i="284"/>
  <c r="E38" i="284" s="1"/>
  <c r="E37" i="284" s="1"/>
  <c r="I40" i="284"/>
  <c r="D40" i="284"/>
  <c r="D35" i="284"/>
  <c r="D34" i="284"/>
  <c r="D33" i="284"/>
  <c r="D32" i="284"/>
  <c r="D31" i="284"/>
  <c r="D30" i="284"/>
  <c r="D29" i="284"/>
  <c r="D28" i="284"/>
  <c r="D27" i="284"/>
  <c r="D26" i="284"/>
  <c r="D25" i="284"/>
  <c r="D24" i="284"/>
  <c r="D23" i="284"/>
  <c r="D22" i="284"/>
  <c r="D21" i="284"/>
  <c r="D20" i="284"/>
  <c r="D19" i="284"/>
  <c r="D18" i="284"/>
  <c r="D17" i="284"/>
  <c r="D16" i="284"/>
  <c r="D15" i="284"/>
  <c r="D14" i="284"/>
  <c r="D13" i="284"/>
  <c r="D12" i="284"/>
  <c r="M11" i="284"/>
  <c r="L11" i="284"/>
  <c r="K11" i="284"/>
  <c r="J11" i="284"/>
  <c r="H11" i="284"/>
  <c r="G11" i="284"/>
  <c r="F11" i="284"/>
  <c r="E11" i="284"/>
  <c r="M10" i="284"/>
  <c r="L10" i="284"/>
  <c r="K10" i="284"/>
  <c r="K8" i="284" s="1"/>
  <c r="K7" i="284" s="1"/>
  <c r="J10" i="284"/>
  <c r="H10" i="284"/>
  <c r="G10" i="284"/>
  <c r="F10" i="284"/>
  <c r="E10" i="284"/>
  <c r="E8" i="284" s="1"/>
  <c r="E7" i="284" s="1"/>
  <c r="M8" i="284"/>
  <c r="M7" i="284" s="1"/>
  <c r="L67" i="283"/>
  <c r="E67" i="283"/>
  <c r="L66" i="283"/>
  <c r="E66" i="283"/>
  <c r="L65" i="283"/>
  <c r="E65" i="283"/>
  <c r="L64" i="283"/>
  <c r="E64" i="283"/>
  <c r="L63" i="283"/>
  <c r="E63" i="283"/>
  <c r="L62" i="283"/>
  <c r="E62" i="283"/>
  <c r="L61" i="283"/>
  <c r="E61" i="283"/>
  <c r="L60" i="283"/>
  <c r="E60" i="283"/>
  <c r="L59" i="283"/>
  <c r="L58" i="283"/>
  <c r="L57" i="283"/>
  <c r="E57" i="283"/>
  <c r="L56" i="283"/>
  <c r="L55" i="283"/>
  <c r="E55" i="283"/>
  <c r="L54" i="283"/>
  <c r="E54" i="283"/>
  <c r="L53" i="283"/>
  <c r="E53" i="283"/>
  <c r="L52" i="283"/>
  <c r="E52" i="283"/>
  <c r="D52" i="283" s="1"/>
  <c r="L51" i="283"/>
  <c r="E51" i="283"/>
  <c r="L50" i="283"/>
  <c r="E50" i="283"/>
  <c r="L49" i="283"/>
  <c r="E49" i="283"/>
  <c r="L48" i="283"/>
  <c r="E48" i="283"/>
  <c r="L47" i="283"/>
  <c r="E47" i="283"/>
  <c r="L46" i="283"/>
  <c r="E46" i="283"/>
  <c r="L45" i="283"/>
  <c r="E45" i="283"/>
  <c r="L44" i="283"/>
  <c r="E44" i="283"/>
  <c r="O43" i="283"/>
  <c r="N43" i="283"/>
  <c r="M43" i="283"/>
  <c r="O42" i="283"/>
  <c r="N42" i="283"/>
  <c r="M42" i="283"/>
  <c r="K42" i="283"/>
  <c r="J42" i="283"/>
  <c r="I42" i="283"/>
  <c r="H42" i="283"/>
  <c r="G42" i="283"/>
  <c r="F42" i="283"/>
  <c r="L41" i="283"/>
  <c r="E41" i="283"/>
  <c r="L36" i="283"/>
  <c r="E36" i="283"/>
  <c r="L35" i="283"/>
  <c r="E35" i="283"/>
  <c r="L34" i="283"/>
  <c r="E34" i="283"/>
  <c r="L33" i="283"/>
  <c r="E33" i="283"/>
  <c r="L32" i="283"/>
  <c r="E32" i="283"/>
  <c r="L31" i="283"/>
  <c r="E31" i="283"/>
  <c r="L30" i="283"/>
  <c r="E30" i="283"/>
  <c r="L29" i="283"/>
  <c r="E29" i="283"/>
  <c r="L28" i="283"/>
  <c r="E28" i="283"/>
  <c r="L27" i="283"/>
  <c r="E27" i="283"/>
  <c r="L26" i="283"/>
  <c r="E26" i="283"/>
  <c r="L25" i="283"/>
  <c r="E25" i="283"/>
  <c r="L24" i="283"/>
  <c r="E24" i="283"/>
  <c r="L23" i="283"/>
  <c r="E23" i="283"/>
  <c r="L22" i="283"/>
  <c r="E22" i="283"/>
  <c r="L21" i="283"/>
  <c r="E21" i="283"/>
  <c r="L20" i="283"/>
  <c r="E20" i="283"/>
  <c r="L19" i="283"/>
  <c r="E19" i="283"/>
  <c r="L18" i="283"/>
  <c r="E18" i="283"/>
  <c r="L17" i="283"/>
  <c r="E17" i="283"/>
  <c r="L16" i="283"/>
  <c r="E16" i="283"/>
  <c r="L15" i="283"/>
  <c r="E15" i="283"/>
  <c r="L14" i="283"/>
  <c r="E14" i="283"/>
  <c r="L13" i="283"/>
  <c r="E13" i="283"/>
  <c r="O12" i="283"/>
  <c r="N12" i="283"/>
  <c r="M12" i="283"/>
  <c r="K12" i="283"/>
  <c r="J12" i="283"/>
  <c r="I12" i="283"/>
  <c r="H12" i="283"/>
  <c r="G12" i="283"/>
  <c r="F12" i="283"/>
  <c r="O11" i="283"/>
  <c r="N11" i="283"/>
  <c r="M11" i="283"/>
  <c r="K11" i="283"/>
  <c r="J11" i="283"/>
  <c r="I11" i="283"/>
  <c r="H11" i="283"/>
  <c r="G11" i="283"/>
  <c r="F11" i="283"/>
  <c r="P66" i="314"/>
  <c r="O66" i="314" s="1"/>
  <c r="E66" i="314"/>
  <c r="D66" i="314" s="1"/>
  <c r="P65" i="314"/>
  <c r="O65" i="314" s="1"/>
  <c r="E65" i="314"/>
  <c r="D65" i="314" s="1"/>
  <c r="P64" i="314"/>
  <c r="O64" i="314" s="1"/>
  <c r="E64" i="314"/>
  <c r="D64" i="314" s="1"/>
  <c r="P63" i="314"/>
  <c r="O63" i="314" s="1"/>
  <c r="E63" i="314"/>
  <c r="D63" i="314" s="1"/>
  <c r="P62" i="314"/>
  <c r="O62" i="314" s="1"/>
  <c r="E62" i="314"/>
  <c r="D62" i="314" s="1"/>
  <c r="P61" i="314"/>
  <c r="O61" i="314" s="1"/>
  <c r="E61" i="314"/>
  <c r="D61" i="314" s="1"/>
  <c r="P60" i="314"/>
  <c r="O60" i="314" s="1"/>
  <c r="E60" i="314"/>
  <c r="D60" i="314" s="1"/>
  <c r="P59" i="314"/>
  <c r="O59" i="314" s="1"/>
  <c r="E59" i="314"/>
  <c r="D59" i="314" s="1"/>
  <c r="P58" i="314"/>
  <c r="O58" i="314" s="1"/>
  <c r="E58" i="314"/>
  <c r="D58" i="314" s="1"/>
  <c r="P57" i="314"/>
  <c r="O57" i="314" s="1"/>
  <c r="E57" i="314"/>
  <c r="D57" i="314" s="1"/>
  <c r="P56" i="314"/>
  <c r="O56" i="314" s="1"/>
  <c r="E56" i="314"/>
  <c r="D56" i="314" s="1"/>
  <c r="P55" i="314"/>
  <c r="O55" i="314" s="1"/>
  <c r="E55" i="314"/>
  <c r="D55" i="314" s="1"/>
  <c r="P54" i="314"/>
  <c r="O54" i="314" s="1"/>
  <c r="E54" i="314"/>
  <c r="D54" i="314" s="1"/>
  <c r="P53" i="314"/>
  <c r="O53" i="314" s="1"/>
  <c r="E53" i="314"/>
  <c r="D53" i="314" s="1"/>
  <c r="P52" i="314"/>
  <c r="O52" i="314" s="1"/>
  <c r="E52" i="314"/>
  <c r="D52" i="314" s="1"/>
  <c r="P51" i="314"/>
  <c r="O51" i="314" s="1"/>
  <c r="E51" i="314"/>
  <c r="D51" i="314" s="1"/>
  <c r="P50" i="314"/>
  <c r="O50" i="314" s="1"/>
  <c r="E50" i="314"/>
  <c r="D50" i="314" s="1"/>
  <c r="P49" i="314"/>
  <c r="O49" i="314" s="1"/>
  <c r="E49" i="314"/>
  <c r="D49" i="314" s="1"/>
  <c r="P48" i="314"/>
  <c r="O48" i="314" s="1"/>
  <c r="E48" i="314"/>
  <c r="D48" i="314" s="1"/>
  <c r="P47" i="314"/>
  <c r="O47" i="314" s="1"/>
  <c r="E47" i="314"/>
  <c r="D47" i="314" s="1"/>
  <c r="P46" i="314"/>
  <c r="O46" i="314" s="1"/>
  <c r="E46" i="314"/>
  <c r="D46" i="314" s="1"/>
  <c r="P45" i="314"/>
  <c r="O45" i="314" s="1"/>
  <c r="E45" i="314"/>
  <c r="D45" i="314" s="1"/>
  <c r="P44" i="314"/>
  <c r="O44" i="314" s="1"/>
  <c r="E44" i="314"/>
  <c r="D44" i="314" s="1"/>
  <c r="P43" i="314"/>
  <c r="O43" i="314" s="1"/>
  <c r="E43" i="314"/>
  <c r="D43" i="314" s="1"/>
  <c r="W42" i="314"/>
  <c r="V42" i="314"/>
  <c r="U42" i="314"/>
  <c r="T42" i="314"/>
  <c r="S42" i="314"/>
  <c r="R42" i="314"/>
  <c r="Q42" i="314"/>
  <c r="L42" i="314"/>
  <c r="K42" i="314"/>
  <c r="J42" i="314"/>
  <c r="I42" i="314"/>
  <c r="H42" i="314"/>
  <c r="G42" i="314"/>
  <c r="F42" i="314"/>
  <c r="W41" i="314"/>
  <c r="V41" i="314"/>
  <c r="U41" i="314"/>
  <c r="T41" i="314"/>
  <c r="S41" i="314"/>
  <c r="R41" i="314"/>
  <c r="Q41" i="314"/>
  <c r="L41" i="314"/>
  <c r="K41" i="314"/>
  <c r="J41" i="314"/>
  <c r="I41" i="314"/>
  <c r="H41" i="314"/>
  <c r="G41" i="314"/>
  <c r="F41" i="314"/>
  <c r="F38" i="314" s="1"/>
  <c r="F37" i="314" s="1"/>
  <c r="P40" i="314"/>
  <c r="O40" i="314" s="1"/>
  <c r="E40" i="314"/>
  <c r="D40" i="314" s="1"/>
  <c r="P35" i="314"/>
  <c r="O35" i="314" s="1"/>
  <c r="E35" i="314"/>
  <c r="D35" i="314" s="1"/>
  <c r="P34" i="314"/>
  <c r="O34" i="314" s="1"/>
  <c r="E34" i="314"/>
  <c r="D34" i="314" s="1"/>
  <c r="P33" i="314"/>
  <c r="O33" i="314" s="1"/>
  <c r="E33" i="314"/>
  <c r="D33" i="314" s="1"/>
  <c r="P32" i="314"/>
  <c r="O32" i="314" s="1"/>
  <c r="E32" i="314"/>
  <c r="D32" i="314" s="1"/>
  <c r="P31" i="314"/>
  <c r="O31" i="314" s="1"/>
  <c r="E31" i="314"/>
  <c r="D31" i="314" s="1"/>
  <c r="P30" i="314"/>
  <c r="O30" i="314" s="1"/>
  <c r="E30" i="314"/>
  <c r="D30" i="314" s="1"/>
  <c r="P29" i="314"/>
  <c r="O29" i="314" s="1"/>
  <c r="E29" i="314"/>
  <c r="D29" i="314" s="1"/>
  <c r="P28" i="314"/>
  <c r="O28" i="314" s="1"/>
  <c r="E28" i="314"/>
  <c r="D28" i="314" s="1"/>
  <c r="P27" i="314"/>
  <c r="O27" i="314" s="1"/>
  <c r="E27" i="314"/>
  <c r="D27" i="314" s="1"/>
  <c r="P26" i="314"/>
  <c r="O26" i="314" s="1"/>
  <c r="E26" i="314"/>
  <c r="D26" i="314" s="1"/>
  <c r="P25" i="314"/>
  <c r="O25" i="314" s="1"/>
  <c r="E25" i="314"/>
  <c r="D25" i="314" s="1"/>
  <c r="P24" i="314"/>
  <c r="O24" i="314" s="1"/>
  <c r="E24" i="314"/>
  <c r="D24" i="314" s="1"/>
  <c r="P23" i="314"/>
  <c r="O23" i="314" s="1"/>
  <c r="E23" i="314"/>
  <c r="D23" i="314" s="1"/>
  <c r="P22" i="314"/>
  <c r="O22" i="314" s="1"/>
  <c r="E22" i="314"/>
  <c r="D22" i="314" s="1"/>
  <c r="P21" i="314"/>
  <c r="O21" i="314" s="1"/>
  <c r="E21" i="314"/>
  <c r="D21" i="314" s="1"/>
  <c r="P20" i="314"/>
  <c r="O20" i="314" s="1"/>
  <c r="E20" i="314"/>
  <c r="D20" i="314" s="1"/>
  <c r="P19" i="314"/>
  <c r="O19" i="314" s="1"/>
  <c r="E19" i="314"/>
  <c r="D19" i="314" s="1"/>
  <c r="P18" i="314"/>
  <c r="O18" i="314" s="1"/>
  <c r="E18" i="314"/>
  <c r="D18" i="314" s="1"/>
  <c r="P17" i="314"/>
  <c r="O17" i="314" s="1"/>
  <c r="E17" i="314"/>
  <c r="D17" i="314" s="1"/>
  <c r="P16" i="314"/>
  <c r="O16" i="314" s="1"/>
  <c r="E16" i="314"/>
  <c r="D16" i="314" s="1"/>
  <c r="P15" i="314"/>
  <c r="O15" i="314" s="1"/>
  <c r="E15" i="314"/>
  <c r="D15" i="314" s="1"/>
  <c r="P14" i="314"/>
  <c r="O14" i="314" s="1"/>
  <c r="E14" i="314"/>
  <c r="D14" i="314" s="1"/>
  <c r="P13" i="314"/>
  <c r="O13" i="314" s="1"/>
  <c r="E13" i="314"/>
  <c r="D13" i="314" s="1"/>
  <c r="P12" i="314"/>
  <c r="O12" i="314" s="1"/>
  <c r="E12" i="314"/>
  <c r="D12" i="314" s="1"/>
  <c r="W11" i="314"/>
  <c r="V11" i="314"/>
  <c r="U11" i="314"/>
  <c r="T11" i="314"/>
  <c r="S11" i="314"/>
  <c r="R11" i="314"/>
  <c r="Q11" i="314"/>
  <c r="L11" i="314"/>
  <c r="K11" i="314"/>
  <c r="J11" i="314"/>
  <c r="I11" i="314"/>
  <c r="H11" i="314"/>
  <c r="G11" i="314"/>
  <c r="F11" i="314"/>
  <c r="W10" i="314"/>
  <c r="V10" i="314"/>
  <c r="U10" i="314"/>
  <c r="T10" i="314"/>
  <c r="S10" i="314"/>
  <c r="R10" i="314"/>
  <c r="Q10" i="314"/>
  <c r="L10" i="314"/>
  <c r="K10" i="314"/>
  <c r="J10" i="314"/>
  <c r="I10" i="314"/>
  <c r="H10" i="314"/>
  <c r="G10" i="314"/>
  <c r="F10" i="314"/>
  <c r="E66" i="281"/>
  <c r="D66" i="281" s="1"/>
  <c r="E65" i="281"/>
  <c r="D65" i="281" s="1"/>
  <c r="E64" i="281"/>
  <c r="D64" i="281" s="1"/>
  <c r="E63" i="281"/>
  <c r="D63" i="281" s="1"/>
  <c r="E62" i="281"/>
  <c r="D62" i="281" s="1"/>
  <c r="E61" i="281"/>
  <c r="D61" i="281" s="1"/>
  <c r="E60" i="281"/>
  <c r="D60" i="281" s="1"/>
  <c r="E59" i="281"/>
  <c r="D59" i="281" s="1"/>
  <c r="E58" i="281"/>
  <c r="D58" i="281" s="1"/>
  <c r="E57" i="281"/>
  <c r="D57" i="281" s="1"/>
  <c r="E56" i="281"/>
  <c r="D56" i="281" s="1"/>
  <c r="E55" i="281"/>
  <c r="D55" i="281" s="1"/>
  <c r="E54" i="281"/>
  <c r="D54" i="281" s="1"/>
  <c r="E53" i="281"/>
  <c r="D53" i="281" s="1"/>
  <c r="E52" i="281"/>
  <c r="D52" i="281" s="1"/>
  <c r="E51" i="281"/>
  <c r="D51" i="281" s="1"/>
  <c r="E50" i="281"/>
  <c r="D50" i="281" s="1"/>
  <c r="E49" i="281"/>
  <c r="D49" i="281" s="1"/>
  <c r="E48" i="281"/>
  <c r="D48" i="281" s="1"/>
  <c r="E47" i="281"/>
  <c r="D47" i="281" s="1"/>
  <c r="E46" i="281"/>
  <c r="D46" i="281" s="1"/>
  <c r="E45" i="281"/>
  <c r="D45" i="281" s="1"/>
  <c r="E44" i="281"/>
  <c r="D44" i="281" s="1"/>
  <c r="E43" i="281"/>
  <c r="D43" i="281" s="1"/>
  <c r="L42" i="281"/>
  <c r="K42" i="281"/>
  <c r="J42" i="281"/>
  <c r="I42" i="281"/>
  <c r="H42" i="281"/>
  <c r="G42" i="281"/>
  <c r="F42" i="281"/>
  <c r="L41" i="281"/>
  <c r="K41" i="281"/>
  <c r="J41" i="281"/>
  <c r="I41" i="281"/>
  <c r="H41" i="281"/>
  <c r="G41" i="281"/>
  <c r="F41" i="281"/>
  <c r="E40" i="281"/>
  <c r="D40" i="281" s="1"/>
  <c r="E35" i="281"/>
  <c r="D35" i="281" s="1"/>
  <c r="E34" i="281"/>
  <c r="D34" i="281" s="1"/>
  <c r="E33" i="281"/>
  <c r="D33" i="281" s="1"/>
  <c r="E32" i="281"/>
  <c r="D32" i="281" s="1"/>
  <c r="E31" i="281"/>
  <c r="D31" i="281" s="1"/>
  <c r="E30" i="281"/>
  <c r="D30" i="281" s="1"/>
  <c r="D29" i="281"/>
  <c r="D28" i="281"/>
  <c r="D27" i="281"/>
  <c r="D26" i="281"/>
  <c r="D25" i="281"/>
  <c r="D24" i="281"/>
  <c r="D23" i="281"/>
  <c r="D22" i="281"/>
  <c r="D21" i="281"/>
  <c r="D20" i="281"/>
  <c r="D19" i="281"/>
  <c r="D18" i="281"/>
  <c r="D17" i="281"/>
  <c r="D16" i="281"/>
  <c r="D15" i="281"/>
  <c r="D14" i="281"/>
  <c r="D13" i="281"/>
  <c r="D12" i="281"/>
  <c r="L11" i="281"/>
  <c r="K11" i="281"/>
  <c r="J11" i="281"/>
  <c r="I11" i="281"/>
  <c r="H11" i="281"/>
  <c r="G11" i="281"/>
  <c r="F11" i="281"/>
  <c r="L10" i="281"/>
  <c r="K10" i="281"/>
  <c r="J10" i="281"/>
  <c r="I10" i="281"/>
  <c r="H10" i="281"/>
  <c r="G10" i="281"/>
  <c r="F10" i="281"/>
  <c r="L68" i="280"/>
  <c r="D68" i="280"/>
  <c r="L67" i="280"/>
  <c r="D67" i="280"/>
  <c r="L66" i="280"/>
  <c r="D66" i="280"/>
  <c r="L65" i="280"/>
  <c r="D65" i="280"/>
  <c r="L64" i="280"/>
  <c r="D64" i="280"/>
  <c r="L63" i="280"/>
  <c r="D63" i="280"/>
  <c r="L62" i="280"/>
  <c r="D62" i="280"/>
  <c r="L61" i="280"/>
  <c r="D61" i="280"/>
  <c r="L60" i="280"/>
  <c r="D60" i="280"/>
  <c r="L59" i="280"/>
  <c r="D59" i="280"/>
  <c r="L58" i="280"/>
  <c r="D58" i="280"/>
  <c r="L57" i="280"/>
  <c r="D57" i="280"/>
  <c r="L56" i="280"/>
  <c r="D56" i="280"/>
  <c r="L55" i="280"/>
  <c r="D55" i="280"/>
  <c r="L54" i="280"/>
  <c r="D54" i="280"/>
  <c r="L53" i="280"/>
  <c r="D53" i="280"/>
  <c r="L52" i="280"/>
  <c r="D52" i="280"/>
  <c r="L51" i="280"/>
  <c r="D51" i="280"/>
  <c r="L50" i="280"/>
  <c r="D50" i="280"/>
  <c r="L49" i="280"/>
  <c r="D49" i="280"/>
  <c r="L48" i="280"/>
  <c r="D48" i="280"/>
  <c r="L47" i="280"/>
  <c r="D47" i="280"/>
  <c r="L46" i="280"/>
  <c r="D46" i="280"/>
  <c r="L45" i="280"/>
  <c r="D45" i="280"/>
  <c r="S44" i="280"/>
  <c r="R44" i="280"/>
  <c r="Q44" i="280"/>
  <c r="P44" i="280"/>
  <c r="O44" i="280"/>
  <c r="N44" i="280"/>
  <c r="M44" i="280"/>
  <c r="K44" i="280"/>
  <c r="J44" i="280"/>
  <c r="I44" i="280"/>
  <c r="H44" i="280"/>
  <c r="G44" i="280"/>
  <c r="F44" i="280"/>
  <c r="E44" i="280"/>
  <c r="S43" i="280"/>
  <c r="R43" i="280"/>
  <c r="Q43" i="280"/>
  <c r="P43" i="280"/>
  <c r="O43" i="280"/>
  <c r="N43" i="280"/>
  <c r="M43" i="280"/>
  <c r="K43" i="280"/>
  <c r="J43" i="280"/>
  <c r="I43" i="280"/>
  <c r="H43" i="280"/>
  <c r="G43" i="280"/>
  <c r="F43" i="280"/>
  <c r="E43" i="280"/>
  <c r="L42" i="280"/>
  <c r="D42" i="280"/>
  <c r="L37" i="280"/>
  <c r="D37" i="280"/>
  <c r="L36" i="280"/>
  <c r="D36" i="280"/>
  <c r="L35" i="280"/>
  <c r="D35" i="280"/>
  <c r="L34" i="280"/>
  <c r="D34" i="280"/>
  <c r="L33" i="280"/>
  <c r="D33" i="280"/>
  <c r="L32" i="280"/>
  <c r="D32" i="280"/>
  <c r="L31" i="280"/>
  <c r="D31" i="280"/>
  <c r="L30" i="280"/>
  <c r="D30" i="280"/>
  <c r="L29" i="280"/>
  <c r="D29" i="280"/>
  <c r="L28" i="280"/>
  <c r="D28" i="280"/>
  <c r="L27" i="280"/>
  <c r="D27" i="280"/>
  <c r="L26" i="280"/>
  <c r="D26" i="280"/>
  <c r="L25" i="280"/>
  <c r="D25" i="280"/>
  <c r="L24" i="280"/>
  <c r="D24" i="280"/>
  <c r="L23" i="280"/>
  <c r="D23" i="280"/>
  <c r="L22" i="280"/>
  <c r="D22" i="280"/>
  <c r="L21" i="280"/>
  <c r="D21" i="280"/>
  <c r="L20" i="280"/>
  <c r="D20" i="280"/>
  <c r="L19" i="280"/>
  <c r="D19" i="280"/>
  <c r="L18" i="280"/>
  <c r="D18" i="280"/>
  <c r="L17" i="280"/>
  <c r="D17" i="280"/>
  <c r="L16" i="280"/>
  <c r="D16" i="280"/>
  <c r="L15" i="280"/>
  <c r="D15" i="280"/>
  <c r="L14" i="280"/>
  <c r="D14" i="280"/>
  <c r="S13" i="280"/>
  <c r="R13" i="280"/>
  <c r="Q13" i="280"/>
  <c r="P13" i="280"/>
  <c r="O13" i="280"/>
  <c r="N13" i="280"/>
  <c r="M13" i="280"/>
  <c r="K13" i="280"/>
  <c r="J13" i="280"/>
  <c r="I13" i="280"/>
  <c r="H13" i="280"/>
  <c r="G13" i="280"/>
  <c r="F13" i="280"/>
  <c r="E13" i="280"/>
  <c r="S12" i="280"/>
  <c r="R12" i="280"/>
  <c r="Q12" i="280"/>
  <c r="P12" i="280"/>
  <c r="O12" i="280"/>
  <c r="N12" i="280"/>
  <c r="M12" i="280"/>
  <c r="K12" i="280"/>
  <c r="J12" i="280"/>
  <c r="I12" i="280"/>
  <c r="H12" i="280"/>
  <c r="G12" i="280"/>
  <c r="F12" i="280"/>
  <c r="E12" i="280"/>
  <c r="D66" i="279"/>
  <c r="D65" i="279"/>
  <c r="D64" i="279"/>
  <c r="D63" i="279"/>
  <c r="D62" i="279"/>
  <c r="D61" i="279"/>
  <c r="D60" i="279"/>
  <c r="D59" i="279"/>
  <c r="D58" i="279"/>
  <c r="D57" i="279"/>
  <c r="D56" i="279"/>
  <c r="D55" i="279"/>
  <c r="D54" i="279"/>
  <c r="D53" i="279"/>
  <c r="D52" i="279"/>
  <c r="D51" i="279"/>
  <c r="D50" i="279"/>
  <c r="D49" i="279"/>
  <c r="D48" i="279"/>
  <c r="D47" i="279"/>
  <c r="D46" i="279"/>
  <c r="D45" i="279"/>
  <c r="D44" i="279"/>
  <c r="D43" i="279"/>
  <c r="M42" i="279"/>
  <c r="L42" i="279"/>
  <c r="K42" i="279"/>
  <c r="J42" i="279"/>
  <c r="I42" i="279"/>
  <c r="H42" i="279"/>
  <c r="G42" i="279"/>
  <c r="F42" i="279"/>
  <c r="E42" i="279"/>
  <c r="M41" i="279"/>
  <c r="L41" i="279"/>
  <c r="L38" i="279" s="1"/>
  <c r="L37" i="279" s="1"/>
  <c r="K41" i="279"/>
  <c r="J41" i="279"/>
  <c r="I41" i="279"/>
  <c r="H41" i="279"/>
  <c r="G41" i="279"/>
  <c r="F41" i="279"/>
  <c r="E41" i="279"/>
  <c r="D40" i="279"/>
  <c r="D35" i="279"/>
  <c r="D34" i="279"/>
  <c r="D33" i="279"/>
  <c r="D32" i="279"/>
  <c r="D31" i="279"/>
  <c r="D30" i="279"/>
  <c r="D29" i="279"/>
  <c r="D28" i="279"/>
  <c r="D27" i="279"/>
  <c r="D26" i="279"/>
  <c r="D25" i="279"/>
  <c r="D24" i="279"/>
  <c r="D23" i="279"/>
  <c r="D22" i="279"/>
  <c r="D21" i="279"/>
  <c r="D20" i="279"/>
  <c r="D19" i="279"/>
  <c r="D18" i="279"/>
  <c r="D17" i="279"/>
  <c r="D16" i="279"/>
  <c r="D15" i="279"/>
  <c r="D14" i="279"/>
  <c r="D13" i="279"/>
  <c r="D12" i="279"/>
  <c r="M11" i="279"/>
  <c r="L11" i="279"/>
  <c r="K11" i="279"/>
  <c r="J11" i="279"/>
  <c r="I11" i="279"/>
  <c r="H11" i="279"/>
  <c r="G11" i="279"/>
  <c r="F11" i="279"/>
  <c r="E11" i="279"/>
  <c r="M10" i="279"/>
  <c r="L10" i="279"/>
  <c r="K10" i="279"/>
  <c r="J10" i="279"/>
  <c r="I10" i="279"/>
  <c r="H10" i="279"/>
  <c r="G10" i="279"/>
  <c r="F10" i="279"/>
  <c r="E10" i="279"/>
  <c r="L67" i="313"/>
  <c r="E67" i="313"/>
  <c r="L66" i="313"/>
  <c r="E66" i="313"/>
  <c r="L65" i="313"/>
  <c r="E65" i="313"/>
  <c r="L64" i="313"/>
  <c r="E64" i="313"/>
  <c r="L63" i="313"/>
  <c r="E63" i="313"/>
  <c r="L62" i="313"/>
  <c r="E62" i="313"/>
  <c r="L61" i="313"/>
  <c r="E61" i="313"/>
  <c r="L60" i="313"/>
  <c r="E60" i="313"/>
  <c r="L59" i="313"/>
  <c r="E59" i="313"/>
  <c r="L58" i="313"/>
  <c r="E58" i="313"/>
  <c r="L57" i="313"/>
  <c r="E57" i="313"/>
  <c r="L56" i="313"/>
  <c r="E56" i="313"/>
  <c r="L55" i="313"/>
  <c r="E55" i="313"/>
  <c r="L54" i="313"/>
  <c r="E54" i="313"/>
  <c r="L53" i="313"/>
  <c r="E53" i="313"/>
  <c r="L52" i="313"/>
  <c r="E52" i="313"/>
  <c r="L51" i="313"/>
  <c r="E51" i="313"/>
  <c r="L50" i="313"/>
  <c r="E50" i="313"/>
  <c r="L49" i="313"/>
  <c r="E49" i="313"/>
  <c r="L48" i="313"/>
  <c r="E48" i="313"/>
  <c r="L47" i="313"/>
  <c r="E47" i="313"/>
  <c r="L46" i="313"/>
  <c r="E46" i="313"/>
  <c r="L45" i="313"/>
  <c r="E45" i="313"/>
  <c r="L44" i="313"/>
  <c r="E44" i="313"/>
  <c r="K43" i="313"/>
  <c r="J43" i="313"/>
  <c r="I43" i="313"/>
  <c r="H43" i="313"/>
  <c r="G43" i="313"/>
  <c r="F43" i="313"/>
  <c r="N42" i="313"/>
  <c r="N39" i="313" s="1"/>
  <c r="N38" i="313" s="1"/>
  <c r="M42" i="313"/>
  <c r="M39" i="313" s="1"/>
  <c r="M38" i="313" s="1"/>
  <c r="K42" i="313"/>
  <c r="K39" i="313" s="1"/>
  <c r="K38" i="313" s="1"/>
  <c r="J42" i="313"/>
  <c r="J39" i="313" s="1"/>
  <c r="J38" i="313" s="1"/>
  <c r="I42" i="313"/>
  <c r="I39" i="313" s="1"/>
  <c r="I38" i="313" s="1"/>
  <c r="H42" i="313"/>
  <c r="H39" i="313" s="1"/>
  <c r="H38" i="313" s="1"/>
  <c r="G42" i="313"/>
  <c r="G39" i="313" s="1"/>
  <c r="G38" i="313" s="1"/>
  <c r="F42" i="313"/>
  <c r="F39" i="313" s="1"/>
  <c r="F38" i="313" s="1"/>
  <c r="L41" i="313"/>
  <c r="E41" i="313"/>
  <c r="O39" i="313"/>
  <c r="O38" i="313" s="1"/>
  <c r="L36" i="313"/>
  <c r="E36" i="313"/>
  <c r="L35" i="313"/>
  <c r="E35" i="313"/>
  <c r="L34" i="313"/>
  <c r="E34" i="313"/>
  <c r="L33" i="313"/>
  <c r="E33" i="313"/>
  <c r="L32" i="313"/>
  <c r="E32" i="313"/>
  <c r="L31" i="313"/>
  <c r="E31" i="313"/>
  <c r="L30" i="313"/>
  <c r="L29" i="313"/>
  <c r="D29" i="313"/>
  <c r="L28" i="313"/>
  <c r="L27" i="313"/>
  <c r="L26" i="313"/>
  <c r="L25" i="313"/>
  <c r="L24" i="313"/>
  <c r="L23" i="313"/>
  <c r="L22" i="313"/>
  <c r="L21" i="313"/>
  <c r="L20" i="313"/>
  <c r="L19" i="313"/>
  <c r="L18" i="313"/>
  <c r="L17" i="313"/>
  <c r="D17" i="313" s="1"/>
  <c r="L16" i="313"/>
  <c r="L15" i="313"/>
  <c r="D15" i="313" s="1"/>
  <c r="L14" i="313"/>
  <c r="L13" i="313"/>
  <c r="D13" i="313" s="1"/>
  <c r="O12" i="313"/>
  <c r="N12" i="313"/>
  <c r="M12" i="313"/>
  <c r="K12" i="313"/>
  <c r="J12" i="313"/>
  <c r="I12" i="313"/>
  <c r="H12" i="313"/>
  <c r="G12" i="313"/>
  <c r="F12" i="313"/>
  <c r="O11" i="313"/>
  <c r="N11" i="313"/>
  <c r="M11" i="313"/>
  <c r="K11" i="313"/>
  <c r="J11" i="313"/>
  <c r="I11" i="313"/>
  <c r="H11" i="313"/>
  <c r="G11" i="313"/>
  <c r="F11" i="313"/>
  <c r="D61" i="277"/>
  <c r="D60" i="277"/>
  <c r="D59" i="277"/>
  <c r="D58" i="277"/>
  <c r="D57" i="277"/>
  <c r="D56" i="277"/>
  <c r="D55" i="277"/>
  <c r="D54" i="277"/>
  <c r="D53" i="277"/>
  <c r="D52" i="277"/>
  <c r="D51" i="277"/>
  <c r="D50" i="277"/>
  <c r="D49" i="277"/>
  <c r="D48" i="277"/>
  <c r="D47" i="277"/>
  <c r="D46" i="277"/>
  <c r="D45" i="277"/>
  <c r="D44" i="277"/>
  <c r="E38" i="277"/>
  <c r="D41" i="277"/>
  <c r="H38" i="277"/>
  <c r="G38" i="277"/>
  <c r="F38" i="277"/>
  <c r="D36" i="277"/>
  <c r="D35" i="277"/>
  <c r="D34" i="277"/>
  <c r="D33" i="277"/>
  <c r="D32" i="277"/>
  <c r="D31" i="277"/>
  <c r="D30" i="277"/>
  <c r="D28" i="277"/>
  <c r="D27" i="277"/>
  <c r="D26" i="277"/>
  <c r="D25" i="277"/>
  <c r="D24" i="277"/>
  <c r="D23" i="277"/>
  <c r="D22" i="277"/>
  <c r="D21" i="277"/>
  <c r="D20" i="277"/>
  <c r="D19" i="277"/>
  <c r="D18" i="277"/>
  <c r="D17" i="277"/>
  <c r="D16" i="277"/>
  <c r="D15" i="277"/>
  <c r="D14" i="277"/>
  <c r="D13" i="277"/>
  <c r="R12" i="277"/>
  <c r="Q12" i="277"/>
  <c r="P12" i="277"/>
  <c r="O12" i="277"/>
  <c r="N12" i="277"/>
  <c r="M12" i="277"/>
  <c r="J12" i="277"/>
  <c r="I12" i="277"/>
  <c r="H12" i="277"/>
  <c r="G12" i="277"/>
  <c r="F12" i="277"/>
  <c r="R11" i="277"/>
  <c r="Q11" i="277"/>
  <c r="P11" i="277"/>
  <c r="O11" i="277"/>
  <c r="N11" i="277"/>
  <c r="M11" i="277"/>
  <c r="L11" i="277"/>
  <c r="L9" i="277" s="1"/>
  <c r="J11" i="277"/>
  <c r="I11" i="277"/>
  <c r="H11" i="277"/>
  <c r="G11" i="277"/>
  <c r="F11" i="277"/>
  <c r="E11" i="277"/>
  <c r="AG58" i="276"/>
  <c r="AF58" i="276"/>
  <c r="G58" i="276"/>
  <c r="F58" i="276"/>
  <c r="AG57" i="276"/>
  <c r="AF57" i="276"/>
  <c r="G57" i="276"/>
  <c r="F57" i="276"/>
  <c r="AG56" i="276"/>
  <c r="AF56" i="276"/>
  <c r="G56" i="276"/>
  <c r="F56" i="276"/>
  <c r="AG55" i="276"/>
  <c r="AF55" i="276"/>
  <c r="G55" i="276"/>
  <c r="F55" i="276"/>
  <c r="AG54" i="276"/>
  <c r="AF54" i="276"/>
  <c r="G54" i="276"/>
  <c r="F54" i="276"/>
  <c r="E54" i="276" s="1"/>
  <c r="AG53" i="276"/>
  <c r="AF53" i="276"/>
  <c r="G53" i="276"/>
  <c r="F53" i="276"/>
  <c r="AG52" i="276"/>
  <c r="AF52" i="276"/>
  <c r="G52" i="276"/>
  <c r="F52" i="276"/>
  <c r="AG51" i="276"/>
  <c r="AF51" i="276"/>
  <c r="G51" i="276"/>
  <c r="F51" i="276"/>
  <c r="AM50" i="276"/>
  <c r="AL50" i="276"/>
  <c r="AK50" i="276"/>
  <c r="AJ50" i="276"/>
  <c r="AI50" i="276"/>
  <c r="AH50" i="276"/>
  <c r="AD50" i="276"/>
  <c r="AC50" i="276"/>
  <c r="AB50" i="276"/>
  <c r="AA50" i="276"/>
  <c r="Z50" i="276"/>
  <c r="Y50" i="276"/>
  <c r="X50" i="276"/>
  <c r="W50" i="276"/>
  <c r="V50" i="276"/>
  <c r="U50" i="276"/>
  <c r="S50" i="276"/>
  <c r="R50" i="276"/>
  <c r="Q50" i="276"/>
  <c r="P50" i="276"/>
  <c r="O50" i="276"/>
  <c r="N50" i="276"/>
  <c r="M50" i="276"/>
  <c r="L50" i="276"/>
  <c r="K50" i="276"/>
  <c r="J50" i="276"/>
  <c r="I50" i="276"/>
  <c r="H50" i="276"/>
  <c r="AG49" i="276"/>
  <c r="AF49" i="276"/>
  <c r="G49" i="276"/>
  <c r="F49" i="276"/>
  <c r="AG48" i="276"/>
  <c r="AF48" i="276"/>
  <c r="G48" i="276"/>
  <c r="F48" i="276"/>
  <c r="AG47" i="276"/>
  <c r="AF47" i="276"/>
  <c r="G47" i="276"/>
  <c r="F47" i="276"/>
  <c r="AG46" i="276"/>
  <c r="AF46" i="276"/>
  <c r="G46" i="276"/>
  <c r="F46" i="276"/>
  <c r="AM45" i="276"/>
  <c r="AL45" i="276"/>
  <c r="AK45" i="276"/>
  <c r="AJ45" i="276"/>
  <c r="AI45" i="276"/>
  <c r="AH45" i="276"/>
  <c r="AD45" i="276"/>
  <c r="AC45" i="276"/>
  <c r="AB45" i="276"/>
  <c r="AA45" i="276"/>
  <c r="Z45" i="276"/>
  <c r="Y45" i="276"/>
  <c r="X45" i="276"/>
  <c r="W45" i="276"/>
  <c r="V45" i="276"/>
  <c r="U45" i="276"/>
  <c r="S45" i="276"/>
  <c r="R45" i="276"/>
  <c r="Q45" i="276"/>
  <c r="P45" i="276"/>
  <c r="O45" i="276"/>
  <c r="N45" i="276"/>
  <c r="M45" i="276"/>
  <c r="L45" i="276"/>
  <c r="K45" i="276"/>
  <c r="J45" i="276"/>
  <c r="I45" i="276"/>
  <c r="H45" i="276"/>
  <c r="AG44" i="276"/>
  <c r="AF44" i="276"/>
  <c r="AE44" i="276" s="1"/>
  <c r="G44" i="276"/>
  <c r="F44" i="276"/>
  <c r="AG43" i="276"/>
  <c r="AF43" i="276"/>
  <c r="G43" i="276"/>
  <c r="F43" i="276"/>
  <c r="AG42" i="276"/>
  <c r="AF42" i="276"/>
  <c r="G42" i="276"/>
  <c r="F42" i="276"/>
  <c r="AG41" i="276"/>
  <c r="AF41" i="276"/>
  <c r="G41" i="276"/>
  <c r="F41" i="276"/>
  <c r="AG40" i="276"/>
  <c r="AF40" i="276"/>
  <c r="G40" i="276"/>
  <c r="F40" i="276"/>
  <c r="AG39" i="276"/>
  <c r="AF39" i="276"/>
  <c r="G39" i="276"/>
  <c r="F39" i="276"/>
  <c r="AG38" i="276"/>
  <c r="AF38" i="276"/>
  <c r="G38" i="276"/>
  <c r="F38" i="276"/>
  <c r="AM37" i="276"/>
  <c r="AL37" i="276"/>
  <c r="AK37" i="276"/>
  <c r="AJ37" i="276"/>
  <c r="AI37" i="276"/>
  <c r="AH37" i="276"/>
  <c r="AD37" i="276"/>
  <c r="AC37" i="276"/>
  <c r="AB37" i="276"/>
  <c r="AA37" i="276"/>
  <c r="Z37" i="276"/>
  <c r="Y37" i="276"/>
  <c r="X37" i="276"/>
  <c r="W37" i="276"/>
  <c r="V37" i="276"/>
  <c r="U37" i="276"/>
  <c r="S37" i="276"/>
  <c r="R37" i="276"/>
  <c r="Q37" i="276"/>
  <c r="P37" i="276"/>
  <c r="O37" i="276"/>
  <c r="N37" i="276"/>
  <c r="M37" i="276"/>
  <c r="L37" i="276"/>
  <c r="K37" i="276"/>
  <c r="J37" i="276"/>
  <c r="I37" i="276"/>
  <c r="H37" i="276"/>
  <c r="AG36" i="276"/>
  <c r="AF36" i="276"/>
  <c r="G36" i="276"/>
  <c r="F36" i="276"/>
  <c r="AG35" i="276"/>
  <c r="AF35" i="276"/>
  <c r="G35" i="276"/>
  <c r="F35" i="276"/>
  <c r="AG34" i="276"/>
  <c r="AF34" i="276"/>
  <c r="AF33" i="276" s="1"/>
  <c r="G34" i="276"/>
  <c r="F34" i="276"/>
  <c r="AM33" i="276"/>
  <c r="AL33" i="276"/>
  <c r="AK33" i="276"/>
  <c r="AJ33" i="276"/>
  <c r="AI33" i="276"/>
  <c r="AH33" i="276"/>
  <c r="AD33" i="276"/>
  <c r="AC33" i="276"/>
  <c r="AB33" i="276"/>
  <c r="AA33" i="276"/>
  <c r="Z33" i="276"/>
  <c r="Y33" i="276"/>
  <c r="X33" i="276"/>
  <c r="W33" i="276"/>
  <c r="V33" i="276"/>
  <c r="U33" i="276"/>
  <c r="S33" i="276"/>
  <c r="R33" i="276"/>
  <c r="Q33" i="276"/>
  <c r="P33" i="276"/>
  <c r="O33" i="276"/>
  <c r="N33" i="276"/>
  <c r="M33" i="276"/>
  <c r="L33" i="276"/>
  <c r="K33" i="276"/>
  <c r="J33" i="276"/>
  <c r="I33" i="276"/>
  <c r="H33" i="276"/>
  <c r="AG32" i="276"/>
  <c r="AF32" i="276"/>
  <c r="G32" i="276"/>
  <c r="F32" i="276"/>
  <c r="AG31" i="276"/>
  <c r="AF31" i="276"/>
  <c r="G31" i="276"/>
  <c r="F31" i="276"/>
  <c r="AG30" i="276"/>
  <c r="AG29" i="276" s="1"/>
  <c r="G30" i="276"/>
  <c r="F30" i="276"/>
  <c r="AM29" i="276"/>
  <c r="AL29" i="276"/>
  <c r="AK29" i="276"/>
  <c r="AJ29" i="276"/>
  <c r="AI29" i="276"/>
  <c r="AH29" i="276"/>
  <c r="AD29" i="276"/>
  <c r="AC29" i="276"/>
  <c r="AB29" i="276"/>
  <c r="AA29" i="276"/>
  <c r="Z29" i="276"/>
  <c r="Y29" i="276"/>
  <c r="X29" i="276"/>
  <c r="W29" i="276"/>
  <c r="V29" i="276"/>
  <c r="U29" i="276"/>
  <c r="S29" i="276"/>
  <c r="R29" i="276"/>
  <c r="Q29" i="276"/>
  <c r="P29" i="276"/>
  <c r="O29" i="276"/>
  <c r="N29" i="276"/>
  <c r="M29" i="276"/>
  <c r="L29" i="276"/>
  <c r="K29" i="276"/>
  <c r="J29" i="276"/>
  <c r="I29" i="276"/>
  <c r="H29" i="276"/>
  <c r="AG28" i="276"/>
  <c r="AF28" i="276"/>
  <c r="G28" i="276"/>
  <c r="F28" i="276"/>
  <c r="AG27" i="276"/>
  <c r="AF27" i="276"/>
  <c r="G27" i="276"/>
  <c r="G26" i="276" s="1"/>
  <c r="F27" i="276"/>
  <c r="AM26" i="276"/>
  <c r="AL26" i="276"/>
  <c r="AK26" i="276"/>
  <c r="AJ26" i="276"/>
  <c r="AI26" i="276"/>
  <c r="AH26" i="276"/>
  <c r="AD26" i="276"/>
  <c r="AC26" i="276"/>
  <c r="AB26" i="276"/>
  <c r="AA26" i="276"/>
  <c r="Z26" i="276"/>
  <c r="Y26" i="276"/>
  <c r="X26" i="276"/>
  <c r="W26" i="276"/>
  <c r="V26" i="276"/>
  <c r="U26" i="276"/>
  <c r="S26" i="276"/>
  <c r="R26" i="276"/>
  <c r="Q26" i="276"/>
  <c r="P26" i="276"/>
  <c r="O26" i="276"/>
  <c r="N26" i="276"/>
  <c r="M26" i="276"/>
  <c r="L26" i="276"/>
  <c r="K26" i="276"/>
  <c r="J26" i="276"/>
  <c r="I26" i="276"/>
  <c r="H26" i="276"/>
  <c r="AG25" i="276"/>
  <c r="AF25" i="276"/>
  <c r="AE25" i="276" s="1"/>
  <c r="G25" i="276"/>
  <c r="F25" i="276"/>
  <c r="AG24" i="276"/>
  <c r="AF24" i="276"/>
  <c r="AE24" i="276" s="1"/>
  <c r="G24" i="276"/>
  <c r="F24" i="276"/>
  <c r="AG23" i="276"/>
  <c r="AF23" i="276"/>
  <c r="G23" i="276"/>
  <c r="F23" i="276"/>
  <c r="AG22" i="276"/>
  <c r="AF22" i="276"/>
  <c r="AE22" i="276" s="1"/>
  <c r="G22" i="276"/>
  <c r="F22" i="276"/>
  <c r="F21" i="276" s="1"/>
  <c r="AM21" i="276"/>
  <c r="AL21" i="276"/>
  <c r="AK21" i="276"/>
  <c r="AJ21" i="276"/>
  <c r="AI21" i="276"/>
  <c r="AH21" i="276"/>
  <c r="AD21" i="276"/>
  <c r="AC21" i="276"/>
  <c r="AB21" i="276"/>
  <c r="AA21" i="276"/>
  <c r="Z21" i="276"/>
  <c r="Y21" i="276"/>
  <c r="X21" i="276"/>
  <c r="W21" i="276"/>
  <c r="V21" i="276"/>
  <c r="U21" i="276"/>
  <c r="S21" i="276"/>
  <c r="R21" i="276"/>
  <c r="Q21" i="276"/>
  <c r="P21" i="276"/>
  <c r="O21" i="276"/>
  <c r="N21" i="276"/>
  <c r="M21" i="276"/>
  <c r="L21" i="276"/>
  <c r="K21" i="276"/>
  <c r="J21" i="276"/>
  <c r="I21" i="276"/>
  <c r="H21" i="276"/>
  <c r="G19" i="276"/>
  <c r="F19" i="276"/>
  <c r="G18" i="276"/>
  <c r="F18" i="276"/>
  <c r="G17" i="276"/>
  <c r="F17" i="276"/>
  <c r="G16" i="276"/>
  <c r="F16" i="276"/>
  <c r="G15" i="276"/>
  <c r="F15" i="276"/>
  <c r="G14" i="276"/>
  <c r="F14" i="276"/>
  <c r="G13" i="276"/>
  <c r="F13" i="276"/>
  <c r="G12" i="276"/>
  <c r="F12" i="276"/>
  <c r="G11" i="276"/>
  <c r="F11" i="276"/>
  <c r="G10" i="276"/>
  <c r="F10" i="276"/>
  <c r="AM9" i="276"/>
  <c r="AL9" i="276"/>
  <c r="AK9" i="276"/>
  <c r="AJ9" i="276"/>
  <c r="AI9" i="276"/>
  <c r="AH9" i="276"/>
  <c r="AD9" i="276"/>
  <c r="AC9" i="276"/>
  <c r="AB9" i="276"/>
  <c r="AA9" i="276"/>
  <c r="Z9" i="276"/>
  <c r="Y9" i="276"/>
  <c r="X9" i="276"/>
  <c r="W9" i="276"/>
  <c r="V9" i="276"/>
  <c r="U9" i="276"/>
  <c r="S9" i="276"/>
  <c r="R9" i="276"/>
  <c r="Q9" i="276"/>
  <c r="P9" i="276"/>
  <c r="O9" i="276"/>
  <c r="N9" i="276"/>
  <c r="M9" i="276"/>
  <c r="L9" i="276"/>
  <c r="K9" i="276"/>
  <c r="J9" i="276"/>
  <c r="I9" i="276"/>
  <c r="H9" i="276"/>
  <c r="R59" i="296"/>
  <c r="M59" i="296"/>
  <c r="J59" i="296"/>
  <c r="I59" i="296"/>
  <c r="H59" i="296"/>
  <c r="R58" i="296"/>
  <c r="M58" i="296"/>
  <c r="J58" i="296"/>
  <c r="I58" i="296"/>
  <c r="H58" i="296"/>
  <c r="R57" i="296"/>
  <c r="M57" i="296"/>
  <c r="J57" i="296"/>
  <c r="I57" i="296"/>
  <c r="H57" i="296"/>
  <c r="R56" i="296"/>
  <c r="M56" i="296"/>
  <c r="J56" i="296"/>
  <c r="I56" i="296"/>
  <c r="H56" i="296"/>
  <c r="R55" i="296"/>
  <c r="M55" i="296"/>
  <c r="J55" i="296"/>
  <c r="I55" i="296"/>
  <c r="H55" i="296"/>
  <c r="R54" i="296"/>
  <c r="M54" i="296"/>
  <c r="J54" i="296"/>
  <c r="I54" i="296"/>
  <c r="H54" i="296"/>
  <c r="R53" i="296"/>
  <c r="M53" i="296"/>
  <c r="J53" i="296"/>
  <c r="I53" i="296"/>
  <c r="H53" i="296"/>
  <c r="R52" i="296"/>
  <c r="M52" i="296"/>
  <c r="J52" i="296"/>
  <c r="I52" i="296"/>
  <c r="H52" i="296"/>
  <c r="T51" i="296"/>
  <c r="S51" i="296"/>
  <c r="O51" i="296"/>
  <c r="N51" i="296"/>
  <c r="L51" i="296"/>
  <c r="K51" i="296"/>
  <c r="F51" i="296"/>
  <c r="E51" i="296"/>
  <c r="R50" i="296"/>
  <c r="M50" i="296"/>
  <c r="J50" i="296"/>
  <c r="I50" i="296"/>
  <c r="H50" i="296"/>
  <c r="R49" i="296"/>
  <c r="M49" i="296"/>
  <c r="J49" i="296"/>
  <c r="I49" i="296"/>
  <c r="H49" i="296"/>
  <c r="R48" i="296"/>
  <c r="M48" i="296"/>
  <c r="J48" i="296"/>
  <c r="I48" i="296"/>
  <c r="H48" i="296"/>
  <c r="R47" i="296"/>
  <c r="M47" i="296"/>
  <c r="J47" i="296"/>
  <c r="I47" i="296"/>
  <c r="H47" i="296"/>
  <c r="T46" i="296"/>
  <c r="S46" i="296"/>
  <c r="O46" i="296"/>
  <c r="N46" i="296"/>
  <c r="L46" i="296"/>
  <c r="K46" i="296"/>
  <c r="F46" i="296"/>
  <c r="E46" i="296"/>
  <c r="R45" i="296"/>
  <c r="M45" i="296"/>
  <c r="J45" i="296"/>
  <c r="I45" i="296"/>
  <c r="H45" i="296"/>
  <c r="R44" i="296"/>
  <c r="M44" i="296"/>
  <c r="J44" i="296"/>
  <c r="I44" i="296"/>
  <c r="H44" i="296"/>
  <c r="R43" i="296"/>
  <c r="M43" i="296"/>
  <c r="J43" i="296"/>
  <c r="I43" i="296"/>
  <c r="H43" i="296"/>
  <c r="R42" i="296"/>
  <c r="M42" i="296"/>
  <c r="J42" i="296"/>
  <c r="I42" i="296"/>
  <c r="H42" i="296"/>
  <c r="R41" i="296"/>
  <c r="M41" i="296"/>
  <c r="J41" i="296"/>
  <c r="I41" i="296"/>
  <c r="H41" i="296"/>
  <c r="R40" i="296"/>
  <c r="M40" i="296"/>
  <c r="J40" i="296"/>
  <c r="I40" i="296"/>
  <c r="H40" i="296"/>
  <c r="R39" i="296"/>
  <c r="M39" i="296"/>
  <c r="J39" i="296"/>
  <c r="I39" i="296"/>
  <c r="H39" i="296"/>
  <c r="T38" i="296"/>
  <c r="S38" i="296"/>
  <c r="O38" i="296"/>
  <c r="N38" i="296"/>
  <c r="L38" i="296"/>
  <c r="K38" i="296"/>
  <c r="F38" i="296"/>
  <c r="E38" i="296"/>
  <c r="R37" i="296"/>
  <c r="M37" i="296"/>
  <c r="J37" i="296"/>
  <c r="I37" i="296"/>
  <c r="H37" i="296"/>
  <c r="R36" i="296"/>
  <c r="M36" i="296"/>
  <c r="J36" i="296"/>
  <c r="I36" i="296"/>
  <c r="H36" i="296"/>
  <c r="R35" i="296"/>
  <c r="M35" i="296"/>
  <c r="J35" i="296"/>
  <c r="I35" i="296"/>
  <c r="H35" i="296"/>
  <c r="T34" i="296"/>
  <c r="S34" i="296"/>
  <c r="O34" i="296"/>
  <c r="N34" i="296"/>
  <c r="L34" i="296"/>
  <c r="K34" i="296"/>
  <c r="F34" i="296"/>
  <c r="E34" i="296"/>
  <c r="R33" i="296"/>
  <c r="M33" i="296"/>
  <c r="J33" i="296"/>
  <c r="I33" i="296"/>
  <c r="H33" i="296"/>
  <c r="R32" i="296"/>
  <c r="M32" i="296"/>
  <c r="J32" i="296"/>
  <c r="I32" i="296"/>
  <c r="H32" i="296"/>
  <c r="R31" i="296"/>
  <c r="M31" i="296"/>
  <c r="J31" i="296"/>
  <c r="I31" i="296"/>
  <c r="H31" i="296"/>
  <c r="T30" i="296"/>
  <c r="S30" i="296"/>
  <c r="O30" i="296"/>
  <c r="N30" i="296"/>
  <c r="L30" i="296"/>
  <c r="K30" i="296"/>
  <c r="F30" i="296"/>
  <c r="E30" i="296"/>
  <c r="R29" i="296"/>
  <c r="M29" i="296"/>
  <c r="J29" i="296"/>
  <c r="I29" i="296"/>
  <c r="H29" i="296"/>
  <c r="R28" i="296"/>
  <c r="M28" i="296"/>
  <c r="J28" i="296"/>
  <c r="I28" i="296"/>
  <c r="H28" i="296"/>
  <c r="T27" i="296"/>
  <c r="S27" i="296"/>
  <c r="O27" i="296"/>
  <c r="N27" i="296"/>
  <c r="L27" i="296"/>
  <c r="K27" i="296"/>
  <c r="F27" i="296"/>
  <c r="E27" i="296"/>
  <c r="R26" i="296"/>
  <c r="M26" i="296"/>
  <c r="J26" i="296"/>
  <c r="I26" i="296"/>
  <c r="H26" i="296"/>
  <c r="R25" i="296"/>
  <c r="M25" i="296"/>
  <c r="J25" i="296"/>
  <c r="I25" i="296"/>
  <c r="H25" i="296"/>
  <c r="R24" i="296"/>
  <c r="M24" i="296"/>
  <c r="J24" i="296"/>
  <c r="I24" i="296"/>
  <c r="H24" i="296"/>
  <c r="R23" i="296"/>
  <c r="M23" i="296"/>
  <c r="J23" i="296"/>
  <c r="I23" i="296"/>
  <c r="H23" i="296"/>
  <c r="T22" i="296"/>
  <c r="S22" i="296"/>
  <c r="O22" i="296"/>
  <c r="N22" i="296"/>
  <c r="L22" i="296"/>
  <c r="K22" i="296"/>
  <c r="F22" i="296"/>
  <c r="E22" i="296"/>
  <c r="R20" i="296"/>
  <c r="M20" i="296"/>
  <c r="J20" i="296"/>
  <c r="R19" i="296"/>
  <c r="M19" i="296"/>
  <c r="J19" i="296"/>
  <c r="R18" i="296"/>
  <c r="M18" i="296"/>
  <c r="J18" i="296"/>
  <c r="R17" i="296"/>
  <c r="M17" i="296"/>
  <c r="J17" i="296"/>
  <c r="R16" i="296"/>
  <c r="M16" i="296"/>
  <c r="J16" i="296"/>
  <c r="G16" i="296"/>
  <c r="R15" i="296"/>
  <c r="M15" i="296"/>
  <c r="J15" i="296"/>
  <c r="R14" i="296"/>
  <c r="M14" i="296"/>
  <c r="J14" i="296"/>
  <c r="R13" i="296"/>
  <c r="M13" i="296"/>
  <c r="J13" i="296"/>
  <c r="R12" i="296"/>
  <c r="M12" i="296"/>
  <c r="J12" i="296"/>
  <c r="R11" i="296"/>
  <c r="M11" i="296"/>
  <c r="J11" i="296"/>
  <c r="T10" i="296"/>
  <c r="S10" i="296"/>
  <c r="O10" i="296"/>
  <c r="N10" i="296"/>
  <c r="L10" i="296"/>
  <c r="K10" i="296"/>
  <c r="F10" i="296"/>
  <c r="E10" i="296"/>
  <c r="AH59" i="295"/>
  <c r="AG59" i="295"/>
  <c r="AF59" i="295" s="1"/>
  <c r="G59" i="295"/>
  <c r="F59" i="295"/>
  <c r="G58" i="295"/>
  <c r="F58" i="295"/>
  <c r="G57" i="295"/>
  <c r="F57" i="295"/>
  <c r="AF56" i="295"/>
  <c r="G56" i="295"/>
  <c r="F56" i="295"/>
  <c r="G55" i="295"/>
  <c r="F55" i="295"/>
  <c r="G54" i="295"/>
  <c r="F54" i="295"/>
  <c r="AF53" i="295"/>
  <c r="G53" i="295"/>
  <c r="F53" i="295"/>
  <c r="G52" i="295"/>
  <c r="F52" i="295"/>
  <c r="AN51" i="295"/>
  <c r="AM51" i="295"/>
  <c r="AL51" i="295"/>
  <c r="AK51" i="295"/>
  <c r="AJ51" i="295"/>
  <c r="AI51" i="295"/>
  <c r="AE51" i="295"/>
  <c r="AD51" i="295"/>
  <c r="AC51" i="295"/>
  <c r="AB51" i="295"/>
  <c r="AA51" i="295"/>
  <c r="Z51" i="295"/>
  <c r="Y51" i="295"/>
  <c r="X51" i="295"/>
  <c r="W51" i="295"/>
  <c r="V51" i="295"/>
  <c r="S51" i="295"/>
  <c r="R51" i="295"/>
  <c r="Q51" i="295"/>
  <c r="P51" i="295"/>
  <c r="O51" i="295"/>
  <c r="N51" i="295"/>
  <c r="M51" i="295"/>
  <c r="L51" i="295"/>
  <c r="K51" i="295"/>
  <c r="J51" i="295"/>
  <c r="I51" i="295"/>
  <c r="H51" i="295"/>
  <c r="G50" i="295"/>
  <c r="F50" i="295"/>
  <c r="G49" i="295"/>
  <c r="F49" i="295"/>
  <c r="G48" i="295"/>
  <c r="F48" i="295"/>
  <c r="AF47" i="295"/>
  <c r="G47" i="295"/>
  <c r="F47" i="295"/>
  <c r="AN46" i="295"/>
  <c r="AM46" i="295"/>
  <c r="AL46" i="295"/>
  <c r="AK46" i="295"/>
  <c r="AJ46" i="295"/>
  <c r="AI46" i="295"/>
  <c r="AE46" i="295"/>
  <c r="AD46" i="295"/>
  <c r="AC46" i="295"/>
  <c r="AB46" i="295"/>
  <c r="AA46" i="295"/>
  <c r="Z46" i="295"/>
  <c r="Y46" i="295"/>
  <c r="X46" i="295"/>
  <c r="W46" i="295"/>
  <c r="V46" i="295"/>
  <c r="S46" i="295"/>
  <c r="R46" i="295"/>
  <c r="Q46" i="295"/>
  <c r="P46" i="295"/>
  <c r="O46" i="295"/>
  <c r="N46" i="295"/>
  <c r="M46" i="295"/>
  <c r="L46" i="295"/>
  <c r="K46" i="295"/>
  <c r="J46" i="295"/>
  <c r="I46" i="295"/>
  <c r="H46" i="295"/>
  <c r="G45" i="295"/>
  <c r="F45" i="295"/>
  <c r="G44" i="295"/>
  <c r="F44" i="295"/>
  <c r="G43" i="295"/>
  <c r="F43" i="295"/>
  <c r="G42" i="295"/>
  <c r="F42" i="295"/>
  <c r="G41" i="295"/>
  <c r="F41" i="295"/>
  <c r="G40" i="295"/>
  <c r="F40" i="295"/>
  <c r="G39" i="295"/>
  <c r="F39" i="295"/>
  <c r="AN38" i="295"/>
  <c r="AM38" i="295"/>
  <c r="AL38" i="295"/>
  <c r="AK38" i="295"/>
  <c r="AJ38" i="295"/>
  <c r="AI38" i="295"/>
  <c r="AE38" i="295"/>
  <c r="AD38" i="295"/>
  <c r="AC38" i="295"/>
  <c r="AB38" i="295"/>
  <c r="AA38" i="295"/>
  <c r="Z38" i="295"/>
  <c r="Y38" i="295"/>
  <c r="X38" i="295"/>
  <c r="W38" i="295"/>
  <c r="V38" i="295"/>
  <c r="S38" i="295"/>
  <c r="R38" i="295"/>
  <c r="Q38" i="295"/>
  <c r="P38" i="295"/>
  <c r="O38" i="295"/>
  <c r="N38" i="295"/>
  <c r="M38" i="295"/>
  <c r="L38" i="295"/>
  <c r="K38" i="295"/>
  <c r="J38" i="295"/>
  <c r="I38" i="295"/>
  <c r="H38" i="295"/>
  <c r="G37" i="295"/>
  <c r="F37" i="295"/>
  <c r="G36" i="295"/>
  <c r="F36" i="295"/>
  <c r="G35" i="295"/>
  <c r="F35" i="295"/>
  <c r="AN34" i="295"/>
  <c r="AM34" i="295"/>
  <c r="AL34" i="295"/>
  <c r="AK34" i="295"/>
  <c r="AJ34" i="295"/>
  <c r="AI34" i="295"/>
  <c r="AE34" i="295"/>
  <c r="AD34" i="295"/>
  <c r="AC34" i="295"/>
  <c r="AB34" i="295"/>
  <c r="AA34" i="295"/>
  <c r="Z34" i="295"/>
  <c r="Y34" i="295"/>
  <c r="X34" i="295"/>
  <c r="W34" i="295"/>
  <c r="V34" i="295"/>
  <c r="S34" i="295"/>
  <c r="R34" i="295"/>
  <c r="Q34" i="295"/>
  <c r="P34" i="295"/>
  <c r="O34" i="295"/>
  <c r="N34" i="295"/>
  <c r="M34" i="295"/>
  <c r="L34" i="295"/>
  <c r="K34" i="295"/>
  <c r="J34" i="295"/>
  <c r="I34" i="295"/>
  <c r="H34" i="295"/>
  <c r="AF33" i="295"/>
  <c r="G33" i="295"/>
  <c r="F33" i="295"/>
  <c r="G32" i="295"/>
  <c r="F32" i="295"/>
  <c r="AF31" i="295"/>
  <c r="G31" i="295"/>
  <c r="F31" i="295"/>
  <c r="F30" i="295" s="1"/>
  <c r="AN30" i="295"/>
  <c r="AM30" i="295"/>
  <c r="AL30" i="295"/>
  <c r="AK30" i="295"/>
  <c r="AJ30" i="295"/>
  <c r="AI30" i="295"/>
  <c r="AE30" i="295"/>
  <c r="AD30" i="295"/>
  <c r="AC30" i="295"/>
  <c r="AB30" i="295"/>
  <c r="AA30" i="295"/>
  <c r="Z30" i="295"/>
  <c r="Y30" i="295"/>
  <c r="X30" i="295"/>
  <c r="W30" i="295"/>
  <c r="V30" i="295"/>
  <c r="S30" i="295"/>
  <c r="R30" i="295"/>
  <c r="Q30" i="295"/>
  <c r="P30" i="295"/>
  <c r="O30" i="295"/>
  <c r="N30" i="295"/>
  <c r="M30" i="295"/>
  <c r="L30" i="295"/>
  <c r="K30" i="295"/>
  <c r="J30" i="295"/>
  <c r="I30" i="295"/>
  <c r="H30" i="295"/>
  <c r="AH28" i="295"/>
  <c r="G29" i="295"/>
  <c r="F29" i="295"/>
  <c r="F28" i="295" s="1"/>
  <c r="AN28" i="295"/>
  <c r="AM28" i="295"/>
  <c r="AL28" i="295"/>
  <c r="AK28" i="295"/>
  <c r="AJ28" i="295"/>
  <c r="AI28" i="295"/>
  <c r="AE28" i="295"/>
  <c r="AD28" i="295"/>
  <c r="AC28" i="295"/>
  <c r="AB28" i="295"/>
  <c r="AA28" i="295"/>
  <c r="Z28" i="295"/>
  <c r="Y28" i="295"/>
  <c r="X28" i="295"/>
  <c r="W28" i="295"/>
  <c r="V28" i="295"/>
  <c r="S28" i="295"/>
  <c r="R28" i="295"/>
  <c r="Q28" i="295"/>
  <c r="P28" i="295"/>
  <c r="O28" i="295"/>
  <c r="N28" i="295"/>
  <c r="M28" i="295"/>
  <c r="L28" i="295"/>
  <c r="K28" i="295"/>
  <c r="J28" i="295"/>
  <c r="I28" i="295"/>
  <c r="H28" i="295"/>
  <c r="G27" i="295"/>
  <c r="F27" i="295"/>
  <c r="G26" i="295"/>
  <c r="F26" i="295"/>
  <c r="AN25" i="295"/>
  <c r="AM25" i="295"/>
  <c r="AL25" i="295"/>
  <c r="AK25" i="295"/>
  <c r="AJ25" i="295"/>
  <c r="AI25" i="295"/>
  <c r="AE25" i="295"/>
  <c r="AD25" i="295"/>
  <c r="AC25" i="295"/>
  <c r="AB25" i="295"/>
  <c r="AA25" i="295"/>
  <c r="Z25" i="295"/>
  <c r="Y25" i="295"/>
  <c r="X25" i="295"/>
  <c r="W25" i="295"/>
  <c r="V25" i="295"/>
  <c r="S25" i="295"/>
  <c r="R25" i="295"/>
  <c r="Q25" i="295"/>
  <c r="P25" i="295"/>
  <c r="O25" i="295"/>
  <c r="N25" i="295"/>
  <c r="M25" i="295"/>
  <c r="L25" i="295"/>
  <c r="K25" i="295"/>
  <c r="J25" i="295"/>
  <c r="I25" i="295"/>
  <c r="H25" i="295"/>
  <c r="G24" i="295"/>
  <c r="F24" i="295"/>
  <c r="G23" i="295"/>
  <c r="F23" i="295"/>
  <c r="G22" i="295"/>
  <c r="F22" i="295"/>
  <c r="G21" i="295"/>
  <c r="F21" i="295"/>
  <c r="AN20" i="295"/>
  <c r="AM20" i="295"/>
  <c r="AL20" i="295"/>
  <c r="AK20" i="295"/>
  <c r="AJ20" i="295"/>
  <c r="AI20" i="295"/>
  <c r="AE20" i="295"/>
  <c r="AD20" i="295"/>
  <c r="AC20" i="295"/>
  <c r="AB20" i="295"/>
  <c r="AA20" i="295"/>
  <c r="Z20" i="295"/>
  <c r="Y20" i="295"/>
  <c r="X20" i="295"/>
  <c r="W20" i="295"/>
  <c r="V20" i="295"/>
  <c r="S20" i="295"/>
  <c r="R20" i="295"/>
  <c r="R19" i="295" s="1"/>
  <c r="Q20" i="295"/>
  <c r="P20" i="295"/>
  <c r="O20" i="295"/>
  <c r="O19" i="295" s="1"/>
  <c r="N20" i="295"/>
  <c r="N19" i="295" s="1"/>
  <c r="M20" i="295"/>
  <c r="M19" i="295" s="1"/>
  <c r="L20" i="295"/>
  <c r="K20" i="295"/>
  <c r="J20" i="295"/>
  <c r="J19" i="295" s="1"/>
  <c r="I20" i="295"/>
  <c r="H20" i="295"/>
  <c r="G18" i="295"/>
  <c r="F18" i="295"/>
  <c r="G17" i="295"/>
  <c r="F17" i="295"/>
  <c r="G16" i="295"/>
  <c r="F16" i="295"/>
  <c r="G15" i="295"/>
  <c r="F15" i="295"/>
  <c r="G14" i="295"/>
  <c r="F14" i="295"/>
  <c r="G13" i="295"/>
  <c r="F13" i="295"/>
  <c r="G12" i="295"/>
  <c r="F12" i="295"/>
  <c r="G11" i="295"/>
  <c r="F11" i="295"/>
  <c r="G10" i="295"/>
  <c r="F10" i="295"/>
  <c r="G9" i="295"/>
  <c r="F9" i="295"/>
  <c r="AN8" i="295"/>
  <c r="AM8" i="295"/>
  <c r="AL8" i="295"/>
  <c r="AK8" i="295"/>
  <c r="AJ8" i="295"/>
  <c r="AI8" i="295"/>
  <c r="AE8" i="295"/>
  <c r="AD8" i="295"/>
  <c r="AC8" i="295"/>
  <c r="AB8" i="295"/>
  <c r="AA8" i="295"/>
  <c r="Z8" i="295"/>
  <c r="Y8" i="295"/>
  <c r="X8" i="295"/>
  <c r="W8" i="295"/>
  <c r="V8" i="295"/>
  <c r="S8" i="295"/>
  <c r="R8" i="295"/>
  <c r="Q8" i="295"/>
  <c r="P8" i="295"/>
  <c r="O8" i="295"/>
  <c r="N8" i="295"/>
  <c r="M8" i="295"/>
  <c r="L8" i="295"/>
  <c r="K8" i="295"/>
  <c r="J8" i="295"/>
  <c r="I8" i="295"/>
  <c r="AA62" i="275"/>
  <c r="X62" i="275"/>
  <c r="U62" i="275"/>
  <c r="R62" i="275"/>
  <c r="M62" i="275"/>
  <c r="J62" i="275"/>
  <c r="I62" i="275"/>
  <c r="H62" i="275"/>
  <c r="AA61" i="275"/>
  <c r="X61" i="275"/>
  <c r="U61" i="275"/>
  <c r="R61" i="275"/>
  <c r="M61" i="275"/>
  <c r="J61" i="275"/>
  <c r="I61" i="275"/>
  <c r="H61" i="275"/>
  <c r="AA60" i="275"/>
  <c r="X60" i="275"/>
  <c r="U60" i="275"/>
  <c r="R60" i="275"/>
  <c r="M60" i="275"/>
  <c r="J60" i="275"/>
  <c r="I60" i="275"/>
  <c r="H60" i="275"/>
  <c r="AA59" i="275"/>
  <c r="X59" i="275"/>
  <c r="U59" i="275"/>
  <c r="R59" i="275"/>
  <c r="M59" i="275"/>
  <c r="J59" i="275"/>
  <c r="I59" i="275"/>
  <c r="H59" i="275"/>
  <c r="AA58" i="275"/>
  <c r="X58" i="275"/>
  <c r="U58" i="275"/>
  <c r="R58" i="275"/>
  <c r="M58" i="275"/>
  <c r="J58" i="275"/>
  <c r="AA57" i="275"/>
  <c r="X57" i="275"/>
  <c r="U57" i="275"/>
  <c r="R57" i="275"/>
  <c r="M57" i="275"/>
  <c r="J57" i="275"/>
  <c r="I57" i="275"/>
  <c r="H57" i="275"/>
  <c r="AA56" i="275"/>
  <c r="X56" i="275"/>
  <c r="U56" i="275"/>
  <c r="R56" i="275"/>
  <c r="M56" i="275"/>
  <c r="J56" i="275"/>
  <c r="I56" i="275"/>
  <c r="H56" i="275"/>
  <c r="AA55" i="275"/>
  <c r="AA54" i="275" s="1"/>
  <c r="X55" i="275"/>
  <c r="U55" i="275"/>
  <c r="R55" i="275"/>
  <c r="M55" i="275"/>
  <c r="M54" i="275" s="1"/>
  <c r="J55" i="275"/>
  <c r="I55" i="275"/>
  <c r="H55" i="275"/>
  <c r="AC54" i="275"/>
  <c r="AB54" i="275"/>
  <c r="Z54" i="275"/>
  <c r="Y54" i="275"/>
  <c r="W54" i="275"/>
  <c r="V54" i="275"/>
  <c r="T54" i="275"/>
  <c r="S54" i="275"/>
  <c r="O54" i="275"/>
  <c r="N54" i="275"/>
  <c r="L54" i="275"/>
  <c r="K54" i="275"/>
  <c r="F54" i="275"/>
  <c r="E54" i="275"/>
  <c r="AA53" i="275"/>
  <c r="X53" i="275"/>
  <c r="U53" i="275"/>
  <c r="R53" i="275"/>
  <c r="M53" i="275"/>
  <c r="J53" i="275"/>
  <c r="I53" i="275"/>
  <c r="H53" i="275"/>
  <c r="AA52" i="275"/>
  <c r="X52" i="275"/>
  <c r="U52" i="275"/>
  <c r="R52" i="275"/>
  <c r="M52" i="275"/>
  <c r="J52" i="275"/>
  <c r="I52" i="275"/>
  <c r="H52" i="275"/>
  <c r="AA51" i="275"/>
  <c r="X51" i="275"/>
  <c r="U51" i="275"/>
  <c r="R51" i="275"/>
  <c r="M51" i="275"/>
  <c r="J51" i="275"/>
  <c r="I51" i="275"/>
  <c r="H51" i="275"/>
  <c r="AA50" i="275"/>
  <c r="X50" i="275"/>
  <c r="X49" i="275" s="1"/>
  <c r="U50" i="275"/>
  <c r="R50" i="275"/>
  <c r="M50" i="275"/>
  <c r="M49" i="275" s="1"/>
  <c r="J50" i="275"/>
  <c r="I50" i="275"/>
  <c r="H50" i="275"/>
  <c r="AC49" i="275"/>
  <c r="AB49" i="275"/>
  <c r="Z49" i="275"/>
  <c r="Y49" i="275"/>
  <c r="W49" i="275"/>
  <c r="V49" i="275"/>
  <c r="T49" i="275"/>
  <c r="S49" i="275"/>
  <c r="O49" i="275"/>
  <c r="N49" i="275"/>
  <c r="L49" i="275"/>
  <c r="K49" i="275"/>
  <c r="F49" i="275"/>
  <c r="E49" i="275"/>
  <c r="AA48" i="275"/>
  <c r="X48" i="275"/>
  <c r="U48" i="275"/>
  <c r="R48" i="275"/>
  <c r="M48" i="275"/>
  <c r="J48" i="275"/>
  <c r="I48" i="275"/>
  <c r="H48" i="275"/>
  <c r="AA47" i="275"/>
  <c r="X47" i="275"/>
  <c r="U47" i="275"/>
  <c r="R47" i="275"/>
  <c r="M47" i="275"/>
  <c r="J47" i="275"/>
  <c r="I47" i="275"/>
  <c r="H47" i="275"/>
  <c r="AA46" i="275"/>
  <c r="X46" i="275"/>
  <c r="U46" i="275"/>
  <c r="R46" i="275"/>
  <c r="M46" i="275"/>
  <c r="J46" i="275"/>
  <c r="I46" i="275"/>
  <c r="H46" i="275"/>
  <c r="AA45" i="275"/>
  <c r="X45" i="275"/>
  <c r="U45" i="275"/>
  <c r="R45" i="275"/>
  <c r="M45" i="275"/>
  <c r="J45" i="275"/>
  <c r="I45" i="275"/>
  <c r="H45" i="275"/>
  <c r="AA44" i="275"/>
  <c r="X44" i="275"/>
  <c r="U44" i="275"/>
  <c r="R44" i="275"/>
  <c r="M44" i="275"/>
  <c r="J44" i="275"/>
  <c r="I44" i="275"/>
  <c r="H44" i="275"/>
  <c r="AA43" i="275"/>
  <c r="X43" i="275"/>
  <c r="U43" i="275"/>
  <c r="R43" i="275"/>
  <c r="M43" i="275"/>
  <c r="J43" i="275"/>
  <c r="I43" i="275"/>
  <c r="H43" i="275"/>
  <c r="AA42" i="275"/>
  <c r="AA41" i="275" s="1"/>
  <c r="X42" i="275"/>
  <c r="U42" i="275"/>
  <c r="U41" i="275" s="1"/>
  <c r="R42" i="275"/>
  <c r="M42" i="275"/>
  <c r="J42" i="275"/>
  <c r="I42" i="275"/>
  <c r="H42" i="275"/>
  <c r="AC41" i="275"/>
  <c r="AB41" i="275"/>
  <c r="Z41" i="275"/>
  <c r="Y41" i="275"/>
  <c r="W41" i="275"/>
  <c r="V41" i="275"/>
  <c r="T41" i="275"/>
  <c r="S41" i="275"/>
  <c r="O41" i="275"/>
  <c r="N41" i="275"/>
  <c r="L41" i="275"/>
  <c r="K41" i="275"/>
  <c r="F41" i="275"/>
  <c r="E41" i="275"/>
  <c r="AA40" i="275"/>
  <c r="X40" i="275"/>
  <c r="U40" i="275"/>
  <c r="R40" i="275"/>
  <c r="M40" i="275"/>
  <c r="J40" i="275"/>
  <c r="I40" i="275"/>
  <c r="H40" i="275"/>
  <c r="AA39" i="275"/>
  <c r="X39" i="275"/>
  <c r="U39" i="275"/>
  <c r="R39" i="275"/>
  <c r="M39" i="275"/>
  <c r="J39" i="275"/>
  <c r="I39" i="275"/>
  <c r="H39" i="275"/>
  <c r="AA38" i="275"/>
  <c r="AA37" i="275" s="1"/>
  <c r="X38" i="275"/>
  <c r="U38" i="275"/>
  <c r="U37" i="275" s="1"/>
  <c r="R38" i="275"/>
  <c r="M38" i="275"/>
  <c r="J38" i="275"/>
  <c r="I38" i="275"/>
  <c r="H38" i="275"/>
  <c r="AC37" i="275"/>
  <c r="AB37" i="275"/>
  <c r="Z37" i="275"/>
  <c r="Y37" i="275"/>
  <c r="W37" i="275"/>
  <c r="V37" i="275"/>
  <c r="T37" i="275"/>
  <c r="S37" i="275"/>
  <c r="O37" i="275"/>
  <c r="N37" i="275"/>
  <c r="L37" i="275"/>
  <c r="K37" i="275"/>
  <c r="F37" i="275"/>
  <c r="E37" i="275"/>
  <c r="AA36" i="275"/>
  <c r="X36" i="275"/>
  <c r="U36" i="275"/>
  <c r="R36" i="275"/>
  <c r="M36" i="275"/>
  <c r="J36" i="275"/>
  <c r="I36" i="275"/>
  <c r="H36" i="275"/>
  <c r="AA35" i="275"/>
  <c r="X35" i="275"/>
  <c r="U35" i="275"/>
  <c r="R35" i="275"/>
  <c r="M35" i="275"/>
  <c r="J35" i="275"/>
  <c r="I35" i="275"/>
  <c r="H35" i="275"/>
  <c r="AA34" i="275"/>
  <c r="AA33" i="275" s="1"/>
  <c r="X34" i="275"/>
  <c r="X33" i="275" s="1"/>
  <c r="U34" i="275"/>
  <c r="U33" i="275" s="1"/>
  <c r="R34" i="275"/>
  <c r="M34" i="275"/>
  <c r="M33" i="275" s="1"/>
  <c r="J34" i="275"/>
  <c r="I34" i="275"/>
  <c r="H34" i="275"/>
  <c r="AC33" i="275"/>
  <c r="AB33" i="275"/>
  <c r="Z33" i="275"/>
  <c r="Y33" i="275"/>
  <c r="W33" i="275"/>
  <c r="V33" i="275"/>
  <c r="T33" i="275"/>
  <c r="S33" i="275"/>
  <c r="O33" i="275"/>
  <c r="N33" i="275"/>
  <c r="L33" i="275"/>
  <c r="K33" i="275"/>
  <c r="F33" i="275"/>
  <c r="E33" i="275"/>
  <c r="AA32" i="275"/>
  <c r="AA31" i="275" s="1"/>
  <c r="X32" i="275"/>
  <c r="X31" i="275" s="1"/>
  <c r="U32" i="275"/>
  <c r="R32" i="275"/>
  <c r="R31" i="275" s="1"/>
  <c r="M32" i="275"/>
  <c r="M31" i="275" s="1"/>
  <c r="J32" i="275"/>
  <c r="J31" i="275" s="1"/>
  <c r="I32" i="275"/>
  <c r="I31" i="275" s="1"/>
  <c r="H32" i="275"/>
  <c r="AC31" i="275"/>
  <c r="AB31" i="275"/>
  <c r="Z31" i="275"/>
  <c r="Y31" i="275"/>
  <c r="W31" i="275"/>
  <c r="V31" i="275"/>
  <c r="U31" i="275"/>
  <c r="T31" i="275"/>
  <c r="S31" i="275"/>
  <c r="O31" i="275"/>
  <c r="N31" i="275"/>
  <c r="L31" i="275"/>
  <c r="K31" i="275"/>
  <c r="F31" i="275"/>
  <c r="E31" i="275"/>
  <c r="AA30" i="275"/>
  <c r="X30" i="275"/>
  <c r="U30" i="275"/>
  <c r="R30" i="275"/>
  <c r="M30" i="275"/>
  <c r="J30" i="275"/>
  <c r="I30" i="275"/>
  <c r="H30" i="275"/>
  <c r="AA29" i="275"/>
  <c r="AA28" i="275" s="1"/>
  <c r="X29" i="275"/>
  <c r="U29" i="275"/>
  <c r="U28" i="275" s="1"/>
  <c r="R29" i="275"/>
  <c r="M29" i="275"/>
  <c r="M28" i="275" s="1"/>
  <c r="J29" i="275"/>
  <c r="I29" i="275"/>
  <c r="H29" i="275"/>
  <c r="AC28" i="275"/>
  <c r="AB28" i="275"/>
  <c r="Z28" i="275"/>
  <c r="Y28" i="275"/>
  <c r="W28" i="275"/>
  <c r="V28" i="275"/>
  <c r="T28" i="275"/>
  <c r="S28" i="275"/>
  <c r="O28" i="275"/>
  <c r="N28" i="275"/>
  <c r="L28" i="275"/>
  <c r="K28" i="275"/>
  <c r="F28" i="275"/>
  <c r="E28" i="275"/>
  <c r="AA27" i="275"/>
  <c r="X27" i="275"/>
  <c r="U27" i="275"/>
  <c r="R27" i="275"/>
  <c r="M27" i="275"/>
  <c r="J27" i="275"/>
  <c r="AA26" i="275"/>
  <c r="X26" i="275"/>
  <c r="R26" i="275"/>
  <c r="M26" i="275"/>
  <c r="J26" i="275"/>
  <c r="AA25" i="275"/>
  <c r="X25" i="275"/>
  <c r="U25" i="275"/>
  <c r="R25" i="275"/>
  <c r="M25" i="275"/>
  <c r="J25" i="275"/>
  <c r="AA24" i="275"/>
  <c r="X24" i="275"/>
  <c r="U24" i="275"/>
  <c r="R24" i="275"/>
  <c r="M24" i="275"/>
  <c r="J24" i="275"/>
  <c r="AC23" i="275"/>
  <c r="AB23" i="275"/>
  <c r="Z23" i="275"/>
  <c r="Y23" i="275"/>
  <c r="W23" i="275"/>
  <c r="V23" i="275"/>
  <c r="T23" i="275"/>
  <c r="S23" i="275"/>
  <c r="O23" i="275"/>
  <c r="N23" i="275"/>
  <c r="L23" i="275"/>
  <c r="K23" i="275"/>
  <c r="F23" i="275"/>
  <c r="E23" i="275"/>
  <c r="AA21" i="275"/>
  <c r="X21" i="275"/>
  <c r="U21" i="275"/>
  <c r="R21" i="275"/>
  <c r="M21" i="275"/>
  <c r="J21" i="275"/>
  <c r="I21" i="275"/>
  <c r="H21" i="275"/>
  <c r="AA20" i="275"/>
  <c r="X20" i="275"/>
  <c r="U20" i="275"/>
  <c r="R20" i="275"/>
  <c r="M20" i="275"/>
  <c r="J20" i="275"/>
  <c r="I20" i="275"/>
  <c r="H20" i="275"/>
  <c r="AA19" i="275"/>
  <c r="X19" i="275"/>
  <c r="U19" i="275"/>
  <c r="R19" i="275"/>
  <c r="M19" i="275"/>
  <c r="J19" i="275"/>
  <c r="I19" i="275"/>
  <c r="H19" i="275"/>
  <c r="AA18" i="275"/>
  <c r="X18" i="275"/>
  <c r="U18" i="275"/>
  <c r="R18" i="275"/>
  <c r="M18" i="275"/>
  <c r="J18" i="275"/>
  <c r="I18" i="275"/>
  <c r="H18" i="275"/>
  <c r="AA17" i="275"/>
  <c r="X17" i="275"/>
  <c r="U17" i="275"/>
  <c r="R17" i="275"/>
  <c r="M17" i="275"/>
  <c r="J17" i="275"/>
  <c r="I17" i="275"/>
  <c r="H17" i="275"/>
  <c r="AA16" i="275"/>
  <c r="X16" i="275"/>
  <c r="U16" i="275"/>
  <c r="R16" i="275"/>
  <c r="M16" i="275"/>
  <c r="J16" i="275"/>
  <c r="I16" i="275"/>
  <c r="H16" i="275"/>
  <c r="AA15" i="275"/>
  <c r="X15" i="275"/>
  <c r="U15" i="275"/>
  <c r="R15" i="275"/>
  <c r="M15" i="275"/>
  <c r="J15" i="275"/>
  <c r="I15" i="275"/>
  <c r="H15" i="275"/>
  <c r="AA14" i="275"/>
  <c r="X14" i="275"/>
  <c r="U14" i="275"/>
  <c r="R14" i="275"/>
  <c r="M14" i="275"/>
  <c r="J14" i="275"/>
  <c r="I14" i="275"/>
  <c r="H14" i="275"/>
  <c r="AA13" i="275"/>
  <c r="X13" i="275"/>
  <c r="U13" i="275"/>
  <c r="R13" i="275"/>
  <c r="M13" i="275"/>
  <c r="J13" i="275"/>
  <c r="I13" i="275"/>
  <c r="H13" i="275"/>
  <c r="AA12" i="275"/>
  <c r="X12" i="275"/>
  <c r="U12" i="275"/>
  <c r="R12" i="275"/>
  <c r="M12" i="275"/>
  <c r="J12" i="275"/>
  <c r="I12" i="275"/>
  <c r="H12" i="275"/>
  <c r="H11" i="275" s="1"/>
  <c r="AC11" i="275"/>
  <c r="Z11" i="275"/>
  <c r="Y11" i="275"/>
  <c r="W11" i="275"/>
  <c r="V11" i="275"/>
  <c r="U11" i="275"/>
  <c r="T11" i="275"/>
  <c r="S11" i="275"/>
  <c r="O11" i="275"/>
  <c r="N11" i="275"/>
  <c r="L11" i="275"/>
  <c r="K11" i="275"/>
  <c r="F11" i="275"/>
  <c r="E11" i="275"/>
  <c r="L66" i="274"/>
  <c r="L65" i="274"/>
  <c r="L64" i="274"/>
  <c r="L63" i="274"/>
  <c r="L62" i="274"/>
  <c r="R61" i="274"/>
  <c r="O61" i="274"/>
  <c r="R60" i="274"/>
  <c r="O60" i="274"/>
  <c r="N60" i="274"/>
  <c r="M60" i="274"/>
  <c r="R59" i="274"/>
  <c r="O59" i="274"/>
  <c r="N59" i="274"/>
  <c r="M59" i="274"/>
  <c r="R58" i="274"/>
  <c r="O58" i="274"/>
  <c r="N58" i="274"/>
  <c r="M58" i="274"/>
  <c r="R57" i="274"/>
  <c r="O57" i="274"/>
  <c r="N57" i="274"/>
  <c r="M57" i="274"/>
  <c r="R56" i="274"/>
  <c r="O56" i="274"/>
  <c r="N56" i="274"/>
  <c r="M56" i="274"/>
  <c r="R55" i="274"/>
  <c r="O55" i="274"/>
  <c r="N55" i="274"/>
  <c r="M55" i="274"/>
  <c r="R54" i="274"/>
  <c r="O54" i="274"/>
  <c r="N54" i="274"/>
  <c r="M54" i="274"/>
  <c r="R53" i="274"/>
  <c r="O53" i="274"/>
  <c r="N53" i="274"/>
  <c r="M53" i="274"/>
  <c r="R52" i="274"/>
  <c r="O52" i="274"/>
  <c r="N52" i="274"/>
  <c r="M52" i="274"/>
  <c r="R51" i="274"/>
  <c r="O51" i="274"/>
  <c r="N51" i="274"/>
  <c r="M51" i="274"/>
  <c r="R50" i="274"/>
  <c r="O50" i="274"/>
  <c r="N50" i="274"/>
  <c r="M50" i="274"/>
  <c r="R49" i="274"/>
  <c r="O49" i="274"/>
  <c r="N49" i="274"/>
  <c r="M49" i="274"/>
  <c r="R48" i="274"/>
  <c r="O48" i="274"/>
  <c r="N48" i="274"/>
  <c r="M48" i="274"/>
  <c r="R47" i="274"/>
  <c r="O47" i="274"/>
  <c r="N47" i="274"/>
  <c r="M47" i="274"/>
  <c r="T46" i="274"/>
  <c r="S46" i="274"/>
  <c r="Q46" i="274"/>
  <c r="P46" i="274"/>
  <c r="L43" i="274"/>
  <c r="L42" i="274"/>
  <c r="L41" i="274"/>
  <c r="L25" i="274"/>
  <c r="L24" i="274"/>
  <c r="L23" i="274"/>
  <c r="L22" i="274"/>
  <c r="L21" i="274"/>
  <c r="L20" i="274"/>
  <c r="L19" i="274"/>
  <c r="L18" i="274"/>
  <c r="L17" i="274"/>
  <c r="L16" i="274"/>
  <c r="L15" i="274"/>
  <c r="L14" i="274"/>
  <c r="L13" i="274"/>
  <c r="L12" i="274"/>
  <c r="L11" i="274"/>
  <c r="L10" i="274"/>
  <c r="L9" i="274"/>
  <c r="L8" i="274"/>
  <c r="L7" i="274"/>
  <c r="L6" i="274"/>
  <c r="L5" i="274"/>
  <c r="L4" i="274"/>
  <c r="L3" i="274"/>
  <c r="M41" i="273"/>
  <c r="J41" i="273"/>
  <c r="I41" i="273"/>
  <c r="H41" i="273"/>
  <c r="M40" i="273"/>
  <c r="J40" i="273"/>
  <c r="I40" i="273"/>
  <c r="H40" i="273"/>
  <c r="M39" i="273"/>
  <c r="J39" i="273"/>
  <c r="I39" i="273"/>
  <c r="H39" i="273"/>
  <c r="M38" i="273"/>
  <c r="J38" i="273"/>
  <c r="I38" i="273"/>
  <c r="H38" i="273"/>
  <c r="M37" i="273"/>
  <c r="J37" i="273"/>
  <c r="I37" i="273"/>
  <c r="H37" i="273"/>
  <c r="M36" i="273"/>
  <c r="J36" i="273"/>
  <c r="I36" i="273"/>
  <c r="H36" i="273"/>
  <c r="M35" i="273"/>
  <c r="J35" i="273"/>
  <c r="I35" i="273"/>
  <c r="H35" i="273"/>
  <c r="M34" i="273"/>
  <c r="J34" i="273"/>
  <c r="I34" i="273"/>
  <c r="H34" i="273"/>
  <c r="M33" i="273"/>
  <c r="J33" i="273"/>
  <c r="I33" i="273"/>
  <c r="H33" i="273"/>
  <c r="M32" i="273"/>
  <c r="J32" i="273"/>
  <c r="I32" i="273"/>
  <c r="H32" i="273"/>
  <c r="M31" i="273"/>
  <c r="J31" i="273"/>
  <c r="I31" i="273"/>
  <c r="H31" i="273"/>
  <c r="O30" i="273"/>
  <c r="N30" i="273"/>
  <c r="L30" i="273"/>
  <c r="K30" i="273"/>
  <c r="M29" i="273"/>
  <c r="J29" i="273"/>
  <c r="I29" i="273"/>
  <c r="H29" i="273"/>
  <c r="M28" i="273"/>
  <c r="J28" i="273"/>
  <c r="I28" i="273"/>
  <c r="H28" i="273"/>
  <c r="M27" i="273"/>
  <c r="J27" i="273"/>
  <c r="I27" i="273"/>
  <c r="H27" i="273"/>
  <c r="M26" i="273"/>
  <c r="J26" i="273"/>
  <c r="I26" i="273"/>
  <c r="H26" i="273"/>
  <c r="M25" i="273"/>
  <c r="J25" i="273"/>
  <c r="I25" i="273"/>
  <c r="H25" i="273"/>
  <c r="M24" i="273"/>
  <c r="J24" i="273"/>
  <c r="I24" i="273"/>
  <c r="H24" i="273"/>
  <c r="M23" i="273"/>
  <c r="J23" i="273"/>
  <c r="I23" i="273"/>
  <c r="H23" i="273"/>
  <c r="M22" i="273"/>
  <c r="J22" i="273"/>
  <c r="I22" i="273"/>
  <c r="H22" i="273"/>
  <c r="M21" i="273"/>
  <c r="J21" i="273"/>
  <c r="I21" i="273"/>
  <c r="H21" i="273"/>
  <c r="M20" i="273"/>
  <c r="J20" i="273"/>
  <c r="I20" i="273"/>
  <c r="H20" i="273"/>
  <c r="M19" i="273"/>
  <c r="J19" i="273"/>
  <c r="I19" i="273"/>
  <c r="H19" i="273"/>
  <c r="O18" i="273"/>
  <c r="N18" i="273"/>
  <c r="L18" i="273"/>
  <c r="K18" i="273"/>
  <c r="M17" i="273"/>
  <c r="J17" i="273"/>
  <c r="I17" i="273"/>
  <c r="H17" i="273"/>
  <c r="M16" i="273"/>
  <c r="J16" i="273"/>
  <c r="I16" i="273"/>
  <c r="H16" i="273"/>
  <c r="M15" i="273"/>
  <c r="J15" i="273"/>
  <c r="I15" i="273"/>
  <c r="H15" i="273"/>
  <c r="O14" i="273"/>
  <c r="N14" i="273"/>
  <c r="L14" i="273"/>
  <c r="K14" i="273"/>
  <c r="M13" i="273"/>
  <c r="I13" i="273"/>
  <c r="H13" i="273"/>
  <c r="M12" i="273"/>
  <c r="J12" i="273"/>
  <c r="I12" i="273"/>
  <c r="H12" i="273"/>
  <c r="M11" i="273"/>
  <c r="J11" i="273"/>
  <c r="I11" i="273"/>
  <c r="H11" i="273"/>
  <c r="M10" i="273"/>
  <c r="J10" i="273"/>
  <c r="I10" i="273"/>
  <c r="H10" i="273"/>
  <c r="O9" i="273"/>
  <c r="N9" i="273"/>
  <c r="L9" i="273"/>
  <c r="K9" i="273"/>
  <c r="M8" i="273"/>
  <c r="J8" i="273"/>
  <c r="I8" i="273"/>
  <c r="H8" i="273"/>
  <c r="M7" i="273"/>
  <c r="J7" i="273"/>
  <c r="I7" i="273"/>
  <c r="H7" i="273"/>
  <c r="M6" i="273"/>
  <c r="J6" i="273"/>
  <c r="I6" i="273"/>
  <c r="H6" i="273"/>
  <c r="M5" i="273"/>
  <c r="J5" i="273"/>
  <c r="I5" i="273"/>
  <c r="O4" i="273"/>
  <c r="N4" i="273"/>
  <c r="L4" i="273"/>
  <c r="K4" i="273"/>
  <c r="I54" i="272"/>
  <c r="I53" i="272"/>
  <c r="I52" i="272"/>
  <c r="I51" i="272"/>
  <c r="I50" i="272"/>
  <c r="I49" i="272"/>
  <c r="I48" i="272"/>
  <c r="I47" i="272"/>
  <c r="I46" i="272"/>
  <c r="I45" i="272"/>
  <c r="K44" i="272"/>
  <c r="J44" i="272"/>
  <c r="I43" i="272"/>
  <c r="I42" i="272"/>
  <c r="I41" i="272"/>
  <c r="I40" i="272"/>
  <c r="K39" i="272"/>
  <c r="J39" i="272"/>
  <c r="I38" i="272"/>
  <c r="I37" i="272"/>
  <c r="I36" i="272"/>
  <c r="I35" i="272"/>
  <c r="I34" i="272"/>
  <c r="K33" i="272"/>
  <c r="J33" i="272"/>
  <c r="I32" i="272"/>
  <c r="I31" i="272"/>
  <c r="I30" i="272"/>
  <c r="I29" i="272"/>
  <c r="I28" i="272"/>
  <c r="K27" i="272"/>
  <c r="J27" i="272"/>
  <c r="I26" i="272"/>
  <c r="I25" i="272"/>
  <c r="I24" i="272"/>
  <c r="I23" i="272"/>
  <c r="I22" i="272"/>
  <c r="K21" i="272"/>
  <c r="J21" i="272"/>
  <c r="I20" i="272"/>
  <c r="I19" i="272"/>
  <c r="I18" i="272"/>
  <c r="I17" i="272"/>
  <c r="I16" i="272"/>
  <c r="K15" i="272"/>
  <c r="J15" i="272"/>
  <c r="I14" i="272"/>
  <c r="I13" i="272"/>
  <c r="I12" i="272"/>
  <c r="I11" i="272"/>
  <c r="I10" i="272"/>
  <c r="K9" i="272"/>
  <c r="J9" i="272"/>
  <c r="E51" i="271"/>
  <c r="E50" i="271"/>
  <c r="E49" i="271"/>
  <c r="K47" i="271"/>
  <c r="K46" i="271"/>
  <c r="H46" i="271"/>
  <c r="G46" i="271"/>
  <c r="F46" i="271"/>
  <c r="K45" i="271"/>
  <c r="H45" i="271"/>
  <c r="H44" i="271" s="1"/>
  <c r="G45" i="271"/>
  <c r="F45" i="271"/>
  <c r="M44" i="271"/>
  <c r="L44" i="271"/>
  <c r="J44" i="271"/>
  <c r="I44" i="271"/>
  <c r="K43" i="271"/>
  <c r="H43" i="271"/>
  <c r="G43" i="271"/>
  <c r="F43" i="271"/>
  <c r="K42" i="271"/>
  <c r="H42" i="271"/>
  <c r="G42" i="271"/>
  <c r="F42" i="271"/>
  <c r="K41" i="271"/>
  <c r="H41" i="271"/>
  <c r="G41" i="271"/>
  <c r="F41" i="271"/>
  <c r="M40" i="271"/>
  <c r="L40" i="271"/>
  <c r="J40" i="271"/>
  <c r="J39" i="271" s="1"/>
  <c r="I40" i="271"/>
  <c r="K38" i="271"/>
  <c r="H38" i="271"/>
  <c r="G38" i="271"/>
  <c r="F38" i="271"/>
  <c r="K37" i="271"/>
  <c r="H37" i="271"/>
  <c r="G37" i="271"/>
  <c r="F37" i="271"/>
  <c r="F36" i="271" s="1"/>
  <c r="M36" i="271"/>
  <c r="L36" i="271"/>
  <c r="J36" i="271"/>
  <c r="I36" i="271"/>
  <c r="K35" i="271"/>
  <c r="H35" i="271"/>
  <c r="G35" i="271"/>
  <c r="F35" i="271"/>
  <c r="K34" i="271"/>
  <c r="H34" i="271"/>
  <c r="G34" i="271"/>
  <c r="F34" i="271"/>
  <c r="K33" i="271"/>
  <c r="H33" i="271"/>
  <c r="G33" i="271"/>
  <c r="F33" i="271"/>
  <c r="M32" i="271"/>
  <c r="L32" i="271"/>
  <c r="J32" i="271"/>
  <c r="I32" i="271"/>
  <c r="K31" i="271"/>
  <c r="H31" i="271"/>
  <c r="G31" i="271"/>
  <c r="F31" i="271"/>
  <c r="K30" i="271"/>
  <c r="H30" i="271"/>
  <c r="G30" i="271"/>
  <c r="F30" i="271"/>
  <c r="K29" i="271"/>
  <c r="K28" i="271" s="1"/>
  <c r="H29" i="271"/>
  <c r="G29" i="271"/>
  <c r="F29" i="271"/>
  <c r="M28" i="271"/>
  <c r="L28" i="271"/>
  <c r="J28" i="271"/>
  <c r="I28" i="271"/>
  <c r="K27" i="271"/>
  <c r="H27" i="271"/>
  <c r="G27" i="271"/>
  <c r="F27" i="271"/>
  <c r="K26" i="271"/>
  <c r="H26" i="271"/>
  <c r="G26" i="271"/>
  <c r="F26" i="271"/>
  <c r="K25" i="271"/>
  <c r="H25" i="271"/>
  <c r="G25" i="271"/>
  <c r="F25" i="271"/>
  <c r="M24" i="271"/>
  <c r="L24" i="271"/>
  <c r="J24" i="271"/>
  <c r="I24" i="271"/>
  <c r="K23" i="271"/>
  <c r="H23" i="271"/>
  <c r="G23" i="271"/>
  <c r="F23" i="271"/>
  <c r="K22" i="271"/>
  <c r="H22" i="271"/>
  <c r="G22" i="271"/>
  <c r="F22" i="271"/>
  <c r="K21" i="271"/>
  <c r="H21" i="271"/>
  <c r="G21" i="271"/>
  <c r="F21" i="271"/>
  <c r="M20" i="271"/>
  <c r="L20" i="271"/>
  <c r="J20" i="271"/>
  <c r="I20" i="271"/>
  <c r="K18" i="271"/>
  <c r="H18" i="271"/>
  <c r="G18" i="271"/>
  <c r="F18" i="271"/>
  <c r="K17" i="271"/>
  <c r="H17" i="271"/>
  <c r="G17" i="271"/>
  <c r="F17" i="271"/>
  <c r="K16" i="271"/>
  <c r="H16" i="271"/>
  <c r="G16" i="271"/>
  <c r="F16" i="271"/>
  <c r="M15" i="271"/>
  <c r="L15" i="271"/>
  <c r="J15" i="271"/>
  <c r="I15" i="271"/>
  <c r="K14" i="271"/>
  <c r="H14" i="271"/>
  <c r="G14" i="271"/>
  <c r="F14" i="271"/>
  <c r="K13" i="271"/>
  <c r="H13" i="271"/>
  <c r="G13" i="271"/>
  <c r="F13" i="271"/>
  <c r="K12" i="271"/>
  <c r="H12" i="271"/>
  <c r="G12" i="271"/>
  <c r="F12" i="271"/>
  <c r="K11" i="271"/>
  <c r="H11" i="271"/>
  <c r="G11" i="271"/>
  <c r="F11" i="271"/>
  <c r="K10" i="271"/>
  <c r="H10" i="271"/>
  <c r="G10" i="271"/>
  <c r="F10" i="271"/>
  <c r="K9" i="271"/>
  <c r="H9" i="271"/>
  <c r="G9" i="271"/>
  <c r="F9" i="271"/>
  <c r="M8" i="271"/>
  <c r="L8" i="271"/>
  <c r="J8" i="271"/>
  <c r="I8" i="271"/>
  <c r="K7" i="271"/>
  <c r="H7" i="271"/>
  <c r="G7" i="271"/>
  <c r="F7" i="271"/>
  <c r="K6" i="271"/>
  <c r="H6" i="271"/>
  <c r="G6" i="271"/>
  <c r="F6" i="271"/>
  <c r="K5" i="271"/>
  <c r="H5" i="271"/>
  <c r="H4" i="271" s="1"/>
  <c r="G5" i="271"/>
  <c r="F5" i="271"/>
  <c r="M4" i="271"/>
  <c r="L4" i="271"/>
  <c r="J4" i="271"/>
  <c r="I4" i="271"/>
  <c r="F70" i="270"/>
  <c r="F69" i="270"/>
  <c r="F68" i="270"/>
  <c r="F67" i="270"/>
  <c r="F66" i="270"/>
  <c r="F65" i="270"/>
  <c r="H64" i="270"/>
  <c r="H63" i="270" s="1"/>
  <c r="G64" i="270"/>
  <c r="G63" i="270" s="1"/>
  <c r="F62" i="270"/>
  <c r="F61" i="270"/>
  <c r="F60" i="270"/>
  <c r="F59" i="270"/>
  <c r="F58" i="270"/>
  <c r="H57" i="270"/>
  <c r="H56" i="270" s="1"/>
  <c r="G57" i="270"/>
  <c r="G56" i="270" s="1"/>
  <c r="F55" i="270"/>
  <c r="F54" i="270"/>
  <c r="F53" i="270"/>
  <c r="F52" i="270"/>
  <c r="F51" i="270"/>
  <c r="F50" i="270"/>
  <c r="F49" i="270"/>
  <c r="F48" i="270"/>
  <c r="H47" i="270"/>
  <c r="H46" i="270" s="1"/>
  <c r="G47" i="270"/>
  <c r="G46" i="270" s="1"/>
  <c r="F45" i="270"/>
  <c r="F44" i="270"/>
  <c r="H43" i="270"/>
  <c r="G43" i="270"/>
  <c r="F41" i="270"/>
  <c r="F40" i="270"/>
  <c r="F39" i="270"/>
  <c r="F38" i="270"/>
  <c r="F37" i="270"/>
  <c r="F36" i="270"/>
  <c r="H35" i="270"/>
  <c r="H34" i="270" s="1"/>
  <c r="G35" i="270"/>
  <c r="G34" i="270" s="1"/>
  <c r="F33" i="270"/>
  <c r="F32" i="270"/>
  <c r="F31" i="270"/>
  <c r="F30" i="270"/>
  <c r="F29" i="270"/>
  <c r="H28" i="270"/>
  <c r="H27" i="270" s="1"/>
  <c r="G28" i="270"/>
  <c r="G27" i="270" s="1"/>
  <c r="F26" i="270"/>
  <c r="F25" i="270"/>
  <c r="F24" i="270"/>
  <c r="F23" i="270"/>
  <c r="F22" i="270"/>
  <c r="F21" i="270"/>
  <c r="F20" i="270"/>
  <c r="F19" i="270"/>
  <c r="H18" i="270"/>
  <c r="H17" i="270" s="1"/>
  <c r="G18" i="270"/>
  <c r="G17" i="270" s="1"/>
  <c r="F16" i="270"/>
  <c r="F15" i="270"/>
  <c r="H14" i="270"/>
  <c r="G14" i="270"/>
  <c r="F13" i="270"/>
  <c r="F12" i="270"/>
  <c r="H11" i="270"/>
  <c r="G11" i="270"/>
  <c r="F10" i="270"/>
  <c r="F9" i="270"/>
  <c r="F8" i="270"/>
  <c r="F7" i="270"/>
  <c r="F6" i="270"/>
  <c r="F5" i="270"/>
  <c r="H4" i="270"/>
  <c r="G4" i="270"/>
  <c r="Y81" i="269"/>
  <c r="V81" i="269"/>
  <c r="S81" i="269"/>
  <c r="P81" i="269"/>
  <c r="M81" i="269"/>
  <c r="J81" i="269"/>
  <c r="Y80" i="269"/>
  <c r="Y79" i="269" s="1"/>
  <c r="V80" i="269"/>
  <c r="V79" i="269" s="1"/>
  <c r="S80" i="269"/>
  <c r="S79" i="269" s="1"/>
  <c r="P80" i="269"/>
  <c r="P79" i="269" s="1"/>
  <c r="M80" i="269"/>
  <c r="J80" i="269"/>
  <c r="Y78" i="269"/>
  <c r="V78" i="269"/>
  <c r="S78" i="269"/>
  <c r="P78" i="269"/>
  <c r="M78" i="269"/>
  <c r="J78" i="269"/>
  <c r="Y77" i="269"/>
  <c r="V77" i="269"/>
  <c r="S77" i="269"/>
  <c r="P77" i="269"/>
  <c r="M77" i="269"/>
  <c r="J77" i="269"/>
  <c r="Y76" i="269"/>
  <c r="V76" i="269"/>
  <c r="S76" i="269"/>
  <c r="P76" i="269"/>
  <c r="M76" i="269"/>
  <c r="J76" i="269"/>
  <c r="Y75" i="269"/>
  <c r="V75" i="269"/>
  <c r="S75" i="269"/>
  <c r="P75" i="269"/>
  <c r="M75" i="269"/>
  <c r="J75" i="269"/>
  <c r="Y74" i="269"/>
  <c r="V74" i="269"/>
  <c r="S74" i="269"/>
  <c r="P74" i="269"/>
  <c r="M74" i="269"/>
  <c r="J74" i="269"/>
  <c r="Y73" i="269"/>
  <c r="V73" i="269"/>
  <c r="S73" i="269"/>
  <c r="P73" i="269"/>
  <c r="M73" i="269"/>
  <c r="J73" i="269"/>
  <c r="Y72" i="269"/>
  <c r="V72" i="269"/>
  <c r="S72" i="269"/>
  <c r="P72" i="269"/>
  <c r="M72" i="269"/>
  <c r="J72" i="269"/>
  <c r="Y71" i="269"/>
  <c r="V71" i="269"/>
  <c r="S71" i="269"/>
  <c r="P71" i="269"/>
  <c r="M71" i="269"/>
  <c r="J71" i="269"/>
  <c r="Y70" i="269"/>
  <c r="V70" i="269"/>
  <c r="S70" i="269"/>
  <c r="P70" i="269"/>
  <c r="M70" i="269"/>
  <c r="J70" i="269"/>
  <c r="Y69" i="269"/>
  <c r="V69" i="269"/>
  <c r="S69" i="269"/>
  <c r="P69" i="269"/>
  <c r="M69" i="269"/>
  <c r="J69" i="269"/>
  <c r="Y68" i="269"/>
  <c r="Y67" i="269" s="1"/>
  <c r="V68" i="269"/>
  <c r="V67" i="269" s="1"/>
  <c r="S68" i="269"/>
  <c r="S67" i="269" s="1"/>
  <c r="P68" i="269"/>
  <c r="P67" i="269" s="1"/>
  <c r="M68" i="269"/>
  <c r="M67" i="269" s="1"/>
  <c r="J68" i="269"/>
  <c r="Y66" i="269"/>
  <c r="V66" i="269"/>
  <c r="S66" i="269"/>
  <c r="P66" i="269"/>
  <c r="M66" i="269"/>
  <c r="J66" i="269"/>
  <c r="Y65" i="269"/>
  <c r="V65" i="269"/>
  <c r="S65" i="269"/>
  <c r="P65" i="269"/>
  <c r="M65" i="269"/>
  <c r="J65" i="269"/>
  <c r="Y64" i="269"/>
  <c r="V64" i="269"/>
  <c r="S64" i="269"/>
  <c r="P64" i="269"/>
  <c r="M64" i="269"/>
  <c r="J64" i="269"/>
  <c r="Y63" i="269"/>
  <c r="V63" i="269"/>
  <c r="S63" i="269"/>
  <c r="P63" i="269"/>
  <c r="M63" i="269"/>
  <c r="J63" i="269"/>
  <c r="Y62" i="269"/>
  <c r="V62" i="269"/>
  <c r="S62" i="269"/>
  <c r="P62" i="269"/>
  <c r="M62" i="269"/>
  <c r="J62" i="269"/>
  <c r="Y61" i="269"/>
  <c r="V61" i="269"/>
  <c r="S61" i="269"/>
  <c r="P61" i="269"/>
  <c r="M61" i="269"/>
  <c r="J61" i="269"/>
  <c r="Y60" i="269"/>
  <c r="V60" i="269"/>
  <c r="S60" i="269"/>
  <c r="P60" i="269"/>
  <c r="M60" i="269"/>
  <c r="J60" i="269"/>
  <c r="Y59" i="269"/>
  <c r="V59" i="269"/>
  <c r="S59" i="269"/>
  <c r="P59" i="269"/>
  <c r="M59" i="269"/>
  <c r="J59" i="269"/>
  <c r="Y58" i="269"/>
  <c r="V58" i="269"/>
  <c r="S58" i="269"/>
  <c r="P58" i="269"/>
  <c r="M58" i="269"/>
  <c r="J58" i="269"/>
  <c r="Y57" i="269"/>
  <c r="Y56" i="269" s="1"/>
  <c r="V57" i="269"/>
  <c r="V56" i="269" s="1"/>
  <c r="S57" i="269"/>
  <c r="S56" i="269" s="1"/>
  <c r="P57" i="269"/>
  <c r="P56" i="269" s="1"/>
  <c r="M57" i="269"/>
  <c r="M56" i="269" s="1"/>
  <c r="J57" i="269"/>
  <c r="I56" i="269"/>
  <c r="Y55" i="269"/>
  <c r="V55" i="269"/>
  <c r="S55" i="269"/>
  <c r="P55" i="269"/>
  <c r="M55" i="269"/>
  <c r="J55" i="269"/>
  <c r="Y54" i="269"/>
  <c r="V54" i="269"/>
  <c r="S54" i="269"/>
  <c r="P54" i="269"/>
  <c r="M54" i="269"/>
  <c r="J54" i="269"/>
  <c r="Y53" i="269"/>
  <c r="V53" i="269"/>
  <c r="S53" i="269"/>
  <c r="P53" i="269"/>
  <c r="M53" i="269"/>
  <c r="J53" i="269"/>
  <c r="Y52" i="269"/>
  <c r="V52" i="269"/>
  <c r="S52" i="269"/>
  <c r="P52" i="269"/>
  <c r="M52" i="269"/>
  <c r="J52" i="269"/>
  <c r="Y51" i="269"/>
  <c r="V51" i="269"/>
  <c r="S51" i="269"/>
  <c r="P51" i="269"/>
  <c r="M51" i="269"/>
  <c r="J51" i="269"/>
  <c r="Y50" i="269"/>
  <c r="V50" i="269"/>
  <c r="S50" i="269"/>
  <c r="P50" i="269"/>
  <c r="M50" i="269"/>
  <c r="J50" i="269"/>
  <c r="Y49" i="269"/>
  <c r="V49" i="269"/>
  <c r="S49" i="269"/>
  <c r="P49" i="269"/>
  <c r="M49" i="269"/>
  <c r="J49" i="269"/>
  <c r="Y48" i="269"/>
  <c r="V48" i="269"/>
  <c r="S48" i="269"/>
  <c r="P48" i="269"/>
  <c r="M48" i="269"/>
  <c r="J48" i="269"/>
  <c r="Y47" i="269"/>
  <c r="V47" i="269"/>
  <c r="S47" i="269"/>
  <c r="P47" i="269"/>
  <c r="M47" i="269"/>
  <c r="J47" i="269"/>
  <c r="Y46" i="269"/>
  <c r="V46" i="269"/>
  <c r="V45" i="269" s="1"/>
  <c r="S46" i="269"/>
  <c r="S45" i="269" s="1"/>
  <c r="P46" i="269"/>
  <c r="P45" i="269" s="1"/>
  <c r="M46" i="269"/>
  <c r="M45" i="269" s="1"/>
  <c r="J46" i="269"/>
  <c r="Y44" i="269"/>
  <c r="V44" i="269"/>
  <c r="S44" i="269"/>
  <c r="P44" i="269"/>
  <c r="M44" i="269"/>
  <c r="J44" i="269"/>
  <c r="Y43" i="269"/>
  <c r="V43" i="269"/>
  <c r="S43" i="269"/>
  <c r="P43" i="269"/>
  <c r="M43" i="269"/>
  <c r="J43" i="269"/>
  <c r="Y42" i="269"/>
  <c r="V42" i="269"/>
  <c r="S42" i="269"/>
  <c r="P42" i="269"/>
  <c r="M42" i="269"/>
  <c r="J42" i="269"/>
  <c r="Y41" i="269"/>
  <c r="V41" i="269"/>
  <c r="S41" i="269"/>
  <c r="P41" i="269"/>
  <c r="M41" i="269"/>
  <c r="J41" i="269"/>
  <c r="Y40" i="269"/>
  <c r="V40" i="269"/>
  <c r="S40" i="269"/>
  <c r="P40" i="269"/>
  <c r="M40" i="269"/>
  <c r="J40" i="269"/>
  <c r="Y39" i="269"/>
  <c r="V39" i="269"/>
  <c r="S39" i="269"/>
  <c r="P39" i="269"/>
  <c r="M39" i="269"/>
  <c r="J39" i="269"/>
  <c r="Y38" i="269"/>
  <c r="V38" i="269"/>
  <c r="S38" i="269"/>
  <c r="P38" i="269"/>
  <c r="M38" i="269"/>
  <c r="J38" i="269"/>
  <c r="Y37" i="269"/>
  <c r="V37" i="269"/>
  <c r="S37" i="269"/>
  <c r="P37" i="269"/>
  <c r="M37" i="269"/>
  <c r="J37" i="269"/>
  <c r="Y36" i="269"/>
  <c r="V36" i="269"/>
  <c r="S36" i="269"/>
  <c r="P36" i="269"/>
  <c r="M36" i="269"/>
  <c r="J36" i="269"/>
  <c r="Y35" i="269"/>
  <c r="V35" i="269"/>
  <c r="S35" i="269"/>
  <c r="P35" i="269"/>
  <c r="M35" i="269"/>
  <c r="J35" i="269"/>
  <c r="Y34" i="269"/>
  <c r="Y33" i="269" s="1"/>
  <c r="V34" i="269"/>
  <c r="S34" i="269"/>
  <c r="P34" i="269"/>
  <c r="M34" i="269"/>
  <c r="M33" i="269" s="1"/>
  <c r="J34" i="269"/>
  <c r="AA33" i="269"/>
  <c r="Z33" i="269"/>
  <c r="X33" i="269"/>
  <c r="W33" i="269"/>
  <c r="U33" i="269"/>
  <c r="T33" i="269"/>
  <c r="R33" i="269"/>
  <c r="Q33" i="269"/>
  <c r="O33" i="269"/>
  <c r="N33" i="269"/>
  <c r="L33" i="269"/>
  <c r="K33" i="269"/>
  <c r="Y30" i="269"/>
  <c r="V30" i="269"/>
  <c r="S30" i="269"/>
  <c r="P30" i="269"/>
  <c r="M30" i="269"/>
  <c r="J30" i="269"/>
  <c r="Y29" i="269"/>
  <c r="V29" i="269"/>
  <c r="S29" i="269"/>
  <c r="P29" i="269"/>
  <c r="M29" i="269"/>
  <c r="J29" i="269"/>
  <c r="Y28" i="269"/>
  <c r="V28" i="269"/>
  <c r="S28" i="269"/>
  <c r="P28" i="269"/>
  <c r="M28" i="269"/>
  <c r="J28" i="269"/>
  <c r="Y27" i="269"/>
  <c r="V27" i="269"/>
  <c r="S27" i="269"/>
  <c r="P27" i="269"/>
  <c r="M27" i="269"/>
  <c r="J27" i="269"/>
  <c r="Y26" i="269"/>
  <c r="V26" i="269"/>
  <c r="S26" i="269"/>
  <c r="P26" i="269"/>
  <c r="M26" i="269"/>
  <c r="J26" i="269"/>
  <c r="Y25" i="269"/>
  <c r="V25" i="269"/>
  <c r="S25" i="269"/>
  <c r="P25" i="269"/>
  <c r="M25" i="269"/>
  <c r="J25" i="269"/>
  <c r="Y24" i="269"/>
  <c r="V24" i="269"/>
  <c r="S24" i="269"/>
  <c r="P24" i="269"/>
  <c r="M24" i="269"/>
  <c r="J24" i="269"/>
  <c r="Y23" i="269"/>
  <c r="V23" i="269"/>
  <c r="S23" i="269"/>
  <c r="P23" i="269"/>
  <c r="M23" i="269"/>
  <c r="J23" i="269"/>
  <c r="Y22" i="269"/>
  <c r="V22" i="269"/>
  <c r="S22" i="269"/>
  <c r="P22" i="269"/>
  <c r="M22" i="269"/>
  <c r="J22" i="269"/>
  <c r="Y21" i="269"/>
  <c r="V21" i="269"/>
  <c r="S21" i="269"/>
  <c r="P21" i="269"/>
  <c r="M21" i="269"/>
  <c r="J21" i="269"/>
  <c r="Y20" i="269"/>
  <c r="V20" i="269"/>
  <c r="S20" i="269"/>
  <c r="P20" i="269"/>
  <c r="M20" i="269"/>
  <c r="J20" i="269"/>
  <c r="Y19" i="269"/>
  <c r="V19" i="269"/>
  <c r="S19" i="269"/>
  <c r="P19" i="269"/>
  <c r="M19" i="269"/>
  <c r="J19" i="269"/>
  <c r="Y18" i="269"/>
  <c r="V18" i="269"/>
  <c r="S18" i="269"/>
  <c r="P18" i="269"/>
  <c r="M18" i="269"/>
  <c r="J18" i="269"/>
  <c r="Y17" i="269"/>
  <c r="V17" i="269"/>
  <c r="S17" i="269"/>
  <c r="P17" i="269"/>
  <c r="M17" i="269"/>
  <c r="J17" i="269"/>
  <c r="Y16" i="269"/>
  <c r="V16" i="269"/>
  <c r="S16" i="269"/>
  <c r="P16" i="269"/>
  <c r="M16" i="269"/>
  <c r="J16" i="269"/>
  <c r="Y15" i="269"/>
  <c r="V15" i="269"/>
  <c r="S15" i="269"/>
  <c r="P15" i="269"/>
  <c r="M15" i="269"/>
  <c r="J15" i="269"/>
  <c r="Y14" i="269"/>
  <c r="V14" i="269"/>
  <c r="S14" i="269"/>
  <c r="P14" i="269"/>
  <c r="M14" i="269"/>
  <c r="J14" i="269"/>
  <c r="Y13" i="269"/>
  <c r="V13" i="269"/>
  <c r="S13" i="269"/>
  <c r="P13" i="269"/>
  <c r="M13" i="269"/>
  <c r="J13" i="269"/>
  <c r="Y12" i="269"/>
  <c r="V12" i="269"/>
  <c r="S12" i="269"/>
  <c r="P12" i="269"/>
  <c r="M12" i="269"/>
  <c r="J12" i="269"/>
  <c r="I12" i="269"/>
  <c r="H12" i="269"/>
  <c r="Y11" i="269"/>
  <c r="Y10" i="269" s="1"/>
  <c r="V11" i="269"/>
  <c r="S11" i="269"/>
  <c r="P11" i="269"/>
  <c r="M11" i="269"/>
  <c r="J11" i="269"/>
  <c r="I11" i="269"/>
  <c r="H11" i="269"/>
  <c r="AA10" i="269"/>
  <c r="Z10" i="269"/>
  <c r="X10" i="269"/>
  <c r="W10" i="269"/>
  <c r="U10" i="269"/>
  <c r="T10" i="269"/>
  <c r="R10" i="269"/>
  <c r="Q10" i="269"/>
  <c r="O10" i="269"/>
  <c r="N10" i="269"/>
  <c r="L10" i="269"/>
  <c r="K10" i="269"/>
  <c r="AI12" i="294"/>
  <c r="AF12" i="294"/>
  <c r="Z12" i="294"/>
  <c r="W12" i="294"/>
  <c r="T12" i="294"/>
  <c r="S12" i="294"/>
  <c r="N12" i="294"/>
  <c r="K12" i="294"/>
  <c r="H12" i="294"/>
  <c r="AI11" i="294"/>
  <c r="AF11" i="294"/>
  <c r="Z11" i="294"/>
  <c r="W11" i="294"/>
  <c r="T11" i="294"/>
  <c r="S11" i="294"/>
  <c r="N11" i="294"/>
  <c r="K11" i="294"/>
  <c r="H11" i="294"/>
  <c r="AI10" i="294"/>
  <c r="AF10" i="294"/>
  <c r="Z10" i="294"/>
  <c r="W10" i="294"/>
  <c r="T10" i="294"/>
  <c r="S10" i="294"/>
  <c r="N10" i="294"/>
  <c r="K10" i="294"/>
  <c r="H10" i="294"/>
  <c r="AI9" i="294"/>
  <c r="AF9" i="294"/>
  <c r="Z9" i="294"/>
  <c r="W9" i="294"/>
  <c r="T9" i="294"/>
  <c r="S9" i="294"/>
  <c r="N9" i="294"/>
  <c r="K9" i="294"/>
  <c r="H9" i="294"/>
  <c r="AK8" i="294"/>
  <c r="AJ8" i="294"/>
  <c r="AH8" i="294"/>
  <c r="AG8" i="294"/>
  <c r="AB8" i="294"/>
  <c r="AA8" i="294"/>
  <c r="Y8" i="294"/>
  <c r="X8" i="294"/>
  <c r="V8" i="294"/>
  <c r="U8" i="294"/>
  <c r="P8" i="294"/>
  <c r="O8" i="294"/>
  <c r="M8" i="294"/>
  <c r="L8" i="294"/>
  <c r="J8" i="294"/>
  <c r="I8" i="294"/>
  <c r="AI7" i="294"/>
  <c r="AF7" i="294"/>
  <c r="Z7" i="294"/>
  <c r="W7" i="294"/>
  <c r="T7" i="294"/>
  <c r="S7" i="294"/>
  <c r="N7" i="294"/>
  <c r="K7" i="294"/>
  <c r="H7" i="294"/>
  <c r="AI6" i="294"/>
  <c r="AF6" i="294"/>
  <c r="Z6" i="294"/>
  <c r="W6" i="294"/>
  <c r="T6" i="294"/>
  <c r="S6" i="294"/>
  <c r="N6" i="294"/>
  <c r="K6" i="294"/>
  <c r="H6" i="294"/>
  <c r="AI5" i="294"/>
  <c r="AF5" i="294"/>
  <c r="Z5" i="294"/>
  <c r="W5" i="294"/>
  <c r="T5" i="294"/>
  <c r="S5" i="294"/>
  <c r="N5" i="294"/>
  <c r="K5" i="294"/>
  <c r="H5" i="294"/>
  <c r="AI4" i="294"/>
  <c r="AF4" i="294"/>
  <c r="Z4" i="294"/>
  <c r="W4" i="294"/>
  <c r="T4" i="294"/>
  <c r="S4" i="294"/>
  <c r="N4" i="294"/>
  <c r="K4" i="294"/>
  <c r="H4" i="294"/>
  <c r="AL21" i="268"/>
  <c r="AI21" i="268"/>
  <c r="AC21" i="268"/>
  <c r="Z21" i="268"/>
  <c r="W21" i="268"/>
  <c r="T21" i="268"/>
  <c r="N21" i="268"/>
  <c r="K21" i="268"/>
  <c r="H21" i="268"/>
  <c r="AL20" i="268"/>
  <c r="AI20" i="268"/>
  <c r="AC20" i="268"/>
  <c r="Z20" i="268"/>
  <c r="W20" i="268"/>
  <c r="T20" i="268"/>
  <c r="Q20" i="268"/>
  <c r="N20" i="268"/>
  <c r="K20" i="268"/>
  <c r="H20" i="268"/>
  <c r="AL19" i="268"/>
  <c r="AI19" i="268"/>
  <c r="AC19" i="268"/>
  <c r="Z19" i="268"/>
  <c r="W19" i="268"/>
  <c r="T19" i="268"/>
  <c r="Q19" i="268"/>
  <c r="N19" i="268"/>
  <c r="K19" i="268"/>
  <c r="H19" i="268"/>
  <c r="AL18" i="268"/>
  <c r="AI18" i="268"/>
  <c r="AC18" i="268"/>
  <c r="AC17" i="268" s="1"/>
  <c r="Z18" i="268"/>
  <c r="Z17" i="268" s="1"/>
  <c r="W18" i="268"/>
  <c r="T18" i="268"/>
  <c r="Q18" i="268"/>
  <c r="Q17" i="268" s="1"/>
  <c r="N18" i="268"/>
  <c r="N17" i="268" s="1"/>
  <c r="K18" i="268"/>
  <c r="H18" i="268"/>
  <c r="AN17" i="268"/>
  <c r="AM17" i="268"/>
  <c r="AK17" i="268"/>
  <c r="AJ17" i="268"/>
  <c r="AE17" i="268"/>
  <c r="AD17" i="268"/>
  <c r="AB17" i="268"/>
  <c r="AA17" i="268"/>
  <c r="Y17" i="268"/>
  <c r="X17" i="268"/>
  <c r="V17" i="268"/>
  <c r="U17" i="268"/>
  <c r="S17" i="268"/>
  <c r="R17" i="268"/>
  <c r="P17" i="268"/>
  <c r="O17" i="268"/>
  <c r="M17" i="268"/>
  <c r="L17" i="268"/>
  <c r="J17" i="268"/>
  <c r="I17" i="268"/>
  <c r="AL16" i="268"/>
  <c r="AI16" i="268"/>
  <c r="AC16" i="268"/>
  <c r="Z16" i="268"/>
  <c r="W16" i="268"/>
  <c r="T16" i="268"/>
  <c r="Q16" i="268"/>
  <c r="N16" i="268"/>
  <c r="K16" i="268"/>
  <c r="H16" i="268"/>
  <c r="AL15" i="268"/>
  <c r="AI15" i="268"/>
  <c r="AC15" i="268"/>
  <c r="Z15" i="268"/>
  <c r="W15" i="268"/>
  <c r="T15" i="268"/>
  <c r="Q15" i="268"/>
  <c r="N15" i="268"/>
  <c r="K15" i="268"/>
  <c r="H15" i="268"/>
  <c r="AL14" i="268"/>
  <c r="AI14" i="268"/>
  <c r="AC14" i="268"/>
  <c r="Z14" i="268"/>
  <c r="W14" i="268"/>
  <c r="T14" i="268"/>
  <c r="Q14" i="268"/>
  <c r="N14" i="268"/>
  <c r="K14" i="268"/>
  <c r="H14" i="268"/>
  <c r="AL13" i="268"/>
  <c r="AI13" i="268"/>
  <c r="AC13" i="268"/>
  <c r="Z13" i="268"/>
  <c r="W13" i="268"/>
  <c r="T13" i="268"/>
  <c r="Q13" i="268"/>
  <c r="N13" i="268"/>
  <c r="K13" i="268"/>
  <c r="H13" i="268"/>
  <c r="AL12" i="268"/>
  <c r="AI12" i="268"/>
  <c r="AC12" i="268"/>
  <c r="Z12" i="268"/>
  <c r="W12" i="268"/>
  <c r="T12" i="268"/>
  <c r="Q12" i="268"/>
  <c r="N12" i="268"/>
  <c r="K12" i="268"/>
  <c r="H12" i="268"/>
  <c r="AL11" i="268"/>
  <c r="AI11" i="268"/>
  <c r="AC11" i="268"/>
  <c r="Z11" i="268"/>
  <c r="W11" i="268"/>
  <c r="T11" i="268"/>
  <c r="Q11" i="268"/>
  <c r="N11" i="268"/>
  <c r="K11" i="268"/>
  <c r="H11" i="268"/>
  <c r="AL10" i="268"/>
  <c r="AI10" i="268"/>
  <c r="AC10" i="268"/>
  <c r="Z10" i="268"/>
  <c r="W10" i="268"/>
  <c r="T10" i="268"/>
  <c r="Q10" i="268"/>
  <c r="N10" i="268"/>
  <c r="K10" i="268"/>
  <c r="H10" i="268"/>
  <c r="AL9" i="268"/>
  <c r="AI9" i="268"/>
  <c r="AC9" i="268"/>
  <c r="Z9" i="268"/>
  <c r="W9" i="268"/>
  <c r="T9" i="268"/>
  <c r="Q9" i="268"/>
  <c r="N9" i="268"/>
  <c r="K9" i="268"/>
  <c r="H9" i="268"/>
  <c r="AN8" i="268"/>
  <c r="AM8" i="268"/>
  <c r="AK8" i="268"/>
  <c r="AJ8" i="268"/>
  <c r="AE8" i="268"/>
  <c r="AD8" i="268"/>
  <c r="AB8" i="268"/>
  <c r="AA8" i="268"/>
  <c r="Y8" i="268"/>
  <c r="X8" i="268"/>
  <c r="V8" i="268"/>
  <c r="U8" i="268"/>
  <c r="S8" i="268"/>
  <c r="R8" i="268"/>
  <c r="P8" i="268"/>
  <c r="O8" i="268"/>
  <c r="M8" i="268"/>
  <c r="L8" i="268"/>
  <c r="J8" i="268"/>
  <c r="I8" i="268"/>
  <c r="AL7" i="268"/>
  <c r="AI7" i="268"/>
  <c r="AC7" i="268"/>
  <c r="Z7" i="268"/>
  <c r="W7" i="268"/>
  <c r="T7" i="268"/>
  <c r="Q7" i="268"/>
  <c r="N7" i="268"/>
  <c r="K7" i="268"/>
  <c r="H7" i="268"/>
  <c r="AL6" i="268"/>
  <c r="AI6" i="268"/>
  <c r="AC6" i="268"/>
  <c r="Z6" i="268"/>
  <c r="W6" i="268"/>
  <c r="T6" i="268"/>
  <c r="Q6" i="268"/>
  <c r="N6" i="268"/>
  <c r="K6" i="268"/>
  <c r="H6" i="268"/>
  <c r="AL5" i="268"/>
  <c r="AI5" i="268"/>
  <c r="AC5" i="268"/>
  <c r="Z5" i="268"/>
  <c r="W5" i="268"/>
  <c r="T5" i="268"/>
  <c r="Q5" i="268"/>
  <c r="N5" i="268"/>
  <c r="K5" i="268"/>
  <c r="H5" i="268"/>
  <c r="AL4" i="268"/>
  <c r="AI4" i="268"/>
  <c r="AC4" i="268"/>
  <c r="Z4" i="268"/>
  <c r="W4" i="268"/>
  <c r="T4" i="268"/>
  <c r="Q4" i="268"/>
  <c r="N4" i="268"/>
  <c r="K4" i="268"/>
  <c r="H4" i="268"/>
  <c r="AN21" i="293"/>
  <c r="AK21" i="293"/>
  <c r="AE21" i="293"/>
  <c r="AB21" i="293"/>
  <c r="Y21" i="293"/>
  <c r="V21" i="293"/>
  <c r="N21" i="293"/>
  <c r="K21" i="293"/>
  <c r="H21" i="293"/>
  <c r="AN20" i="293"/>
  <c r="AK20" i="293"/>
  <c r="AE20" i="293"/>
  <c r="AB20" i="293"/>
  <c r="Y20" i="293"/>
  <c r="V20" i="293"/>
  <c r="Q20" i="293"/>
  <c r="N20" i="293"/>
  <c r="K20" i="293"/>
  <c r="H20" i="293"/>
  <c r="AN19" i="293"/>
  <c r="AK19" i="293"/>
  <c r="AE19" i="293"/>
  <c r="AB19" i="293"/>
  <c r="Y19" i="293"/>
  <c r="V19" i="293"/>
  <c r="Q19" i="293"/>
  <c r="N19" i="293"/>
  <c r="K19" i="293"/>
  <c r="H19" i="293"/>
  <c r="AN18" i="293"/>
  <c r="AK18" i="293"/>
  <c r="AE18" i="293"/>
  <c r="AE17" i="293" s="1"/>
  <c r="AB18" i="293"/>
  <c r="AB17" i="293" s="1"/>
  <c r="Y18" i="293"/>
  <c r="V18" i="293"/>
  <c r="V17" i="293" s="1"/>
  <c r="Q18" i="293"/>
  <c r="N18" i="293"/>
  <c r="K18" i="293"/>
  <c r="H18" i="293"/>
  <c r="H17" i="293" s="1"/>
  <c r="AP17" i="293"/>
  <c r="AO17" i="293"/>
  <c r="AM17" i="293"/>
  <c r="AL17" i="293"/>
  <c r="AG17" i="293"/>
  <c r="AF17" i="293"/>
  <c r="AD17" i="293"/>
  <c r="AC17" i="293"/>
  <c r="AA17" i="293"/>
  <c r="Z17" i="293"/>
  <c r="X17" i="293"/>
  <c r="W17" i="293"/>
  <c r="S17" i="293"/>
  <c r="R17" i="293"/>
  <c r="Q17" i="293"/>
  <c r="P17" i="293"/>
  <c r="O17" i="293"/>
  <c r="M17" i="293"/>
  <c r="L17" i="293"/>
  <c r="J17" i="293"/>
  <c r="I17" i="293"/>
  <c r="AN16" i="293"/>
  <c r="AK16" i="293"/>
  <c r="AE16" i="293"/>
  <c r="AB16" i="293"/>
  <c r="Y16" i="293"/>
  <c r="V16" i="293"/>
  <c r="Q16" i="293"/>
  <c r="N16" i="293"/>
  <c r="K16" i="293"/>
  <c r="H16" i="293"/>
  <c r="AN15" i="293"/>
  <c r="AK15" i="293"/>
  <c r="AE15" i="293"/>
  <c r="AB15" i="293"/>
  <c r="Y15" i="293"/>
  <c r="V15" i="293"/>
  <c r="Q15" i="293"/>
  <c r="N15" i="293"/>
  <c r="K15" i="293"/>
  <c r="H15" i="293"/>
  <c r="AN14" i="293"/>
  <c r="AK14" i="293"/>
  <c r="AE14" i="293"/>
  <c r="AB14" i="293"/>
  <c r="Y14" i="293"/>
  <c r="V14" i="293"/>
  <c r="Q14" i="293"/>
  <c r="N14" i="293"/>
  <c r="K14" i="293"/>
  <c r="H14" i="293"/>
  <c r="AN13" i="293"/>
  <c r="AK13" i="293"/>
  <c r="AE13" i="293"/>
  <c r="AB13" i="293"/>
  <c r="Y13" i="293"/>
  <c r="V13" i="293"/>
  <c r="Q13" i="293"/>
  <c r="N13" i="293"/>
  <c r="K13" i="293"/>
  <c r="H13" i="293"/>
  <c r="AN12" i="293"/>
  <c r="AK12" i="293"/>
  <c r="AE12" i="293"/>
  <c r="AB12" i="293"/>
  <c r="Y12" i="293"/>
  <c r="V12" i="293"/>
  <c r="Q12" i="293"/>
  <c r="N12" i="293"/>
  <c r="K12" i="293"/>
  <c r="H12" i="293"/>
  <c r="AN11" i="293"/>
  <c r="AK11" i="293"/>
  <c r="AE11" i="293"/>
  <c r="AB11" i="293"/>
  <c r="Y11" i="293"/>
  <c r="V11" i="293"/>
  <c r="Q11" i="293"/>
  <c r="N11" i="293"/>
  <c r="K11" i="293"/>
  <c r="H11" i="293"/>
  <c r="AN10" i="293"/>
  <c r="AK10" i="293"/>
  <c r="AE10" i="293"/>
  <c r="AE8" i="293" s="1"/>
  <c r="AB10" i="293"/>
  <c r="Y10" i="293"/>
  <c r="V10" i="293"/>
  <c r="Q10" i="293"/>
  <c r="N10" i="293"/>
  <c r="K10" i="293"/>
  <c r="H10" i="293"/>
  <c r="AN9" i="293"/>
  <c r="AK9" i="293"/>
  <c r="AE9" i="293"/>
  <c r="AB9" i="293"/>
  <c r="AB8" i="293" s="1"/>
  <c r="Y9" i="293"/>
  <c r="V9" i="293"/>
  <c r="Q9" i="293"/>
  <c r="Q8" i="293" s="1"/>
  <c r="N9" i="293"/>
  <c r="N8" i="293" s="1"/>
  <c r="K9" i="293"/>
  <c r="H9" i="293"/>
  <c r="AP8" i="293"/>
  <c r="AO8" i="293"/>
  <c r="AM8" i="293"/>
  <c r="AL8" i="293"/>
  <c r="AG8" i="293"/>
  <c r="AF8" i="293"/>
  <c r="AA8" i="293"/>
  <c r="Z8" i="293"/>
  <c r="X8" i="293"/>
  <c r="W8" i="293"/>
  <c r="P8" i="293"/>
  <c r="O8" i="293"/>
  <c r="M8" i="293"/>
  <c r="L8" i="293"/>
  <c r="J8" i="293"/>
  <c r="I8" i="293"/>
  <c r="AN7" i="293"/>
  <c r="AK7" i="293"/>
  <c r="AE7" i="293"/>
  <c r="AB7" i="293"/>
  <c r="Y7" i="293"/>
  <c r="V7" i="293"/>
  <c r="Q7" i="293"/>
  <c r="N7" i="293"/>
  <c r="K7" i="293"/>
  <c r="H7" i="293"/>
  <c r="AN6" i="293"/>
  <c r="AK6" i="293"/>
  <c r="AE6" i="293"/>
  <c r="AB6" i="293"/>
  <c r="Y6" i="293"/>
  <c r="V6" i="293"/>
  <c r="Q6" i="293"/>
  <c r="N6" i="293"/>
  <c r="K6" i="293"/>
  <c r="H6" i="293"/>
  <c r="AN5" i="293"/>
  <c r="AK5" i="293"/>
  <c r="AE5" i="293"/>
  <c r="AB5" i="293"/>
  <c r="Y5" i="293"/>
  <c r="V5" i="293"/>
  <c r="Q5" i="293"/>
  <c r="N5" i="293"/>
  <c r="K5" i="293"/>
  <c r="H5" i="293"/>
  <c r="AN4" i="293"/>
  <c r="AK4" i="293"/>
  <c r="AE4" i="293"/>
  <c r="AB4" i="293"/>
  <c r="Y4" i="293"/>
  <c r="V4" i="293"/>
  <c r="Q4" i="293"/>
  <c r="N4" i="293"/>
  <c r="K4" i="293"/>
  <c r="H4" i="293"/>
  <c r="N23" i="267"/>
  <c r="K23" i="267"/>
  <c r="H23" i="267"/>
  <c r="G23" i="267"/>
  <c r="F23" i="267"/>
  <c r="N22" i="267"/>
  <c r="K22" i="267"/>
  <c r="H22" i="267"/>
  <c r="G22" i="267"/>
  <c r="F22" i="267"/>
  <c r="N21" i="267"/>
  <c r="K21" i="267"/>
  <c r="H21" i="267"/>
  <c r="G21" i="267"/>
  <c r="F21" i="267"/>
  <c r="N20" i="267"/>
  <c r="K20" i="267"/>
  <c r="H20" i="267"/>
  <c r="G20" i="267"/>
  <c r="F20" i="267"/>
  <c r="N19" i="267"/>
  <c r="K19" i="267"/>
  <c r="H19" i="267"/>
  <c r="G19" i="267"/>
  <c r="F19" i="267"/>
  <c r="N18" i="267"/>
  <c r="K18" i="267"/>
  <c r="H18" i="267"/>
  <c r="G18" i="267"/>
  <c r="F18" i="267"/>
  <c r="N17" i="267"/>
  <c r="K17" i="267"/>
  <c r="H17" i="267"/>
  <c r="G17" i="267"/>
  <c r="F17" i="267"/>
  <c r="N16" i="267"/>
  <c r="K16" i="267"/>
  <c r="H16" i="267"/>
  <c r="G16" i="267"/>
  <c r="F16" i="267"/>
  <c r="N15" i="267"/>
  <c r="K15" i="267"/>
  <c r="H15" i="267"/>
  <c r="G15" i="267"/>
  <c r="F15" i="267"/>
  <c r="M14" i="267"/>
  <c r="L14" i="267"/>
  <c r="J14" i="267"/>
  <c r="I14" i="267"/>
  <c r="N13" i="267"/>
  <c r="K13" i="267"/>
  <c r="H13" i="267"/>
  <c r="G13" i="267"/>
  <c r="F13" i="267"/>
  <c r="N12" i="267"/>
  <c r="K12" i="267"/>
  <c r="H12" i="267"/>
  <c r="G12" i="267"/>
  <c r="F12" i="267"/>
  <c r="N11" i="267"/>
  <c r="K11" i="267"/>
  <c r="H11" i="267"/>
  <c r="G11" i="267"/>
  <c r="F11" i="267"/>
  <c r="N10" i="267"/>
  <c r="K10" i="267"/>
  <c r="H10" i="267"/>
  <c r="G10" i="267"/>
  <c r="F10" i="267"/>
  <c r="N9" i="267"/>
  <c r="K9" i="267"/>
  <c r="H9" i="267"/>
  <c r="G9" i="267"/>
  <c r="F9" i="267"/>
  <c r="N8" i="267"/>
  <c r="K8" i="267"/>
  <c r="H8" i="267"/>
  <c r="G8" i="267"/>
  <c r="F8" i="267"/>
  <c r="N7" i="267"/>
  <c r="K7" i="267"/>
  <c r="H7" i="267"/>
  <c r="G7" i="267"/>
  <c r="F7" i="267"/>
  <c r="N6" i="267"/>
  <c r="K6" i="267"/>
  <c r="H6" i="267"/>
  <c r="G6" i="267"/>
  <c r="F6" i="267"/>
  <c r="N5" i="267"/>
  <c r="K5" i="267"/>
  <c r="H5" i="267"/>
  <c r="G5" i="267"/>
  <c r="F5" i="267"/>
  <c r="P4" i="267"/>
  <c r="O4" i="267"/>
  <c r="M4" i="267"/>
  <c r="L4" i="267"/>
  <c r="J4" i="267"/>
  <c r="I4" i="267"/>
  <c r="L51" i="265"/>
  <c r="I51" i="265"/>
  <c r="F51" i="265"/>
  <c r="E51" i="265"/>
  <c r="D51" i="265"/>
  <c r="L50" i="265"/>
  <c r="I50" i="265"/>
  <c r="F50" i="265"/>
  <c r="E50" i="265"/>
  <c r="D50" i="265"/>
  <c r="L49" i="265"/>
  <c r="I49" i="265"/>
  <c r="F49" i="265"/>
  <c r="E49" i="265"/>
  <c r="D49" i="265"/>
  <c r="L48" i="265"/>
  <c r="I48" i="265"/>
  <c r="F48" i="265"/>
  <c r="E48" i="265"/>
  <c r="D48" i="265"/>
  <c r="L47" i="265"/>
  <c r="I47" i="265"/>
  <c r="F47" i="265"/>
  <c r="E47" i="265"/>
  <c r="D47" i="265"/>
  <c r="L46" i="265"/>
  <c r="I46" i="265"/>
  <c r="F46" i="265"/>
  <c r="E46" i="265"/>
  <c r="C46" i="265" s="1"/>
  <c r="D46" i="265"/>
  <c r="L45" i="265"/>
  <c r="I45" i="265"/>
  <c r="F45" i="265"/>
  <c r="E45" i="265"/>
  <c r="D45" i="265"/>
  <c r="L44" i="265"/>
  <c r="I44" i="265"/>
  <c r="F44" i="265"/>
  <c r="E44" i="265"/>
  <c r="D44" i="265"/>
  <c r="L43" i="265"/>
  <c r="I43" i="265"/>
  <c r="F43" i="265"/>
  <c r="E43" i="265"/>
  <c r="D43" i="265"/>
  <c r="L42" i="265"/>
  <c r="I42" i="265"/>
  <c r="F42" i="265"/>
  <c r="E42" i="265"/>
  <c r="D42" i="265"/>
  <c r="L41" i="265"/>
  <c r="I41" i="265"/>
  <c r="F41" i="265"/>
  <c r="E41" i="265"/>
  <c r="D41" i="265"/>
  <c r="C41" i="265" s="1"/>
  <c r="N40" i="265"/>
  <c r="M40" i="265"/>
  <c r="K40" i="265"/>
  <c r="J40" i="265"/>
  <c r="H40" i="265"/>
  <c r="G40" i="265"/>
  <c r="L39" i="265"/>
  <c r="I39" i="265"/>
  <c r="F39" i="265"/>
  <c r="E39" i="265"/>
  <c r="D39" i="265"/>
  <c r="L38" i="265"/>
  <c r="I38" i="265"/>
  <c r="F38" i="265"/>
  <c r="E38" i="265"/>
  <c r="D38" i="265"/>
  <c r="L37" i="265"/>
  <c r="I37" i="265"/>
  <c r="F37" i="265"/>
  <c r="E37" i="265"/>
  <c r="D37" i="265"/>
  <c r="L36" i="265"/>
  <c r="I36" i="265"/>
  <c r="F36" i="265"/>
  <c r="E36" i="265"/>
  <c r="D36" i="265"/>
  <c r="L35" i="265"/>
  <c r="I35" i="265"/>
  <c r="F35" i="265"/>
  <c r="E35" i="265"/>
  <c r="D35" i="265"/>
  <c r="L34" i="265"/>
  <c r="I34" i="265"/>
  <c r="F34" i="265"/>
  <c r="E34" i="265"/>
  <c r="D34" i="265"/>
  <c r="L33" i="265"/>
  <c r="I33" i="265"/>
  <c r="F33" i="265"/>
  <c r="E33" i="265"/>
  <c r="D33" i="265"/>
  <c r="L32" i="265"/>
  <c r="I32" i="265"/>
  <c r="F32" i="265"/>
  <c r="E32" i="265"/>
  <c r="D32" i="265"/>
  <c r="L31" i="265"/>
  <c r="I31" i="265"/>
  <c r="F31" i="265"/>
  <c r="E31" i="265"/>
  <c r="D31" i="265"/>
  <c r="L30" i="265"/>
  <c r="I30" i="265"/>
  <c r="F30" i="265"/>
  <c r="E30" i="265"/>
  <c r="D30" i="265"/>
  <c r="L29" i="265"/>
  <c r="I29" i="265"/>
  <c r="F29" i="265"/>
  <c r="E29" i="265"/>
  <c r="D29" i="265"/>
  <c r="N28" i="265"/>
  <c r="M28" i="265"/>
  <c r="K28" i="265"/>
  <c r="J28" i="265"/>
  <c r="H28" i="265"/>
  <c r="G28" i="265"/>
  <c r="L27" i="265"/>
  <c r="I27" i="265"/>
  <c r="F27" i="265"/>
  <c r="E27" i="265"/>
  <c r="D27" i="265"/>
  <c r="C27" i="265" s="1"/>
  <c r="L26" i="265"/>
  <c r="I26" i="265"/>
  <c r="F26" i="265"/>
  <c r="E26" i="265"/>
  <c r="D26" i="265"/>
  <c r="L25" i="265"/>
  <c r="I25" i="265"/>
  <c r="F25" i="265"/>
  <c r="E25" i="265"/>
  <c r="D25" i="265"/>
  <c r="L24" i="265"/>
  <c r="I24" i="265"/>
  <c r="F24" i="265"/>
  <c r="E24" i="265"/>
  <c r="D24" i="265"/>
  <c r="L23" i="265"/>
  <c r="I23" i="265"/>
  <c r="F23" i="265"/>
  <c r="E23" i="265"/>
  <c r="D23" i="265"/>
  <c r="C23" i="265" s="1"/>
  <c r="L22" i="265"/>
  <c r="I22" i="265"/>
  <c r="F22" i="265"/>
  <c r="E22" i="265"/>
  <c r="D22" i="265"/>
  <c r="L21" i="265"/>
  <c r="I21" i="265"/>
  <c r="F21" i="265"/>
  <c r="E21" i="265"/>
  <c r="D21" i="265"/>
  <c r="L20" i="265"/>
  <c r="I20" i="265"/>
  <c r="F20" i="265"/>
  <c r="E20" i="265"/>
  <c r="D20" i="265"/>
  <c r="L19" i="265"/>
  <c r="I19" i="265"/>
  <c r="F19" i="265"/>
  <c r="E19" i="265"/>
  <c r="D19" i="265"/>
  <c r="C19" i="265" s="1"/>
  <c r="L18" i="265"/>
  <c r="I18" i="265"/>
  <c r="F18" i="265"/>
  <c r="E18" i="265"/>
  <c r="D18" i="265"/>
  <c r="L17" i="265"/>
  <c r="I17" i="265"/>
  <c r="F17" i="265"/>
  <c r="E17" i="265"/>
  <c r="D17" i="265"/>
  <c r="N16" i="265"/>
  <c r="M16" i="265"/>
  <c r="K16" i="265"/>
  <c r="J16" i="265"/>
  <c r="H16" i="265"/>
  <c r="G16" i="265"/>
  <c r="L15" i="265"/>
  <c r="I15" i="265"/>
  <c r="F15" i="265"/>
  <c r="E15" i="265"/>
  <c r="D15" i="265"/>
  <c r="L14" i="265"/>
  <c r="I14" i="265"/>
  <c r="F14" i="265"/>
  <c r="E14" i="265"/>
  <c r="D14" i="265"/>
  <c r="L13" i="265"/>
  <c r="I13" i="265"/>
  <c r="F13" i="265"/>
  <c r="E13" i="265"/>
  <c r="D13" i="265"/>
  <c r="L12" i="265"/>
  <c r="I12" i="265"/>
  <c r="F12" i="265"/>
  <c r="E12" i="265"/>
  <c r="D12" i="265"/>
  <c r="L11" i="265"/>
  <c r="I11" i="265"/>
  <c r="F11" i="265"/>
  <c r="E11" i="265"/>
  <c r="D11" i="265"/>
  <c r="L10" i="265"/>
  <c r="I10" i="265"/>
  <c r="F10" i="265"/>
  <c r="E10" i="265"/>
  <c r="D10" i="265"/>
  <c r="L9" i="265"/>
  <c r="I9" i="265"/>
  <c r="F9" i="265"/>
  <c r="E9" i="265"/>
  <c r="D9" i="265"/>
  <c r="L8" i="265"/>
  <c r="I8" i="265"/>
  <c r="F8" i="265"/>
  <c r="E8" i="265"/>
  <c r="D8" i="265"/>
  <c r="C8" i="265" s="1"/>
  <c r="L7" i="265"/>
  <c r="I7" i="265"/>
  <c r="F7" i="265"/>
  <c r="E7" i="265"/>
  <c r="D7" i="265"/>
  <c r="L6" i="265"/>
  <c r="I6" i="265"/>
  <c r="F6" i="265"/>
  <c r="E6" i="265"/>
  <c r="D6" i="265"/>
  <c r="L5" i="265"/>
  <c r="I5" i="265"/>
  <c r="F5" i="265"/>
  <c r="E5" i="265"/>
  <c r="D5" i="265"/>
  <c r="N4" i="265"/>
  <c r="M4" i="265"/>
  <c r="K4" i="265"/>
  <c r="J4" i="265"/>
  <c r="H4" i="265"/>
  <c r="G4" i="265"/>
  <c r="E50" i="264"/>
  <c r="E49" i="264"/>
  <c r="E48" i="264"/>
  <c r="E47" i="264"/>
  <c r="E46" i="264"/>
  <c r="E45" i="264"/>
  <c r="E44" i="264"/>
  <c r="E43" i="264"/>
  <c r="E42" i="264"/>
  <c r="E41" i="264"/>
  <c r="E40" i="264"/>
  <c r="E39" i="264"/>
  <c r="E38" i="264"/>
  <c r="E37" i="264"/>
  <c r="E36" i="264"/>
  <c r="E35" i="264"/>
  <c r="E34" i="264"/>
  <c r="E33" i="264"/>
  <c r="E32" i="264"/>
  <c r="E31" i="264"/>
  <c r="E30" i="264"/>
  <c r="E29" i="264"/>
  <c r="E28" i="264"/>
  <c r="E27" i="264"/>
  <c r="E26" i="264"/>
  <c r="E25" i="264"/>
  <c r="E24" i="264"/>
  <c r="E23" i="264"/>
  <c r="E22" i="264"/>
  <c r="E21" i="264"/>
  <c r="E20" i="264"/>
  <c r="H19" i="264"/>
  <c r="G19" i="264"/>
  <c r="F19" i="264"/>
  <c r="E18" i="264"/>
  <c r="E17" i="264"/>
  <c r="H16" i="264"/>
  <c r="G16" i="264"/>
  <c r="F16" i="264"/>
  <c r="E15" i="264"/>
  <c r="E14" i="264"/>
  <c r="H13" i="264"/>
  <c r="G13" i="264"/>
  <c r="F13" i="264"/>
  <c r="E12" i="264"/>
  <c r="E11" i="264"/>
  <c r="H10" i="264"/>
  <c r="G10" i="264"/>
  <c r="F10" i="264"/>
  <c r="E9" i="264"/>
  <c r="E8" i="264"/>
  <c r="H7" i="264"/>
  <c r="G7" i="264"/>
  <c r="F7" i="264"/>
  <c r="E6" i="264"/>
  <c r="E5" i="264"/>
  <c r="H4" i="264"/>
  <c r="G4" i="264"/>
  <c r="O33" i="262"/>
  <c r="L33" i="262"/>
  <c r="I33" i="262"/>
  <c r="F33" i="262"/>
  <c r="E33" i="262"/>
  <c r="D33" i="262"/>
  <c r="O32" i="262"/>
  <c r="L32" i="262"/>
  <c r="I32" i="262"/>
  <c r="F32" i="262"/>
  <c r="E32" i="262"/>
  <c r="D32" i="262"/>
  <c r="O31" i="262"/>
  <c r="L31" i="262"/>
  <c r="I31" i="262"/>
  <c r="F31" i="262"/>
  <c r="E31" i="262"/>
  <c r="D31" i="262"/>
  <c r="O30" i="262"/>
  <c r="L30" i="262"/>
  <c r="I30" i="262"/>
  <c r="F30" i="262"/>
  <c r="E30" i="262"/>
  <c r="D30" i="262"/>
  <c r="O29" i="262"/>
  <c r="L29" i="262"/>
  <c r="I29" i="262"/>
  <c r="F29" i="262"/>
  <c r="E29" i="262"/>
  <c r="D29" i="262"/>
  <c r="O28" i="262"/>
  <c r="L28" i="262"/>
  <c r="I28" i="262"/>
  <c r="F28" i="262"/>
  <c r="E28" i="262"/>
  <c r="D28" i="262"/>
  <c r="O27" i="262"/>
  <c r="L27" i="262"/>
  <c r="I27" i="262"/>
  <c r="F27" i="262"/>
  <c r="E27" i="262"/>
  <c r="D27" i="262"/>
  <c r="O26" i="262"/>
  <c r="L26" i="262"/>
  <c r="I26" i="262"/>
  <c r="F26" i="262"/>
  <c r="E26" i="262"/>
  <c r="D26" i="262"/>
  <c r="O25" i="262"/>
  <c r="L25" i="262"/>
  <c r="I25" i="262"/>
  <c r="F25" i="262"/>
  <c r="E25" i="262"/>
  <c r="D25" i="262"/>
  <c r="O24" i="262"/>
  <c r="L24" i="262"/>
  <c r="I24" i="262"/>
  <c r="F24" i="262"/>
  <c r="E24" i="262"/>
  <c r="D24" i="262"/>
  <c r="O23" i="262"/>
  <c r="L23" i="262"/>
  <c r="I23" i="262"/>
  <c r="F23" i="262"/>
  <c r="E23" i="262"/>
  <c r="D23" i="262"/>
  <c r="O22" i="262"/>
  <c r="L22" i="262"/>
  <c r="I22" i="262"/>
  <c r="F22" i="262"/>
  <c r="E22" i="262"/>
  <c r="D22" i="262"/>
  <c r="Q21" i="262"/>
  <c r="P21" i="262"/>
  <c r="N21" i="262"/>
  <c r="M21" i="262"/>
  <c r="K21" i="262"/>
  <c r="J21" i="262"/>
  <c r="H21" i="262"/>
  <c r="G21" i="262"/>
  <c r="O17" i="262"/>
  <c r="L17" i="262"/>
  <c r="I17" i="262"/>
  <c r="F17" i="262"/>
  <c r="E17" i="262"/>
  <c r="D17" i="262"/>
  <c r="O16" i="262"/>
  <c r="L16" i="262"/>
  <c r="I16" i="262"/>
  <c r="F16" i="262"/>
  <c r="E16" i="262"/>
  <c r="D16" i="262"/>
  <c r="O15" i="262"/>
  <c r="L15" i="262"/>
  <c r="I15" i="262"/>
  <c r="F15" i="262"/>
  <c r="E15" i="262"/>
  <c r="D15" i="262"/>
  <c r="O14" i="262"/>
  <c r="L14" i="262"/>
  <c r="I14" i="262"/>
  <c r="F14" i="262"/>
  <c r="E14" i="262"/>
  <c r="D14" i="262"/>
  <c r="O13" i="262"/>
  <c r="L13" i="262"/>
  <c r="I13" i="262"/>
  <c r="F13" i="262"/>
  <c r="E13" i="262"/>
  <c r="D13" i="262"/>
  <c r="O12" i="262"/>
  <c r="L12" i="262"/>
  <c r="I12" i="262"/>
  <c r="F12" i="262"/>
  <c r="E12" i="262"/>
  <c r="D12" i="262"/>
  <c r="O11" i="262"/>
  <c r="L11" i="262"/>
  <c r="I11" i="262"/>
  <c r="F11" i="262"/>
  <c r="E11" i="262"/>
  <c r="D11" i="262"/>
  <c r="O10" i="262"/>
  <c r="L10" i="262"/>
  <c r="I10" i="262"/>
  <c r="F10" i="262"/>
  <c r="E10" i="262"/>
  <c r="D10" i="262"/>
  <c r="O9" i="262"/>
  <c r="L9" i="262"/>
  <c r="I9" i="262"/>
  <c r="F9" i="262"/>
  <c r="E9" i="262"/>
  <c r="D9" i="262"/>
  <c r="O8" i="262"/>
  <c r="L8" i="262"/>
  <c r="I8" i="262"/>
  <c r="F8" i="262"/>
  <c r="E8" i="262"/>
  <c r="D8" i="262"/>
  <c r="O7" i="262"/>
  <c r="L7" i="262"/>
  <c r="I7" i="262"/>
  <c r="F7" i="262"/>
  <c r="E7" i="262"/>
  <c r="D7" i="262"/>
  <c r="O6" i="262"/>
  <c r="L6" i="262"/>
  <c r="I6" i="262"/>
  <c r="F6" i="262"/>
  <c r="E6" i="262"/>
  <c r="D6" i="262"/>
  <c r="Q5" i="262"/>
  <c r="P5" i="262"/>
  <c r="N5" i="262"/>
  <c r="M5" i="262"/>
  <c r="K5" i="262"/>
  <c r="J5" i="262"/>
  <c r="H5" i="262"/>
  <c r="G5" i="262"/>
  <c r="F20" i="261"/>
  <c r="U19" i="261"/>
  <c r="P19" i="261"/>
  <c r="K19" i="261"/>
  <c r="J19" i="261"/>
  <c r="I19" i="261"/>
  <c r="H19" i="261"/>
  <c r="G19" i="261"/>
  <c r="U18" i="261"/>
  <c r="P18" i="261"/>
  <c r="K18" i="261"/>
  <c r="J18" i="261"/>
  <c r="I18" i="261"/>
  <c r="H18" i="261"/>
  <c r="G18" i="261"/>
  <c r="U17" i="261"/>
  <c r="P17" i="261"/>
  <c r="K17" i="261"/>
  <c r="J17" i="261"/>
  <c r="I17" i="261"/>
  <c r="H17" i="261"/>
  <c r="G17" i="261"/>
  <c r="U16" i="261"/>
  <c r="P16" i="261"/>
  <c r="K16" i="261"/>
  <c r="J16" i="261"/>
  <c r="I16" i="261"/>
  <c r="H16" i="261"/>
  <c r="G16" i="261"/>
  <c r="U15" i="261"/>
  <c r="P15" i="261"/>
  <c r="K15" i="261"/>
  <c r="J15" i="261"/>
  <c r="I15" i="261"/>
  <c r="H15" i="261"/>
  <c r="G15" i="261"/>
  <c r="U14" i="261"/>
  <c r="P14" i="261"/>
  <c r="K14" i="261"/>
  <c r="J14" i="261"/>
  <c r="I14" i="261"/>
  <c r="H14" i="261"/>
  <c r="G14" i="261"/>
  <c r="U13" i="261"/>
  <c r="P13" i="261"/>
  <c r="K13" i="261"/>
  <c r="J13" i="261"/>
  <c r="I13" i="261"/>
  <c r="H13" i="261"/>
  <c r="G13" i="261"/>
  <c r="U12" i="261"/>
  <c r="P12" i="261"/>
  <c r="K12" i="261"/>
  <c r="J12" i="261"/>
  <c r="I12" i="261"/>
  <c r="H12" i="261"/>
  <c r="G12" i="261"/>
  <c r="Y11" i="261"/>
  <c r="X11" i="261"/>
  <c r="W11" i="261"/>
  <c r="V11" i="261"/>
  <c r="T11" i="261"/>
  <c r="S11" i="261"/>
  <c r="R11" i="261"/>
  <c r="Q11" i="261"/>
  <c r="O11" i="261"/>
  <c r="N11" i="261"/>
  <c r="M11" i="261"/>
  <c r="L11" i="261"/>
  <c r="U10" i="261"/>
  <c r="P10" i="261"/>
  <c r="K10" i="261"/>
  <c r="J10" i="261"/>
  <c r="I10" i="261"/>
  <c r="H10" i="261"/>
  <c r="G10" i="261"/>
  <c r="U9" i="261"/>
  <c r="U8" i="261" s="1"/>
  <c r="P9" i="261"/>
  <c r="P8" i="261" s="1"/>
  <c r="K9" i="261"/>
  <c r="J9" i="261"/>
  <c r="I9" i="261"/>
  <c r="H9" i="261"/>
  <c r="G9" i="261"/>
  <c r="Y8" i="261"/>
  <c r="X8" i="261"/>
  <c r="W8" i="261"/>
  <c r="V8" i="261"/>
  <c r="T8" i="261"/>
  <c r="S8" i="261"/>
  <c r="R8" i="261"/>
  <c r="Q8" i="261"/>
  <c r="O8" i="261"/>
  <c r="N8" i="261"/>
  <c r="M8" i="261"/>
  <c r="L8" i="261"/>
  <c r="U7" i="261"/>
  <c r="P7" i="261"/>
  <c r="K7" i="261"/>
  <c r="J7" i="261"/>
  <c r="I7" i="261"/>
  <c r="H7" i="261"/>
  <c r="G7" i="261"/>
  <c r="U6" i="261"/>
  <c r="P6" i="261"/>
  <c r="K6" i="261"/>
  <c r="J6" i="261"/>
  <c r="I6" i="261"/>
  <c r="H6" i="261"/>
  <c r="G6" i="261"/>
  <c r="U5" i="261"/>
  <c r="P5" i="261"/>
  <c r="K5" i="261"/>
  <c r="J5" i="261"/>
  <c r="I5" i="261"/>
  <c r="H5" i="261"/>
  <c r="G5" i="261"/>
  <c r="Y4" i="261"/>
  <c r="X4" i="261"/>
  <c r="W4" i="261"/>
  <c r="V4" i="261"/>
  <c r="T4" i="261"/>
  <c r="S4" i="261"/>
  <c r="R4" i="261"/>
  <c r="Q4" i="261"/>
  <c r="O4" i="261"/>
  <c r="N4" i="261"/>
  <c r="M4" i="261"/>
  <c r="L4" i="261"/>
  <c r="I60" i="260"/>
  <c r="I59" i="260"/>
  <c r="I58" i="260"/>
  <c r="M57" i="260"/>
  <c r="L57" i="260"/>
  <c r="K57" i="260"/>
  <c r="J57" i="260"/>
  <c r="I56" i="260"/>
  <c r="I55" i="260"/>
  <c r="I54" i="260"/>
  <c r="I53" i="260"/>
  <c r="M52" i="260"/>
  <c r="L52" i="260"/>
  <c r="K52" i="260"/>
  <c r="J52" i="260"/>
  <c r="I51" i="260"/>
  <c r="I50" i="260"/>
  <c r="I49" i="260"/>
  <c r="I48" i="260"/>
  <c r="I47" i="260"/>
  <c r="I46" i="260"/>
  <c r="I45" i="260"/>
  <c r="I44" i="260"/>
  <c r="M43" i="260"/>
  <c r="L43" i="260"/>
  <c r="K43" i="260"/>
  <c r="J43" i="260"/>
  <c r="I42" i="260"/>
  <c r="I41" i="260"/>
  <c r="I40" i="260"/>
  <c r="I39" i="260"/>
  <c r="I38" i="260"/>
  <c r="I37" i="260"/>
  <c r="I36" i="260"/>
  <c r="I35" i="260"/>
  <c r="L34" i="260"/>
  <c r="K34" i="260"/>
  <c r="I33" i="260"/>
  <c r="I32" i="260"/>
  <c r="I31" i="260"/>
  <c r="I30" i="260"/>
  <c r="I29" i="260"/>
  <c r="I28" i="260"/>
  <c r="I27" i="260"/>
  <c r="M26" i="260"/>
  <c r="L26" i="260"/>
  <c r="K26" i="260"/>
  <c r="J26" i="260"/>
  <c r="I25" i="260"/>
  <c r="I24" i="260"/>
  <c r="M23" i="260"/>
  <c r="L23" i="260"/>
  <c r="K23" i="260"/>
  <c r="J23" i="260"/>
  <c r="I22" i="260"/>
  <c r="I21" i="260"/>
  <c r="I20" i="260"/>
  <c r="M19" i="260"/>
  <c r="M18" i="260" s="1"/>
  <c r="L19" i="260"/>
  <c r="K19" i="260"/>
  <c r="J19" i="260"/>
  <c r="I17" i="260"/>
  <c r="I16" i="260"/>
  <c r="I15" i="260"/>
  <c r="I14" i="260"/>
  <c r="I13" i="260"/>
  <c r="I12" i="260"/>
  <c r="I11" i="260"/>
  <c r="M10" i="260"/>
  <c r="L10" i="260"/>
  <c r="K10" i="260"/>
  <c r="J10" i="260"/>
  <c r="I9" i="260"/>
  <c r="I8" i="260"/>
  <c r="M7" i="260"/>
  <c r="L7" i="260"/>
  <c r="K7" i="260"/>
  <c r="J7" i="260"/>
  <c r="I6" i="260"/>
  <c r="I5" i="260"/>
  <c r="M4" i="260"/>
  <c r="L4" i="260"/>
  <c r="K4" i="260"/>
  <c r="J4" i="260"/>
  <c r="N21" i="258"/>
  <c r="M21" i="258"/>
  <c r="K21" i="258"/>
  <c r="J21" i="258"/>
  <c r="H21" i="258"/>
  <c r="G21" i="258"/>
  <c r="L17" i="258"/>
  <c r="I17" i="258"/>
  <c r="F17" i="258"/>
  <c r="N5" i="258"/>
  <c r="M5" i="258"/>
  <c r="K5" i="258"/>
  <c r="J5" i="258"/>
  <c r="H5" i="258"/>
  <c r="G5" i="258"/>
  <c r="D20" i="257"/>
  <c r="AB19" i="257"/>
  <c r="X19" i="257"/>
  <c r="T19" i="257"/>
  <c r="P19" i="257"/>
  <c r="L19" i="257"/>
  <c r="H19" i="257"/>
  <c r="G19" i="257"/>
  <c r="F19" i="257"/>
  <c r="E19" i="257"/>
  <c r="AB18" i="257"/>
  <c r="X18" i="257"/>
  <c r="T18" i="257"/>
  <c r="P18" i="257"/>
  <c r="L18" i="257"/>
  <c r="H18" i="257"/>
  <c r="G18" i="257"/>
  <c r="F18" i="257"/>
  <c r="E18" i="257"/>
  <c r="AB17" i="257"/>
  <c r="X17" i="257"/>
  <c r="T17" i="257"/>
  <c r="P17" i="257"/>
  <c r="L17" i="257"/>
  <c r="H17" i="257"/>
  <c r="G17" i="257"/>
  <c r="F17" i="257"/>
  <c r="E17" i="257"/>
  <c r="AB16" i="257"/>
  <c r="X16" i="257"/>
  <c r="T16" i="257"/>
  <c r="P16" i="257"/>
  <c r="L16" i="257"/>
  <c r="H16" i="257"/>
  <c r="G16" i="257"/>
  <c r="F16" i="257"/>
  <c r="E16" i="257"/>
  <c r="AB15" i="257"/>
  <c r="X15" i="257"/>
  <c r="T15" i="257"/>
  <c r="P15" i="257"/>
  <c r="L15" i="257"/>
  <c r="H15" i="257"/>
  <c r="G15" i="257"/>
  <c r="F15" i="257"/>
  <c r="E15" i="257"/>
  <c r="AB14" i="257"/>
  <c r="X14" i="257"/>
  <c r="T14" i="257"/>
  <c r="P14" i="257"/>
  <c r="L14" i="257"/>
  <c r="H14" i="257"/>
  <c r="G14" i="257"/>
  <c r="F14" i="257"/>
  <c r="E14" i="257"/>
  <c r="AB13" i="257"/>
  <c r="X13" i="257"/>
  <c r="T13" i="257"/>
  <c r="P13" i="257"/>
  <c r="L13" i="257"/>
  <c r="H13" i="257"/>
  <c r="G13" i="257"/>
  <c r="F13" i="257"/>
  <c r="E13" i="257"/>
  <c r="AB12" i="257"/>
  <c r="X12" i="257"/>
  <c r="T12" i="257"/>
  <c r="P12" i="257"/>
  <c r="L12" i="257"/>
  <c r="H12" i="257"/>
  <c r="G12" i="257"/>
  <c r="F12" i="257"/>
  <c r="E12" i="257"/>
  <c r="AE11" i="257"/>
  <c r="AD11" i="257"/>
  <c r="AC11" i="257"/>
  <c r="AA11" i="257"/>
  <c r="Z11" i="257"/>
  <c r="Y11" i="257"/>
  <c r="W11" i="257"/>
  <c r="V11" i="257"/>
  <c r="U11" i="257"/>
  <c r="S11" i="257"/>
  <c r="R11" i="257"/>
  <c r="Q11" i="257"/>
  <c r="O11" i="257"/>
  <c r="N11" i="257"/>
  <c r="M11" i="257"/>
  <c r="K11" i="257"/>
  <c r="I11" i="257"/>
  <c r="AB10" i="257"/>
  <c r="X10" i="257"/>
  <c r="T10" i="257"/>
  <c r="P10" i="257"/>
  <c r="L10" i="257"/>
  <c r="H10" i="257"/>
  <c r="G10" i="257"/>
  <c r="F10" i="257"/>
  <c r="E10" i="257"/>
  <c r="AB9" i="257"/>
  <c r="X9" i="257"/>
  <c r="T9" i="257"/>
  <c r="P9" i="257"/>
  <c r="L9" i="257"/>
  <c r="H9" i="257"/>
  <c r="G9" i="257"/>
  <c r="F9" i="257"/>
  <c r="F8" i="257" s="1"/>
  <c r="E9" i="257"/>
  <c r="AE8" i="257"/>
  <c r="AD8" i="257"/>
  <c r="AC8" i="257"/>
  <c r="AA8" i="257"/>
  <c r="Z8" i="257"/>
  <c r="Y8" i="257"/>
  <c r="W8" i="257"/>
  <c r="V8" i="257"/>
  <c r="U8" i="257"/>
  <c r="S8" i="257"/>
  <c r="R8" i="257"/>
  <c r="Q8" i="257"/>
  <c r="O8" i="257"/>
  <c r="N8" i="257"/>
  <c r="M8" i="257"/>
  <c r="K8" i="257"/>
  <c r="J8" i="257"/>
  <c r="I8" i="257"/>
  <c r="AB7" i="257"/>
  <c r="X7" i="257"/>
  <c r="T7" i="257"/>
  <c r="P7" i="257"/>
  <c r="L7" i="257"/>
  <c r="H7" i="257"/>
  <c r="AB6" i="257"/>
  <c r="X6" i="257"/>
  <c r="T6" i="257"/>
  <c r="P6" i="257"/>
  <c r="L6" i="257"/>
  <c r="H6" i="257"/>
  <c r="AB5" i="257"/>
  <c r="X5" i="257"/>
  <c r="T5" i="257"/>
  <c r="P5" i="257"/>
  <c r="L5" i="257"/>
  <c r="H5" i="257"/>
  <c r="AE4" i="257"/>
  <c r="AD4" i="257"/>
  <c r="AC4" i="257"/>
  <c r="AA4" i="257"/>
  <c r="Z4" i="257"/>
  <c r="Y4" i="257"/>
  <c r="W4" i="257"/>
  <c r="V4" i="257"/>
  <c r="U4" i="257"/>
  <c r="S4" i="257"/>
  <c r="R4" i="257"/>
  <c r="Q4" i="257"/>
  <c r="O4" i="257"/>
  <c r="N4" i="257"/>
  <c r="M4" i="257"/>
  <c r="K4" i="257"/>
  <c r="J4" i="257"/>
  <c r="I4" i="257"/>
  <c r="I71" i="256"/>
  <c r="I70" i="256"/>
  <c r="I69" i="256"/>
  <c r="L68" i="256"/>
  <c r="K68" i="256"/>
  <c r="J68" i="256"/>
  <c r="I67" i="256"/>
  <c r="I66" i="256"/>
  <c r="I65" i="256"/>
  <c r="I64" i="256"/>
  <c r="I63" i="256"/>
  <c r="I62" i="256"/>
  <c r="I61" i="256"/>
  <c r="I60" i="256"/>
  <c r="I59" i="256"/>
  <c r="I58" i="256"/>
  <c r="I57" i="256"/>
  <c r="I56" i="256"/>
  <c r="L55" i="256"/>
  <c r="K55" i="256"/>
  <c r="J55" i="256"/>
  <c r="I54" i="256"/>
  <c r="I53" i="256"/>
  <c r="I52" i="256"/>
  <c r="I51" i="256"/>
  <c r="I50" i="256"/>
  <c r="I49" i="256"/>
  <c r="I48" i="256"/>
  <c r="I47" i="256"/>
  <c r="L46" i="256"/>
  <c r="K46" i="256"/>
  <c r="J46" i="256"/>
  <c r="I45" i="256"/>
  <c r="I44" i="256"/>
  <c r="I43" i="256"/>
  <c r="I42" i="256"/>
  <c r="I41" i="256"/>
  <c r="I40" i="256"/>
  <c r="I39" i="256"/>
  <c r="I38" i="256"/>
  <c r="L37" i="256"/>
  <c r="K37" i="256"/>
  <c r="J37" i="256"/>
  <c r="I36" i="256"/>
  <c r="I35" i="256"/>
  <c r="I34" i="256"/>
  <c r="I33" i="256"/>
  <c r="I32" i="256"/>
  <c r="I31" i="256"/>
  <c r="I30" i="256"/>
  <c r="L29" i="256"/>
  <c r="K29" i="256"/>
  <c r="J29" i="256"/>
  <c r="I28" i="256"/>
  <c r="I27" i="256"/>
  <c r="L26" i="256"/>
  <c r="K26" i="256"/>
  <c r="J26" i="256"/>
  <c r="I25" i="256"/>
  <c r="I24" i="256"/>
  <c r="I23" i="256"/>
  <c r="I22" i="256"/>
  <c r="I21" i="256"/>
  <c r="I20" i="256"/>
  <c r="L19" i="256"/>
  <c r="K19" i="256"/>
  <c r="J19" i="256"/>
  <c r="I17" i="256"/>
  <c r="I16" i="256"/>
  <c r="I15" i="256"/>
  <c r="I14" i="256"/>
  <c r="I13" i="256"/>
  <c r="I12" i="256"/>
  <c r="I11" i="256"/>
  <c r="K10" i="256"/>
  <c r="J10" i="256"/>
  <c r="I9" i="256"/>
  <c r="I8" i="256"/>
  <c r="L7" i="256"/>
  <c r="K7" i="256"/>
  <c r="J7" i="256"/>
  <c r="I6" i="256"/>
  <c r="I5" i="256"/>
  <c r="L4" i="256"/>
  <c r="K4" i="256"/>
  <c r="J4" i="256"/>
  <c r="X63" i="304"/>
  <c r="U63" i="304"/>
  <c r="R63" i="304"/>
  <c r="Q63" i="304"/>
  <c r="K63" i="304" s="1"/>
  <c r="P63" i="304"/>
  <c r="L63" i="304"/>
  <c r="X62" i="304"/>
  <c r="U62" i="304"/>
  <c r="R62" i="304"/>
  <c r="Q62" i="304"/>
  <c r="K62" i="304" s="1"/>
  <c r="P62" i="304"/>
  <c r="J62" i="304" s="1"/>
  <c r="L62" i="304"/>
  <c r="X61" i="304"/>
  <c r="U61" i="304"/>
  <c r="R61" i="304"/>
  <c r="Q61" i="304"/>
  <c r="P61" i="304"/>
  <c r="J61" i="304" s="1"/>
  <c r="L61" i="304"/>
  <c r="X60" i="304"/>
  <c r="U60" i="304"/>
  <c r="R60" i="304"/>
  <c r="Q60" i="304"/>
  <c r="K60" i="304" s="1"/>
  <c r="P60" i="304"/>
  <c r="L60" i="304"/>
  <c r="Z59" i="304"/>
  <c r="Y59" i="304"/>
  <c r="W59" i="304"/>
  <c r="V59" i="304"/>
  <c r="T59" i="304"/>
  <c r="S59" i="304"/>
  <c r="N59" i="304"/>
  <c r="M59" i="304"/>
  <c r="S55" i="304"/>
  <c r="O55" i="304" s="1"/>
  <c r="S54" i="304"/>
  <c r="O54" i="304" s="1"/>
  <c r="S53" i="304"/>
  <c r="O53" i="304" s="1"/>
  <c r="S52" i="304"/>
  <c r="O52" i="304" s="1"/>
  <c r="S51" i="304"/>
  <c r="O51" i="304" s="1"/>
  <c r="X38" i="304"/>
  <c r="U38" i="304"/>
  <c r="R38" i="304"/>
  <c r="Q38" i="304"/>
  <c r="K38" i="304" s="1"/>
  <c r="P38" i="304"/>
  <c r="J38" i="304" s="1"/>
  <c r="L38" i="304"/>
  <c r="X37" i="304"/>
  <c r="U37" i="304"/>
  <c r="R37" i="304"/>
  <c r="Q37" i="304"/>
  <c r="K37" i="304" s="1"/>
  <c r="P37" i="304"/>
  <c r="J37" i="304" s="1"/>
  <c r="L37" i="304"/>
  <c r="X36" i="304"/>
  <c r="U36" i="304"/>
  <c r="R36" i="304"/>
  <c r="Q36" i="304"/>
  <c r="K36" i="304" s="1"/>
  <c r="P36" i="304"/>
  <c r="J36" i="304" s="1"/>
  <c r="L36" i="304"/>
  <c r="X35" i="304"/>
  <c r="U35" i="304"/>
  <c r="R35" i="304"/>
  <c r="Q35" i="304"/>
  <c r="K35" i="304" s="1"/>
  <c r="P35" i="304"/>
  <c r="L35" i="304"/>
  <c r="X34" i="304"/>
  <c r="U34" i="304"/>
  <c r="R34" i="304"/>
  <c r="Q34" i="304"/>
  <c r="K34" i="304" s="1"/>
  <c r="P34" i="304"/>
  <c r="J34" i="304" s="1"/>
  <c r="L34" i="304"/>
  <c r="X33" i="304"/>
  <c r="U33" i="304"/>
  <c r="R33" i="304"/>
  <c r="Q33" i="304"/>
  <c r="K33" i="304" s="1"/>
  <c r="P33" i="304"/>
  <c r="J33" i="304" s="1"/>
  <c r="L33" i="304"/>
  <c r="X32" i="304"/>
  <c r="U32" i="304"/>
  <c r="R32" i="304"/>
  <c r="Q32" i="304"/>
  <c r="K32" i="304" s="1"/>
  <c r="P32" i="304"/>
  <c r="J32" i="304" s="1"/>
  <c r="L32" i="304"/>
  <c r="X31" i="304"/>
  <c r="U31" i="304"/>
  <c r="R31" i="304"/>
  <c r="Q31" i="304"/>
  <c r="K31" i="304" s="1"/>
  <c r="P31" i="304"/>
  <c r="L31" i="304"/>
  <c r="X30" i="304"/>
  <c r="U30" i="304"/>
  <c r="R30" i="304"/>
  <c r="Q30" i="304"/>
  <c r="K30" i="304" s="1"/>
  <c r="P30" i="304"/>
  <c r="J30" i="304" s="1"/>
  <c r="L30" i="304"/>
  <c r="X29" i="304"/>
  <c r="U29" i="304"/>
  <c r="R29" i="304"/>
  <c r="Q29" i="304"/>
  <c r="K29" i="304" s="1"/>
  <c r="P29" i="304"/>
  <c r="L29" i="304"/>
  <c r="X28" i="304"/>
  <c r="U28" i="304"/>
  <c r="R28" i="304"/>
  <c r="Q28" i="304"/>
  <c r="K28" i="304" s="1"/>
  <c r="P28" i="304"/>
  <c r="J28" i="304" s="1"/>
  <c r="L28" i="304"/>
  <c r="X27" i="304"/>
  <c r="U27" i="304"/>
  <c r="R27" i="304"/>
  <c r="Q27" i="304"/>
  <c r="K27" i="304" s="1"/>
  <c r="P27" i="304"/>
  <c r="L27" i="304"/>
  <c r="X26" i="304"/>
  <c r="U26" i="304"/>
  <c r="R26" i="304"/>
  <c r="Q26" i="304"/>
  <c r="K26" i="304" s="1"/>
  <c r="P26" i="304"/>
  <c r="J26" i="304" s="1"/>
  <c r="L26" i="304"/>
  <c r="X25" i="304"/>
  <c r="U25" i="304"/>
  <c r="R25" i="304"/>
  <c r="Q25" i="304"/>
  <c r="K25" i="304" s="1"/>
  <c r="P25" i="304"/>
  <c r="J25" i="304" s="1"/>
  <c r="L25" i="304"/>
  <c r="X24" i="304"/>
  <c r="U24" i="304"/>
  <c r="R24" i="304"/>
  <c r="Q24" i="304"/>
  <c r="P24" i="304"/>
  <c r="J24" i="304" s="1"/>
  <c r="L24" i="304"/>
  <c r="X23" i="304"/>
  <c r="U23" i="304"/>
  <c r="R23" i="304"/>
  <c r="Q23" i="304"/>
  <c r="K23" i="304" s="1"/>
  <c r="P23" i="304"/>
  <c r="J23" i="304" s="1"/>
  <c r="L23" i="304"/>
  <c r="Z22" i="304"/>
  <c r="Y22" i="304"/>
  <c r="W22" i="304"/>
  <c r="V22" i="304"/>
  <c r="T22" i="304"/>
  <c r="S22" i="304"/>
  <c r="N22" i="304"/>
  <c r="M22" i="304"/>
  <c r="X21" i="304"/>
  <c r="U21" i="304"/>
  <c r="R21" i="304"/>
  <c r="Q21" i="304"/>
  <c r="K21" i="304" s="1"/>
  <c r="P21" i="304"/>
  <c r="J21" i="304" s="1"/>
  <c r="L21" i="304"/>
  <c r="X20" i="304"/>
  <c r="U20" i="304"/>
  <c r="R20" i="304"/>
  <c r="Q20" i="304"/>
  <c r="K20" i="304" s="1"/>
  <c r="P20" i="304"/>
  <c r="J20" i="304" s="1"/>
  <c r="L20" i="304"/>
  <c r="X19" i="304"/>
  <c r="U19" i="304"/>
  <c r="R19" i="304"/>
  <c r="Q19" i="304"/>
  <c r="K19" i="304" s="1"/>
  <c r="P19" i="304"/>
  <c r="L19" i="304"/>
  <c r="X18" i="304"/>
  <c r="U18" i="304"/>
  <c r="R18" i="304"/>
  <c r="Q18" i="304"/>
  <c r="K18" i="304" s="1"/>
  <c r="P18" i="304"/>
  <c r="L18" i="304"/>
  <c r="X17" i="304"/>
  <c r="U17" i="304"/>
  <c r="R17" i="304"/>
  <c r="Q17" i="304"/>
  <c r="K17" i="304" s="1"/>
  <c r="P17" i="304"/>
  <c r="J17" i="304" s="1"/>
  <c r="L17" i="304"/>
  <c r="X16" i="304"/>
  <c r="U16" i="304"/>
  <c r="R16" i="304"/>
  <c r="Q16" i="304"/>
  <c r="K16" i="304" s="1"/>
  <c r="P16" i="304"/>
  <c r="L16" i="304"/>
  <c r="X15" i="304"/>
  <c r="U15" i="304"/>
  <c r="R15" i="304"/>
  <c r="Q15" i="304"/>
  <c r="K15" i="304" s="1"/>
  <c r="P15" i="304"/>
  <c r="J15" i="304" s="1"/>
  <c r="L15" i="304"/>
  <c r="X14" i="304"/>
  <c r="U14" i="304"/>
  <c r="R14" i="304"/>
  <c r="Q14" i="304"/>
  <c r="K14" i="304" s="1"/>
  <c r="P14" i="304"/>
  <c r="L14" i="304"/>
  <c r="X13" i="304"/>
  <c r="U13" i="304"/>
  <c r="R13" i="304"/>
  <c r="Q13" i="304"/>
  <c r="K13" i="304" s="1"/>
  <c r="P13" i="304"/>
  <c r="L13" i="304"/>
  <c r="X12" i="304"/>
  <c r="U12" i="304"/>
  <c r="R12" i="304"/>
  <c r="Q12" i="304"/>
  <c r="K12" i="304" s="1"/>
  <c r="P12" i="304"/>
  <c r="L12" i="304"/>
  <c r="X11" i="304"/>
  <c r="U11" i="304"/>
  <c r="R11" i="304"/>
  <c r="Q11" i="304"/>
  <c r="K11" i="304" s="1"/>
  <c r="P11" i="304"/>
  <c r="L11" i="304"/>
  <c r="X10" i="304"/>
  <c r="U10" i="304"/>
  <c r="R10" i="304"/>
  <c r="Q10" i="304"/>
  <c r="K10" i="304" s="1"/>
  <c r="P10" i="304"/>
  <c r="J10" i="304" s="1"/>
  <c r="L10" i="304"/>
  <c r="X9" i="304"/>
  <c r="U9" i="304"/>
  <c r="R9" i="304"/>
  <c r="Q9" i="304"/>
  <c r="P9" i="304"/>
  <c r="L9" i="304"/>
  <c r="X8" i="304"/>
  <c r="U8" i="304"/>
  <c r="R8" i="304"/>
  <c r="Q8" i="304"/>
  <c r="K8" i="304" s="1"/>
  <c r="P8" i="304"/>
  <c r="J8" i="304" s="1"/>
  <c r="L8" i="304"/>
  <c r="X7" i="304"/>
  <c r="U7" i="304"/>
  <c r="R7" i="304"/>
  <c r="Q7" i="304"/>
  <c r="K7" i="304" s="1"/>
  <c r="P7" i="304"/>
  <c r="J7" i="304" s="1"/>
  <c r="L7" i="304"/>
  <c r="X6" i="304"/>
  <c r="U6" i="304"/>
  <c r="R6" i="304"/>
  <c r="Q6" i="304"/>
  <c r="K6" i="304" s="1"/>
  <c r="P6" i="304"/>
  <c r="J6" i="304" s="1"/>
  <c r="L6" i="304"/>
  <c r="Z5" i="304"/>
  <c r="Y5" i="304"/>
  <c r="W5" i="304"/>
  <c r="V5" i="304"/>
  <c r="T5" i="304"/>
  <c r="S5" i="304"/>
  <c r="N5" i="304"/>
  <c r="M5" i="304"/>
  <c r="S52" i="303"/>
  <c r="P52" i="303"/>
  <c r="M52" i="303"/>
  <c r="L52" i="303"/>
  <c r="F52" i="303" s="1"/>
  <c r="K52" i="303"/>
  <c r="G52" i="303"/>
  <c r="S51" i="303"/>
  <c r="P51" i="303"/>
  <c r="M51" i="303"/>
  <c r="L51" i="303"/>
  <c r="F51" i="303" s="1"/>
  <c r="K51" i="303"/>
  <c r="G51" i="303"/>
  <c r="S50" i="303"/>
  <c r="P50" i="303"/>
  <c r="M50" i="303"/>
  <c r="L50" i="303"/>
  <c r="F50" i="303" s="1"/>
  <c r="K50" i="303"/>
  <c r="E50" i="303" s="1"/>
  <c r="G50" i="303"/>
  <c r="U49" i="303"/>
  <c r="T49" i="303"/>
  <c r="P49" i="303"/>
  <c r="M49" i="303"/>
  <c r="I49" i="303"/>
  <c r="H49" i="303"/>
  <c r="S45" i="303"/>
  <c r="P45" i="303"/>
  <c r="M45" i="303"/>
  <c r="L45" i="303"/>
  <c r="F45" i="303" s="1"/>
  <c r="K45" i="303"/>
  <c r="J45" i="303" s="1"/>
  <c r="G45" i="303"/>
  <c r="S44" i="303"/>
  <c r="P44" i="303"/>
  <c r="M44" i="303"/>
  <c r="L44" i="303"/>
  <c r="F44" i="303" s="1"/>
  <c r="K44" i="303"/>
  <c r="E44" i="303" s="1"/>
  <c r="G44" i="303"/>
  <c r="S43" i="303"/>
  <c r="P43" i="303"/>
  <c r="M43" i="303"/>
  <c r="L43" i="303"/>
  <c r="F43" i="303" s="1"/>
  <c r="K43" i="303"/>
  <c r="E43" i="303" s="1"/>
  <c r="G43" i="303"/>
  <c r="S42" i="303"/>
  <c r="P42" i="303"/>
  <c r="M42" i="303"/>
  <c r="L42" i="303"/>
  <c r="F42" i="303" s="1"/>
  <c r="K42" i="303"/>
  <c r="G42" i="303"/>
  <c r="S41" i="303"/>
  <c r="P41" i="303"/>
  <c r="M41" i="303"/>
  <c r="L41" i="303"/>
  <c r="F41" i="303" s="1"/>
  <c r="K41" i="303"/>
  <c r="E41" i="303" s="1"/>
  <c r="G41" i="303"/>
  <c r="S40" i="303"/>
  <c r="P40" i="303"/>
  <c r="M40" i="303"/>
  <c r="L40" i="303"/>
  <c r="F40" i="303" s="1"/>
  <c r="K40" i="303"/>
  <c r="G40" i="303"/>
  <c r="S39" i="303"/>
  <c r="P39" i="303"/>
  <c r="M39" i="303"/>
  <c r="L39" i="303"/>
  <c r="F39" i="303" s="1"/>
  <c r="K39" i="303"/>
  <c r="E39" i="303" s="1"/>
  <c r="G39" i="303"/>
  <c r="S38" i="303"/>
  <c r="P38" i="303"/>
  <c r="M38" i="303"/>
  <c r="L38" i="303"/>
  <c r="F38" i="303" s="1"/>
  <c r="K38" i="303"/>
  <c r="G38" i="303"/>
  <c r="S37" i="303"/>
  <c r="P37" i="303"/>
  <c r="M37" i="303"/>
  <c r="L37" i="303"/>
  <c r="F37" i="303" s="1"/>
  <c r="K37" i="303"/>
  <c r="E37" i="303" s="1"/>
  <c r="G37" i="303"/>
  <c r="S36" i="303"/>
  <c r="P36" i="303"/>
  <c r="M36" i="303"/>
  <c r="L36" i="303"/>
  <c r="F36" i="303" s="1"/>
  <c r="K36" i="303"/>
  <c r="G36" i="303"/>
  <c r="S35" i="303"/>
  <c r="P35" i="303"/>
  <c r="M35" i="303"/>
  <c r="L35" i="303"/>
  <c r="F35" i="303" s="1"/>
  <c r="K35" i="303"/>
  <c r="E35" i="303" s="1"/>
  <c r="G35" i="303"/>
  <c r="U34" i="303"/>
  <c r="T34" i="303"/>
  <c r="R34" i="303"/>
  <c r="Q34" i="303"/>
  <c r="O34" i="303"/>
  <c r="N34" i="303"/>
  <c r="I34" i="303"/>
  <c r="H34" i="303"/>
  <c r="N29" i="303"/>
  <c r="J29" i="303" s="1"/>
  <c r="N28" i="303"/>
  <c r="J28" i="303" s="1"/>
  <c r="N27" i="303"/>
  <c r="J27" i="303" s="1"/>
  <c r="N26" i="303"/>
  <c r="J26" i="303" s="1"/>
  <c r="N25" i="303"/>
  <c r="J25" i="303" s="1"/>
  <c r="N24" i="303"/>
  <c r="J24" i="303" s="1"/>
  <c r="N23" i="303"/>
  <c r="J23" i="303" s="1"/>
  <c r="N22" i="303"/>
  <c r="J22" i="303" s="1"/>
  <c r="N21" i="303"/>
  <c r="N19" i="303"/>
  <c r="J19" i="303" s="1"/>
  <c r="N18" i="303"/>
  <c r="J18" i="303" s="1"/>
  <c r="R17" i="303"/>
  <c r="P17" i="303"/>
  <c r="L17" i="303"/>
  <c r="N16" i="303"/>
  <c r="J16" i="303" s="1"/>
  <c r="N15" i="303"/>
  <c r="J15" i="303" s="1"/>
  <c r="N14" i="303"/>
  <c r="J14" i="303" s="1"/>
  <c r="N13" i="303"/>
  <c r="J13" i="303" s="1"/>
  <c r="N12" i="303"/>
  <c r="J12" i="303" s="1"/>
  <c r="N11" i="303"/>
  <c r="J11" i="303" s="1"/>
  <c r="N10" i="303"/>
  <c r="J10" i="303" s="1"/>
  <c r="N9" i="303"/>
  <c r="J9" i="303" s="1"/>
  <c r="T8" i="303"/>
  <c r="R8" i="303"/>
  <c r="P8" i="303"/>
  <c r="L8" i="303"/>
  <c r="N7" i="303"/>
  <c r="J7" i="303" s="1"/>
  <c r="N6" i="303"/>
  <c r="J6" i="303" s="1"/>
  <c r="R5" i="303"/>
  <c r="P5" i="303"/>
  <c r="L5" i="303"/>
  <c r="V54" i="299"/>
  <c r="S54" i="299"/>
  <c r="I54" i="299"/>
  <c r="M54" i="299"/>
  <c r="J54" i="299"/>
  <c r="V53" i="299"/>
  <c r="S53" i="299"/>
  <c r="I53" i="299"/>
  <c r="H53" i="299"/>
  <c r="M53" i="299"/>
  <c r="J53" i="299"/>
  <c r="V52" i="299"/>
  <c r="S52" i="299"/>
  <c r="I52" i="299"/>
  <c r="M52" i="299"/>
  <c r="J52" i="299"/>
  <c r="X51" i="299"/>
  <c r="W51" i="299"/>
  <c r="U51" i="299"/>
  <c r="T51" i="299"/>
  <c r="O51" i="299"/>
  <c r="N51" i="299"/>
  <c r="L51" i="299"/>
  <c r="K51" i="299"/>
  <c r="M47" i="299"/>
  <c r="S46" i="299"/>
  <c r="M46" i="299" s="1"/>
  <c r="S45" i="299"/>
  <c r="M45" i="299" s="1"/>
  <c r="S44" i="299"/>
  <c r="M44" i="299" s="1"/>
  <c r="S43" i="299"/>
  <c r="M43" i="299" s="1"/>
  <c r="V30" i="299"/>
  <c r="S30" i="299"/>
  <c r="R30" i="299"/>
  <c r="I30" i="299" s="1"/>
  <c r="Q30" i="299"/>
  <c r="M30" i="299"/>
  <c r="J30" i="299"/>
  <c r="V29" i="299"/>
  <c r="S29" i="299"/>
  <c r="R29" i="299"/>
  <c r="I29" i="299" s="1"/>
  <c r="Q29" i="299"/>
  <c r="M29" i="299"/>
  <c r="J29" i="299"/>
  <c r="V28" i="299"/>
  <c r="S28" i="299"/>
  <c r="R28" i="299"/>
  <c r="I28" i="299" s="1"/>
  <c r="Q28" i="299"/>
  <c r="H28" i="299" s="1"/>
  <c r="M28" i="299"/>
  <c r="J28" i="299"/>
  <c r="V27" i="299"/>
  <c r="S27" i="299"/>
  <c r="R27" i="299"/>
  <c r="I27" i="299" s="1"/>
  <c r="Q27" i="299"/>
  <c r="M27" i="299"/>
  <c r="J27" i="299"/>
  <c r="V26" i="299"/>
  <c r="S26" i="299"/>
  <c r="R26" i="299"/>
  <c r="I26" i="299" s="1"/>
  <c r="Q26" i="299"/>
  <c r="H26" i="299" s="1"/>
  <c r="M26" i="299"/>
  <c r="J26" i="299"/>
  <c r="V25" i="299"/>
  <c r="S25" i="299"/>
  <c r="R25" i="299"/>
  <c r="I25" i="299" s="1"/>
  <c r="Q25" i="299"/>
  <c r="M25" i="299"/>
  <c r="J25" i="299"/>
  <c r="V24" i="299"/>
  <c r="S24" i="299"/>
  <c r="R24" i="299"/>
  <c r="I24" i="299" s="1"/>
  <c r="Q24" i="299"/>
  <c r="H24" i="299" s="1"/>
  <c r="M24" i="299"/>
  <c r="J24" i="299"/>
  <c r="V23" i="299"/>
  <c r="S23" i="299"/>
  <c r="R23" i="299"/>
  <c r="I23" i="299" s="1"/>
  <c r="Q23" i="299"/>
  <c r="M23" i="299"/>
  <c r="J23" i="299"/>
  <c r="V22" i="299"/>
  <c r="S22" i="299"/>
  <c r="R22" i="299"/>
  <c r="I22" i="299" s="1"/>
  <c r="Q22" i="299"/>
  <c r="H22" i="299" s="1"/>
  <c r="M22" i="299"/>
  <c r="J22" i="299"/>
  <c r="V21" i="299"/>
  <c r="S21" i="299"/>
  <c r="R21" i="299"/>
  <c r="I21" i="299" s="1"/>
  <c r="Q21" i="299"/>
  <c r="M21" i="299"/>
  <c r="J21" i="299"/>
  <c r="V20" i="299"/>
  <c r="S20" i="299"/>
  <c r="R20" i="299"/>
  <c r="I20" i="299" s="1"/>
  <c r="Q20" i="299"/>
  <c r="H20" i="299" s="1"/>
  <c r="M20" i="299"/>
  <c r="J20" i="299"/>
  <c r="V19" i="299"/>
  <c r="S19" i="299"/>
  <c r="R19" i="299"/>
  <c r="I19" i="299" s="1"/>
  <c r="Q19" i="299"/>
  <c r="M19" i="299"/>
  <c r="J19" i="299"/>
  <c r="X18" i="299"/>
  <c r="W18" i="299"/>
  <c r="U18" i="299"/>
  <c r="T18" i="299"/>
  <c r="O18" i="299"/>
  <c r="N18" i="299"/>
  <c r="L18" i="299"/>
  <c r="K18" i="299"/>
  <c r="V17" i="299"/>
  <c r="S17" i="299"/>
  <c r="R17" i="299"/>
  <c r="I17" i="299" s="1"/>
  <c r="Q17" i="299"/>
  <c r="M17" i="299"/>
  <c r="J17" i="299"/>
  <c r="V16" i="299"/>
  <c r="S16" i="299"/>
  <c r="R16" i="299"/>
  <c r="I16" i="299" s="1"/>
  <c r="Q16" i="299"/>
  <c r="H16" i="299" s="1"/>
  <c r="M16" i="299"/>
  <c r="J16" i="299"/>
  <c r="V15" i="299"/>
  <c r="S15" i="299"/>
  <c r="R15" i="299"/>
  <c r="I15" i="299" s="1"/>
  <c r="Q15" i="299"/>
  <c r="M15" i="299"/>
  <c r="J15" i="299"/>
  <c r="V14" i="299"/>
  <c r="S14" i="299"/>
  <c r="R14" i="299"/>
  <c r="I14" i="299" s="1"/>
  <c r="Q14" i="299"/>
  <c r="H14" i="299" s="1"/>
  <c r="M14" i="299"/>
  <c r="J14" i="299"/>
  <c r="V13" i="299"/>
  <c r="S13" i="299"/>
  <c r="R13" i="299"/>
  <c r="I13" i="299" s="1"/>
  <c r="Q13" i="299"/>
  <c r="M13" i="299"/>
  <c r="J13" i="299"/>
  <c r="V12" i="299"/>
  <c r="S12" i="299"/>
  <c r="R12" i="299"/>
  <c r="I12" i="299" s="1"/>
  <c r="Q12" i="299"/>
  <c r="H12" i="299" s="1"/>
  <c r="J12" i="299"/>
  <c r="V11" i="299"/>
  <c r="S11" i="299"/>
  <c r="R11" i="299"/>
  <c r="I11" i="299" s="1"/>
  <c r="Q11" i="299"/>
  <c r="M11" i="299"/>
  <c r="J11" i="299"/>
  <c r="V10" i="299"/>
  <c r="S10" i="299"/>
  <c r="R10" i="299"/>
  <c r="I10" i="299" s="1"/>
  <c r="Q10" i="299"/>
  <c r="H10" i="299" s="1"/>
  <c r="M10" i="299"/>
  <c r="J10" i="299"/>
  <c r="V9" i="299"/>
  <c r="S9" i="299"/>
  <c r="R9" i="299"/>
  <c r="I9" i="299" s="1"/>
  <c r="Q9" i="299"/>
  <c r="M9" i="299"/>
  <c r="J9" i="299"/>
  <c r="V8" i="299"/>
  <c r="S8" i="299"/>
  <c r="R8" i="299"/>
  <c r="I8" i="299" s="1"/>
  <c r="Q8" i="299"/>
  <c r="H8" i="299" s="1"/>
  <c r="M8" i="299"/>
  <c r="J8" i="299"/>
  <c r="V7" i="299"/>
  <c r="S7" i="299"/>
  <c r="R7" i="299"/>
  <c r="I7" i="299" s="1"/>
  <c r="Q7" i="299"/>
  <c r="M7" i="299"/>
  <c r="J7" i="299"/>
  <c r="V6" i="299"/>
  <c r="S6" i="299"/>
  <c r="R6" i="299"/>
  <c r="I6" i="299" s="1"/>
  <c r="Q6" i="299"/>
  <c r="H6" i="299" s="1"/>
  <c r="M6" i="299"/>
  <c r="J6" i="299"/>
  <c r="X5" i="299"/>
  <c r="W5" i="299"/>
  <c r="U5" i="299"/>
  <c r="T5" i="299"/>
  <c r="O5" i="299"/>
  <c r="N5" i="299"/>
  <c r="L5" i="299"/>
  <c r="K5" i="299"/>
  <c r="S42" i="301"/>
  <c r="P42" i="301"/>
  <c r="F42" i="301"/>
  <c r="E42" i="301"/>
  <c r="J42" i="301"/>
  <c r="G42" i="301"/>
  <c r="S41" i="301"/>
  <c r="P41" i="301"/>
  <c r="J41" i="301"/>
  <c r="G41" i="301"/>
  <c r="F41" i="301"/>
  <c r="S40" i="301"/>
  <c r="P40" i="301"/>
  <c r="F40" i="301"/>
  <c r="E40" i="301"/>
  <c r="J40" i="301"/>
  <c r="G40" i="301"/>
  <c r="S39" i="301"/>
  <c r="P39" i="301"/>
  <c r="J39" i="301"/>
  <c r="G39" i="301"/>
  <c r="F39" i="301"/>
  <c r="S38" i="301"/>
  <c r="P38" i="301"/>
  <c r="F38" i="301"/>
  <c r="E38" i="301"/>
  <c r="J38" i="301"/>
  <c r="G38" i="301"/>
  <c r="S37" i="301"/>
  <c r="P37" i="301"/>
  <c r="M37" i="301"/>
  <c r="J37" i="301"/>
  <c r="G37" i="301"/>
  <c r="F37" i="301"/>
  <c r="S36" i="301"/>
  <c r="P36" i="301"/>
  <c r="F36" i="301"/>
  <c r="E36" i="301"/>
  <c r="J36" i="301"/>
  <c r="G36" i="301"/>
  <c r="S35" i="301"/>
  <c r="P35" i="301"/>
  <c r="J35" i="301"/>
  <c r="G35" i="301"/>
  <c r="F35" i="301"/>
  <c r="U34" i="301"/>
  <c r="T34" i="301"/>
  <c r="R34" i="301"/>
  <c r="Q34" i="301"/>
  <c r="L34" i="301"/>
  <c r="K34" i="301"/>
  <c r="I34" i="301"/>
  <c r="H34" i="301"/>
  <c r="P30" i="301"/>
  <c r="J30" i="301" s="1"/>
  <c r="P29" i="301"/>
  <c r="J29" i="301" s="1"/>
  <c r="P28" i="301"/>
  <c r="J28" i="301" s="1"/>
  <c r="P27" i="301"/>
  <c r="J27" i="301" s="1"/>
  <c r="P26" i="301"/>
  <c r="J26" i="301" s="1"/>
  <c r="P25" i="301"/>
  <c r="J25" i="301" s="1"/>
  <c r="P24" i="301"/>
  <c r="J24" i="301" s="1"/>
  <c r="P23" i="301"/>
  <c r="J23" i="301" s="1"/>
  <c r="P22" i="301"/>
  <c r="J22" i="301" s="1"/>
  <c r="T21" i="301"/>
  <c r="R21" i="301"/>
  <c r="N21" i="301"/>
  <c r="L21" i="301"/>
  <c r="P20" i="301"/>
  <c r="J20" i="301" s="1"/>
  <c r="P19" i="301"/>
  <c r="J19" i="301" s="1"/>
  <c r="T18" i="301"/>
  <c r="R18" i="301"/>
  <c r="N18" i="301"/>
  <c r="L18" i="301"/>
  <c r="P17" i="301"/>
  <c r="J17" i="301" s="1"/>
  <c r="P16" i="301"/>
  <c r="J16" i="301" s="1"/>
  <c r="P15" i="301"/>
  <c r="J15" i="301" s="1"/>
  <c r="P14" i="301"/>
  <c r="J14" i="301" s="1"/>
  <c r="P13" i="301"/>
  <c r="J13" i="301" s="1"/>
  <c r="P12" i="301"/>
  <c r="J12" i="301" s="1"/>
  <c r="P11" i="301"/>
  <c r="J11" i="301" s="1"/>
  <c r="P10" i="301"/>
  <c r="T9" i="301"/>
  <c r="T8" i="301" s="1"/>
  <c r="N9" i="301"/>
  <c r="N8" i="301" s="1"/>
  <c r="L9" i="301"/>
  <c r="L8" i="301" s="1"/>
  <c r="P7" i="301"/>
  <c r="J7" i="301" s="1"/>
  <c r="Q47" i="316"/>
  <c r="N47" i="316"/>
  <c r="K47" i="316"/>
  <c r="G47" i="316"/>
  <c r="N46" i="316"/>
  <c r="K46" i="316"/>
  <c r="G46" i="316"/>
  <c r="Q45" i="316"/>
  <c r="N45" i="316"/>
  <c r="K45" i="316"/>
  <c r="G45" i="316"/>
  <c r="Q44" i="316"/>
  <c r="N44" i="316"/>
  <c r="K44" i="316"/>
  <c r="G44" i="316"/>
  <c r="P43" i="316"/>
  <c r="O43" i="316"/>
  <c r="M43" i="316"/>
  <c r="L43" i="316"/>
  <c r="J43" i="316"/>
  <c r="I43" i="316"/>
  <c r="H43" i="316"/>
  <c r="G42" i="316"/>
  <c r="G41" i="316"/>
  <c r="K39" i="316"/>
  <c r="J36" i="316"/>
  <c r="I36" i="316"/>
  <c r="H36" i="316"/>
  <c r="G36" i="316" s="1"/>
  <c r="Q35" i="316"/>
  <c r="N35" i="316"/>
  <c r="K35" i="316"/>
  <c r="G35" i="316"/>
  <c r="Q34" i="316"/>
  <c r="N34" i="316"/>
  <c r="K34" i="316"/>
  <c r="G34" i="316"/>
  <c r="S33" i="316"/>
  <c r="R33" i="316"/>
  <c r="P33" i="316"/>
  <c r="O33" i="316"/>
  <c r="M33" i="316"/>
  <c r="L33" i="316"/>
  <c r="J33" i="316"/>
  <c r="I33" i="316"/>
  <c r="H33" i="316"/>
  <c r="G33" i="316" s="1"/>
  <c r="Q32" i="316"/>
  <c r="N32" i="316"/>
  <c r="K32" i="316"/>
  <c r="G32" i="316"/>
  <c r="Q31" i="316"/>
  <c r="N31" i="316"/>
  <c r="K31" i="316"/>
  <c r="G31" i="316"/>
  <c r="S30" i="316"/>
  <c r="R30" i="316"/>
  <c r="P30" i="316"/>
  <c r="O30" i="316"/>
  <c r="N30" i="316" s="1"/>
  <c r="M30" i="316"/>
  <c r="L30" i="316"/>
  <c r="J30" i="316"/>
  <c r="I30" i="316"/>
  <c r="H30" i="316"/>
  <c r="Q29" i="316"/>
  <c r="N29" i="316"/>
  <c r="K29" i="316"/>
  <c r="G29" i="316"/>
  <c r="Q28" i="316"/>
  <c r="N28" i="316"/>
  <c r="K28" i="316"/>
  <c r="G28" i="316"/>
  <c r="S27" i="316"/>
  <c r="R27" i="316"/>
  <c r="P27" i="316"/>
  <c r="O27" i="316"/>
  <c r="M27" i="316"/>
  <c r="L27" i="316"/>
  <c r="J27" i="316"/>
  <c r="I27" i="316"/>
  <c r="H27" i="316"/>
  <c r="Q26" i="316"/>
  <c r="N26" i="316"/>
  <c r="K26" i="316"/>
  <c r="G26" i="316"/>
  <c r="Q25" i="316"/>
  <c r="N25" i="316"/>
  <c r="K25" i="316"/>
  <c r="G25" i="316"/>
  <c r="Q24" i="316"/>
  <c r="N24" i="316"/>
  <c r="K24" i="316"/>
  <c r="G24" i="316"/>
  <c r="Q23" i="316"/>
  <c r="N23" i="316"/>
  <c r="K23" i="316"/>
  <c r="G23" i="316"/>
  <c r="S22" i="316"/>
  <c r="R22" i="316"/>
  <c r="P22" i="316"/>
  <c r="O22" i="316"/>
  <c r="M22" i="316"/>
  <c r="L22" i="316"/>
  <c r="J22" i="316"/>
  <c r="I22" i="316"/>
  <c r="H22" i="316"/>
  <c r="Q21" i="316"/>
  <c r="N21" i="316"/>
  <c r="K21" i="316"/>
  <c r="G21" i="316"/>
  <c r="Q20" i="316"/>
  <c r="N20" i="316"/>
  <c r="K20" i="316"/>
  <c r="G20" i="316"/>
  <c r="Q19" i="316"/>
  <c r="N19" i="316"/>
  <c r="K19" i="316"/>
  <c r="G19" i="316"/>
  <c r="Q18" i="316"/>
  <c r="N18" i="316"/>
  <c r="K18" i="316"/>
  <c r="G18" i="316"/>
  <c r="S17" i="316"/>
  <c r="R17" i="316"/>
  <c r="P17" i="316"/>
  <c r="O17" i="316"/>
  <c r="M17" i="316"/>
  <c r="L17" i="316"/>
  <c r="J17" i="316"/>
  <c r="I17" i="316"/>
  <c r="H17" i="316"/>
  <c r="Q16" i="316"/>
  <c r="N16" i="316"/>
  <c r="K16" i="316"/>
  <c r="G16" i="316"/>
  <c r="Q15" i="316"/>
  <c r="N15" i="316"/>
  <c r="K15" i="316"/>
  <c r="G15" i="316"/>
  <c r="S14" i="316"/>
  <c r="R14" i="316"/>
  <c r="P14" i="316"/>
  <c r="O14" i="316"/>
  <c r="M14" i="316"/>
  <c r="L14" i="316"/>
  <c r="J14" i="316"/>
  <c r="I14" i="316"/>
  <c r="H14" i="316"/>
  <c r="Q13" i="316"/>
  <c r="N13" i="316"/>
  <c r="K13" i="316"/>
  <c r="G13" i="316"/>
  <c r="Q12" i="316"/>
  <c r="N12" i="316"/>
  <c r="K12" i="316"/>
  <c r="G12" i="316"/>
  <c r="S11" i="316"/>
  <c r="R11" i="316"/>
  <c r="P11" i="316"/>
  <c r="O11" i="316"/>
  <c r="M11" i="316"/>
  <c r="L11" i="316"/>
  <c r="J11" i="316"/>
  <c r="I11" i="316"/>
  <c r="H11" i="316"/>
  <c r="Q10" i="316"/>
  <c r="N10" i="316"/>
  <c r="K10" i="316"/>
  <c r="G10" i="316"/>
  <c r="Q9" i="316"/>
  <c r="N9" i="316"/>
  <c r="K9" i="316"/>
  <c r="G9" i="316"/>
  <c r="Q8" i="316"/>
  <c r="N8" i="316"/>
  <c r="K8" i="316"/>
  <c r="G8" i="316"/>
  <c r="S7" i="316"/>
  <c r="R7" i="316"/>
  <c r="P7" i="316"/>
  <c r="O7" i="316"/>
  <c r="M7" i="316"/>
  <c r="L7" i="316"/>
  <c r="J7" i="316"/>
  <c r="I7" i="316"/>
  <c r="H7" i="316"/>
  <c r="G7" i="316" s="1"/>
  <c r="AC17" i="286" l="1"/>
  <c r="AC16" i="286" s="1"/>
  <c r="AC10" i="286" s="1"/>
  <c r="F8" i="284"/>
  <c r="F7" i="284" s="1"/>
  <c r="K27" i="316"/>
  <c r="Q27" i="316"/>
  <c r="K22" i="316"/>
  <c r="E40" i="285"/>
  <c r="E39" i="285" s="1"/>
  <c r="G10" i="285"/>
  <c r="G9" i="285" s="1"/>
  <c r="G9" i="283"/>
  <c r="G8" i="283" s="1"/>
  <c r="K9" i="313"/>
  <c r="K8" i="313" s="1"/>
  <c r="O9" i="277"/>
  <c r="O8" i="277" s="1"/>
  <c r="AA20" i="276"/>
  <c r="AN8" i="293"/>
  <c r="E23" i="267"/>
  <c r="C12" i="265"/>
  <c r="H4" i="273"/>
  <c r="M39" i="271"/>
  <c r="G44" i="271"/>
  <c r="E29" i="271"/>
  <c r="J9" i="313"/>
  <c r="J8" i="313" s="1"/>
  <c r="AF55" i="295"/>
  <c r="X54" i="275"/>
  <c r="X4" i="257"/>
  <c r="N17" i="316"/>
  <c r="AC100" i="291"/>
  <c r="AL14" i="291"/>
  <c r="AD100" i="291"/>
  <c r="AD99" i="291" s="1"/>
  <c r="AB100" i="291"/>
  <c r="Z100" i="291" s="1"/>
  <c r="Z102" i="291"/>
  <c r="AL18" i="291"/>
  <c r="AL21" i="291"/>
  <c r="AL16" i="291"/>
  <c r="AH99" i="291"/>
  <c r="AL19" i="291"/>
  <c r="AL17" i="291"/>
  <c r="L19" i="271"/>
  <c r="AD17" i="286"/>
  <c r="AD16" i="286" s="1"/>
  <c r="AD10" i="286" s="1"/>
  <c r="E8" i="279"/>
  <c r="E7" i="279" s="1"/>
  <c r="I8" i="279"/>
  <c r="I7" i="279" s="1"/>
  <c r="M8" i="279"/>
  <c r="M7" i="279" s="1"/>
  <c r="AE57" i="276"/>
  <c r="AE30" i="276"/>
  <c r="AE31" i="276"/>
  <c r="AE32" i="276"/>
  <c r="G23" i="296"/>
  <c r="L19" i="295"/>
  <c r="L7" i="295" s="1"/>
  <c r="J49" i="275"/>
  <c r="I28" i="275"/>
  <c r="G41" i="273"/>
  <c r="G17" i="273"/>
  <c r="G26" i="269"/>
  <c r="S10" i="269"/>
  <c r="AL17" i="268"/>
  <c r="AI8" i="268"/>
  <c r="K14" i="316"/>
  <c r="N11" i="316"/>
  <c r="L38" i="277"/>
  <c r="D43" i="277"/>
  <c r="G24" i="273"/>
  <c r="G8" i="273"/>
  <c r="H20" i="271"/>
  <c r="H24" i="271"/>
  <c r="H19" i="271" s="1"/>
  <c r="H28" i="271"/>
  <c r="H32" i="271"/>
  <c r="K44" i="271"/>
  <c r="H4" i="257"/>
  <c r="F20" i="271"/>
  <c r="G15" i="271"/>
  <c r="N22" i="316"/>
  <c r="N7" i="316"/>
  <c r="O40" i="280"/>
  <c r="O39" i="280" s="1"/>
  <c r="D47" i="313"/>
  <c r="M9" i="313"/>
  <c r="M8" i="313" s="1"/>
  <c r="H9" i="313"/>
  <c r="H8" i="313" s="1"/>
  <c r="N38" i="277"/>
  <c r="R38" i="277"/>
  <c r="Q38" i="277"/>
  <c r="J38" i="277"/>
  <c r="J54" i="275"/>
  <c r="R49" i="275"/>
  <c r="J33" i="275"/>
  <c r="G13" i="273"/>
  <c r="E33" i="271"/>
  <c r="AC8" i="268"/>
  <c r="T8" i="268"/>
  <c r="Y8" i="293"/>
  <c r="K8" i="293"/>
  <c r="K8" i="294"/>
  <c r="I7" i="256"/>
  <c r="S49" i="303"/>
  <c r="S34" i="303"/>
  <c r="Q33" i="316"/>
  <c r="K33" i="316"/>
  <c r="G30" i="316"/>
  <c r="Q14" i="316"/>
  <c r="AA9" i="290"/>
  <c r="AE9" i="290"/>
  <c r="AI9" i="290"/>
  <c r="AM9" i="290"/>
  <c r="AU9" i="290"/>
  <c r="W9" i="290"/>
  <c r="U9" i="290"/>
  <c r="AQ9" i="290"/>
  <c r="AR17" i="286"/>
  <c r="AR16" i="286" s="1"/>
  <c r="AR10" i="286" s="1"/>
  <c r="V80" i="286"/>
  <c r="L61" i="274"/>
  <c r="AB99" i="291"/>
  <c r="D66" i="313"/>
  <c r="D64" i="313"/>
  <c r="G8" i="279"/>
  <c r="G7" i="279" s="1"/>
  <c r="J21" i="303"/>
  <c r="J20" i="303" s="1"/>
  <c r="N20" i="303"/>
  <c r="N43" i="316"/>
  <c r="D46" i="283"/>
  <c r="D50" i="283"/>
  <c r="D54" i="283"/>
  <c r="K9" i="283"/>
  <c r="K8" i="283" s="1"/>
  <c r="L38" i="314"/>
  <c r="L37" i="314" s="1"/>
  <c r="S10" i="280"/>
  <c r="S9" i="280" s="1"/>
  <c r="J10" i="280"/>
  <c r="J9" i="280" s="1"/>
  <c r="D31" i="313"/>
  <c r="N9" i="313"/>
  <c r="N8" i="313" s="1"/>
  <c r="O38" i="277"/>
  <c r="P38" i="277"/>
  <c r="M38" i="277"/>
  <c r="AE51" i="276"/>
  <c r="AE54" i="276"/>
  <c r="G52" i="296"/>
  <c r="M51" i="296"/>
  <c r="G43" i="296"/>
  <c r="M34" i="296"/>
  <c r="J30" i="296"/>
  <c r="S21" i="296"/>
  <c r="S8" i="296" s="1"/>
  <c r="R27" i="296"/>
  <c r="M22" i="296"/>
  <c r="G20" i="296"/>
  <c r="I19" i="295"/>
  <c r="Q19" i="295"/>
  <c r="G51" i="295"/>
  <c r="AG46" i="295"/>
  <c r="AF49" i="295"/>
  <c r="AF29" i="295"/>
  <c r="AF28" i="295" s="1"/>
  <c r="AH25" i="295"/>
  <c r="G25" i="295"/>
  <c r="H19" i="295"/>
  <c r="H7" i="295" s="1"/>
  <c r="P19" i="295"/>
  <c r="F25" i="295"/>
  <c r="K19" i="295"/>
  <c r="K7" i="295" s="1"/>
  <c r="S19" i="295"/>
  <c r="S7" i="295" s="1"/>
  <c r="X23" i="275"/>
  <c r="R23" i="275"/>
  <c r="J23" i="275"/>
  <c r="L60" i="274"/>
  <c r="F28" i="271"/>
  <c r="G20" i="271"/>
  <c r="K20" i="271"/>
  <c r="K15" i="271"/>
  <c r="Y45" i="269"/>
  <c r="AL8" i="268"/>
  <c r="Q8" i="268"/>
  <c r="G17" i="293"/>
  <c r="E15" i="267"/>
  <c r="C42" i="265"/>
  <c r="C33" i="262"/>
  <c r="C26" i="262"/>
  <c r="C24" i="262"/>
  <c r="C28" i="262"/>
  <c r="H8" i="261"/>
  <c r="O60" i="304"/>
  <c r="J34" i="301"/>
  <c r="K43" i="316"/>
  <c r="N33" i="316"/>
  <c r="N27" i="316"/>
  <c r="G22" i="316"/>
  <c r="Q11" i="316"/>
  <c r="K11" i="316"/>
  <c r="V111" i="286"/>
  <c r="AS9" i="290"/>
  <c r="Z9" i="290"/>
  <c r="AH9" i="290"/>
  <c r="AP9" i="290"/>
  <c r="AD9" i="290"/>
  <c r="AL9" i="290"/>
  <c r="AT9" i="290"/>
  <c r="U93" i="289"/>
  <c r="G43" i="316"/>
  <c r="J10" i="301"/>
  <c r="J9" i="301" s="1"/>
  <c r="J8" i="301" s="1"/>
  <c r="P9" i="301"/>
  <c r="P8" i="301" s="1"/>
  <c r="L5" i="262"/>
  <c r="N4" i="267"/>
  <c r="K14" i="267"/>
  <c r="F14" i="270"/>
  <c r="I27" i="296"/>
  <c r="G29" i="296"/>
  <c r="AE27" i="276"/>
  <c r="AE28" i="276"/>
  <c r="E34" i="276"/>
  <c r="E36" i="276"/>
  <c r="AE49" i="276"/>
  <c r="E9" i="277"/>
  <c r="E8" i="277" s="1"/>
  <c r="F8" i="281"/>
  <c r="F7" i="281" s="1"/>
  <c r="J8" i="281"/>
  <c r="J7" i="281" s="1"/>
  <c r="K8" i="281"/>
  <c r="K7" i="281" s="1"/>
  <c r="T17" i="286"/>
  <c r="T16" i="286" s="1"/>
  <c r="T10" i="286" s="1"/>
  <c r="G27" i="316"/>
  <c r="K30" i="316"/>
  <c r="Q30" i="316"/>
  <c r="U5" i="304"/>
  <c r="J18" i="256"/>
  <c r="I7" i="260"/>
  <c r="E5" i="271"/>
  <c r="E16" i="271"/>
  <c r="E18" i="271"/>
  <c r="J28" i="275"/>
  <c r="K12" i="277"/>
  <c r="D60" i="283"/>
  <c r="K37" i="316"/>
  <c r="K7" i="316"/>
  <c r="G14" i="316"/>
  <c r="K17" i="316"/>
  <c r="X5" i="304"/>
  <c r="J4" i="261"/>
  <c r="M27" i="296"/>
  <c r="G59" i="296"/>
  <c r="AE55" i="276"/>
  <c r="Q8" i="314"/>
  <c r="Q7" i="314" s="1"/>
  <c r="I9" i="283"/>
  <c r="I8" i="283" s="1"/>
  <c r="N9" i="283"/>
  <c r="N8" i="283" s="1"/>
  <c r="D19" i="283"/>
  <c r="D10" i="285"/>
  <c r="D9" i="285" s="1"/>
  <c r="L10" i="285"/>
  <c r="L9" i="285" s="1"/>
  <c r="V44" i="286"/>
  <c r="AH193" i="321"/>
  <c r="AH38" i="321" s="1"/>
  <c r="X9" i="290"/>
  <c r="AB9" i="290"/>
  <c r="AF9" i="290"/>
  <c r="AJ9" i="290"/>
  <c r="AN9" i="290"/>
  <c r="AR9" i="290"/>
  <c r="AV9" i="290"/>
  <c r="N14" i="316"/>
  <c r="G17" i="316"/>
  <c r="C17" i="258"/>
  <c r="H11" i="261"/>
  <c r="E19" i="268"/>
  <c r="F28" i="270"/>
  <c r="F27" i="270" s="1"/>
  <c r="L47" i="274"/>
  <c r="Q22" i="316"/>
  <c r="Q17" i="316"/>
  <c r="Q7" i="316"/>
  <c r="R22" i="304"/>
  <c r="X22" i="304"/>
  <c r="R59" i="304"/>
  <c r="O63" i="304"/>
  <c r="J51" i="299"/>
  <c r="P27" i="299"/>
  <c r="P25" i="299"/>
  <c r="P30" i="299"/>
  <c r="J52" i="303"/>
  <c r="G11" i="316"/>
  <c r="AG11" i="289"/>
  <c r="AC11" i="289"/>
  <c r="AK11" i="289"/>
  <c r="F57" i="270"/>
  <c r="F56" i="270" s="1"/>
  <c r="K4" i="261"/>
  <c r="AB4" i="257"/>
  <c r="P4" i="257"/>
  <c r="O16" i="304"/>
  <c r="H10" i="280"/>
  <c r="H9" i="280" s="1"/>
  <c r="I10" i="280"/>
  <c r="I9" i="280" s="1"/>
  <c r="I9" i="313"/>
  <c r="I8" i="313" s="1"/>
  <c r="G9" i="313"/>
  <c r="G8" i="313" s="1"/>
  <c r="F9" i="313"/>
  <c r="F8" i="313" s="1"/>
  <c r="D24" i="313"/>
  <c r="D28" i="313"/>
  <c r="F9" i="277"/>
  <c r="F8" i="277" s="1"/>
  <c r="AF43" i="295"/>
  <c r="AF45" i="295"/>
  <c r="AF37" i="295"/>
  <c r="AF15" i="295"/>
  <c r="AF17" i="295"/>
  <c r="E56" i="295"/>
  <c r="G52" i="275"/>
  <c r="E22" i="275"/>
  <c r="E10" i="275" s="1"/>
  <c r="G16" i="273"/>
  <c r="W8" i="294"/>
  <c r="T4" i="257"/>
  <c r="L4" i="257"/>
  <c r="I29" i="256"/>
  <c r="AG15" i="291"/>
  <c r="AG11" i="291" s="1"/>
  <c r="AC9" i="290"/>
  <c r="AG9" i="290"/>
  <c r="AK9" i="290"/>
  <c r="AO9" i="290"/>
  <c r="AW9" i="290"/>
  <c r="T9" i="290"/>
  <c r="AH11" i="289"/>
  <c r="T11" i="289"/>
  <c r="AD11" i="289"/>
  <c r="Z11" i="289"/>
  <c r="AO11" i="289"/>
  <c r="AJ11" i="289"/>
  <c r="AF11" i="289"/>
  <c r="AN11" i="289"/>
  <c r="AL11" i="289"/>
  <c r="V109" i="286"/>
  <c r="V105" i="286"/>
  <c r="V93" i="286"/>
  <c r="V89" i="286"/>
  <c r="V18" i="286"/>
  <c r="V19" i="286"/>
  <c r="K40" i="285"/>
  <c r="K39" i="285" s="1"/>
  <c r="N40" i="285"/>
  <c r="N39" i="285" s="1"/>
  <c r="G40" i="285"/>
  <c r="G39" i="285" s="1"/>
  <c r="F40" i="285"/>
  <c r="F39" i="285" s="1"/>
  <c r="J40" i="285"/>
  <c r="J39" i="285" s="1"/>
  <c r="D45" i="283"/>
  <c r="D53" i="283"/>
  <c r="D61" i="283"/>
  <c r="M9" i="283"/>
  <c r="M8" i="283" s="1"/>
  <c r="H9" i="283"/>
  <c r="H8" i="283" s="1"/>
  <c r="V8" i="314"/>
  <c r="V7" i="314" s="1"/>
  <c r="T8" i="314"/>
  <c r="T7" i="314" s="1"/>
  <c r="J38" i="314"/>
  <c r="J37" i="314" s="1"/>
  <c r="J8" i="314"/>
  <c r="J7" i="314" s="1"/>
  <c r="L8" i="314"/>
  <c r="L7" i="314" s="1"/>
  <c r="F38" i="281"/>
  <c r="F37" i="281" s="1"/>
  <c r="I38" i="281"/>
  <c r="I37" i="281" s="1"/>
  <c r="L8" i="281"/>
  <c r="L7" i="281" s="1"/>
  <c r="I8" i="281"/>
  <c r="I7" i="281" s="1"/>
  <c r="P40" i="280"/>
  <c r="P39" i="280" s="1"/>
  <c r="G40" i="280"/>
  <c r="G39" i="280" s="1"/>
  <c r="K40" i="280"/>
  <c r="K39" i="280" s="1"/>
  <c r="R10" i="280"/>
  <c r="R9" i="280" s="1"/>
  <c r="O10" i="280"/>
  <c r="O9" i="280" s="1"/>
  <c r="Q10" i="280"/>
  <c r="Q9" i="280" s="1"/>
  <c r="G10" i="280"/>
  <c r="G9" i="280" s="1"/>
  <c r="K10" i="280"/>
  <c r="K9" i="280" s="1"/>
  <c r="F38" i="279"/>
  <c r="F37" i="279" s="1"/>
  <c r="J8" i="279"/>
  <c r="J7" i="279" s="1"/>
  <c r="D10" i="279"/>
  <c r="K8" i="279"/>
  <c r="K7" i="279" s="1"/>
  <c r="D63" i="313"/>
  <c r="D60" i="313"/>
  <c r="D62" i="313"/>
  <c r="O9" i="313"/>
  <c r="O8" i="313" s="1"/>
  <c r="D18" i="313"/>
  <c r="D22" i="313"/>
  <c r="D21" i="313"/>
  <c r="I38" i="277"/>
  <c r="D65" i="277"/>
  <c r="N9" i="277"/>
  <c r="N8" i="277" s="1"/>
  <c r="R9" i="277"/>
  <c r="R8" i="277" s="1"/>
  <c r="H9" i="277"/>
  <c r="H8" i="277" s="1"/>
  <c r="G9" i="277"/>
  <c r="G8" i="277" s="1"/>
  <c r="AE56" i="276"/>
  <c r="AE29" i="276"/>
  <c r="AI20" i="276"/>
  <c r="AI7" i="276" s="1"/>
  <c r="AM20" i="276"/>
  <c r="AM7" i="276" s="1"/>
  <c r="AF26" i="276"/>
  <c r="E27" i="276"/>
  <c r="AB20" i="276"/>
  <c r="AB7" i="276" s="1"/>
  <c r="AC20" i="276"/>
  <c r="AC7" i="276" s="1"/>
  <c r="X20" i="276"/>
  <c r="X7" i="276" s="1"/>
  <c r="E58" i="276"/>
  <c r="G45" i="276"/>
  <c r="E47" i="276"/>
  <c r="E49" i="276"/>
  <c r="L20" i="276"/>
  <c r="L7" i="276" s="1"/>
  <c r="H20" i="276"/>
  <c r="H7" i="276" s="1"/>
  <c r="E16" i="276"/>
  <c r="E18" i="276"/>
  <c r="R34" i="296"/>
  <c r="G41" i="296"/>
  <c r="I34" i="296"/>
  <c r="M30" i="296"/>
  <c r="O21" i="296"/>
  <c r="O8" i="296" s="1"/>
  <c r="G26" i="296"/>
  <c r="M10" i="296"/>
  <c r="G55" i="296"/>
  <c r="J46" i="296"/>
  <c r="G49" i="296"/>
  <c r="G47" i="296"/>
  <c r="J38" i="296"/>
  <c r="J34" i="296"/>
  <c r="J27" i="296"/>
  <c r="G25" i="296"/>
  <c r="G15" i="296"/>
  <c r="G19" i="296"/>
  <c r="J10" i="296"/>
  <c r="E21" i="296"/>
  <c r="E8" i="296" s="1"/>
  <c r="AG28" i="295"/>
  <c r="AF27" i="295"/>
  <c r="AF9" i="295"/>
  <c r="AF11" i="295"/>
  <c r="AF13" i="295"/>
  <c r="AF14" i="295"/>
  <c r="E16" i="295"/>
  <c r="E18" i="295"/>
  <c r="G46" i="275"/>
  <c r="G34" i="275"/>
  <c r="G36" i="275"/>
  <c r="G51" i="275"/>
  <c r="I49" i="275"/>
  <c r="J37" i="275"/>
  <c r="N22" i="275"/>
  <c r="N10" i="275" s="1"/>
  <c r="G30" i="275"/>
  <c r="K22" i="275"/>
  <c r="K10" i="275" s="1"/>
  <c r="G14" i="275"/>
  <c r="G16" i="275"/>
  <c r="G20" i="275"/>
  <c r="L58" i="274"/>
  <c r="G26" i="273"/>
  <c r="G29" i="273"/>
  <c r="G12" i="273"/>
  <c r="I39" i="272"/>
  <c r="I33" i="272"/>
  <c r="E46" i="271"/>
  <c r="H40" i="271"/>
  <c r="K36" i="271"/>
  <c r="G36" i="271"/>
  <c r="H36" i="271"/>
  <c r="M19" i="271"/>
  <c r="E23" i="271"/>
  <c r="J19" i="271"/>
  <c r="E12" i="271"/>
  <c r="E13" i="271"/>
  <c r="E14" i="271"/>
  <c r="F64" i="270"/>
  <c r="F63" i="270" s="1"/>
  <c r="M79" i="269"/>
  <c r="AI8" i="294"/>
  <c r="AF8" i="294"/>
  <c r="Z8" i="294"/>
  <c r="S8" i="294"/>
  <c r="T8" i="294"/>
  <c r="N8" i="294"/>
  <c r="H8" i="294"/>
  <c r="G8" i="268"/>
  <c r="E10" i="293"/>
  <c r="E14" i="293"/>
  <c r="E16" i="293"/>
  <c r="E4" i="293"/>
  <c r="E5" i="293"/>
  <c r="E6" i="293"/>
  <c r="G14" i="267"/>
  <c r="E19" i="267"/>
  <c r="C31" i="265"/>
  <c r="C35" i="265"/>
  <c r="C5" i="265"/>
  <c r="L4" i="265"/>
  <c r="C9" i="265"/>
  <c r="C13" i="265"/>
  <c r="E16" i="264"/>
  <c r="L21" i="262"/>
  <c r="I11" i="261"/>
  <c r="U11" i="261"/>
  <c r="K8" i="261"/>
  <c r="I8" i="261"/>
  <c r="G4" i="261"/>
  <c r="I4" i="261"/>
  <c r="U4" i="261"/>
  <c r="P4" i="261"/>
  <c r="H4" i="261"/>
  <c r="I19" i="260"/>
  <c r="J18" i="260"/>
  <c r="I68" i="256"/>
  <c r="I4" i="256"/>
  <c r="U59" i="304"/>
  <c r="I62" i="304"/>
  <c r="O62" i="304"/>
  <c r="L59" i="304"/>
  <c r="O29" i="304"/>
  <c r="J51" i="303"/>
  <c r="G49" i="303"/>
  <c r="P34" i="303"/>
  <c r="J36" i="303"/>
  <c r="J42" i="303"/>
  <c r="J44" i="303"/>
  <c r="G34" i="303"/>
  <c r="S51" i="299"/>
  <c r="P19" i="299"/>
  <c r="P29" i="299"/>
  <c r="P17" i="299"/>
  <c r="P9" i="299"/>
  <c r="S34" i="301"/>
  <c r="O34" i="301"/>
  <c r="P34" i="301"/>
  <c r="M41" i="301"/>
  <c r="G34" i="301"/>
  <c r="D42" i="301"/>
  <c r="AE13" i="291"/>
  <c r="AD13" i="291"/>
  <c r="AC13" i="291"/>
  <c r="Z82" i="291"/>
  <c r="Z120" i="291"/>
  <c r="Z104" i="291"/>
  <c r="Z113" i="291"/>
  <c r="Z78" i="291"/>
  <c r="AC15" i="291"/>
  <c r="Z14" i="291"/>
  <c r="Z18" i="291"/>
  <c r="Z22" i="291"/>
  <c r="Z51" i="291"/>
  <c r="Z84" i="291"/>
  <c r="Z108" i="291"/>
  <c r="Z115" i="291"/>
  <c r="Z40" i="291"/>
  <c r="Z103" i="291"/>
  <c r="AD15" i="291"/>
  <c r="AH15" i="291"/>
  <c r="AH11" i="291" s="1"/>
  <c r="AC99" i="291"/>
  <c r="AG99" i="291"/>
  <c r="Z17" i="291"/>
  <c r="AE99" i="291"/>
  <c r="AB15" i="291"/>
  <c r="AB11" i="291" s="1"/>
  <c r="AF15" i="291"/>
  <c r="AF11" i="291" s="1"/>
  <c r="Z19" i="291"/>
  <c r="Z20" i="291"/>
  <c r="Z21" i="291"/>
  <c r="Z86" i="291"/>
  <c r="Y9" i="290"/>
  <c r="U16" i="289"/>
  <c r="X11" i="289"/>
  <c r="Y11" i="289"/>
  <c r="AK255" i="321"/>
  <c r="AK43" i="321" s="1"/>
  <c r="W262" i="321"/>
  <c r="U255" i="321"/>
  <c r="U43" i="321" s="1"/>
  <c r="AD255" i="321"/>
  <c r="AD43" i="321" s="1"/>
  <c r="AL255" i="321"/>
  <c r="AL43" i="321" s="1"/>
  <c r="AJ255" i="321"/>
  <c r="AJ43" i="321" s="1"/>
  <c r="Y255" i="321"/>
  <c r="Y43" i="321" s="1"/>
  <c r="AG255" i="321"/>
  <c r="AG43" i="321" s="1"/>
  <c r="W258" i="321"/>
  <c r="Z255" i="321"/>
  <c r="Z43" i="321" s="1"/>
  <c r="AH255" i="321"/>
  <c r="AH43" i="321" s="1"/>
  <c r="AP255" i="321"/>
  <c r="AP43" i="321" s="1"/>
  <c r="AM255" i="321"/>
  <c r="AM49" i="321" s="1"/>
  <c r="AN255" i="321"/>
  <c r="AN43" i="321" s="1"/>
  <c r="AC255" i="321"/>
  <c r="AC43" i="321" s="1"/>
  <c r="AO255" i="321"/>
  <c r="AO43" i="321" s="1"/>
  <c r="W268" i="321"/>
  <c r="V255" i="321"/>
  <c r="V43" i="321" s="1"/>
  <c r="AA255" i="321"/>
  <c r="AA49" i="321" s="1"/>
  <c r="S255" i="321"/>
  <c r="S43" i="321" s="1"/>
  <c r="X255" i="321"/>
  <c r="X43" i="321" s="1"/>
  <c r="AB255" i="321"/>
  <c r="AB43" i="321" s="1"/>
  <c r="T255" i="321"/>
  <c r="T43" i="321" s="1"/>
  <c r="W264" i="321"/>
  <c r="Y193" i="321"/>
  <c r="Y38" i="321" s="1"/>
  <c r="AE255" i="321"/>
  <c r="AE49" i="321" s="1"/>
  <c r="AF255" i="321"/>
  <c r="AF43" i="321" s="1"/>
  <c r="AJ199" i="321"/>
  <c r="AJ39" i="321" s="1"/>
  <c r="T207" i="321"/>
  <c r="T40" i="321" s="1"/>
  <c r="W229" i="321"/>
  <c r="W248" i="321"/>
  <c r="AD193" i="321"/>
  <c r="AD38" i="321" s="1"/>
  <c r="AL193" i="321"/>
  <c r="AL38" i="321" s="1"/>
  <c r="W212" i="321"/>
  <c r="U193" i="321"/>
  <c r="U38" i="321" s="1"/>
  <c r="AP193" i="321"/>
  <c r="AP38" i="321" s="1"/>
  <c r="W32" i="321"/>
  <c r="Y175" i="321"/>
  <c r="Y37" i="321" s="1"/>
  <c r="W190" i="321"/>
  <c r="X199" i="321"/>
  <c r="X39" i="321" s="1"/>
  <c r="AB199" i="321"/>
  <c r="AB39" i="321" s="1"/>
  <c r="U237" i="321"/>
  <c r="U42" i="321" s="1"/>
  <c r="AD237" i="321"/>
  <c r="AD42" i="321" s="1"/>
  <c r="AH237" i="321"/>
  <c r="AH42" i="321" s="1"/>
  <c r="AL237" i="321"/>
  <c r="AL42" i="321" s="1"/>
  <c r="AP237" i="321"/>
  <c r="AP42" i="321" s="1"/>
  <c r="AP207" i="321"/>
  <c r="AP40" i="321" s="1"/>
  <c r="AI207" i="321"/>
  <c r="AI40" i="321" s="1"/>
  <c r="T199" i="321"/>
  <c r="T39" i="321" s="1"/>
  <c r="AC199" i="321"/>
  <c r="AC39" i="321" s="1"/>
  <c r="AG199" i="321"/>
  <c r="AG39" i="321" s="1"/>
  <c r="AK199" i="321"/>
  <c r="AK39" i="321" s="1"/>
  <c r="AO199" i="321"/>
  <c r="AO39" i="321" s="1"/>
  <c r="Z199" i="321"/>
  <c r="Z39" i="321" s="1"/>
  <c r="AH199" i="321"/>
  <c r="AH39" i="321" s="1"/>
  <c r="AL199" i="321"/>
  <c r="AL39" i="321" s="1"/>
  <c r="AP199" i="321"/>
  <c r="AP39" i="321" s="1"/>
  <c r="Y29" i="321"/>
  <c r="W29" i="321" s="1"/>
  <c r="AD207" i="321"/>
  <c r="AD40" i="321" s="1"/>
  <c r="AH207" i="321"/>
  <c r="AH40" i="321" s="1"/>
  <c r="AL207" i="321"/>
  <c r="AL40" i="321" s="1"/>
  <c r="V207" i="321"/>
  <c r="V40" i="321" s="1"/>
  <c r="AA207" i="321"/>
  <c r="AA40" i="321" s="1"/>
  <c r="AE207" i="321"/>
  <c r="AE40" i="321" s="1"/>
  <c r="AM207" i="321"/>
  <c r="AM40" i="321" s="1"/>
  <c r="AO215" i="321"/>
  <c r="AO47" i="321" s="1"/>
  <c r="W11" i="321"/>
  <c r="V193" i="321"/>
  <c r="V38" i="321" s="1"/>
  <c r="AA193" i="321"/>
  <c r="AA38" i="321" s="1"/>
  <c r="AE193" i="321"/>
  <c r="AE38" i="321" s="1"/>
  <c r="AI193" i="321"/>
  <c r="AI38" i="321" s="1"/>
  <c r="AM193" i="321"/>
  <c r="AM38" i="321" s="1"/>
  <c r="S193" i="321"/>
  <c r="S38" i="321" s="1"/>
  <c r="X193" i="321"/>
  <c r="X38" i="321" s="1"/>
  <c r="AB193" i="321"/>
  <c r="AB38" i="321" s="1"/>
  <c r="AF193" i="321"/>
  <c r="AJ193" i="321"/>
  <c r="AJ38" i="321" s="1"/>
  <c r="AN193" i="321"/>
  <c r="AN38" i="321" s="1"/>
  <c r="U199" i="321"/>
  <c r="U39" i="321" s="1"/>
  <c r="AD199" i="321"/>
  <c r="AD39" i="321" s="1"/>
  <c r="AF199" i="321"/>
  <c r="AF39" i="321" s="1"/>
  <c r="AN199" i="321"/>
  <c r="AN39" i="321" s="1"/>
  <c r="W208" i="321"/>
  <c r="AI255" i="321"/>
  <c r="AI43" i="321" s="1"/>
  <c r="AM175" i="321"/>
  <c r="AM37" i="321" s="1"/>
  <c r="AA237" i="321"/>
  <c r="AA42" i="321" s="1"/>
  <c r="AI237" i="321"/>
  <c r="AI42" i="321" s="1"/>
  <c r="AB237" i="321"/>
  <c r="AB42" i="321" s="1"/>
  <c r="AJ237" i="321"/>
  <c r="AJ42" i="321" s="1"/>
  <c r="AG29" i="321"/>
  <c r="AG25" i="321" s="1"/>
  <c r="T193" i="321"/>
  <c r="T38" i="321" s="1"/>
  <c r="AC193" i="321"/>
  <c r="AC38" i="321" s="1"/>
  <c r="AG193" i="321"/>
  <c r="AG38" i="321" s="1"/>
  <c r="AK193" i="321"/>
  <c r="AK38" i="321" s="1"/>
  <c r="AO193" i="321"/>
  <c r="AO38" i="321" s="1"/>
  <c r="W205" i="321"/>
  <c r="Y207" i="321"/>
  <c r="Y40" i="321" s="1"/>
  <c r="AC207" i="321"/>
  <c r="AC40" i="321" s="1"/>
  <c r="AG207" i="321"/>
  <c r="AG40" i="321" s="1"/>
  <c r="AK207" i="321"/>
  <c r="AK40" i="321" s="1"/>
  <c r="AO207" i="321"/>
  <c r="AO40" i="321" s="1"/>
  <c r="U215" i="321"/>
  <c r="U41" i="321" s="1"/>
  <c r="W221" i="321"/>
  <c r="AG215" i="321"/>
  <c r="AG47" i="321" s="1"/>
  <c r="T29" i="321"/>
  <c r="AK215" i="321"/>
  <c r="AK47" i="321" s="1"/>
  <c r="V237" i="321"/>
  <c r="V42" i="321" s="1"/>
  <c r="AE237" i="321"/>
  <c r="AE42" i="321" s="1"/>
  <c r="AM237" i="321"/>
  <c r="AM42" i="321" s="1"/>
  <c r="AF237" i="321"/>
  <c r="AF42" i="321" s="1"/>
  <c r="AN237" i="321"/>
  <c r="AN42" i="321" s="1"/>
  <c r="Z237" i="321"/>
  <c r="Z42" i="321" s="1"/>
  <c r="AK29" i="321"/>
  <c r="AE175" i="321"/>
  <c r="AE37" i="321" s="1"/>
  <c r="T237" i="321"/>
  <c r="T42" i="321" s="1"/>
  <c r="AG237" i="321"/>
  <c r="AG42" i="321" s="1"/>
  <c r="AK237" i="321"/>
  <c r="AO237" i="321"/>
  <c r="AO42" i="321" s="1"/>
  <c r="W252" i="321"/>
  <c r="X28" i="321"/>
  <c r="X36" i="321"/>
  <c r="W36" i="321" s="1"/>
  <c r="W170" i="321"/>
  <c r="V199" i="321"/>
  <c r="V39" i="321" s="1"/>
  <c r="AA199" i="321"/>
  <c r="AA46" i="321" s="1"/>
  <c r="AE199" i="321"/>
  <c r="AE39" i="321" s="1"/>
  <c r="AI199" i="321"/>
  <c r="AI39" i="321" s="1"/>
  <c r="AM199" i="321"/>
  <c r="X33" i="321"/>
  <c r="W33" i="321" s="1"/>
  <c r="W148" i="321"/>
  <c r="X35" i="321"/>
  <c r="W35" i="321" s="1"/>
  <c r="W164" i="321"/>
  <c r="AA175" i="321"/>
  <c r="AI175" i="321"/>
  <c r="U207" i="321"/>
  <c r="U40" i="321" s="1"/>
  <c r="AI29" i="321"/>
  <c r="U32" i="321"/>
  <c r="U25" i="321" s="1"/>
  <c r="X34" i="321"/>
  <c r="W34" i="321" s="1"/>
  <c r="W154" i="321"/>
  <c r="AJ34" i="321"/>
  <c r="AN34" i="321"/>
  <c r="AN25" i="321" s="1"/>
  <c r="T35" i="321"/>
  <c r="S175" i="321"/>
  <c r="S44" i="321" s="1"/>
  <c r="W200" i="321"/>
  <c r="Y199" i="321"/>
  <c r="Y46" i="321" s="1"/>
  <c r="AB207" i="321"/>
  <c r="AB40" i="321" s="1"/>
  <c r="AF207" i="321"/>
  <c r="AF40" i="321" s="1"/>
  <c r="AJ207" i="321"/>
  <c r="AJ40" i="321" s="1"/>
  <c r="AN207" i="321"/>
  <c r="AN40" i="321" s="1"/>
  <c r="W95" i="321"/>
  <c r="AD215" i="321"/>
  <c r="AD41" i="321" s="1"/>
  <c r="AH215" i="321"/>
  <c r="AH41" i="321" s="1"/>
  <c r="AL215" i="321"/>
  <c r="AL41" i="321" s="1"/>
  <c r="AP215" i="321"/>
  <c r="AP41" i="321" s="1"/>
  <c r="V215" i="321"/>
  <c r="V41" i="321" s="1"/>
  <c r="AE215" i="321"/>
  <c r="AE41" i="321" s="1"/>
  <c r="AI215" i="321"/>
  <c r="AI41" i="321" s="1"/>
  <c r="AM215" i="321"/>
  <c r="AM41" i="321" s="1"/>
  <c r="W224" i="321"/>
  <c r="W226" i="321"/>
  <c r="AB215" i="321"/>
  <c r="AB41" i="321" s="1"/>
  <c r="W176" i="321"/>
  <c r="AB175" i="321"/>
  <c r="AB44" i="321" s="1"/>
  <c r="AF175" i="321"/>
  <c r="AF37" i="321" s="1"/>
  <c r="AJ175" i="321"/>
  <c r="AJ37" i="321" s="1"/>
  <c r="AN175" i="321"/>
  <c r="AN44" i="321" s="1"/>
  <c r="T175" i="321"/>
  <c r="T37" i="321" s="1"/>
  <c r="W178" i="321"/>
  <c r="AG175" i="321"/>
  <c r="AG37" i="321" s="1"/>
  <c r="AK175" i="321"/>
  <c r="AK37" i="321" s="1"/>
  <c r="AO175" i="321"/>
  <c r="AO37" i="321" s="1"/>
  <c r="U175" i="321"/>
  <c r="U37" i="321" s="1"/>
  <c r="AD175" i="321"/>
  <c r="AD44" i="321" s="1"/>
  <c r="AH175" i="321"/>
  <c r="AH37" i="321" s="1"/>
  <c r="AL175" i="321"/>
  <c r="AL44" i="321" s="1"/>
  <c r="AP175" i="321"/>
  <c r="AP37" i="321" s="1"/>
  <c r="V175" i="321"/>
  <c r="V44" i="321" s="1"/>
  <c r="W203" i="321"/>
  <c r="AF215" i="321"/>
  <c r="AF47" i="321" s="1"/>
  <c r="AJ215" i="321"/>
  <c r="AJ47" i="321" s="1"/>
  <c r="AN215" i="321"/>
  <c r="AN47" i="321" s="1"/>
  <c r="T215" i="321"/>
  <c r="T47" i="321" s="1"/>
  <c r="W218" i="321"/>
  <c r="AC237" i="321"/>
  <c r="AC42" i="321" s="1"/>
  <c r="Y237" i="321"/>
  <c r="Y48" i="321" s="1"/>
  <c r="W250" i="321"/>
  <c r="X237" i="321"/>
  <c r="X42" i="321" s="1"/>
  <c r="W233" i="321"/>
  <c r="Z215" i="321"/>
  <c r="Z41" i="321" s="1"/>
  <c r="AE28" i="321"/>
  <c r="AI28" i="321"/>
  <c r="AJ29" i="321"/>
  <c r="AO30" i="321"/>
  <c r="AO25" i="321" s="1"/>
  <c r="AE32" i="321"/>
  <c r="AM34" i="321"/>
  <c r="AI35" i="321"/>
  <c r="W194" i="321"/>
  <c r="S207" i="321"/>
  <c r="S40" i="321" s="1"/>
  <c r="W210" i="321"/>
  <c r="W21" i="321"/>
  <c r="AF29" i="321"/>
  <c r="AF25" i="321" s="1"/>
  <c r="T30" i="321"/>
  <c r="AK30" i="321"/>
  <c r="AE35" i="321"/>
  <c r="W180" i="321"/>
  <c r="Z193" i="321"/>
  <c r="Z38" i="321" s="1"/>
  <c r="Z207" i="321"/>
  <c r="Z40" i="321" s="1"/>
  <c r="X215" i="321"/>
  <c r="X41" i="321" s="1"/>
  <c r="AB29" i="321"/>
  <c r="AM32" i="321"/>
  <c r="W120" i="321"/>
  <c r="AC175" i="321"/>
  <c r="AC44" i="321" s="1"/>
  <c r="W216" i="321"/>
  <c r="AA215" i="321"/>
  <c r="AA41" i="321" s="1"/>
  <c r="Y215" i="321"/>
  <c r="AC215" i="321"/>
  <c r="AC41" i="321" s="1"/>
  <c r="X207" i="321"/>
  <c r="W196" i="321"/>
  <c r="Z175" i="321"/>
  <c r="Z44" i="321" s="1"/>
  <c r="X175" i="321"/>
  <c r="X44" i="321" s="1"/>
  <c r="AA33" i="321"/>
  <c r="AA25" i="321" s="1"/>
  <c r="AB33" i="321"/>
  <c r="AC33" i="321"/>
  <c r="AC25" i="321" s="1"/>
  <c r="W138" i="321"/>
  <c r="W31" i="321"/>
  <c r="W30" i="321"/>
  <c r="Y28" i="321"/>
  <c r="W78" i="321"/>
  <c r="X27" i="321"/>
  <c r="W27" i="321" s="1"/>
  <c r="AB27" i="321"/>
  <c r="W13" i="321"/>
  <c r="S237" i="321"/>
  <c r="S42" i="321" s="1"/>
  <c r="S215" i="321"/>
  <c r="S41" i="321" s="1"/>
  <c r="S199" i="321"/>
  <c r="S39" i="321" s="1"/>
  <c r="S35" i="321"/>
  <c r="S29" i="321"/>
  <c r="V129" i="286"/>
  <c r="V54" i="286"/>
  <c r="AA17" i="286"/>
  <c r="AA16" i="286" s="1"/>
  <c r="AA10" i="286" s="1"/>
  <c r="AI17" i="286"/>
  <c r="AI16" i="286" s="1"/>
  <c r="AI10" i="286" s="1"/>
  <c r="AQ17" i="286"/>
  <c r="AQ16" i="286" s="1"/>
  <c r="AQ10" i="286" s="1"/>
  <c r="AH17" i="286"/>
  <c r="AH16" i="286" s="1"/>
  <c r="AH10" i="286" s="1"/>
  <c r="M40" i="285"/>
  <c r="M39" i="285" s="1"/>
  <c r="O40" i="285"/>
  <c r="O39" i="285" s="1"/>
  <c r="I40" i="285"/>
  <c r="I39" i="285" s="1"/>
  <c r="P10" i="285"/>
  <c r="P9" i="285" s="1"/>
  <c r="O10" i="285"/>
  <c r="O9" i="285" s="1"/>
  <c r="N10" i="285"/>
  <c r="N9" i="285" s="1"/>
  <c r="I41" i="284"/>
  <c r="G38" i="284"/>
  <c r="G37" i="284" s="1"/>
  <c r="D11" i="284"/>
  <c r="D48" i="283"/>
  <c r="O39" i="283"/>
  <c r="O38" i="283" s="1"/>
  <c r="D63" i="283"/>
  <c r="D65" i="283"/>
  <c r="D67" i="283"/>
  <c r="M39" i="283"/>
  <c r="M38" i="283" s="1"/>
  <c r="D28" i="283"/>
  <c r="D24" i="283"/>
  <c r="D22" i="283"/>
  <c r="D20" i="283"/>
  <c r="D34" i="283"/>
  <c r="D32" i="283"/>
  <c r="D17" i="283"/>
  <c r="D15" i="283"/>
  <c r="D31" i="283"/>
  <c r="O9" i="283"/>
  <c r="O8" i="283" s="1"/>
  <c r="T38" i="314"/>
  <c r="T37" i="314" s="1"/>
  <c r="U38" i="314"/>
  <c r="U37" i="314" s="1"/>
  <c r="K38" i="314"/>
  <c r="K37" i="314" s="1"/>
  <c r="I38" i="314"/>
  <c r="I37" i="314" s="1"/>
  <c r="H38" i="314"/>
  <c r="H37" i="314" s="1"/>
  <c r="G38" i="314"/>
  <c r="G37" i="314" s="1"/>
  <c r="P10" i="314"/>
  <c r="O10" i="314" s="1"/>
  <c r="S8" i="314"/>
  <c r="S7" i="314" s="1"/>
  <c r="W8" i="314"/>
  <c r="W7" i="314" s="1"/>
  <c r="U8" i="314"/>
  <c r="U7" i="314" s="1"/>
  <c r="K8" i="314"/>
  <c r="K7" i="314" s="1"/>
  <c r="I8" i="314"/>
  <c r="I7" i="314" s="1"/>
  <c r="E10" i="314"/>
  <c r="D10" i="314" s="1"/>
  <c r="F8" i="314"/>
  <c r="F7" i="314" s="1"/>
  <c r="K38" i="281"/>
  <c r="K37" i="281" s="1"/>
  <c r="J38" i="281"/>
  <c r="J37" i="281" s="1"/>
  <c r="H38" i="281"/>
  <c r="H37" i="281" s="1"/>
  <c r="G38" i="281"/>
  <c r="G37" i="281" s="1"/>
  <c r="H8" i="281"/>
  <c r="H7" i="281" s="1"/>
  <c r="L38" i="281"/>
  <c r="L37" i="281" s="1"/>
  <c r="Q40" i="280"/>
  <c r="Q39" i="280" s="1"/>
  <c r="H40" i="280"/>
  <c r="H39" i="280" s="1"/>
  <c r="I40" i="280"/>
  <c r="I39" i="280" s="1"/>
  <c r="N10" i="280"/>
  <c r="N9" i="280" s="1"/>
  <c r="P10" i="280"/>
  <c r="P9" i="280" s="1"/>
  <c r="L13" i="280"/>
  <c r="F10" i="280"/>
  <c r="F9" i="280" s="1"/>
  <c r="D13" i="280"/>
  <c r="L12" i="280"/>
  <c r="D12" i="280"/>
  <c r="H38" i="279"/>
  <c r="H37" i="279" s="1"/>
  <c r="L8" i="279"/>
  <c r="L7" i="279" s="1"/>
  <c r="E7" i="293"/>
  <c r="V51" i="299"/>
  <c r="P54" i="299"/>
  <c r="H30" i="299"/>
  <c r="G30" i="299" s="1"/>
  <c r="V18" i="299"/>
  <c r="P21" i="299"/>
  <c r="P23" i="299"/>
  <c r="S18" i="299"/>
  <c r="J18" i="299"/>
  <c r="G28" i="299"/>
  <c r="M5" i="299"/>
  <c r="Q5" i="299"/>
  <c r="D44" i="303"/>
  <c r="Q59" i="304"/>
  <c r="X59" i="304"/>
  <c r="O14" i="304"/>
  <c r="L5" i="304"/>
  <c r="J29" i="304"/>
  <c r="I29" i="304" s="1"/>
  <c r="O38" i="304"/>
  <c r="O13" i="304"/>
  <c r="O18" i="304"/>
  <c r="I26" i="256"/>
  <c r="AB8" i="257"/>
  <c r="D19" i="257"/>
  <c r="T11" i="257"/>
  <c r="D15" i="257"/>
  <c r="P8" i="257"/>
  <c r="G4" i="257"/>
  <c r="L21" i="258"/>
  <c r="E5" i="258"/>
  <c r="I57" i="260"/>
  <c r="I34" i="260"/>
  <c r="I26" i="260"/>
  <c r="K18" i="260"/>
  <c r="I23" i="260"/>
  <c r="I10" i="260"/>
  <c r="P11" i="261"/>
  <c r="F12" i="261"/>
  <c r="K11" i="261"/>
  <c r="J11" i="261"/>
  <c r="F16" i="261"/>
  <c r="G8" i="261"/>
  <c r="I21" i="262"/>
  <c r="O21" i="262"/>
  <c r="O5" i="262"/>
  <c r="C6" i="262"/>
  <c r="E19" i="264"/>
  <c r="E13" i="264"/>
  <c r="E10" i="264"/>
  <c r="E7" i="264"/>
  <c r="E4" i="264"/>
  <c r="F4" i="265"/>
  <c r="F28" i="265"/>
  <c r="C30" i="265"/>
  <c r="C45" i="265"/>
  <c r="F40" i="265"/>
  <c r="L40" i="265"/>
  <c r="L16" i="265"/>
  <c r="I40" i="265"/>
  <c r="E40" i="265"/>
  <c r="D40" i="265"/>
  <c r="I28" i="265"/>
  <c r="E28" i="265"/>
  <c r="I16" i="265"/>
  <c r="C7" i="265"/>
  <c r="C11" i="265"/>
  <c r="C6" i="265"/>
  <c r="C10" i="265"/>
  <c r="C14" i="265"/>
  <c r="I4" i="265"/>
  <c r="E5" i="267"/>
  <c r="E20" i="293"/>
  <c r="E21" i="293"/>
  <c r="E20" i="268"/>
  <c r="E21" i="268"/>
  <c r="E12" i="268"/>
  <c r="I79" i="269"/>
  <c r="J79" i="269"/>
  <c r="G34" i="269"/>
  <c r="F43" i="270"/>
  <c r="F18" i="270"/>
  <c r="F17" i="270" s="1"/>
  <c r="F11" i="270"/>
  <c r="F4" i="270"/>
  <c r="E47" i="271"/>
  <c r="E43" i="271"/>
  <c r="E35" i="271"/>
  <c r="E27" i="271"/>
  <c r="E7" i="271"/>
  <c r="I27" i="272"/>
  <c r="I21" i="272"/>
  <c r="I15" i="272"/>
  <c r="I6" i="272"/>
  <c r="J3" i="272"/>
  <c r="I9" i="272"/>
  <c r="G33" i="273"/>
  <c r="G36" i="273"/>
  <c r="G37" i="273"/>
  <c r="G25" i="273"/>
  <c r="G20" i="273"/>
  <c r="J14" i="273"/>
  <c r="I14" i="273"/>
  <c r="J9" i="273"/>
  <c r="L51" i="274"/>
  <c r="L55" i="274"/>
  <c r="AF52" i="295"/>
  <c r="AF57" i="295"/>
  <c r="AF39" i="295"/>
  <c r="AF41" i="295"/>
  <c r="AF35" i="295"/>
  <c r="AH30" i="295"/>
  <c r="AF21" i="295"/>
  <c r="AF23" i="295"/>
  <c r="AF24" i="295"/>
  <c r="AL19" i="295"/>
  <c r="AL7" i="295" s="1"/>
  <c r="Z19" i="295"/>
  <c r="Z7" i="295" s="1"/>
  <c r="E47" i="295"/>
  <c r="E41" i="295"/>
  <c r="V19" i="295"/>
  <c r="V7" i="295" s="1"/>
  <c r="E33" i="295"/>
  <c r="F34" i="295"/>
  <c r="E27" i="295"/>
  <c r="E22" i="295"/>
  <c r="E24" i="295"/>
  <c r="E11" i="295"/>
  <c r="E53" i="295"/>
  <c r="E55" i="295"/>
  <c r="E59" i="295"/>
  <c r="G46" i="295"/>
  <c r="E49" i="295"/>
  <c r="E50" i="295"/>
  <c r="E45" i="295"/>
  <c r="E42" i="295"/>
  <c r="E36" i="295"/>
  <c r="E10" i="295"/>
  <c r="F8" i="295"/>
  <c r="E14" i="295"/>
  <c r="AE53" i="276"/>
  <c r="AF45" i="276"/>
  <c r="AE40" i="276"/>
  <c r="AE42" i="276"/>
  <c r="AE38" i="276"/>
  <c r="AE41" i="276"/>
  <c r="AG33" i="276"/>
  <c r="AE34" i="276"/>
  <c r="AE36" i="276"/>
  <c r="AG21" i="276"/>
  <c r="Y20" i="276"/>
  <c r="Y7" i="276" s="1"/>
  <c r="E56" i="276"/>
  <c r="E39" i="276"/>
  <c r="E43" i="276"/>
  <c r="E44" i="276"/>
  <c r="E30" i="276"/>
  <c r="E52" i="276"/>
  <c r="F37" i="276"/>
  <c r="E32" i="276"/>
  <c r="P20" i="276"/>
  <c r="P7" i="276" s="1"/>
  <c r="E23" i="276"/>
  <c r="E24" i="276"/>
  <c r="E25" i="276"/>
  <c r="E10" i="276"/>
  <c r="F50" i="276"/>
  <c r="G37" i="276"/>
  <c r="E40" i="276"/>
  <c r="E41" i="276"/>
  <c r="G33" i="276"/>
  <c r="G9" i="276"/>
  <c r="E12" i="276"/>
  <c r="E14" i="276"/>
  <c r="D42" i="277"/>
  <c r="K38" i="277"/>
  <c r="I9" i="277"/>
  <c r="I8" i="277" s="1"/>
  <c r="J9" i="277"/>
  <c r="J8" i="277" s="1"/>
  <c r="D11" i="277"/>
  <c r="D12" i="277"/>
  <c r="D46" i="313"/>
  <c r="D59" i="313"/>
  <c r="D44" i="313"/>
  <c r="D58" i="313"/>
  <c r="K38" i="284"/>
  <c r="K37" i="284" s="1"/>
  <c r="D41" i="284"/>
  <c r="F38" i="284"/>
  <c r="F37" i="284" s="1"/>
  <c r="I11" i="284"/>
  <c r="G8" i="284"/>
  <c r="G7" i="284" s="1"/>
  <c r="D10" i="284"/>
  <c r="H8" i="284"/>
  <c r="H7" i="284" s="1"/>
  <c r="D49" i="283"/>
  <c r="D51" i="283"/>
  <c r="D62" i="283"/>
  <c r="D55" i="283"/>
  <c r="D57" i="283"/>
  <c r="L12" i="283"/>
  <c r="D25" i="283"/>
  <c r="D27" i="283"/>
  <c r="D29" i="283"/>
  <c r="D35" i="283"/>
  <c r="D16" i="283"/>
  <c r="D18" i="283"/>
  <c r="E11" i="283"/>
  <c r="E12" i="283"/>
  <c r="J9" i="283"/>
  <c r="J8" i="283" s="1"/>
  <c r="D21" i="283"/>
  <c r="D23" i="283"/>
  <c r="D64" i="283"/>
  <c r="D66" i="283"/>
  <c r="D36" i="283"/>
  <c r="S38" i="314"/>
  <c r="S37" i="314" s="1"/>
  <c r="W38" i="314"/>
  <c r="W37" i="314" s="1"/>
  <c r="P42" i="314"/>
  <c r="O42" i="314" s="1"/>
  <c r="G8" i="314"/>
  <c r="G7" i="314" s="1"/>
  <c r="E42" i="281"/>
  <c r="D42" i="281" s="1"/>
  <c r="M10" i="280"/>
  <c r="M9" i="280" s="1"/>
  <c r="E10" i="280"/>
  <c r="E9" i="280" s="1"/>
  <c r="L43" i="280"/>
  <c r="S40" i="280"/>
  <c r="S39" i="280" s="1"/>
  <c r="K38" i="279"/>
  <c r="K37" i="279" s="1"/>
  <c r="J38" i="279"/>
  <c r="J37" i="279" s="1"/>
  <c r="H8" i="279"/>
  <c r="H7" i="279" s="1"/>
  <c r="D11" i="279"/>
  <c r="D67" i="313"/>
  <c r="D34" i="313"/>
  <c r="D32" i="313"/>
  <c r="D51" i="313"/>
  <c r="D53" i="313"/>
  <c r="D55" i="313"/>
  <c r="D48" i="313"/>
  <c r="D50" i="313"/>
  <c r="D56" i="313"/>
  <c r="E42" i="313"/>
  <c r="L11" i="313"/>
  <c r="D25" i="313"/>
  <c r="D33" i="313"/>
  <c r="D35" i="313"/>
  <c r="D19" i="313"/>
  <c r="D26" i="313"/>
  <c r="D16" i="313"/>
  <c r="D36" i="313"/>
  <c r="D20" i="313"/>
  <c r="D64" i="277"/>
  <c r="D63" i="277"/>
  <c r="D67" i="277"/>
  <c r="D62" i="277"/>
  <c r="D66" i="277"/>
  <c r="K11" i="277"/>
  <c r="L8" i="277"/>
  <c r="P9" i="277"/>
  <c r="P8" i="277" s="1"/>
  <c r="AG50" i="276"/>
  <c r="AE58" i="276"/>
  <c r="AE46" i="276"/>
  <c r="AE47" i="276"/>
  <c r="AG45" i="276"/>
  <c r="AE48" i="276"/>
  <c r="E51" i="276"/>
  <c r="E55" i="276"/>
  <c r="E53" i="276"/>
  <c r="E57" i="276"/>
  <c r="E48" i="276"/>
  <c r="AG37" i="276"/>
  <c r="AE43" i="276"/>
  <c r="AK20" i="276"/>
  <c r="AK7" i="276" s="1"/>
  <c r="AE35" i="276"/>
  <c r="AG26" i="276"/>
  <c r="E38" i="276"/>
  <c r="E42" i="276"/>
  <c r="G29" i="276"/>
  <c r="F29" i="276"/>
  <c r="E31" i="276"/>
  <c r="AJ20" i="276"/>
  <c r="AJ7" i="276" s="1"/>
  <c r="AF9" i="276"/>
  <c r="E22" i="276"/>
  <c r="I20" i="276"/>
  <c r="I7" i="276" s="1"/>
  <c r="M20" i="276"/>
  <c r="M7" i="276" s="1"/>
  <c r="Q20" i="276"/>
  <c r="Q7" i="276" s="1"/>
  <c r="U20" i="276"/>
  <c r="U7" i="276" s="1"/>
  <c r="F9" i="276"/>
  <c r="E13" i="276"/>
  <c r="E17" i="276"/>
  <c r="E11" i="276"/>
  <c r="E15" i="276"/>
  <c r="E19" i="276"/>
  <c r="R51" i="296"/>
  <c r="I51" i="296"/>
  <c r="G56" i="296"/>
  <c r="G53" i="296"/>
  <c r="G54" i="296"/>
  <c r="G57" i="296"/>
  <c r="G58" i="296"/>
  <c r="G33" i="296"/>
  <c r="R30" i="296"/>
  <c r="M46" i="296"/>
  <c r="G39" i="296"/>
  <c r="G44" i="296"/>
  <c r="M38" i="296"/>
  <c r="G45" i="296"/>
  <c r="G35" i="296"/>
  <c r="G37" i="296"/>
  <c r="G31" i="296"/>
  <c r="I30" i="296"/>
  <c r="I46" i="296"/>
  <c r="G50" i="296"/>
  <c r="I38" i="296"/>
  <c r="G42" i="296"/>
  <c r="T21" i="296"/>
  <c r="T8" i="296" s="1"/>
  <c r="G28" i="296"/>
  <c r="K21" i="296"/>
  <c r="K8" i="296" s="1"/>
  <c r="I22" i="296"/>
  <c r="L21" i="296"/>
  <c r="L8" i="296" s="1"/>
  <c r="J22" i="296"/>
  <c r="G13" i="296"/>
  <c r="G17" i="296"/>
  <c r="G18" i="296"/>
  <c r="G11" i="296"/>
  <c r="I10" i="296"/>
  <c r="G14" i="296"/>
  <c r="AH51" i="295"/>
  <c r="AG51" i="295"/>
  <c r="E57" i="295"/>
  <c r="E58" i="295"/>
  <c r="E54" i="295"/>
  <c r="AF44" i="295"/>
  <c r="AH34" i="295"/>
  <c r="AI19" i="295"/>
  <c r="AI7" i="295" s="1"/>
  <c r="AM19" i="295"/>
  <c r="AM7" i="295" s="1"/>
  <c r="AK19" i="295"/>
  <c r="AK7" i="295" s="1"/>
  <c r="E48" i="295"/>
  <c r="E43" i="295"/>
  <c r="E44" i="295"/>
  <c r="E40" i="295"/>
  <c r="P7" i="295"/>
  <c r="AD19" i="295"/>
  <c r="AD7" i="295" s="1"/>
  <c r="E37" i="295"/>
  <c r="E32" i="295"/>
  <c r="AF26" i="295"/>
  <c r="J7" i="295"/>
  <c r="N7" i="295"/>
  <c r="R7" i="295"/>
  <c r="X19" i="295"/>
  <c r="X7" i="295" s="1"/>
  <c r="AB19" i="295"/>
  <c r="AB7" i="295" s="1"/>
  <c r="E23" i="295"/>
  <c r="O7" i="295"/>
  <c r="Y19" i="295"/>
  <c r="Y7" i="295" s="1"/>
  <c r="AC19" i="295"/>
  <c r="AC7" i="295" s="1"/>
  <c r="F20" i="295"/>
  <c r="E13" i="295"/>
  <c r="E17" i="295"/>
  <c r="E12" i="295"/>
  <c r="E15" i="295"/>
  <c r="AA49" i="275"/>
  <c r="G45" i="275"/>
  <c r="G42" i="275"/>
  <c r="I37" i="275"/>
  <c r="X37" i="275"/>
  <c r="G39" i="275"/>
  <c r="AC22" i="275"/>
  <c r="AC10" i="275" s="1"/>
  <c r="U54" i="275"/>
  <c r="G58" i="275"/>
  <c r="G61" i="275"/>
  <c r="G57" i="275"/>
  <c r="G60" i="275"/>
  <c r="G62" i="275"/>
  <c r="G59" i="275"/>
  <c r="G53" i="275"/>
  <c r="R41" i="275"/>
  <c r="G47" i="275"/>
  <c r="H41" i="275"/>
  <c r="M41" i="275"/>
  <c r="G44" i="275"/>
  <c r="G40" i="275"/>
  <c r="R37" i="275"/>
  <c r="M37" i="275"/>
  <c r="R33" i="275"/>
  <c r="W22" i="275"/>
  <c r="W10" i="275" s="1"/>
  <c r="S22" i="275"/>
  <c r="S10" i="275" s="1"/>
  <c r="H33" i="275"/>
  <c r="O22" i="275"/>
  <c r="O10" i="275" s="1"/>
  <c r="G32" i="275"/>
  <c r="G31" i="275" s="1"/>
  <c r="H31" i="275"/>
  <c r="Z22" i="275"/>
  <c r="Z10" i="275" s="1"/>
  <c r="X28" i="275"/>
  <c r="AB22" i="275"/>
  <c r="AB10" i="275" s="1"/>
  <c r="Y22" i="275"/>
  <c r="Y10" i="275" s="1"/>
  <c r="V22" i="275"/>
  <c r="V10" i="275" s="1"/>
  <c r="G24" i="275"/>
  <c r="U23" i="275"/>
  <c r="R28" i="275"/>
  <c r="T22" i="275"/>
  <c r="T10" i="275" s="1"/>
  <c r="R11" i="275"/>
  <c r="G15" i="275"/>
  <c r="G17" i="275"/>
  <c r="G21" i="275"/>
  <c r="G29" i="275"/>
  <c r="G27" i="275"/>
  <c r="G19" i="275"/>
  <c r="G12" i="275"/>
  <c r="F22" i="275"/>
  <c r="F10" i="275" s="1"/>
  <c r="L54" i="274"/>
  <c r="L50" i="274"/>
  <c r="L57" i="274"/>
  <c r="L59" i="274"/>
  <c r="L52" i="274"/>
  <c r="L56" i="274"/>
  <c r="G38" i="273"/>
  <c r="G32" i="273"/>
  <c r="I30" i="273"/>
  <c r="G35" i="273"/>
  <c r="M30" i="273"/>
  <c r="J30" i="273"/>
  <c r="G34" i="273"/>
  <c r="G40" i="273"/>
  <c r="M18" i="273"/>
  <c r="G21" i="273"/>
  <c r="G28" i="273"/>
  <c r="G27" i="273"/>
  <c r="G23" i="273"/>
  <c r="J18" i="273"/>
  <c r="M14" i="273"/>
  <c r="M9" i="273"/>
  <c r="J4" i="273"/>
  <c r="G7" i="273"/>
  <c r="I5" i="272"/>
  <c r="I4" i="272"/>
  <c r="I8" i="272"/>
  <c r="K3" i="272"/>
  <c r="L39" i="271"/>
  <c r="I39" i="271"/>
  <c r="H39" i="271"/>
  <c r="E34" i="271"/>
  <c r="G28" i="271"/>
  <c r="E31" i="271"/>
  <c r="I19" i="271"/>
  <c r="E26" i="271"/>
  <c r="E17" i="271"/>
  <c r="F8" i="271"/>
  <c r="E11" i="271"/>
  <c r="H8" i="271"/>
  <c r="G8" i="271"/>
  <c r="E6" i="271"/>
  <c r="G42" i="270"/>
  <c r="G81" i="269"/>
  <c r="G71" i="269"/>
  <c r="G72" i="269"/>
  <c r="G63" i="269"/>
  <c r="G60" i="269"/>
  <c r="G62" i="269"/>
  <c r="G64" i="269"/>
  <c r="G55" i="269"/>
  <c r="G47" i="269"/>
  <c r="G50" i="269"/>
  <c r="V33" i="269"/>
  <c r="G35" i="269"/>
  <c r="G38" i="269"/>
  <c r="G44" i="269"/>
  <c r="P33" i="269"/>
  <c r="G40" i="269"/>
  <c r="G58" i="269"/>
  <c r="G66" i="269"/>
  <c r="G39" i="269"/>
  <c r="G42" i="269"/>
  <c r="G46" i="269"/>
  <c r="G48" i="269"/>
  <c r="G52" i="269"/>
  <c r="G54" i="269"/>
  <c r="G68" i="269"/>
  <c r="G70" i="269"/>
  <c r="G74" i="269"/>
  <c r="G78" i="269"/>
  <c r="J45" i="269"/>
  <c r="J56" i="269"/>
  <c r="G65" i="269"/>
  <c r="G73" i="269"/>
  <c r="G36" i="269"/>
  <c r="G75" i="269"/>
  <c r="J33" i="269"/>
  <c r="G41" i="269"/>
  <c r="G43" i="269"/>
  <c r="G49" i="269"/>
  <c r="G51" i="269"/>
  <c r="G59" i="269"/>
  <c r="J67" i="269"/>
  <c r="G76" i="269"/>
  <c r="G12" i="269"/>
  <c r="G16" i="269"/>
  <c r="G22" i="269"/>
  <c r="G23" i="269"/>
  <c r="G27" i="269"/>
  <c r="G11" i="269"/>
  <c r="P10" i="269"/>
  <c r="I10" i="269"/>
  <c r="G14" i="269"/>
  <c r="G30" i="269"/>
  <c r="G19" i="269"/>
  <c r="G20" i="269"/>
  <c r="G28" i="269"/>
  <c r="M10" i="269"/>
  <c r="H10" i="269"/>
  <c r="G13" i="269"/>
  <c r="G10" i="269" s="1"/>
  <c r="G15" i="269"/>
  <c r="G24" i="269"/>
  <c r="G18" i="269"/>
  <c r="G29" i="269"/>
  <c r="G21" i="269"/>
  <c r="E12" i="294"/>
  <c r="E10" i="294"/>
  <c r="G8" i="294"/>
  <c r="F8" i="294"/>
  <c r="E11" i="294"/>
  <c r="E7" i="294"/>
  <c r="E5" i="294"/>
  <c r="E4" i="294"/>
  <c r="E6" i="294"/>
  <c r="H17" i="268"/>
  <c r="AI17" i="268"/>
  <c r="W17" i="268"/>
  <c r="T17" i="268"/>
  <c r="K17" i="268"/>
  <c r="G17" i="268"/>
  <c r="E18" i="268"/>
  <c r="W8" i="268"/>
  <c r="H8" i="268"/>
  <c r="K8" i="268"/>
  <c r="E11" i="268"/>
  <c r="E16" i="268"/>
  <c r="E10" i="268"/>
  <c r="E13" i="268"/>
  <c r="E15" i="268"/>
  <c r="E14" i="268"/>
  <c r="E6" i="268"/>
  <c r="E7" i="268"/>
  <c r="E4" i="268"/>
  <c r="AK17" i="293"/>
  <c r="N17" i="293"/>
  <c r="E19" i="293"/>
  <c r="E9" i="293"/>
  <c r="E12" i="293"/>
  <c r="G8" i="293"/>
  <c r="E11" i="293"/>
  <c r="E13" i="293"/>
  <c r="N14" i="267"/>
  <c r="E20" i="267"/>
  <c r="E17" i="267"/>
  <c r="E18" i="267"/>
  <c r="E21" i="267"/>
  <c r="F14" i="267"/>
  <c r="H14" i="267"/>
  <c r="E22" i="267"/>
  <c r="E9" i="267"/>
  <c r="K4" i="267"/>
  <c r="E7" i="267"/>
  <c r="E10" i="267"/>
  <c r="E11" i="267"/>
  <c r="E8" i="267"/>
  <c r="F4" i="267"/>
  <c r="E13" i="267"/>
  <c r="E6" i="267"/>
  <c r="G4" i="267"/>
  <c r="H4" i="267"/>
  <c r="E12" i="267"/>
  <c r="C49" i="265"/>
  <c r="C50" i="265"/>
  <c r="C44" i="265"/>
  <c r="C48" i="265"/>
  <c r="C43" i="265"/>
  <c r="C47" i="265"/>
  <c r="C51" i="265"/>
  <c r="L28" i="265"/>
  <c r="C34" i="265"/>
  <c r="C39" i="265"/>
  <c r="C29" i="265"/>
  <c r="C33" i="265"/>
  <c r="C37" i="265"/>
  <c r="C38" i="265"/>
  <c r="C32" i="265"/>
  <c r="C36" i="265"/>
  <c r="E16" i="265"/>
  <c r="D16" i="265"/>
  <c r="C18" i="265"/>
  <c r="C17" i="265"/>
  <c r="C20" i="265"/>
  <c r="C21" i="265"/>
  <c r="C24" i="265"/>
  <c r="C25" i="265"/>
  <c r="C22" i="265"/>
  <c r="C26" i="265"/>
  <c r="F16" i="265"/>
  <c r="C15" i="265"/>
  <c r="E4" i="265"/>
  <c r="C23" i="262"/>
  <c r="C27" i="262"/>
  <c r="C32" i="262"/>
  <c r="D21" i="262"/>
  <c r="C31" i="262"/>
  <c r="E21" i="262"/>
  <c r="C30" i="262"/>
  <c r="C25" i="262"/>
  <c r="C22" i="262"/>
  <c r="F21" i="262"/>
  <c r="C29" i="262"/>
  <c r="C14" i="262"/>
  <c r="C9" i="262"/>
  <c r="C8" i="262"/>
  <c r="C7" i="262"/>
  <c r="C12" i="262"/>
  <c r="I5" i="262"/>
  <c r="C11" i="262"/>
  <c r="C13" i="262"/>
  <c r="C15" i="262"/>
  <c r="C17" i="262"/>
  <c r="E5" i="262"/>
  <c r="C16" i="262"/>
  <c r="F5" i="262"/>
  <c r="C10" i="262"/>
  <c r="G11" i="261"/>
  <c r="F15" i="261"/>
  <c r="F19" i="261"/>
  <c r="F14" i="261"/>
  <c r="F18" i="261"/>
  <c r="F13" i="261"/>
  <c r="F17" i="261"/>
  <c r="J8" i="261"/>
  <c r="F10" i="261"/>
  <c r="F9" i="261"/>
  <c r="F7" i="261"/>
  <c r="F6" i="261"/>
  <c r="F5" i="261"/>
  <c r="I52" i="260"/>
  <c r="I43" i="260"/>
  <c r="L18" i="260"/>
  <c r="I4" i="260"/>
  <c r="I21" i="258"/>
  <c r="F21" i="258"/>
  <c r="D21" i="258"/>
  <c r="L5" i="258"/>
  <c r="I5" i="258"/>
  <c r="F5" i="258"/>
  <c r="D5" i="258"/>
  <c r="AB11" i="257"/>
  <c r="D10" i="257"/>
  <c r="X11" i="257"/>
  <c r="P11" i="257"/>
  <c r="L11" i="257"/>
  <c r="F11" i="257"/>
  <c r="D16" i="257"/>
  <c r="D13" i="257"/>
  <c r="D17" i="257"/>
  <c r="G11" i="257"/>
  <c r="E11" i="257"/>
  <c r="D14" i="257"/>
  <c r="D12" i="257"/>
  <c r="H11" i="257"/>
  <c r="D18" i="257"/>
  <c r="X8" i="257"/>
  <c r="T8" i="257"/>
  <c r="L8" i="257"/>
  <c r="D9" i="257"/>
  <c r="G8" i="257"/>
  <c r="E8" i="257"/>
  <c r="H8" i="257"/>
  <c r="D5" i="257"/>
  <c r="D6" i="257"/>
  <c r="D7" i="257"/>
  <c r="F4" i="257"/>
  <c r="I55" i="256"/>
  <c r="I46" i="256"/>
  <c r="I37" i="256"/>
  <c r="K18" i="256"/>
  <c r="L18" i="256"/>
  <c r="I19" i="256"/>
  <c r="I18" i="256" s="1"/>
  <c r="I10" i="256"/>
  <c r="J60" i="304"/>
  <c r="I60" i="304" s="1"/>
  <c r="J63" i="304"/>
  <c r="I63" i="304" s="1"/>
  <c r="O61" i="304"/>
  <c r="O31" i="304"/>
  <c r="O23" i="304"/>
  <c r="O27" i="304"/>
  <c r="O35" i="304"/>
  <c r="I23" i="304"/>
  <c r="J31" i="304"/>
  <c r="I31" i="304" s="1"/>
  <c r="U22" i="304"/>
  <c r="O25" i="304"/>
  <c r="O33" i="304"/>
  <c r="J35" i="304"/>
  <c r="I35" i="304" s="1"/>
  <c r="O37" i="304"/>
  <c r="I33" i="304"/>
  <c r="O30" i="304"/>
  <c r="O32" i="304"/>
  <c r="J27" i="304"/>
  <c r="I27" i="304" s="1"/>
  <c r="O24" i="304"/>
  <c r="O26" i="304"/>
  <c r="O34" i="304"/>
  <c r="O36" i="304"/>
  <c r="Q22" i="304"/>
  <c r="I25" i="304"/>
  <c r="O28" i="304"/>
  <c r="I37" i="304"/>
  <c r="L22" i="304"/>
  <c r="I26" i="304"/>
  <c r="I32" i="304"/>
  <c r="I28" i="304"/>
  <c r="I34" i="304"/>
  <c r="I30" i="304"/>
  <c r="O15" i="304"/>
  <c r="O19" i="304"/>
  <c r="Q5" i="304"/>
  <c r="J13" i="304"/>
  <c r="I13" i="304" s="1"/>
  <c r="O17" i="304"/>
  <c r="O7" i="304"/>
  <c r="K9" i="304"/>
  <c r="K5" i="304" s="1"/>
  <c r="O11" i="304"/>
  <c r="J19" i="304"/>
  <c r="I19" i="304" s="1"/>
  <c r="I7" i="304"/>
  <c r="I17" i="304"/>
  <c r="O9" i="304"/>
  <c r="O12" i="304"/>
  <c r="O21" i="304"/>
  <c r="J9" i="304"/>
  <c r="J11" i="304"/>
  <c r="I11" i="304" s="1"/>
  <c r="I6" i="304"/>
  <c r="J12" i="304"/>
  <c r="I12" i="304" s="1"/>
  <c r="I15" i="304"/>
  <c r="R5" i="304"/>
  <c r="J14" i="304"/>
  <c r="I14" i="304" s="1"/>
  <c r="J16" i="304"/>
  <c r="I16" i="304" s="1"/>
  <c r="J18" i="304"/>
  <c r="I18" i="304" s="1"/>
  <c r="O20" i="304"/>
  <c r="P5" i="304"/>
  <c r="O6" i="304"/>
  <c r="O8" i="304"/>
  <c r="O10" i="304"/>
  <c r="I21" i="304"/>
  <c r="I20" i="304"/>
  <c r="E36" i="303"/>
  <c r="D36" i="303" s="1"/>
  <c r="J38" i="303"/>
  <c r="L34" i="303"/>
  <c r="K49" i="303"/>
  <c r="E51" i="303"/>
  <c r="D51" i="303" s="1"/>
  <c r="L49" i="303"/>
  <c r="E52" i="303"/>
  <c r="D52" i="303" s="1"/>
  <c r="J50" i="303"/>
  <c r="D50" i="303"/>
  <c r="E38" i="303"/>
  <c r="D38" i="303" s="1"/>
  <c r="J40" i="303"/>
  <c r="E42" i="303"/>
  <c r="D42" i="303" s="1"/>
  <c r="D37" i="303"/>
  <c r="E40" i="303"/>
  <c r="D40" i="303" s="1"/>
  <c r="M34" i="303"/>
  <c r="J35" i="303"/>
  <c r="E45" i="303"/>
  <c r="D45" i="303" s="1"/>
  <c r="K34" i="303"/>
  <c r="J37" i="303"/>
  <c r="J39" i="303"/>
  <c r="J41" i="303"/>
  <c r="J43" i="303"/>
  <c r="D35" i="303"/>
  <c r="D43" i="303"/>
  <c r="J17" i="303"/>
  <c r="J5" i="303"/>
  <c r="R51" i="299"/>
  <c r="P52" i="299"/>
  <c r="M51" i="299"/>
  <c r="G53" i="299"/>
  <c r="R18" i="299"/>
  <c r="M18" i="299"/>
  <c r="G20" i="299"/>
  <c r="G24" i="299"/>
  <c r="G22" i="299"/>
  <c r="G26" i="299"/>
  <c r="V5" i="299"/>
  <c r="P13" i="299"/>
  <c r="S5" i="299"/>
  <c r="P8" i="299"/>
  <c r="P7" i="299"/>
  <c r="P11" i="299"/>
  <c r="P15" i="299"/>
  <c r="G10" i="299"/>
  <c r="G14" i="299"/>
  <c r="J5" i="299"/>
  <c r="G8" i="299"/>
  <c r="G12" i="299"/>
  <c r="G16" i="299"/>
  <c r="M35" i="301"/>
  <c r="M39" i="301"/>
  <c r="D38" i="301"/>
  <c r="D36" i="301"/>
  <c r="D40" i="301"/>
  <c r="P21" i="301"/>
  <c r="J21" i="301"/>
  <c r="J18" i="301"/>
  <c r="AP17" i="286"/>
  <c r="AP16" i="286" s="1"/>
  <c r="AP10" i="286" s="1"/>
  <c r="AL17" i="286"/>
  <c r="AL16" i="286" s="1"/>
  <c r="AL10" i="286" s="1"/>
  <c r="I51" i="299"/>
  <c r="F34" i="303"/>
  <c r="D41" i="303"/>
  <c r="F49" i="303"/>
  <c r="I10" i="304"/>
  <c r="I38" i="304"/>
  <c r="H42" i="270"/>
  <c r="G6" i="299"/>
  <c r="I5" i="299"/>
  <c r="I18" i="299"/>
  <c r="F34" i="301"/>
  <c r="J8" i="303"/>
  <c r="D39" i="303"/>
  <c r="I8" i="304"/>
  <c r="I36" i="304"/>
  <c r="K24" i="304"/>
  <c r="K22" i="304" s="1"/>
  <c r="K61" i="304"/>
  <c r="K59" i="304" s="1"/>
  <c r="P18" i="301"/>
  <c r="M36" i="301"/>
  <c r="M38" i="301"/>
  <c r="M40" i="301"/>
  <c r="M42" i="301"/>
  <c r="R5" i="299"/>
  <c r="P6" i="299"/>
  <c r="P10" i="299"/>
  <c r="P12" i="299"/>
  <c r="P14" i="299"/>
  <c r="P16" i="299"/>
  <c r="P20" i="299"/>
  <c r="P22" i="299"/>
  <c r="P24" i="299"/>
  <c r="P26" i="299"/>
  <c r="P28" i="299"/>
  <c r="P53" i="299"/>
  <c r="N17" i="303"/>
  <c r="P22" i="304"/>
  <c r="P59" i="304"/>
  <c r="E4" i="257"/>
  <c r="E21" i="258"/>
  <c r="D5" i="262"/>
  <c r="E15" i="293"/>
  <c r="F17" i="268"/>
  <c r="E9" i="294"/>
  <c r="G17" i="269"/>
  <c r="H33" i="269"/>
  <c r="H45" i="269"/>
  <c r="G53" i="269"/>
  <c r="G61" i="269"/>
  <c r="G69" i="269"/>
  <c r="H79" i="269"/>
  <c r="F47" i="270"/>
  <c r="F46" i="270" s="1"/>
  <c r="K4" i="271"/>
  <c r="H15" i="271"/>
  <c r="F24" i="271"/>
  <c r="F19" i="271" s="1"/>
  <c r="G24" i="271"/>
  <c r="E30" i="271"/>
  <c r="K32" i="271"/>
  <c r="F40" i="271"/>
  <c r="F44" i="271"/>
  <c r="I44" i="272"/>
  <c r="G15" i="273"/>
  <c r="H14" i="273"/>
  <c r="N34" i="301"/>
  <c r="Q18" i="299"/>
  <c r="Q51" i="299"/>
  <c r="N5" i="303"/>
  <c r="D4" i="265"/>
  <c r="D28" i="265"/>
  <c r="I33" i="269"/>
  <c r="S33" i="269"/>
  <c r="I45" i="269"/>
  <c r="G57" i="269"/>
  <c r="H56" i="269"/>
  <c r="H67" i="269"/>
  <c r="I67" i="269"/>
  <c r="E9" i="271"/>
  <c r="K8" i="271"/>
  <c r="E21" i="271"/>
  <c r="E37" i="271"/>
  <c r="L49" i="274"/>
  <c r="M46" i="274"/>
  <c r="G40" i="271"/>
  <c r="G39" i="271" s="1"/>
  <c r="E41" i="271"/>
  <c r="I4" i="273"/>
  <c r="G5" i="273"/>
  <c r="E35" i="301"/>
  <c r="E37" i="301"/>
  <c r="D37" i="301" s="1"/>
  <c r="E39" i="301"/>
  <c r="D39" i="301" s="1"/>
  <c r="E41" i="301"/>
  <c r="D41" i="301" s="1"/>
  <c r="H7" i="299"/>
  <c r="H9" i="299"/>
  <c r="G9" i="299" s="1"/>
  <c r="H11" i="299"/>
  <c r="G11" i="299" s="1"/>
  <c r="H13" i="299"/>
  <c r="G13" i="299" s="1"/>
  <c r="H15" i="299"/>
  <c r="G15" i="299" s="1"/>
  <c r="H17" i="299"/>
  <c r="G17" i="299" s="1"/>
  <c r="H19" i="299"/>
  <c r="H21" i="299"/>
  <c r="G21" i="299" s="1"/>
  <c r="H23" i="299"/>
  <c r="G23" i="299" s="1"/>
  <c r="H25" i="299"/>
  <c r="G25" i="299" s="1"/>
  <c r="H27" i="299"/>
  <c r="G27" i="299" s="1"/>
  <c r="H29" i="299"/>
  <c r="G29" i="299" s="1"/>
  <c r="H52" i="299"/>
  <c r="H54" i="299"/>
  <c r="G54" i="299" s="1"/>
  <c r="N8" i="303"/>
  <c r="E16" i="267"/>
  <c r="H8" i="293"/>
  <c r="V8" i="293"/>
  <c r="AK8" i="293"/>
  <c r="F17" i="293"/>
  <c r="E18" i="293"/>
  <c r="K17" i="293"/>
  <c r="Y17" i="293"/>
  <c r="AN17" i="293"/>
  <c r="E5" i="268"/>
  <c r="E9" i="268"/>
  <c r="F8" i="268"/>
  <c r="N8" i="268"/>
  <c r="Z8" i="268"/>
  <c r="J10" i="269"/>
  <c r="V10" i="269"/>
  <c r="G25" i="269"/>
  <c r="G37" i="269"/>
  <c r="G77" i="269"/>
  <c r="G80" i="269"/>
  <c r="F35" i="270"/>
  <c r="F34" i="270" s="1"/>
  <c r="F4" i="271"/>
  <c r="G4" i="271"/>
  <c r="E10" i="271"/>
  <c r="F15" i="271"/>
  <c r="E22" i="271"/>
  <c r="E25" i="271"/>
  <c r="K24" i="271"/>
  <c r="F32" i="271"/>
  <c r="G32" i="271"/>
  <c r="E38" i="271"/>
  <c r="E42" i="271"/>
  <c r="E45" i="271"/>
  <c r="G6" i="273"/>
  <c r="I9" i="273"/>
  <c r="G11" i="273"/>
  <c r="G22" i="273"/>
  <c r="I18" i="273"/>
  <c r="G10" i="273"/>
  <c r="H9" i="273"/>
  <c r="G19" i="273"/>
  <c r="H18" i="273"/>
  <c r="L48" i="274"/>
  <c r="N46" i="274"/>
  <c r="G13" i="275"/>
  <c r="I11" i="275"/>
  <c r="L22" i="275"/>
  <c r="L10" i="275" s="1"/>
  <c r="G35" i="275"/>
  <c r="I33" i="275"/>
  <c r="G43" i="275"/>
  <c r="I41" i="275"/>
  <c r="G50" i="275"/>
  <c r="H49" i="275"/>
  <c r="G56" i="275"/>
  <c r="H54" i="275"/>
  <c r="R54" i="275"/>
  <c r="E9" i="295"/>
  <c r="G8" i="295"/>
  <c r="AH8" i="295"/>
  <c r="M7" i="295"/>
  <c r="Q7" i="295"/>
  <c r="W19" i="295"/>
  <c r="W7" i="295" s="1"/>
  <c r="AA19" i="295"/>
  <c r="AA7" i="295" s="1"/>
  <c r="AE19" i="295"/>
  <c r="AE7" i="295" s="1"/>
  <c r="AF22" i="295"/>
  <c r="AG20" i="295"/>
  <c r="AF36" i="295"/>
  <c r="AG34" i="295"/>
  <c r="F38" i="295"/>
  <c r="AH46" i="295"/>
  <c r="G12" i="296"/>
  <c r="H10" i="296"/>
  <c r="R10" i="296"/>
  <c r="G36" i="296"/>
  <c r="H34" i="296"/>
  <c r="K20" i="276"/>
  <c r="K7" i="276" s="1"/>
  <c r="O20" i="276"/>
  <c r="O7" i="276" s="1"/>
  <c r="S20" i="276"/>
  <c r="S7" i="276" s="1"/>
  <c r="W20" i="276"/>
  <c r="W7" i="276" s="1"/>
  <c r="AA7" i="276"/>
  <c r="AH20" i="276"/>
  <c r="AH7" i="276" s="1"/>
  <c r="AL20" i="276"/>
  <c r="AL7" i="276" s="1"/>
  <c r="E28" i="276"/>
  <c r="F26" i="276"/>
  <c r="E35" i="276"/>
  <c r="F33" i="276"/>
  <c r="AE39" i="276"/>
  <c r="AF37" i="276"/>
  <c r="AE52" i="276"/>
  <c r="AF50" i="276"/>
  <c r="D57" i="313"/>
  <c r="E43" i="313"/>
  <c r="D44" i="280"/>
  <c r="E40" i="280"/>
  <c r="E39" i="280" s="1"/>
  <c r="E11" i="281"/>
  <c r="D11" i="281" s="1"/>
  <c r="G8" i="281"/>
  <c r="G7" i="281" s="1"/>
  <c r="F9" i="283"/>
  <c r="F8" i="283" s="1"/>
  <c r="E42" i="283"/>
  <c r="K40" i="271"/>
  <c r="K39" i="271" s="1"/>
  <c r="I7" i="272"/>
  <c r="M4" i="273"/>
  <c r="G31" i="273"/>
  <c r="H30" i="273"/>
  <c r="G39" i="273"/>
  <c r="O46" i="274"/>
  <c r="L53" i="274"/>
  <c r="J11" i="275"/>
  <c r="X11" i="275"/>
  <c r="G18" i="275"/>
  <c r="M23" i="275"/>
  <c r="AA23" i="275"/>
  <c r="H28" i="275"/>
  <c r="J41" i="275"/>
  <c r="X41" i="275"/>
  <c r="G48" i="275"/>
  <c r="U49" i="275"/>
  <c r="I54" i="275"/>
  <c r="G55" i="275"/>
  <c r="AF12" i="295"/>
  <c r="AF16" i="295"/>
  <c r="E21" i="295"/>
  <c r="G20" i="295"/>
  <c r="AH20" i="295"/>
  <c r="E35" i="295"/>
  <c r="G34" i="295"/>
  <c r="AF50" i="295"/>
  <c r="AF54" i="295"/>
  <c r="F21" i="296"/>
  <c r="F8" i="296" s="1"/>
  <c r="G24" i="296"/>
  <c r="H22" i="296"/>
  <c r="R22" i="296"/>
  <c r="G32" i="296"/>
  <c r="H30" i="296"/>
  <c r="H51" i="296"/>
  <c r="G50" i="276"/>
  <c r="E11" i="313"/>
  <c r="L12" i="313"/>
  <c r="L9" i="313" s="1"/>
  <c r="L8" i="313" s="1"/>
  <c r="D30" i="313"/>
  <c r="D41" i="313"/>
  <c r="L42" i="313"/>
  <c r="D52" i="313"/>
  <c r="L38" i="284"/>
  <c r="L37" i="284" s="1"/>
  <c r="R46" i="274"/>
  <c r="M11" i="275"/>
  <c r="AA11" i="275"/>
  <c r="H23" i="275"/>
  <c r="G26" i="275"/>
  <c r="G38" i="275"/>
  <c r="H37" i="275"/>
  <c r="AF32" i="295"/>
  <c r="AF30" i="295" s="1"/>
  <c r="AG30" i="295"/>
  <c r="AF40" i="295"/>
  <c r="AG38" i="295"/>
  <c r="E52" i="295"/>
  <c r="F51" i="295"/>
  <c r="AE23" i="276"/>
  <c r="AE21" i="276" s="1"/>
  <c r="AF21" i="276"/>
  <c r="E46" i="276"/>
  <c r="F45" i="276"/>
  <c r="G38" i="279"/>
  <c r="G37" i="279" s="1"/>
  <c r="D41" i="279"/>
  <c r="I10" i="284"/>
  <c r="J8" i="284"/>
  <c r="J7" i="284" s="1"/>
  <c r="G25" i="275"/>
  <c r="I23" i="275"/>
  <c r="I7" i="295"/>
  <c r="AF10" i="295"/>
  <c r="AG8" i="295"/>
  <c r="AF18" i="295"/>
  <c r="AJ19" i="295"/>
  <c r="AJ7" i="295" s="1"/>
  <c r="AN19" i="295"/>
  <c r="AN7" i="295" s="1"/>
  <c r="AG25" i="295"/>
  <c r="E26" i="295"/>
  <c r="E29" i="295"/>
  <c r="E28" i="295" s="1"/>
  <c r="G28" i="295"/>
  <c r="E31" i="295"/>
  <c r="G30" i="295"/>
  <c r="E39" i="295"/>
  <c r="G38" i="295"/>
  <c r="AH38" i="295"/>
  <c r="AF42" i="295"/>
  <c r="F46" i="295"/>
  <c r="AF48" i="295"/>
  <c r="AF58" i="295"/>
  <c r="N21" i="296"/>
  <c r="N8" i="296" s="1"/>
  <c r="H27" i="296"/>
  <c r="G40" i="296"/>
  <c r="H38" i="296"/>
  <c r="R38" i="296"/>
  <c r="G48" i="296"/>
  <c r="H46" i="296"/>
  <c r="R46" i="296"/>
  <c r="J51" i="296"/>
  <c r="AG9" i="276"/>
  <c r="J20" i="276"/>
  <c r="J7" i="276" s="1"/>
  <c r="N20" i="276"/>
  <c r="N7" i="276" s="1"/>
  <c r="R20" i="276"/>
  <c r="R7" i="276" s="1"/>
  <c r="V20" i="276"/>
  <c r="V7" i="276" s="1"/>
  <c r="Z20" i="276"/>
  <c r="Z7" i="276" s="1"/>
  <c r="AD20" i="276"/>
  <c r="AD7" i="276" s="1"/>
  <c r="G21" i="276"/>
  <c r="AF29" i="276"/>
  <c r="M9" i="277"/>
  <c r="M8" i="277" s="1"/>
  <c r="Q9" i="277"/>
  <c r="Q8" i="277" s="1"/>
  <c r="E12" i="313"/>
  <c r="D14" i="313"/>
  <c r="R38" i="314"/>
  <c r="R37" i="314" s="1"/>
  <c r="P41" i="314"/>
  <c r="V38" i="314"/>
  <c r="V37" i="314" s="1"/>
  <c r="L11" i="283"/>
  <c r="D13" i="283"/>
  <c r="Z17" i="286"/>
  <c r="Z16" i="286" s="1"/>
  <c r="Z10" i="286" s="1"/>
  <c r="L43" i="313"/>
  <c r="X17" i="286"/>
  <c r="X16" i="286" s="1"/>
  <c r="X10" i="286" s="1"/>
  <c r="AB17" i="286"/>
  <c r="AB16" i="286" s="1"/>
  <c r="AB10" i="286" s="1"/>
  <c r="AF17" i="286"/>
  <c r="AF16" i="286" s="1"/>
  <c r="AF10" i="286" s="1"/>
  <c r="AJ17" i="286"/>
  <c r="AJ16" i="286" s="1"/>
  <c r="AJ10" i="286" s="1"/>
  <c r="AN17" i="286"/>
  <c r="AN16" i="286" s="1"/>
  <c r="AN10" i="286" s="1"/>
  <c r="W17" i="286"/>
  <c r="AE17" i="286"/>
  <c r="AE16" i="286" s="1"/>
  <c r="AE10" i="286" s="1"/>
  <c r="AM17" i="286"/>
  <c r="AM16" i="286" s="1"/>
  <c r="AM10" i="286" s="1"/>
  <c r="D27" i="313"/>
  <c r="D49" i="313"/>
  <c r="D65" i="313"/>
  <c r="E38" i="279"/>
  <c r="E37" i="279" s="1"/>
  <c r="I38" i="279"/>
  <c r="I37" i="279" s="1"/>
  <c r="M38" i="279"/>
  <c r="M37" i="279" s="1"/>
  <c r="D43" i="280"/>
  <c r="N40" i="280"/>
  <c r="N39" i="280" s="1"/>
  <c r="R40" i="280"/>
  <c r="R39" i="280" s="1"/>
  <c r="E10" i="281"/>
  <c r="H8" i="314"/>
  <c r="H7" i="314" s="1"/>
  <c r="P11" i="314"/>
  <c r="O11" i="314" s="1"/>
  <c r="Q38" i="314"/>
  <c r="Q37" i="314" s="1"/>
  <c r="D33" i="283"/>
  <c r="D41" i="283"/>
  <c r="L42" i="283"/>
  <c r="D44" i="283"/>
  <c r="D47" i="283"/>
  <c r="L8" i="284"/>
  <c r="L7" i="284" s="1"/>
  <c r="D42" i="284"/>
  <c r="I42" i="284"/>
  <c r="I38" i="284" s="1"/>
  <c r="I37" i="284" s="1"/>
  <c r="J38" i="284"/>
  <c r="J37" i="284" s="1"/>
  <c r="V11" i="286"/>
  <c r="D23" i="313"/>
  <c r="D45" i="313"/>
  <c r="D54" i="313"/>
  <c r="D61" i="313"/>
  <c r="F8" i="279"/>
  <c r="F7" i="279" s="1"/>
  <c r="D42" i="279"/>
  <c r="M40" i="280"/>
  <c r="M39" i="280" s="1"/>
  <c r="F40" i="280"/>
  <c r="F39" i="280" s="1"/>
  <c r="J40" i="280"/>
  <c r="J39" i="280" s="1"/>
  <c r="L44" i="280"/>
  <c r="R8" i="314"/>
  <c r="R7" i="314" s="1"/>
  <c r="E11" i="314"/>
  <c r="D11" i="314" s="1"/>
  <c r="E41" i="314"/>
  <c r="D41" i="314" s="1"/>
  <c r="E42" i="314"/>
  <c r="D42" i="314" s="1"/>
  <c r="D26" i="283"/>
  <c r="N39" i="283"/>
  <c r="N38" i="283" s="1"/>
  <c r="L43" i="283"/>
  <c r="E10" i="285"/>
  <c r="E9" i="285" s="1"/>
  <c r="I10" i="285"/>
  <c r="I9" i="285" s="1"/>
  <c r="M10" i="285"/>
  <c r="M9" i="285" s="1"/>
  <c r="U17" i="286"/>
  <c r="U16" i="286" s="1"/>
  <c r="U10" i="286" s="1"/>
  <c r="V83" i="286"/>
  <c r="V97" i="286"/>
  <c r="E41" i="281"/>
  <c r="D41" i="281" s="1"/>
  <c r="D14" i="283"/>
  <c r="D30" i="283"/>
  <c r="V13" i="286"/>
  <c r="Y17" i="286"/>
  <c r="Y16" i="286" s="1"/>
  <c r="Y10" i="286" s="1"/>
  <c r="AG17" i="286"/>
  <c r="AG16" i="286" s="1"/>
  <c r="AG10" i="286" s="1"/>
  <c r="AK17" i="286"/>
  <c r="AK16" i="286" s="1"/>
  <c r="AK10" i="286" s="1"/>
  <c r="AO17" i="286"/>
  <c r="AO16" i="286" s="1"/>
  <c r="AO10" i="286" s="1"/>
  <c r="V122" i="286"/>
  <c r="Z29" i="321"/>
  <c r="AD29" i="321"/>
  <c r="AH29" i="321"/>
  <c r="AL29" i="321"/>
  <c r="AP29" i="321"/>
  <c r="V30" i="321"/>
  <c r="Z31" i="321"/>
  <c r="AD31" i="321"/>
  <c r="AH31" i="321"/>
  <c r="AL31" i="321"/>
  <c r="AP31" i="321"/>
  <c r="V32" i="321"/>
  <c r="Z32" i="321"/>
  <c r="AD32" i="321"/>
  <c r="AH32" i="321"/>
  <c r="AL32" i="321"/>
  <c r="AP32" i="321"/>
  <c r="V34" i="321"/>
  <c r="Z34" i="321"/>
  <c r="AD34" i="321"/>
  <c r="AH34" i="321"/>
  <c r="AL34" i="321"/>
  <c r="AP34" i="321"/>
  <c r="V124" i="286"/>
  <c r="W11" i="289"/>
  <c r="W10" i="289" s="1"/>
  <c r="AA11" i="289"/>
  <c r="AE11" i="289"/>
  <c r="AI11" i="289"/>
  <c r="AM11" i="289"/>
  <c r="N40" i="316"/>
  <c r="U13" i="289"/>
  <c r="U15" i="289"/>
  <c r="U112" i="289"/>
  <c r="Z16" i="291"/>
  <c r="AE15" i="291"/>
  <c r="Z105" i="291"/>
  <c r="Z118" i="291"/>
  <c r="N38" i="316"/>
  <c r="V14" i="289"/>
  <c r="AA15" i="291"/>
  <c r="E24" i="271" l="1"/>
  <c r="U14" i="289"/>
  <c r="AL9" i="291"/>
  <c r="AI10" i="289"/>
  <c r="AI9" i="289" s="1"/>
  <c r="Y10" i="289"/>
  <c r="Y9" i="289" s="1"/>
  <c r="AL10" i="289"/>
  <c r="AL9" i="289" s="1"/>
  <c r="AO10" i="289"/>
  <c r="AO9" i="289" s="1"/>
  <c r="AH10" i="289"/>
  <c r="AH9" i="289" s="1"/>
  <c r="AG10" i="289"/>
  <c r="AG9" i="289" s="1"/>
  <c r="AE10" i="289"/>
  <c r="AE9" i="289" s="1"/>
  <c r="X10" i="289"/>
  <c r="X9" i="289" s="1"/>
  <c r="AN10" i="289"/>
  <c r="AN9" i="289" s="1"/>
  <c r="Z10" i="289"/>
  <c r="Z9" i="289" s="1"/>
  <c r="AA10" i="289"/>
  <c r="AA9" i="289" s="1"/>
  <c r="AF10" i="289"/>
  <c r="AF9" i="289" s="1"/>
  <c r="AD10" i="289"/>
  <c r="AD9" i="289" s="1"/>
  <c r="AK10" i="289"/>
  <c r="AK9" i="289" s="1"/>
  <c r="AM10" i="289"/>
  <c r="AM9" i="289" s="1"/>
  <c r="AJ10" i="289"/>
  <c r="AJ9" i="289" s="1"/>
  <c r="AC10" i="289"/>
  <c r="AC9" i="289" s="1"/>
  <c r="T10" i="289"/>
  <c r="T9" i="289" s="1"/>
  <c r="W9" i="289"/>
  <c r="Z46" i="321"/>
  <c r="D8" i="279"/>
  <c r="D7" i="279" s="1"/>
  <c r="AE50" i="276"/>
  <c r="E26" i="276"/>
  <c r="E44" i="271"/>
  <c r="K19" i="271"/>
  <c r="E15" i="271"/>
  <c r="D39" i="277"/>
  <c r="D38" i="277" s="1"/>
  <c r="E32" i="271"/>
  <c r="X22" i="275"/>
  <c r="E4" i="271"/>
  <c r="I18" i="260"/>
  <c r="AP48" i="321"/>
  <c r="AH49" i="321"/>
  <c r="AB46" i="321"/>
  <c r="I9" i="304"/>
  <c r="I5" i="304" s="1"/>
  <c r="L40" i="280"/>
  <c r="L39" i="280" s="1"/>
  <c r="K9" i="277"/>
  <c r="K8" i="277" s="1"/>
  <c r="AE45" i="276"/>
  <c r="E33" i="276"/>
  <c r="J21" i="296"/>
  <c r="J8" i="296" s="1"/>
  <c r="G27" i="296"/>
  <c r="G22" i="296"/>
  <c r="AF25" i="295"/>
  <c r="AA22" i="275"/>
  <c r="AA10" i="275" s="1"/>
  <c r="G14" i="273"/>
  <c r="G19" i="271"/>
  <c r="N41" i="316"/>
  <c r="AL48" i="321"/>
  <c r="Y25" i="321"/>
  <c r="AC46" i="321"/>
  <c r="V49" i="321"/>
  <c r="AP49" i="321"/>
  <c r="Z48" i="321"/>
  <c r="V48" i="321"/>
  <c r="AD49" i="321"/>
  <c r="AH46" i="321"/>
  <c r="T46" i="321"/>
  <c r="V46" i="321"/>
  <c r="AP46" i="321"/>
  <c r="AG45" i="321"/>
  <c r="W193" i="321"/>
  <c r="AA45" i="321"/>
  <c r="W38" i="321"/>
  <c r="K42" i="316"/>
  <c r="K41" i="316"/>
  <c r="N39" i="316"/>
  <c r="L36" i="316"/>
  <c r="K40" i="316"/>
  <c r="AE26" i="276"/>
  <c r="N42" i="316"/>
  <c r="M36" i="316"/>
  <c r="U45" i="321"/>
  <c r="O59" i="304"/>
  <c r="L10" i="280"/>
  <c r="L9" i="280" s="1"/>
  <c r="R22" i="275"/>
  <c r="R10" i="275" s="1"/>
  <c r="J22" i="275"/>
  <c r="J10" i="275" s="1"/>
  <c r="AC11" i="291"/>
  <c r="AE11" i="291"/>
  <c r="AA11" i="291"/>
  <c r="Z11" i="291" s="1"/>
  <c r="AD11" i="291"/>
  <c r="AC49" i="321"/>
  <c r="W43" i="321"/>
  <c r="AF49" i="321"/>
  <c r="AO49" i="321"/>
  <c r="AA43" i="321"/>
  <c r="AM43" i="321"/>
  <c r="AJ49" i="321"/>
  <c r="AL49" i="321"/>
  <c r="X49" i="321"/>
  <c r="AN49" i="321"/>
  <c r="Z49" i="321"/>
  <c r="S49" i="321"/>
  <c r="T49" i="321"/>
  <c r="AD48" i="321"/>
  <c r="AA48" i="321"/>
  <c r="AG48" i="321"/>
  <c r="AH48" i="321"/>
  <c r="AL47" i="321"/>
  <c r="AK41" i="321"/>
  <c r="AG41" i="321"/>
  <c r="AG26" i="321" s="1"/>
  <c r="AG24" i="321" s="1"/>
  <c r="AG23" i="321" s="1"/>
  <c r="AG20" i="321" s="1"/>
  <c r="AG10" i="321" s="1"/>
  <c r="AG9" i="321" s="1"/>
  <c r="AH47" i="321"/>
  <c r="Y39" i="321"/>
  <c r="W39" i="321" s="1"/>
  <c r="AA39" i="321"/>
  <c r="AG46" i="321"/>
  <c r="AD45" i="321"/>
  <c r="AP45" i="321"/>
  <c r="S37" i="321"/>
  <c r="S26" i="321" s="1"/>
  <c r="Y44" i="321"/>
  <c r="W44" i="321" s="1"/>
  <c r="AM25" i="321"/>
  <c r="I8" i="284"/>
  <c r="I7" i="284" s="1"/>
  <c r="D11" i="313"/>
  <c r="AE37" i="276"/>
  <c r="AE33" i="276"/>
  <c r="M21" i="296"/>
  <c r="M8" i="296" s="1"/>
  <c r="G30" i="296"/>
  <c r="AF51" i="295"/>
  <c r="AF38" i="295"/>
  <c r="AF34" i="295"/>
  <c r="AF20" i="295"/>
  <c r="G28" i="275"/>
  <c r="G49" i="275"/>
  <c r="G37" i="275"/>
  <c r="G33" i="275"/>
  <c r="M22" i="275"/>
  <c r="M10" i="275" s="1"/>
  <c r="E17" i="268"/>
  <c r="F4" i="261"/>
  <c r="P51" i="299"/>
  <c r="Z15" i="291"/>
  <c r="S45" i="321"/>
  <c r="AK25" i="321"/>
  <c r="AD47" i="321"/>
  <c r="V47" i="321"/>
  <c r="AK45" i="321"/>
  <c r="U48" i="321"/>
  <c r="Z47" i="321"/>
  <c r="X45" i="321"/>
  <c r="AJ25" i="321"/>
  <c r="AB48" i="321"/>
  <c r="AO46" i="321"/>
  <c r="AK49" i="321"/>
  <c r="AC45" i="321"/>
  <c r="AI47" i="321"/>
  <c r="AB49" i="321"/>
  <c r="AM45" i="321"/>
  <c r="X48" i="321"/>
  <c r="W48" i="321" s="1"/>
  <c r="AI46" i="321"/>
  <c r="AG49" i="321"/>
  <c r="U49" i="321"/>
  <c r="Y49" i="321"/>
  <c r="W255" i="321"/>
  <c r="AP44" i="321"/>
  <c r="AO45" i="321"/>
  <c r="AF45" i="321"/>
  <c r="AL46" i="321"/>
  <c r="AP47" i="321"/>
  <c r="AH45" i="321"/>
  <c r="Z45" i="321"/>
  <c r="AB47" i="321"/>
  <c r="AF38" i="321"/>
  <c r="AI45" i="321"/>
  <c r="AG44" i="321"/>
  <c r="AK46" i="321"/>
  <c r="W199" i="321"/>
  <c r="Y45" i="321"/>
  <c r="T25" i="321"/>
  <c r="AE45" i="321"/>
  <c r="AE43" i="321"/>
  <c r="AE26" i="321" s="1"/>
  <c r="AD46" i="321"/>
  <c r="V45" i="321"/>
  <c r="AL25" i="321"/>
  <c r="AD25" i="321"/>
  <c r="AL45" i="321"/>
  <c r="X25" i="321"/>
  <c r="AB37" i="321"/>
  <c r="AB26" i="321" s="1"/>
  <c r="AB45" i="321"/>
  <c r="AE48" i="321"/>
  <c r="AJ45" i="321"/>
  <c r="AN37" i="321"/>
  <c r="AN45" i="321"/>
  <c r="AH44" i="321"/>
  <c r="X46" i="321"/>
  <c r="W46" i="321" s="1"/>
  <c r="AN41" i="321"/>
  <c r="AF46" i="321"/>
  <c r="AD37" i="321"/>
  <c r="AD26" i="321" s="1"/>
  <c r="AI25" i="321"/>
  <c r="U47" i="321"/>
  <c r="AF44" i="321"/>
  <c r="AH26" i="321"/>
  <c r="AM48" i="321"/>
  <c r="U44" i="321"/>
  <c r="AJ46" i="321"/>
  <c r="T41" i="321"/>
  <c r="T26" i="321" s="1"/>
  <c r="V37" i="321"/>
  <c r="V26" i="321" s="1"/>
  <c r="AK44" i="321"/>
  <c r="AJ44" i="321"/>
  <c r="AP26" i="321"/>
  <c r="T45" i="321"/>
  <c r="AE44" i="321"/>
  <c r="AN46" i="321"/>
  <c r="AO41" i="321"/>
  <c r="AO26" i="321" s="1"/>
  <c r="AO24" i="321" s="1"/>
  <c r="AO23" i="321" s="1"/>
  <c r="AO20" i="321" s="1"/>
  <c r="AO10" i="321" s="1"/>
  <c r="AO9" i="321" s="1"/>
  <c r="AO44" i="321"/>
  <c r="Z37" i="321"/>
  <c r="Z26" i="321" s="1"/>
  <c r="AF41" i="321"/>
  <c r="T44" i="321"/>
  <c r="AM44" i="321"/>
  <c r="S25" i="321"/>
  <c r="AL37" i="321"/>
  <c r="AL26" i="321" s="1"/>
  <c r="AE46" i="321"/>
  <c r="AJ48" i="321"/>
  <c r="AF48" i="321"/>
  <c r="U46" i="321"/>
  <c r="AH25" i="321"/>
  <c r="W175" i="321"/>
  <c r="AC37" i="321"/>
  <c r="AC26" i="321" s="1"/>
  <c r="AC24" i="321" s="1"/>
  <c r="AC23" i="321" s="1"/>
  <c r="AC20" i="321" s="1"/>
  <c r="AC10" i="321" s="1"/>
  <c r="AC9" i="321" s="1"/>
  <c r="AJ41" i="321"/>
  <c r="AJ26" i="321" s="1"/>
  <c r="AN48" i="321"/>
  <c r="AO48" i="321"/>
  <c r="AK42" i="321"/>
  <c r="AK48" i="321"/>
  <c r="T48" i="321"/>
  <c r="AI48" i="321"/>
  <c r="AE25" i="321"/>
  <c r="W237" i="321"/>
  <c r="AI49" i="321"/>
  <c r="X37" i="321"/>
  <c r="W37" i="321" s="1"/>
  <c r="Y42" i="321"/>
  <c r="W42" i="321" s="1"/>
  <c r="AM47" i="321"/>
  <c r="AM46" i="321"/>
  <c r="AM39" i="321"/>
  <c r="AE47" i="321"/>
  <c r="AI37" i="321"/>
  <c r="AI26" i="321" s="1"/>
  <c r="AI44" i="321"/>
  <c r="AA44" i="321"/>
  <c r="AA37" i="321"/>
  <c r="AC48" i="321"/>
  <c r="AA47" i="321"/>
  <c r="V25" i="321"/>
  <c r="AB25" i="321"/>
  <c r="W215" i="321"/>
  <c r="AP25" i="321"/>
  <c r="S46" i="321"/>
  <c r="X47" i="321"/>
  <c r="U26" i="321"/>
  <c r="U24" i="321" s="1"/>
  <c r="U23" i="321" s="1"/>
  <c r="U20" i="321" s="1"/>
  <c r="U10" i="321" s="1"/>
  <c r="U9" i="321" s="1"/>
  <c r="AC47" i="321"/>
  <c r="Y41" i="321"/>
  <c r="Y47" i="321"/>
  <c r="W207" i="321"/>
  <c r="X40" i="321"/>
  <c r="W40" i="321" s="1"/>
  <c r="Z25" i="321"/>
  <c r="W28" i="321"/>
  <c r="S48" i="321"/>
  <c r="S47" i="321"/>
  <c r="D38" i="284"/>
  <c r="D37" i="284" s="1"/>
  <c r="D8" i="284"/>
  <c r="D7" i="284" s="1"/>
  <c r="L39" i="283"/>
  <c r="L38" i="283" s="1"/>
  <c r="D12" i="283"/>
  <c r="L9" i="283"/>
  <c r="L8" i="283" s="1"/>
  <c r="E9" i="283"/>
  <c r="E8" i="283" s="1"/>
  <c r="E38" i="314"/>
  <c r="E37" i="314" s="1"/>
  <c r="D8" i="314"/>
  <c r="D7" i="314" s="1"/>
  <c r="D38" i="281"/>
  <c r="D37" i="281" s="1"/>
  <c r="D40" i="280"/>
  <c r="D39" i="280" s="1"/>
  <c r="D10" i="280"/>
  <c r="D9" i="280" s="1"/>
  <c r="D38" i="279"/>
  <c r="D37" i="279" s="1"/>
  <c r="J34" i="303"/>
  <c r="D4" i="257"/>
  <c r="D8" i="257"/>
  <c r="C21" i="258"/>
  <c r="C16" i="265"/>
  <c r="C4" i="265"/>
  <c r="G79" i="269"/>
  <c r="F42" i="270"/>
  <c r="AF46" i="295"/>
  <c r="E51" i="295"/>
  <c r="E38" i="295"/>
  <c r="E34" i="295"/>
  <c r="E25" i="295"/>
  <c r="E20" i="295"/>
  <c r="E46" i="295"/>
  <c r="E30" i="295"/>
  <c r="E8" i="295"/>
  <c r="AG20" i="276"/>
  <c r="AG7" i="276" s="1"/>
  <c r="AE9" i="276"/>
  <c r="E29" i="276"/>
  <c r="E45" i="276"/>
  <c r="E37" i="276"/>
  <c r="E21" i="276"/>
  <c r="E9" i="276"/>
  <c r="E50" i="276"/>
  <c r="D9" i="277"/>
  <c r="D8" i="277" s="1"/>
  <c r="E39" i="313"/>
  <c r="E38" i="313" s="1"/>
  <c r="O8" i="314"/>
  <c r="O7" i="314" s="1"/>
  <c r="E8" i="314"/>
  <c r="E7" i="314" s="1"/>
  <c r="D42" i="313"/>
  <c r="D12" i="313"/>
  <c r="G20" i="276"/>
  <c r="G7" i="276" s="1"/>
  <c r="F20" i="276"/>
  <c r="F7" i="276" s="1"/>
  <c r="G51" i="296"/>
  <c r="I21" i="296"/>
  <c r="I8" i="296" s="1"/>
  <c r="G34" i="296"/>
  <c r="G38" i="296"/>
  <c r="G46" i="296"/>
  <c r="G10" i="296"/>
  <c r="F19" i="295"/>
  <c r="F7" i="295" s="1"/>
  <c r="U22" i="275"/>
  <c r="U10" i="275" s="1"/>
  <c r="G54" i="275"/>
  <c r="I22" i="275"/>
  <c r="I10" i="275" s="1"/>
  <c r="G23" i="275"/>
  <c r="L46" i="274"/>
  <c r="G30" i="273"/>
  <c r="G18" i="273"/>
  <c r="G9" i="273"/>
  <c r="I3" i="272"/>
  <c r="F39" i="271"/>
  <c r="E28" i="271"/>
  <c r="G33" i="269"/>
  <c r="G67" i="269"/>
  <c r="G56" i="269"/>
  <c r="G45" i="269"/>
  <c r="E8" i="294"/>
  <c r="E8" i="268"/>
  <c r="E17" i="293"/>
  <c r="E8" i="293"/>
  <c r="E14" i="267"/>
  <c r="E4" i="267"/>
  <c r="C40" i="265"/>
  <c r="C28" i="265"/>
  <c r="C21" i="262"/>
  <c r="C5" i="262"/>
  <c r="F11" i="261"/>
  <c r="F8" i="261"/>
  <c r="C5" i="258"/>
  <c r="D11" i="257"/>
  <c r="J59" i="304"/>
  <c r="O22" i="304"/>
  <c r="J22" i="304"/>
  <c r="O5" i="304"/>
  <c r="J5" i="304"/>
  <c r="E34" i="303"/>
  <c r="D34" i="303" s="1"/>
  <c r="J49" i="303"/>
  <c r="E49" i="303"/>
  <c r="D49" i="303" s="1"/>
  <c r="P18" i="299"/>
  <c r="M34" i="301"/>
  <c r="AA99" i="291"/>
  <c r="Z99" i="291" s="1"/>
  <c r="E8" i="281"/>
  <c r="E7" i="281" s="1"/>
  <c r="D10" i="281"/>
  <c r="D8" i="281" s="1"/>
  <c r="D7" i="281" s="1"/>
  <c r="H21" i="296"/>
  <c r="H8" i="296" s="1"/>
  <c r="G19" i="295"/>
  <c r="G7" i="295" s="1"/>
  <c r="X10" i="275"/>
  <c r="G52" i="299"/>
  <c r="G51" i="299" s="1"/>
  <c r="H51" i="299"/>
  <c r="H5" i="299"/>
  <c r="G7" i="299"/>
  <c r="G5" i="299" s="1"/>
  <c r="D35" i="301"/>
  <c r="D34" i="301" s="1"/>
  <c r="E34" i="301"/>
  <c r="E20" i="271"/>
  <c r="E19" i="271" s="1"/>
  <c r="O41" i="314"/>
  <c r="O38" i="314" s="1"/>
  <c r="O37" i="314" s="1"/>
  <c r="P38" i="314"/>
  <c r="P37" i="314" s="1"/>
  <c r="D11" i="283"/>
  <c r="D42" i="283"/>
  <c r="AG19" i="295"/>
  <c r="AG7" i="295" s="1"/>
  <c r="G4" i="273"/>
  <c r="D38" i="314"/>
  <c r="D37" i="314" s="1"/>
  <c r="D43" i="313"/>
  <c r="H22" i="275"/>
  <c r="H10" i="275" s="1"/>
  <c r="E9" i="313"/>
  <c r="E8" i="313" s="1"/>
  <c r="G41" i="275"/>
  <c r="G19" i="299"/>
  <c r="G18" i="299" s="1"/>
  <c r="H18" i="299"/>
  <c r="E8" i="271"/>
  <c r="P5" i="299"/>
  <c r="I24" i="304"/>
  <c r="I22" i="304" s="1"/>
  <c r="W16" i="286"/>
  <c r="W10" i="286" s="1"/>
  <c r="V17" i="286"/>
  <c r="P8" i="314"/>
  <c r="P7" i="314" s="1"/>
  <c r="AF8" i="295"/>
  <c r="AF20" i="276"/>
  <c r="AF7" i="276" s="1"/>
  <c r="L39" i="313"/>
  <c r="L38" i="313" s="1"/>
  <c r="R21" i="296"/>
  <c r="R8" i="296" s="1"/>
  <c r="AH19" i="295"/>
  <c r="AH7" i="295" s="1"/>
  <c r="E38" i="281"/>
  <c r="E37" i="281" s="1"/>
  <c r="G11" i="275"/>
  <c r="E40" i="271"/>
  <c r="E39" i="271" s="1"/>
  <c r="E36" i="271"/>
  <c r="I61" i="304"/>
  <c r="I59" i="304" s="1"/>
  <c r="AE20" i="276" l="1"/>
  <c r="AE7" i="276" s="1"/>
  <c r="AK26" i="321"/>
  <c r="AK24" i="321" s="1"/>
  <c r="AK23" i="321" s="1"/>
  <c r="AK20" i="321" s="1"/>
  <c r="AK10" i="321" s="1"/>
  <c r="AK9" i="321" s="1"/>
  <c r="K36" i="316"/>
  <c r="D9" i="313"/>
  <c r="D8" i="313" s="1"/>
  <c r="W25" i="321"/>
  <c r="O36" i="316"/>
  <c r="N37" i="316"/>
  <c r="P36" i="316"/>
  <c r="AA26" i="321"/>
  <c r="AA24" i="321" s="1"/>
  <c r="AA23" i="321" s="1"/>
  <c r="AA20" i="321" s="1"/>
  <c r="AA10" i="321" s="1"/>
  <c r="AA9" i="321" s="1"/>
  <c r="AM26" i="321"/>
  <c r="AM24" i="321" s="1"/>
  <c r="AM23" i="321" s="1"/>
  <c r="AM20" i="321" s="1"/>
  <c r="AM10" i="321" s="1"/>
  <c r="AM9" i="321" s="1"/>
  <c r="W49" i="321"/>
  <c r="Z24" i="321"/>
  <c r="Z23" i="321" s="1"/>
  <c r="Z20" i="321" s="1"/>
  <c r="Z10" i="321" s="1"/>
  <c r="Z9" i="321" s="1"/>
  <c r="AD24" i="321"/>
  <c r="AD23" i="321" s="1"/>
  <c r="AD20" i="321" s="1"/>
  <c r="AD10" i="321" s="1"/>
  <c r="AD9" i="321" s="1"/>
  <c r="AL24" i="321"/>
  <c r="AL23" i="321" s="1"/>
  <c r="AL20" i="321" s="1"/>
  <c r="AL10" i="321" s="1"/>
  <c r="AL9" i="321" s="1"/>
  <c r="W45" i="321"/>
  <c r="AJ24" i="321"/>
  <c r="AJ23" i="321" s="1"/>
  <c r="AJ20" i="321" s="1"/>
  <c r="AJ10" i="321" s="1"/>
  <c r="AJ9" i="321" s="1"/>
  <c r="D9" i="283"/>
  <c r="D8" i="283" s="1"/>
  <c r="AF19" i="295"/>
  <c r="AF7" i="295" s="1"/>
  <c r="AN26" i="321"/>
  <c r="AN24" i="321" s="1"/>
  <c r="AN23" i="321" s="1"/>
  <c r="AN20" i="321" s="1"/>
  <c r="AN10" i="321" s="1"/>
  <c r="AN9" i="321" s="1"/>
  <c r="S24" i="321"/>
  <c r="S23" i="321" s="1"/>
  <c r="S20" i="321" s="1"/>
  <c r="AI24" i="321"/>
  <c r="AI23" i="321" s="1"/>
  <c r="AI20" i="321" s="1"/>
  <c r="AI10" i="321" s="1"/>
  <c r="AI9" i="321" s="1"/>
  <c r="AF26" i="321"/>
  <c r="AF24" i="321" s="1"/>
  <c r="AF23" i="321" s="1"/>
  <c r="AF20" i="321" s="1"/>
  <c r="AF10" i="321" s="1"/>
  <c r="AF9" i="321" s="1"/>
  <c r="AE24" i="321"/>
  <c r="AE23" i="321" s="1"/>
  <c r="AE20" i="321" s="1"/>
  <c r="AE10" i="321" s="1"/>
  <c r="AE9" i="321" s="1"/>
  <c r="T24" i="321"/>
  <c r="T23" i="321" s="1"/>
  <c r="T20" i="321" s="1"/>
  <c r="T10" i="321" s="1"/>
  <c r="T9" i="321" s="1"/>
  <c r="AH24" i="321"/>
  <c r="AH23" i="321" s="1"/>
  <c r="AH20" i="321" s="1"/>
  <c r="AH10" i="321" s="1"/>
  <c r="AH9" i="321" s="1"/>
  <c r="AP24" i="321"/>
  <c r="AP23" i="321" s="1"/>
  <c r="AP20" i="321" s="1"/>
  <c r="AP10" i="321" s="1"/>
  <c r="AP9" i="321" s="1"/>
  <c r="V24" i="321"/>
  <c r="V23" i="321" s="1"/>
  <c r="V20" i="321" s="1"/>
  <c r="V10" i="321" s="1"/>
  <c r="V9" i="321" s="1"/>
  <c r="W47" i="321"/>
  <c r="AB24" i="321"/>
  <c r="AB23" i="321" s="1"/>
  <c r="AB20" i="321" s="1"/>
  <c r="AB10" i="321" s="1"/>
  <c r="AB9" i="321" s="1"/>
  <c r="W41" i="321"/>
  <c r="Y26" i="321"/>
  <c r="Y24" i="321" s="1"/>
  <c r="Y23" i="321" s="1"/>
  <c r="Y20" i="321" s="1"/>
  <c r="Y10" i="321" s="1"/>
  <c r="Y9" i="321" s="1"/>
  <c r="X26" i="321"/>
  <c r="E19" i="295"/>
  <c r="E7" i="295" s="1"/>
  <c r="E20" i="276"/>
  <c r="E7" i="276" s="1"/>
  <c r="D39" i="313"/>
  <c r="D38" i="313" s="1"/>
  <c r="G21" i="296"/>
  <c r="G8" i="296" s="1"/>
  <c r="G22" i="275"/>
  <c r="G10" i="275" s="1"/>
  <c r="U12" i="289"/>
  <c r="V10" i="289"/>
  <c r="V9" i="289" s="1"/>
  <c r="U9" i="289" s="1"/>
  <c r="V16" i="286"/>
  <c r="V10" i="286"/>
  <c r="S10" i="321" l="1"/>
  <c r="S9" i="321" s="1"/>
  <c r="N36" i="316"/>
  <c r="W26" i="321"/>
  <c r="X24" i="321"/>
  <c r="W24" i="321" s="1"/>
  <c r="U11" i="289"/>
  <c r="X23" i="321" l="1"/>
  <c r="W23" i="321" s="1"/>
  <c r="U10" i="289"/>
  <c r="X20" i="321" l="1"/>
  <c r="X10" i="321" l="1"/>
  <c r="W20" i="321"/>
  <c r="W10" i="321" l="1"/>
  <c r="X9" i="321"/>
  <c r="W9" i="321" s="1"/>
  <c r="AB112" i="289"/>
  <c r="AB13" i="289" s="1"/>
  <c r="AB11" i="289" s="1"/>
  <c r="P4" i="266"/>
  <c r="J43" i="283"/>
  <c r="J39" i="283" s="1"/>
  <c r="J38" i="283" s="1"/>
  <c r="E56" i="283"/>
  <c r="D56" i="283" s="1"/>
  <c r="E59" i="283"/>
  <c r="D59" i="283" s="1"/>
  <c r="E58" i="283"/>
  <c r="D58" i="283" s="1"/>
  <c r="H43" i="283"/>
  <c r="H39" i="283" s="1"/>
  <c r="H38" i="283" s="1"/>
  <c r="I43" i="283"/>
  <c r="I39" i="283" s="1"/>
  <c r="I38" i="283" s="1"/>
  <c r="G43" i="283"/>
  <c r="G39" i="283" s="1"/>
  <c r="G38" i="283" s="1"/>
  <c r="K43" i="283"/>
  <c r="K39" i="283" s="1"/>
  <c r="K38" i="283" s="1"/>
  <c r="F43" i="283"/>
  <c r="F39" i="283" s="1"/>
  <c r="F38" i="283" s="1"/>
  <c r="E43" i="283" l="1"/>
  <c r="E39" i="283" s="1"/>
  <c r="E38" i="283" s="1"/>
  <c r="AB10" i="289"/>
  <c r="AB9" i="289" s="1"/>
  <c r="D43" i="283" l="1"/>
  <c r="D39" i="283" s="1"/>
  <c r="D38" i="28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kyos304</author>
  </authors>
  <commentList>
    <comment ref="P16" authorId="0" shapeId="0" xr:uid="{00000000-0006-0000-0500-000001000000}">
      <text>
        <r>
          <rPr>
            <b/>
            <sz val="10"/>
            <color indexed="81"/>
            <rFont val="Meiryo UI"/>
            <family val="3"/>
            <charset val="128"/>
          </rPr>
          <t>手入力
・集計システムは「Ｎ］を読まないため、基本調査票より手集計(結果、国のデータと合計が一致する）</t>
        </r>
        <r>
          <rPr>
            <sz val="9"/>
            <color indexed="81"/>
            <rFont val="ＭＳ Ｐゴシック"/>
            <family val="3"/>
            <charset val="128"/>
          </rPr>
          <t xml:space="preserve">
</t>
        </r>
      </text>
    </comment>
    <comment ref="R16" authorId="0" shapeId="0" xr:uid="{00000000-0006-0000-0500-000002000000}">
      <text>
        <r>
          <rPr>
            <b/>
            <sz val="10"/>
            <color indexed="81"/>
            <rFont val="Meiryo UI"/>
            <family val="3"/>
            <charset val="128"/>
          </rPr>
          <t>手入力
・集計システムは「Ｎ］を読まないため、基本調査票より手集計(結果、国のデータと合計が一致する）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kyos302</author>
  </authors>
  <commentList>
    <comment ref="H46" authorId="0" shapeId="0" xr:uid="{C41F13C5-B633-4D2E-AABC-867BEFA8393B}">
      <text>
        <r>
          <rPr>
            <b/>
            <sz val="9"/>
            <color indexed="81"/>
            <rFont val="MS P ゴシック"/>
            <family val="3"/>
            <charset val="128"/>
          </rPr>
          <t>２で良いか？
R3,4とも2だが</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kyos302</author>
  </authors>
  <commentList>
    <comment ref="N12" authorId="0" shapeId="0" xr:uid="{16E2E841-6FD8-4D56-8921-4F111A92E8AB}">
      <text>
        <r>
          <rPr>
            <b/>
            <sz val="9"/>
            <color indexed="81"/>
            <rFont val="MS P ゴシック"/>
            <family val="3"/>
            <charset val="128"/>
          </rPr>
          <t>青森山田</t>
        </r>
      </text>
    </comment>
    <comment ref="AB12" authorId="0" shapeId="0" xr:uid="{81E1E85C-5FCC-4791-B76E-FE340910BC35}">
      <text>
        <r>
          <rPr>
            <b/>
            <sz val="9"/>
            <color indexed="81"/>
            <rFont val="MS P ゴシック"/>
            <family val="3"/>
            <charset val="128"/>
          </rPr>
          <t>黒石
千葉学園
東奥学園</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kyos302</author>
  </authors>
  <commentList>
    <comment ref="T12" authorId="0" shapeId="0" xr:uid="{F3DBE08F-DFCB-48A3-A72C-EA090313B949}">
      <text>
        <r>
          <rPr>
            <b/>
            <sz val="9"/>
            <color indexed="81"/>
            <rFont val="MS P ゴシック"/>
            <family val="3"/>
            <charset val="128"/>
          </rPr>
          <t>八戸水産</t>
        </r>
      </text>
    </comment>
    <comment ref="Z12" authorId="0" shapeId="0" xr:uid="{2CAF6918-E43E-486E-9741-A5E552C14FDD}">
      <text>
        <r>
          <rPr>
            <b/>
            <sz val="9"/>
            <color indexed="81"/>
            <rFont val="MS P ゴシック"/>
            <family val="3"/>
            <charset val="128"/>
          </rPr>
          <t>黒石</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kyos302</author>
  </authors>
  <commentList>
    <comment ref="H34" authorId="0" shapeId="0" xr:uid="{E4472F4A-3507-4F84-8F25-0ABD2C902489}">
      <text>
        <r>
          <rPr>
            <b/>
            <sz val="9"/>
            <color indexed="81"/>
            <rFont val="MS P ゴシック"/>
            <family val="3"/>
            <charset val="128"/>
          </rPr>
          <t>R4メモ
関数では専攻科の学級数が合計に入っていなかったが、R4確定版を確認したところ数に含めていたため関数を修正した。</t>
        </r>
      </text>
    </comment>
  </commentList>
</comments>
</file>

<file path=xl/sharedStrings.xml><?xml version="1.0" encoding="utf-8"?>
<sst xmlns="http://schemas.openxmlformats.org/spreadsheetml/2006/main" count="11122" uniqueCount="6041">
  <si>
    <t>A196</t>
  </si>
  <si>
    <t>A022</t>
  </si>
  <si>
    <t>角柄折石鉢１４の２</t>
  </si>
  <si>
    <t>赤保内耳ヶ吠６の１</t>
  </si>
  <si>
    <t>1293</t>
  </si>
  <si>
    <t>計</t>
  </si>
  <si>
    <t>039-3101</t>
  </si>
  <si>
    <t>0880</t>
  </si>
  <si>
    <t xml:space="preserve"> 〃 (788)1202</t>
  </si>
  <si>
    <t>修道</t>
  </si>
  <si>
    <t>平賀東</t>
  </si>
  <si>
    <t>沢田田屋２９</t>
  </si>
  <si>
    <t>藤崎</t>
  </si>
  <si>
    <t>佐井村計　2</t>
  </si>
  <si>
    <t>036-0122</t>
  </si>
  <si>
    <t>ほうりん保育園</t>
    <rPh sb="4" eb="7">
      <t>ホイクエン</t>
    </rPh>
    <phoneticPr fontId="2"/>
  </si>
  <si>
    <t>船沢</t>
  </si>
  <si>
    <t>岳暘保育園</t>
  </si>
  <si>
    <t>青森市戸山宮崎２２の２</t>
  </si>
  <si>
    <t>039-1519</t>
  </si>
  <si>
    <t>036-8198</t>
  </si>
  <si>
    <t>園児数</t>
    <rPh sb="0" eb="2">
      <t>エンジ</t>
    </rPh>
    <rPh sb="2" eb="3">
      <t>スウ</t>
    </rPh>
    <phoneticPr fontId="2"/>
  </si>
  <si>
    <t>社団法人</t>
  </si>
  <si>
    <t>1242</t>
  </si>
  <si>
    <t>0675</t>
  </si>
  <si>
    <t>浪岡北中野北畠３</t>
  </si>
  <si>
    <t>滝内保育園</t>
  </si>
  <si>
    <t>8525</t>
  </si>
  <si>
    <t xml:space="preserve"> 〃  (73)2344</t>
  </si>
  <si>
    <t>尾駮野附１３０５</t>
  </si>
  <si>
    <t>036-0351</t>
  </si>
  <si>
    <t>039-3342</t>
  </si>
  <si>
    <t>八戸市大久保行人塚１０の１</t>
  </si>
  <si>
    <t>つがる市木造日向７３の２</t>
  </si>
  <si>
    <t>1340</t>
  </si>
  <si>
    <t>A467</t>
  </si>
  <si>
    <t>湊町鮫ノ口２３の４</t>
  </si>
  <si>
    <t>5702</t>
  </si>
  <si>
    <t>土木建築工学科</t>
    <rPh sb="0" eb="2">
      <t>ドボク</t>
    </rPh>
    <rPh sb="2" eb="4">
      <t>ケンチク</t>
    </rPh>
    <rPh sb="4" eb="7">
      <t>コウガクカ</t>
    </rPh>
    <phoneticPr fontId="2"/>
  </si>
  <si>
    <t>甲洋</t>
  </si>
  <si>
    <t>039-2516</t>
  </si>
  <si>
    <t>036-8367</t>
  </si>
  <si>
    <t>尾崎川合６９</t>
  </si>
  <si>
    <t>碇ヶ関</t>
  </si>
  <si>
    <t>産休代替等教職員数（本務者）</t>
    <rPh sb="0" eb="2">
      <t>サンキュウ</t>
    </rPh>
    <rPh sb="2" eb="4">
      <t>ダイタイ</t>
    </rPh>
    <rPh sb="4" eb="5">
      <t>トウ</t>
    </rPh>
    <rPh sb="5" eb="8">
      <t>キョウショクイン</t>
    </rPh>
    <rPh sb="8" eb="9">
      <t>スウ</t>
    </rPh>
    <rPh sb="10" eb="12">
      <t>ホンム</t>
    </rPh>
    <rPh sb="12" eb="13">
      <t>シャ</t>
    </rPh>
    <phoneticPr fontId="2"/>
  </si>
  <si>
    <t>関栃沢８５の１</t>
  </si>
  <si>
    <t>機械科学科</t>
    <rPh sb="0" eb="3">
      <t>キカイカ</t>
    </rPh>
    <rPh sb="3" eb="5">
      <t>ガッカ</t>
    </rPh>
    <phoneticPr fontId="2"/>
  </si>
  <si>
    <t>高等部専攻科</t>
    <rPh sb="0" eb="3">
      <t>コウトウブ</t>
    </rPh>
    <rPh sb="3" eb="5">
      <t>センコウ</t>
    </rPh>
    <rPh sb="5" eb="6">
      <t>カ</t>
    </rPh>
    <phoneticPr fontId="2"/>
  </si>
  <si>
    <t xml:space="preserve"> 〃  (33)1710</t>
  </si>
  <si>
    <t>浪打カトリック　　　　　　　　</t>
  </si>
  <si>
    <t>　017(741)0123</t>
  </si>
  <si>
    <t>〃</t>
  </si>
  <si>
    <t>038-0101</t>
  </si>
  <si>
    <t>社会福祉学部</t>
    <rPh sb="0" eb="2">
      <t>シャカイ</t>
    </rPh>
    <rPh sb="2" eb="4">
      <t>フクシ</t>
    </rPh>
    <rPh sb="4" eb="6">
      <t>ガクブ</t>
    </rPh>
    <phoneticPr fontId="2"/>
  </si>
  <si>
    <t>202</t>
  </si>
  <si>
    <t xml:space="preserve"> 〃  (26)2004</t>
  </si>
  <si>
    <t xml:space="preserve"> 〃  (42)2213</t>
  </si>
  <si>
    <t>経理一般</t>
  </si>
  <si>
    <t>収容人員別学級数</t>
    <rPh sb="0" eb="2">
      <t>シュウヨウ</t>
    </rPh>
    <rPh sb="2" eb="4">
      <t>ジンイン</t>
    </rPh>
    <rPh sb="4" eb="5">
      <t>ベツ</t>
    </rPh>
    <rPh sb="5" eb="7">
      <t>ガッキュウ</t>
    </rPh>
    <rPh sb="7" eb="8">
      <t>スウ</t>
    </rPh>
    <phoneticPr fontId="2"/>
  </si>
  <si>
    <t>伊崎　己治</t>
  </si>
  <si>
    <t>養護職員(看護師等)</t>
    <rPh sb="0" eb="2">
      <t>ヨウゴ</t>
    </rPh>
    <rPh sb="2" eb="4">
      <t>ショクイン</t>
    </rPh>
    <rPh sb="5" eb="8">
      <t>カンゴシ</t>
    </rPh>
    <rPh sb="8" eb="9">
      <t>トウ</t>
    </rPh>
    <phoneticPr fontId="2"/>
  </si>
  <si>
    <t>三沢園沢９７の２</t>
  </si>
  <si>
    <t>新町１１の２８</t>
  </si>
  <si>
    <t>0672</t>
  </si>
  <si>
    <t>碇ヶ関三笠山１００の２</t>
  </si>
  <si>
    <t>その他</t>
    <rPh sb="2" eb="3">
      <t>タ</t>
    </rPh>
    <phoneticPr fontId="2"/>
  </si>
  <si>
    <t>五所川原第一</t>
  </si>
  <si>
    <t>301</t>
  </si>
  <si>
    <t>八戸市白銀町人形沢６の１</t>
  </si>
  <si>
    <t>030-0914</t>
  </si>
  <si>
    <t>036-1411</t>
  </si>
  <si>
    <t>小泊</t>
  </si>
  <si>
    <t>0174 (35)3130</t>
  </si>
  <si>
    <t>036-8351</t>
  </si>
  <si>
    <t>高等部</t>
    <rPh sb="0" eb="3">
      <t>コウトウブ</t>
    </rPh>
    <phoneticPr fontId="2"/>
  </si>
  <si>
    <t>034-0001</t>
  </si>
  <si>
    <t>0178 (52)5225</t>
  </si>
  <si>
    <t>0670</t>
  </si>
  <si>
    <t>小学部</t>
    <rPh sb="0" eb="2">
      <t>ショウガク</t>
    </rPh>
    <rPh sb="2" eb="3">
      <t>ブ</t>
    </rPh>
    <phoneticPr fontId="2"/>
  </si>
  <si>
    <t>あおもりみなみこども園</t>
  </si>
  <si>
    <t>A651</t>
  </si>
  <si>
    <t>小湊</t>
  </si>
  <si>
    <t>向陵</t>
  </si>
  <si>
    <t>病弱・身体虚弱</t>
  </si>
  <si>
    <t>1432</t>
  </si>
  <si>
    <t>弘前市川先四丁目４の１</t>
  </si>
  <si>
    <t>小湊後萢１５</t>
  </si>
  <si>
    <t>泊川原７５の１７</t>
  </si>
  <si>
    <t>017 (755)4573</t>
  </si>
  <si>
    <t>0172 (98)2221</t>
  </si>
  <si>
    <t>北津軽郡　4</t>
  </si>
  <si>
    <t>山口</t>
  </si>
  <si>
    <t>私立</t>
  </si>
  <si>
    <t>上市川</t>
  </si>
  <si>
    <t>上北郡</t>
  </si>
  <si>
    <t>青森明の星</t>
    <rPh sb="0" eb="2">
      <t>アオモリ</t>
    </rPh>
    <rPh sb="2" eb="3">
      <t>ア</t>
    </rPh>
    <rPh sb="4" eb="5">
      <t>ホシ</t>
    </rPh>
    <phoneticPr fontId="2"/>
  </si>
  <si>
    <t>0178 (78)3116</t>
  </si>
  <si>
    <t>A078</t>
  </si>
  <si>
    <t>今別</t>
  </si>
  <si>
    <t>工業関係</t>
    <rPh sb="0" eb="2">
      <t>コウギョウ</t>
    </rPh>
    <rPh sb="2" eb="4">
      <t>カンケイ</t>
    </rPh>
    <phoneticPr fontId="2"/>
  </si>
  <si>
    <t>5555</t>
  </si>
  <si>
    <t>岡本　潤子</t>
    <rPh sb="0" eb="2">
      <t>オカモト</t>
    </rPh>
    <rPh sb="3" eb="5">
      <t>ジュンコ</t>
    </rPh>
    <phoneticPr fontId="2"/>
  </si>
  <si>
    <t>へき地等指定有</t>
    <rPh sb="0" eb="3">
      <t>ヘキチ</t>
    </rPh>
    <rPh sb="3" eb="4">
      <t>トウ</t>
    </rPh>
    <rPh sb="4" eb="6">
      <t>シテイ</t>
    </rPh>
    <rPh sb="6" eb="7">
      <t>アリ</t>
    </rPh>
    <phoneticPr fontId="2"/>
  </si>
  <si>
    <t>0765</t>
  </si>
  <si>
    <t>協力校数</t>
    <rPh sb="0" eb="1">
      <t>キョウ</t>
    </rPh>
    <rPh sb="1" eb="2">
      <t>チカラ</t>
    </rPh>
    <rPh sb="2" eb="3">
      <t>コウ</t>
    </rPh>
    <rPh sb="3" eb="4">
      <t>スウ</t>
    </rPh>
    <phoneticPr fontId="2"/>
  </si>
  <si>
    <t>三厩下平５の１</t>
  </si>
  <si>
    <t>指導主事</t>
  </si>
  <si>
    <t>038-3623</t>
  </si>
  <si>
    <t>経済経営課程</t>
    <rPh sb="0" eb="2">
      <t>ケイザイ</t>
    </rPh>
    <rPh sb="2" eb="4">
      <t>ケイエイ</t>
    </rPh>
    <rPh sb="4" eb="6">
      <t>カテイ</t>
    </rPh>
    <phoneticPr fontId="2"/>
  </si>
  <si>
    <t>口広水須３の９</t>
  </si>
  <si>
    <t>浪館</t>
  </si>
  <si>
    <t>全日制・定時制併置校</t>
    <rPh sb="0" eb="1">
      <t>ゼン</t>
    </rPh>
    <rPh sb="1" eb="2">
      <t>ニチ</t>
    </rPh>
    <rPh sb="2" eb="3">
      <t>セイ</t>
    </rPh>
    <rPh sb="4" eb="5">
      <t>テイジ</t>
    </rPh>
    <rPh sb="5" eb="6">
      <t>ジ</t>
    </rPh>
    <rPh sb="6" eb="7">
      <t>セイ</t>
    </rPh>
    <rPh sb="7" eb="9">
      <t>ヘイチ</t>
    </rPh>
    <rPh sb="9" eb="10">
      <t>コウ</t>
    </rPh>
    <phoneticPr fontId="2"/>
  </si>
  <si>
    <t xml:space="preserve"> 〃  (88)3122</t>
  </si>
  <si>
    <t>高等専門学校計1</t>
    <rPh sb="6" eb="7">
      <t>ケイ</t>
    </rPh>
    <phoneticPr fontId="2"/>
  </si>
  <si>
    <t>教務主任等数</t>
    <rPh sb="0" eb="2">
      <t>キョウム</t>
    </rPh>
    <rPh sb="2" eb="4">
      <t>シュニン</t>
    </rPh>
    <rPh sb="4" eb="5">
      <t>トウ</t>
    </rPh>
    <rPh sb="5" eb="6">
      <t>スウ</t>
    </rPh>
    <phoneticPr fontId="2"/>
  </si>
  <si>
    <t>横浜町計　1</t>
  </si>
  <si>
    <t>039-3363</t>
  </si>
  <si>
    <t xml:space="preserve"> 〃  (77)2113</t>
  </si>
  <si>
    <t>304</t>
  </si>
  <si>
    <t>037-0024</t>
  </si>
  <si>
    <t>山口小沢２０の１</t>
  </si>
  <si>
    <t>八戸高等支援学校</t>
  </si>
  <si>
    <t>帰国児童数</t>
    <rPh sb="0" eb="2">
      <t>キコク</t>
    </rPh>
    <rPh sb="2" eb="4">
      <t>ジドウ</t>
    </rPh>
    <rPh sb="4" eb="5">
      <t>スウ</t>
    </rPh>
    <phoneticPr fontId="2"/>
  </si>
  <si>
    <t>舞戸</t>
  </si>
  <si>
    <t xml:space="preserve"> 0 ～ 5
学級</t>
  </si>
  <si>
    <t>450</t>
  </si>
  <si>
    <t>0861</t>
  </si>
  <si>
    <t>039-3351</t>
  </si>
  <si>
    <t>砂子又沢内９の４</t>
  </si>
  <si>
    <t>0531</t>
  </si>
  <si>
    <t xml:space="preserve"> 〃  (84)3107</t>
  </si>
  <si>
    <t>本・分校別</t>
    <rPh sb="0" eb="1">
      <t>ホン</t>
    </rPh>
    <rPh sb="2" eb="3">
      <t>ブン</t>
    </rPh>
    <rPh sb="3" eb="4">
      <t>コウ</t>
    </rPh>
    <rPh sb="4" eb="5">
      <t>ベツ</t>
    </rPh>
    <phoneticPr fontId="2"/>
  </si>
  <si>
    <t>037-0104</t>
  </si>
  <si>
    <t>山道町２３</t>
  </si>
  <si>
    <t>やすた</t>
  </si>
  <si>
    <t>038-3684</t>
  </si>
  <si>
    <t xml:space="preserve"> 〃  (22)4488</t>
  </si>
  <si>
    <t>303</t>
  </si>
  <si>
    <t>038-3104</t>
  </si>
  <si>
    <t>合浦</t>
  </si>
  <si>
    <t>三沢商業</t>
  </si>
  <si>
    <t xml:space="preserve"> 〃  (82)3004</t>
  </si>
  <si>
    <t>青森県営農大学校</t>
  </si>
  <si>
    <t>切谷内</t>
  </si>
  <si>
    <t>田子悪土６の１</t>
  </si>
  <si>
    <t>沖田面沖中１０１</t>
  </si>
  <si>
    <t>030-1502</t>
  </si>
  <si>
    <t>038-3303</t>
  </si>
  <si>
    <t>ちとせ</t>
  </si>
  <si>
    <t>西海</t>
  </si>
  <si>
    <t>0174 (35)2107</t>
  </si>
  <si>
    <t>030-0913</t>
  </si>
  <si>
    <t>聴覚障害</t>
  </si>
  <si>
    <t>蓬田</t>
    <rPh sb="0" eb="2">
      <t>ヨモギタ</t>
    </rPh>
    <phoneticPr fontId="2"/>
  </si>
  <si>
    <t>教員組合事務専従者</t>
    <rPh sb="0" eb="2">
      <t>キョウイン</t>
    </rPh>
    <rPh sb="2" eb="4">
      <t>クミアイ</t>
    </rPh>
    <rPh sb="4" eb="6">
      <t>ジム</t>
    </rPh>
    <rPh sb="6" eb="9">
      <t>センジュウシャ</t>
    </rPh>
    <phoneticPr fontId="2"/>
  </si>
  <si>
    <t>0174 (27)2069</t>
  </si>
  <si>
    <t>5539</t>
  </si>
  <si>
    <t>第二田名部</t>
  </si>
  <si>
    <t>037-0305</t>
  </si>
  <si>
    <t>0780</t>
  </si>
  <si>
    <t>弘前市富野町１の７６</t>
  </si>
  <si>
    <t>鹿中二丁目１４５の４７８</t>
    <rPh sb="0" eb="1">
      <t>シカ</t>
    </rPh>
    <rPh sb="1" eb="2">
      <t>ナカ</t>
    </rPh>
    <rPh sb="2" eb="5">
      <t>ニチョウメ</t>
    </rPh>
    <phoneticPr fontId="2"/>
  </si>
  <si>
    <t>蓬田</t>
  </si>
  <si>
    <t>高館</t>
    <rPh sb="1" eb="2">
      <t>カン</t>
    </rPh>
    <phoneticPr fontId="2"/>
  </si>
  <si>
    <t>A216</t>
  </si>
  <si>
    <t>板柳東</t>
  </si>
  <si>
    <t>青森山田</t>
  </si>
  <si>
    <t>生　　　　　徒　　　　　数</t>
    <rPh sb="0" eb="1">
      <t>セイ</t>
    </rPh>
    <rPh sb="6" eb="7">
      <t>ト</t>
    </rPh>
    <rPh sb="12" eb="13">
      <t>スウ</t>
    </rPh>
    <phoneticPr fontId="2"/>
  </si>
  <si>
    <t>A156</t>
  </si>
  <si>
    <t>阿弥陀川汐干１９８</t>
  </si>
  <si>
    <t>平内町外童子滝ノ沢３７</t>
  </si>
  <si>
    <t xml:space="preserve"> 〃  (27)3064</t>
  </si>
  <si>
    <t>5547</t>
  </si>
  <si>
    <t xml:space="preserve"> 〃  (44)2023</t>
  </si>
  <si>
    <t>030-1212</t>
  </si>
  <si>
    <t>三厩</t>
  </si>
  <si>
    <t>0174 (22)2037</t>
  </si>
  <si>
    <t>数物科学科</t>
    <rPh sb="0" eb="1">
      <t>カズ</t>
    </rPh>
    <rPh sb="1" eb="2">
      <t>ブツ</t>
    </rPh>
    <rPh sb="2" eb="5">
      <t>カガクカ</t>
    </rPh>
    <phoneticPr fontId="2"/>
  </si>
  <si>
    <t>307</t>
  </si>
  <si>
    <t>0144</t>
  </si>
  <si>
    <t>036-0536</t>
  </si>
  <si>
    <t>321</t>
  </si>
  <si>
    <t>030-0132</t>
  </si>
  <si>
    <t>036-8093</t>
  </si>
  <si>
    <t>0730</t>
  </si>
  <si>
    <t>根岸保育園</t>
  </si>
  <si>
    <t>367</t>
  </si>
  <si>
    <t>木村　泰幸</t>
    <rPh sb="0" eb="2">
      <t>キムラ</t>
    </rPh>
    <rPh sb="3" eb="5">
      <t>ヤスユキ</t>
    </rPh>
    <phoneticPr fontId="2"/>
  </si>
  <si>
    <t>1402</t>
  </si>
  <si>
    <t>菜の花こども園</t>
  </si>
  <si>
    <t>本科の入学状況</t>
    <rPh sb="0" eb="2">
      <t>ホンカ</t>
    </rPh>
    <rPh sb="3" eb="5">
      <t>ニュウガク</t>
    </rPh>
    <rPh sb="5" eb="7">
      <t>ジョウキョウ</t>
    </rPh>
    <phoneticPr fontId="2"/>
  </si>
  <si>
    <t>八戸市鮫町小舟渡平９の２９１</t>
  </si>
  <si>
    <t>038-2761</t>
  </si>
  <si>
    <t>０　　歳　　児</t>
    <rPh sb="3" eb="4">
      <t>トシ</t>
    </rPh>
    <rPh sb="6" eb="7">
      <t>ジ</t>
    </rPh>
    <phoneticPr fontId="2"/>
  </si>
  <si>
    <t>9119</t>
  </si>
  <si>
    <t>おおわに文化幼稚園</t>
  </si>
  <si>
    <t>十和田市西五番町７の１</t>
  </si>
  <si>
    <t>蟹田鰐ヶ淵２４の２</t>
  </si>
  <si>
    <t>蟹田</t>
  </si>
  <si>
    <t>病弱・身体虚弱</t>
    <rPh sb="0" eb="1">
      <t>ビョウ</t>
    </rPh>
    <rPh sb="1" eb="2">
      <t>ジャク</t>
    </rPh>
    <rPh sb="3" eb="4">
      <t>ミ</t>
    </rPh>
    <rPh sb="4" eb="5">
      <t>カラダ</t>
    </rPh>
    <rPh sb="5" eb="6">
      <t>キョ</t>
    </rPh>
    <rPh sb="6" eb="7">
      <t>ジャク</t>
    </rPh>
    <phoneticPr fontId="2"/>
  </si>
  <si>
    <t xml:space="preserve"> 弘前市稔町13の1</t>
    <rPh sb="1" eb="4">
      <t>ヒロサキシ</t>
    </rPh>
    <rPh sb="4" eb="5">
      <t>ミノル</t>
    </rPh>
    <rPh sb="5" eb="6">
      <t>マチ</t>
    </rPh>
    <phoneticPr fontId="2"/>
  </si>
  <si>
    <t>5531</t>
  </si>
  <si>
    <t>0172 (75)3013</t>
  </si>
  <si>
    <t>(寄宿舎指導員を除く)</t>
    <rPh sb="1" eb="4">
      <t>キシュクシャ</t>
    </rPh>
    <rPh sb="4" eb="7">
      <t>シドウイン</t>
    </rPh>
    <rPh sb="8" eb="9">
      <t>ノゾ</t>
    </rPh>
    <phoneticPr fontId="2"/>
  </si>
  <si>
    <t>037-0511</t>
  </si>
  <si>
    <t>030-1303</t>
  </si>
  <si>
    <t>下田</t>
  </si>
  <si>
    <t>0810</t>
  </si>
  <si>
    <t>(注)　（　）は、全幼児数に占める比率（％）である。　</t>
  </si>
  <si>
    <t>9914</t>
  </si>
  <si>
    <t>030-1736</t>
  </si>
  <si>
    <t>（単位：園）</t>
    <rPh sb="1" eb="3">
      <t>タンイ</t>
    </rPh>
    <rPh sb="4" eb="5">
      <t>エン</t>
    </rPh>
    <phoneticPr fontId="2"/>
  </si>
  <si>
    <t xml:space="preserve"> 〃  (34)3251</t>
  </si>
  <si>
    <t>0176 (62)2602</t>
  </si>
  <si>
    <t>9964</t>
  </si>
  <si>
    <t>特地　</t>
    <rPh sb="0" eb="1">
      <t>トク</t>
    </rPh>
    <rPh sb="1" eb="2">
      <t>チ</t>
    </rPh>
    <phoneticPr fontId="2"/>
  </si>
  <si>
    <t>野辺地</t>
  </si>
  <si>
    <t>445</t>
  </si>
  <si>
    <t>038-2324</t>
  </si>
  <si>
    <t>田子風張２７の１</t>
  </si>
  <si>
    <t>031-0003</t>
  </si>
  <si>
    <t>教頭</t>
    <rPh sb="0" eb="2">
      <t>キョウトウ</t>
    </rPh>
    <phoneticPr fontId="2"/>
  </si>
  <si>
    <t>平川市荒田上駒田１３０</t>
  </si>
  <si>
    <t>木ノ下</t>
  </si>
  <si>
    <t>獣医学専攻</t>
    <rPh sb="0" eb="2">
      <t>ジュウイ</t>
    </rPh>
    <rPh sb="2" eb="3">
      <t>ガク</t>
    </rPh>
    <rPh sb="3" eb="5">
      <t>センコウ</t>
    </rPh>
    <phoneticPr fontId="2"/>
  </si>
  <si>
    <t>5810</t>
  </si>
  <si>
    <t>産休代替
教職員</t>
    <rPh sb="5" eb="8">
      <t>キョウショクイン</t>
    </rPh>
    <phoneticPr fontId="2"/>
  </si>
  <si>
    <t>電子情報工学科</t>
    <rPh sb="0" eb="2">
      <t>デンシ</t>
    </rPh>
    <rPh sb="2" eb="4">
      <t>ジョウホウ</t>
    </rPh>
    <rPh sb="4" eb="7">
      <t>コウガクカ</t>
    </rPh>
    <phoneticPr fontId="2"/>
  </si>
  <si>
    <t>0173 (72)2066</t>
  </si>
  <si>
    <t>A067</t>
  </si>
  <si>
    <t>0178 (61)0606</t>
  </si>
  <si>
    <t>323</t>
  </si>
  <si>
    <t>中央</t>
  </si>
  <si>
    <t>1005</t>
  </si>
  <si>
    <t>木造大畑座八1</t>
  </si>
  <si>
    <t>1012</t>
  </si>
  <si>
    <t xml:space="preserve"> 〃  (84)2312</t>
  </si>
  <si>
    <t>深浦</t>
  </si>
  <si>
    <t>0478</t>
  </si>
  <si>
    <t>039-0122</t>
  </si>
  <si>
    <t>031-0813</t>
  </si>
  <si>
    <t>2050</t>
  </si>
  <si>
    <t>深浦寅平６２の６</t>
  </si>
  <si>
    <t>443</t>
  </si>
  <si>
    <t>学校医(内科・耳鼻科・眼科医を含む)</t>
  </si>
  <si>
    <t>036-8313</t>
  </si>
  <si>
    <t>A175</t>
  </si>
  <si>
    <t xml:space="preserve"> 〃  (54)2004</t>
  </si>
  <si>
    <t>在学者数</t>
    <rPh sb="0" eb="3">
      <t>ザイガクシャ</t>
    </rPh>
    <rPh sb="3" eb="4">
      <t>スウ</t>
    </rPh>
    <phoneticPr fontId="2"/>
  </si>
  <si>
    <t>中里亀山２５１の１</t>
  </si>
  <si>
    <t>039-1201</t>
  </si>
  <si>
    <t>0173 (74)2751</t>
  </si>
  <si>
    <t xml:space="preserve"> 〃  (73)3309</t>
  </si>
  <si>
    <t>御幸町１３の１</t>
  </si>
  <si>
    <t>038-2203</t>
  </si>
  <si>
    <t>0270</t>
  </si>
  <si>
    <t>038-2503</t>
  </si>
  <si>
    <t>切谷内高田川原２４の１</t>
  </si>
  <si>
    <t>社会福祉法人</t>
    <rPh sb="0" eb="2">
      <t>シャカイ</t>
    </rPh>
    <rPh sb="2" eb="4">
      <t>フクシ</t>
    </rPh>
    <rPh sb="4" eb="6">
      <t>ホウジン</t>
    </rPh>
    <phoneticPr fontId="2"/>
  </si>
  <si>
    <t>青森東</t>
  </si>
  <si>
    <t>037-0092</t>
  </si>
  <si>
    <t>0172 (85)2325</t>
  </si>
  <si>
    <t>5550</t>
  </si>
  <si>
    <t>2120</t>
  </si>
  <si>
    <t>0178 (33)4151</t>
  </si>
  <si>
    <t>1073</t>
  </si>
  <si>
    <t>長後牛滝川目９９</t>
  </si>
  <si>
    <t>木浪　賢治</t>
    <rPh sb="0" eb="1">
      <t>キ</t>
    </rPh>
    <rPh sb="1" eb="2">
      <t>ナミ</t>
    </rPh>
    <rPh sb="3" eb="5">
      <t>ケンジ</t>
    </rPh>
    <phoneticPr fontId="2"/>
  </si>
  <si>
    <t>正道尻小礒１３の２</t>
  </si>
  <si>
    <t>いわさき</t>
  </si>
  <si>
    <t>女</t>
  </si>
  <si>
    <t>農学生命科学部</t>
    <rPh sb="0" eb="2">
      <t>ノウガク</t>
    </rPh>
    <rPh sb="2" eb="4">
      <t>セイメイ</t>
    </rPh>
    <rPh sb="4" eb="6">
      <t>カガク</t>
    </rPh>
    <rPh sb="6" eb="7">
      <t>ブ</t>
    </rPh>
    <phoneticPr fontId="2"/>
  </si>
  <si>
    <t>八戸小中野　　　　　　　　　　</t>
  </si>
  <si>
    <t>343</t>
  </si>
  <si>
    <t>034-0092</t>
  </si>
  <si>
    <t>学校医</t>
    <rPh sb="0" eb="1">
      <t>ガク</t>
    </rPh>
    <rPh sb="1" eb="2">
      <t>コウ</t>
    </rPh>
    <rPh sb="2" eb="3">
      <t>イ</t>
    </rPh>
    <phoneticPr fontId="2"/>
  </si>
  <si>
    <t>1193</t>
  </si>
  <si>
    <t>青森市</t>
  </si>
  <si>
    <t>西目屋</t>
  </si>
  <si>
    <t>035-0041</t>
  </si>
  <si>
    <t xml:space="preserve"> 〃  (32)0135</t>
  </si>
  <si>
    <t>361</t>
  </si>
  <si>
    <t>園長名</t>
  </si>
  <si>
    <t>藤崎西村井５の１</t>
  </si>
  <si>
    <t>市町
村立</t>
    <rPh sb="0" eb="2">
      <t>シチョウ</t>
    </rPh>
    <rPh sb="3" eb="5">
      <t>ソンリツ</t>
    </rPh>
    <phoneticPr fontId="2"/>
  </si>
  <si>
    <t>東北町塔ノ沢山３０８の２</t>
  </si>
  <si>
    <t>0175 (38)2262</t>
  </si>
  <si>
    <t>幸畑松元５０の２</t>
  </si>
  <si>
    <t>039-2401</t>
  </si>
  <si>
    <t>紺屋町１２７</t>
  </si>
  <si>
    <t>本科</t>
    <rPh sb="0" eb="2">
      <t>ホンカ</t>
    </rPh>
    <phoneticPr fontId="2"/>
  </si>
  <si>
    <t>0150</t>
  </si>
  <si>
    <t>033-0033</t>
  </si>
  <si>
    <t>036-0162</t>
  </si>
  <si>
    <t>0172 (75)3019</t>
  </si>
  <si>
    <t>0258</t>
  </si>
  <si>
    <t>八戸市計　1</t>
  </si>
  <si>
    <t>休職等教員数（定時制）</t>
    <rPh sb="0" eb="2">
      <t>キュウショク</t>
    </rPh>
    <rPh sb="2" eb="3">
      <t>トウ</t>
    </rPh>
    <rPh sb="3" eb="5">
      <t>キョウイン</t>
    </rPh>
    <rPh sb="5" eb="6">
      <t>スウ</t>
    </rPh>
    <rPh sb="7" eb="10">
      <t>テイジセイ</t>
    </rPh>
    <phoneticPr fontId="2"/>
  </si>
  <si>
    <t>校                  長</t>
    <rPh sb="0" eb="1">
      <t>コウ</t>
    </rPh>
    <rPh sb="19" eb="20">
      <t>チョウ</t>
    </rPh>
    <phoneticPr fontId="2"/>
  </si>
  <si>
    <t>0173 (26)2610</t>
  </si>
  <si>
    <t>藤崎中央</t>
  </si>
  <si>
    <t>035-0086</t>
  </si>
  <si>
    <t>桔梗野</t>
  </si>
  <si>
    <t>養護教諭・養護助教諭・栄養教諭</t>
    <rPh sb="0" eb="2">
      <t>ヨウゴ</t>
    </rPh>
    <rPh sb="2" eb="4">
      <t>キョウユ</t>
    </rPh>
    <rPh sb="5" eb="7">
      <t>ヨウゴ</t>
    </rPh>
    <rPh sb="7" eb="10">
      <t>ジョキョウユ</t>
    </rPh>
    <rPh sb="11" eb="13">
      <t>エイヨウ</t>
    </rPh>
    <rPh sb="13" eb="15">
      <t>キョウユ</t>
    </rPh>
    <phoneticPr fontId="2"/>
  </si>
  <si>
    <t>038-3814</t>
  </si>
  <si>
    <t>5514</t>
  </si>
  <si>
    <t xml:space="preserve"> 〃 (776)4695</t>
  </si>
  <si>
    <t>おいらせ町計　3</t>
    <rPh sb="4" eb="5">
      <t>マチ</t>
    </rPh>
    <rPh sb="5" eb="6">
      <t>ケイ</t>
    </rPh>
    <phoneticPr fontId="2"/>
  </si>
  <si>
    <t>水沼浅田１１</t>
  </si>
  <si>
    <t>381</t>
  </si>
  <si>
    <t>1314</t>
  </si>
  <si>
    <t>分　　　　　　　　　　園</t>
    <rPh sb="0" eb="1">
      <t>ブン</t>
    </rPh>
    <rPh sb="11" eb="12">
      <t>エン</t>
    </rPh>
    <phoneticPr fontId="2"/>
  </si>
  <si>
    <t>古間木</t>
  </si>
  <si>
    <t>常盤</t>
  </si>
  <si>
    <t>浪打</t>
    <rPh sb="0" eb="2">
      <t>ナミウチ</t>
    </rPh>
    <phoneticPr fontId="2"/>
  </si>
  <si>
    <t xml:space="preserve"> 〃  (52)3450</t>
  </si>
  <si>
    <t>038-1214</t>
  </si>
  <si>
    <t xml:space="preserve"> 〃  (28)3603</t>
  </si>
  <si>
    <t>0172 (48)2167</t>
  </si>
  <si>
    <t>小学校・中学校</t>
    <rPh sb="0" eb="3">
      <t>ショウガッコウ</t>
    </rPh>
    <rPh sb="4" eb="7">
      <t>チュウガッコウ</t>
    </rPh>
    <phoneticPr fontId="2"/>
  </si>
  <si>
    <t>常盤三西田２３</t>
  </si>
  <si>
    <t>0173 (22)5362</t>
  </si>
  <si>
    <t>東津軽郡</t>
    <rPh sb="0" eb="1">
      <t>ヒガシ</t>
    </rPh>
    <rPh sb="1" eb="3">
      <t>ツガル</t>
    </rPh>
    <rPh sb="3" eb="4">
      <t>グン</t>
    </rPh>
    <phoneticPr fontId="2"/>
  </si>
  <si>
    <t>0845</t>
  </si>
  <si>
    <t>362</t>
  </si>
  <si>
    <t>(杉山　幸子)</t>
    <rPh sb="1" eb="3">
      <t>スギヤマ</t>
    </rPh>
    <rPh sb="4" eb="6">
      <t>サチコ</t>
    </rPh>
    <phoneticPr fontId="2"/>
  </si>
  <si>
    <t>青森若葉養護学校</t>
  </si>
  <si>
    <t xml:space="preserve"> 〃  (34)2270</t>
  </si>
  <si>
    <t>校長
副校長
教頭
主幹教諭
指導教諭
教諭
助教諭
講師</t>
  </si>
  <si>
    <t>031-0012</t>
  </si>
  <si>
    <t>0023</t>
  </si>
  <si>
    <t>1200</t>
  </si>
  <si>
    <t>古田　秀子</t>
    <rPh sb="0" eb="2">
      <t>フルタ</t>
    </rPh>
    <rPh sb="3" eb="5">
      <t>ヒデコ</t>
    </rPh>
    <phoneticPr fontId="2"/>
  </si>
  <si>
    <t>学級数別学校数</t>
    <rPh sb="0" eb="3">
      <t>ガッキュウスウ</t>
    </rPh>
    <rPh sb="3" eb="4">
      <t>ベツ</t>
    </rPh>
    <rPh sb="4" eb="6">
      <t>ガッコウ</t>
    </rPh>
    <rPh sb="6" eb="7">
      <t>スウ</t>
    </rPh>
    <phoneticPr fontId="2"/>
  </si>
  <si>
    <t>0175 (64)2271</t>
  </si>
  <si>
    <t>大鰐</t>
  </si>
  <si>
    <t>舘越３８の１</t>
  </si>
  <si>
    <t>大鰐羽黒館５４</t>
  </si>
  <si>
    <t>産業システム工学科</t>
    <rPh sb="0" eb="2">
      <t>サンギョウ</t>
    </rPh>
    <rPh sb="6" eb="8">
      <t>コウガク</t>
    </rPh>
    <rPh sb="8" eb="9">
      <t>カ</t>
    </rPh>
    <phoneticPr fontId="2"/>
  </si>
  <si>
    <t>六戸</t>
    <rPh sb="0" eb="2">
      <t>ロクノヘ</t>
    </rPh>
    <phoneticPr fontId="2"/>
  </si>
  <si>
    <t>425</t>
  </si>
  <si>
    <t>田舎館</t>
  </si>
  <si>
    <t>佐井村計　2</t>
    <rPh sb="0" eb="3">
      <t>サイムラ</t>
    </rPh>
    <rPh sb="3" eb="4">
      <t>ケイ</t>
    </rPh>
    <phoneticPr fontId="2"/>
  </si>
  <si>
    <t>六戸町犬落瀬千刈田１９の１１</t>
  </si>
  <si>
    <t>へき地等指定別</t>
    <rPh sb="0" eb="3">
      <t>ヘキチ</t>
    </rPh>
    <rPh sb="3" eb="4">
      <t>トウ</t>
    </rPh>
    <rPh sb="4" eb="6">
      <t>シテイ</t>
    </rPh>
    <rPh sb="6" eb="7">
      <t>ベツ</t>
    </rPh>
    <phoneticPr fontId="2"/>
  </si>
  <si>
    <t>038-3635</t>
  </si>
  <si>
    <t>弘前学院大学</t>
  </si>
  <si>
    <t>038-1133</t>
  </si>
  <si>
    <t>三川目</t>
  </si>
  <si>
    <t>小柳六丁目１１の１２</t>
  </si>
  <si>
    <t xml:space="preserve"> 〃  (24)1714</t>
  </si>
  <si>
    <t>1382</t>
  </si>
  <si>
    <t>進路指導主事</t>
    <rPh sb="0" eb="4">
      <t>シンロシドウ</t>
    </rPh>
    <rPh sb="4" eb="6">
      <t>シュジ</t>
    </rPh>
    <phoneticPr fontId="2"/>
  </si>
  <si>
    <t>青森第二高等養護学校</t>
  </si>
  <si>
    <t>松園町三丁目７の１１</t>
  </si>
  <si>
    <t>－</t>
  </si>
  <si>
    <t>小阿弥</t>
  </si>
  <si>
    <t>8650</t>
  </si>
  <si>
    <t>藤崎町</t>
  </si>
  <si>
    <t>大俵富永３９の２</t>
  </si>
  <si>
    <t>金木町朝日山７７の１</t>
  </si>
  <si>
    <t>0172 (77)2910</t>
  </si>
  <si>
    <t>理学療法・作業療法</t>
    <rPh sb="0" eb="2">
      <t>リガク</t>
    </rPh>
    <phoneticPr fontId="2"/>
  </si>
  <si>
    <t>公務員</t>
  </si>
  <si>
    <t>板柳北</t>
  </si>
  <si>
    <t>原上原２４の６</t>
  </si>
  <si>
    <t>留学者・海外日本人学校派遣者</t>
    <rPh sb="0" eb="2">
      <t>リュウガク</t>
    </rPh>
    <rPh sb="2" eb="3">
      <t>シャ</t>
    </rPh>
    <rPh sb="4" eb="6">
      <t>カイガイ</t>
    </rPh>
    <rPh sb="6" eb="11">
      <t>ニホンジンガッコウ</t>
    </rPh>
    <rPh sb="11" eb="13">
      <t>ハケン</t>
    </rPh>
    <rPh sb="13" eb="14">
      <t>シャ</t>
    </rPh>
    <phoneticPr fontId="2"/>
  </si>
  <si>
    <t>033-0022</t>
  </si>
  <si>
    <t>038-3683</t>
  </si>
  <si>
    <t>常海橋稲葉１９７の２１</t>
  </si>
  <si>
    <t xml:space="preserve"> 〃  (23)4361</t>
  </si>
  <si>
    <t>0157</t>
  </si>
  <si>
    <t>田舎館こども園</t>
  </si>
  <si>
    <t>名久井農業</t>
  </si>
  <si>
    <t>弘前第二養護学校</t>
  </si>
  <si>
    <t>弘前医療福祉大学短期大学部</t>
    <rPh sb="0" eb="2">
      <t>ヒロサキ</t>
    </rPh>
    <rPh sb="2" eb="4">
      <t>イリョウ</t>
    </rPh>
    <rPh sb="4" eb="6">
      <t>フクシ</t>
    </rPh>
    <rPh sb="6" eb="8">
      <t>ダイガク</t>
    </rPh>
    <rPh sb="8" eb="10">
      <t>タンキ</t>
    </rPh>
    <rPh sb="10" eb="13">
      <t>ダイガクブ</t>
    </rPh>
    <phoneticPr fontId="2"/>
  </si>
  <si>
    <t>赤田田川１３</t>
  </si>
  <si>
    <t xml:space="preserve"> 〒031-8501</t>
  </si>
  <si>
    <t>三沢市　5</t>
  </si>
  <si>
    <t>吉田　陽子</t>
    <rPh sb="0" eb="2">
      <t>ヨシダ</t>
    </rPh>
    <rPh sb="3" eb="5">
      <t>ヨウコ</t>
    </rPh>
    <phoneticPr fontId="2"/>
  </si>
  <si>
    <t>泊</t>
    <rPh sb="0" eb="1">
      <t>トマリ</t>
    </rPh>
    <phoneticPr fontId="2"/>
  </si>
  <si>
    <t>小中野</t>
  </si>
  <si>
    <t>5812</t>
  </si>
  <si>
    <t>038-3277</t>
  </si>
  <si>
    <t>1403</t>
  </si>
  <si>
    <t>多賀台三丁目９</t>
  </si>
  <si>
    <t>末広三丁目２の１</t>
  </si>
  <si>
    <t>0178 (84)3610</t>
  </si>
  <si>
    <t xml:space="preserve"> 〃   (27)3311</t>
  </si>
  <si>
    <t>黒石市計　2</t>
    <rPh sb="0" eb="2">
      <t>クロイシ</t>
    </rPh>
    <rPh sb="2" eb="3">
      <t>シ</t>
    </rPh>
    <rPh sb="3" eb="4">
      <t>ケイ</t>
    </rPh>
    <phoneticPr fontId="2"/>
  </si>
  <si>
    <t>野辺地町枇杷野５１の６</t>
  </si>
  <si>
    <t>福地</t>
    <rPh sb="0" eb="2">
      <t>フクチ</t>
    </rPh>
    <phoneticPr fontId="2"/>
  </si>
  <si>
    <t>穂波</t>
  </si>
  <si>
    <t>板柳南</t>
  </si>
  <si>
    <t>0172 (62)6000</t>
  </si>
  <si>
    <t>5818</t>
  </si>
  <si>
    <t>三内稲元５５</t>
  </si>
  <si>
    <t>038-3645</t>
  </si>
  <si>
    <t>チャリティー第二保育園</t>
    <rPh sb="6" eb="7">
      <t>ダイ</t>
    </rPh>
    <rPh sb="7" eb="8">
      <t>ニ</t>
    </rPh>
    <rPh sb="8" eb="11">
      <t>ホイクエン</t>
    </rPh>
    <phoneticPr fontId="2"/>
  </si>
  <si>
    <t>039-1167</t>
  </si>
  <si>
    <t>水産科</t>
    <rPh sb="0" eb="2">
      <t>スイサン</t>
    </rPh>
    <rPh sb="2" eb="3">
      <t>カ</t>
    </rPh>
    <phoneticPr fontId="2"/>
  </si>
  <si>
    <t>036-8085</t>
  </si>
  <si>
    <t>辻岸田７５の１</t>
  </si>
  <si>
    <t xml:space="preserve"> 〃 (741)3001</t>
  </si>
  <si>
    <t>八戸市類家一丁目１の１１</t>
  </si>
  <si>
    <t>教務主任</t>
    <rPh sb="0" eb="4">
      <t>キョウムシュニ</t>
    </rPh>
    <phoneticPr fontId="2"/>
  </si>
  <si>
    <t>通学状況別在学者数</t>
    <rPh sb="0" eb="2">
      <t>ツウガク</t>
    </rPh>
    <rPh sb="2" eb="4">
      <t>ジョウキョウ</t>
    </rPh>
    <rPh sb="4" eb="5">
      <t>ベツ</t>
    </rPh>
    <rPh sb="5" eb="8">
      <t>ザイガクシャ</t>
    </rPh>
    <rPh sb="8" eb="9">
      <t>スウ</t>
    </rPh>
    <phoneticPr fontId="2"/>
  </si>
  <si>
    <t>1404</t>
  </si>
  <si>
    <t>039-1113</t>
  </si>
  <si>
    <t>030-0843</t>
  </si>
  <si>
    <t>筒井八ツ橋４６の１</t>
  </si>
  <si>
    <t>車力町屏風山１の２１４</t>
    <rPh sb="0" eb="2">
      <t>シャリキ</t>
    </rPh>
    <rPh sb="2" eb="3">
      <t>マチ</t>
    </rPh>
    <rPh sb="3" eb="6">
      <t>ビョウブサン</t>
    </rPh>
    <phoneticPr fontId="2"/>
  </si>
  <si>
    <t>へき地等指定有計</t>
    <rPh sb="0" eb="3">
      <t>ヘキチ</t>
    </rPh>
    <rPh sb="3" eb="4">
      <t>トウ</t>
    </rPh>
    <rPh sb="4" eb="6">
      <t>シテイ</t>
    </rPh>
    <rPh sb="6" eb="7">
      <t>アリ</t>
    </rPh>
    <rPh sb="7" eb="8">
      <t>ケイ</t>
    </rPh>
    <phoneticPr fontId="2"/>
  </si>
  <si>
    <t>036-8144</t>
  </si>
  <si>
    <t>0272</t>
  </si>
  <si>
    <t>384</t>
  </si>
  <si>
    <t>弘前市馬屋町６の２</t>
  </si>
  <si>
    <t>A086</t>
  </si>
  <si>
    <t>普</t>
  </si>
  <si>
    <t>1241</t>
  </si>
  <si>
    <t>鶴田</t>
  </si>
  <si>
    <t>富田町４７</t>
  </si>
  <si>
    <t xml:space="preserve"> 〃   (25)3214</t>
  </si>
  <si>
    <t>030-0813</t>
  </si>
  <si>
    <t>全日制と併置</t>
  </si>
  <si>
    <t>文化　　　　　　　　　　　　　</t>
  </si>
  <si>
    <t>0590</t>
  </si>
  <si>
    <t>中里宝森３０９</t>
  </si>
  <si>
    <t>〒036-8102</t>
  </si>
  <si>
    <t>石川庄司川添１９の１</t>
  </si>
  <si>
    <t>尾上保育園</t>
  </si>
  <si>
    <t>五所川原市中平井町３の３</t>
  </si>
  <si>
    <t>下長二丁目８の３</t>
  </si>
  <si>
    <t>三内</t>
  </si>
  <si>
    <t>三戸町梅内雷平２５２</t>
  </si>
  <si>
    <t>030-0951</t>
  </si>
  <si>
    <t>六戸町計　3</t>
  </si>
  <si>
    <t>弘前中央</t>
  </si>
  <si>
    <t xml:space="preserve"> 〃  (44)2345</t>
  </si>
  <si>
    <t>A134</t>
  </si>
  <si>
    <t>16            歳</t>
    <rPh sb="14" eb="15">
      <t>サイ</t>
    </rPh>
    <phoneticPr fontId="2"/>
  </si>
  <si>
    <t>工</t>
  </si>
  <si>
    <t>平川市　9</t>
  </si>
  <si>
    <t>こども園あらや</t>
  </si>
  <si>
    <t>039-2597</t>
  </si>
  <si>
    <t xml:space="preserve"> 〃  (72)2789</t>
  </si>
  <si>
    <t xml:space="preserve"> 〃  (88)2703</t>
  </si>
  <si>
    <t>Ｓ．Ｋ．Ｋ．情報ビジネス専門学校　　</t>
  </si>
  <si>
    <t>0175 (31)0201</t>
  </si>
  <si>
    <t>5535</t>
  </si>
  <si>
    <t>15歳以上</t>
    <rPh sb="2" eb="3">
      <t>サイ</t>
    </rPh>
    <rPh sb="3" eb="5">
      <t>イジョウ</t>
    </rPh>
    <phoneticPr fontId="2"/>
  </si>
  <si>
    <t>弘前明の星　　　　　　　　　　</t>
  </si>
  <si>
    <t>藤坂</t>
  </si>
  <si>
    <t>037-0043</t>
  </si>
  <si>
    <t>高等</t>
  </si>
  <si>
    <t>学校数計</t>
    <rPh sb="0" eb="2">
      <t>ガッコウ</t>
    </rPh>
    <rPh sb="2" eb="3">
      <t>スウ</t>
    </rPh>
    <rPh sb="3" eb="4">
      <t>ケイ</t>
    </rPh>
    <phoneticPr fontId="2"/>
  </si>
  <si>
    <t>黒石市</t>
    <rPh sb="0" eb="3">
      <t>クロイシシ</t>
    </rPh>
    <phoneticPr fontId="2"/>
  </si>
  <si>
    <t>A226</t>
  </si>
  <si>
    <t>階上</t>
  </si>
  <si>
    <t>038-3532</t>
  </si>
  <si>
    <t>平川市高木松元７の６</t>
  </si>
  <si>
    <t>5811</t>
  </si>
  <si>
    <t>青森市新城平岡２６６の２０</t>
  </si>
  <si>
    <t>八戸市田面木上野平５３の２</t>
  </si>
  <si>
    <t>039-3503</t>
  </si>
  <si>
    <t>社会基盤工学専攻</t>
    <rPh sb="0" eb="2">
      <t>シャカイ</t>
    </rPh>
    <rPh sb="2" eb="4">
      <t>キバン</t>
    </rPh>
    <rPh sb="4" eb="6">
      <t>コウガク</t>
    </rPh>
    <rPh sb="6" eb="8">
      <t>センコウ</t>
    </rPh>
    <phoneticPr fontId="2"/>
  </si>
  <si>
    <t>蟹田</t>
    <rPh sb="0" eb="2">
      <t>カニタ</t>
    </rPh>
    <phoneticPr fontId="2"/>
  </si>
  <si>
    <t>A074</t>
  </si>
  <si>
    <t>館山上亀岡５の１</t>
  </si>
  <si>
    <t>387</t>
  </si>
  <si>
    <t>0930</t>
  </si>
  <si>
    <t xml:space="preserve"> 〃  (54)2502</t>
  </si>
  <si>
    <t>鰺ヶ沢町舞戸町小夜７２</t>
  </si>
  <si>
    <t>1436</t>
  </si>
  <si>
    <t>常盤坂四丁目１の３</t>
  </si>
  <si>
    <t>校長</t>
    <rPh sb="0" eb="2">
      <t>コウチョウ</t>
    </rPh>
    <phoneticPr fontId="2"/>
  </si>
  <si>
    <t>中里</t>
  </si>
  <si>
    <t>青森甲田こども園</t>
  </si>
  <si>
    <t xml:space="preserve"> 〃 (788)5010</t>
  </si>
  <si>
    <t>0175 (48)2600</t>
  </si>
  <si>
    <t>修業年限１年未満</t>
    <rPh sb="0" eb="2">
      <t>シュウギョウ</t>
    </rPh>
    <rPh sb="2" eb="4">
      <t>ネンゲン</t>
    </rPh>
    <rPh sb="5" eb="6">
      <t>ネン</t>
    </rPh>
    <rPh sb="6" eb="8">
      <t>ミマン</t>
    </rPh>
    <phoneticPr fontId="2"/>
  </si>
  <si>
    <t>法令に定める条件を満たさない教員</t>
    <rPh sb="0" eb="2">
      <t>ホウレイ</t>
    </rPh>
    <rPh sb="3" eb="4">
      <t>サダ</t>
    </rPh>
    <rPh sb="6" eb="8">
      <t>ジョウケン</t>
    </rPh>
    <rPh sb="9" eb="10">
      <t>ミ</t>
    </rPh>
    <rPh sb="14" eb="16">
      <t>キョウイン</t>
    </rPh>
    <phoneticPr fontId="2"/>
  </si>
  <si>
    <t>４歳児のみ</t>
  </si>
  <si>
    <t>上イタヤノ木９１の１７</t>
  </si>
  <si>
    <t>武田</t>
  </si>
  <si>
    <t>国　立</t>
    <rPh sb="0" eb="1">
      <t>クニ</t>
    </rPh>
    <rPh sb="2" eb="3">
      <t>タテ</t>
    </rPh>
    <phoneticPr fontId="2"/>
  </si>
  <si>
    <t>039-4712</t>
  </si>
  <si>
    <t>036-0243</t>
  </si>
  <si>
    <t>037-0313</t>
  </si>
  <si>
    <t xml:space="preserve"> 〃  (44)3018</t>
  </si>
  <si>
    <t>446</t>
  </si>
  <si>
    <t>おいらせ町鶉久保山１１７の８７５</t>
  </si>
  <si>
    <t>国
立</t>
    <rPh sb="0" eb="1">
      <t>クニ</t>
    </rPh>
    <rPh sb="3" eb="4">
      <t>タテ</t>
    </rPh>
    <phoneticPr fontId="2"/>
  </si>
  <si>
    <t>富野千歳３０５の１</t>
  </si>
  <si>
    <t>039-2128</t>
  </si>
  <si>
    <t>1434</t>
  </si>
  <si>
    <t>六戸</t>
  </si>
  <si>
    <t>つるた乳幼児園</t>
  </si>
  <si>
    <t>薄市</t>
  </si>
  <si>
    <t>寺尾　 　馨</t>
    <rPh sb="0" eb="2">
      <t>テラオ</t>
    </rPh>
    <rPh sb="5" eb="6">
      <t>カオル</t>
    </rPh>
    <phoneticPr fontId="2"/>
  </si>
  <si>
    <t>030-0811</t>
  </si>
  <si>
    <t>0050</t>
  </si>
  <si>
    <t>経済的理由</t>
    <rPh sb="0" eb="2">
      <t>ケイザイ</t>
    </rPh>
    <rPh sb="2" eb="3">
      <t>テキ</t>
    </rPh>
    <rPh sb="3" eb="5">
      <t>リユウ</t>
    </rPh>
    <phoneticPr fontId="2"/>
  </si>
  <si>
    <t>ひなづる　　　　　　　　　　　</t>
  </si>
  <si>
    <t>轟木</t>
  </si>
  <si>
    <t>9118</t>
  </si>
  <si>
    <t>金沢一丁目２の７</t>
  </si>
  <si>
    <t>037-0302</t>
  </si>
  <si>
    <t>薄市飛石田野沢１８７の８</t>
  </si>
  <si>
    <t>青森タイピスト養成所［休校］　　　　　</t>
  </si>
  <si>
    <t>36～40人</t>
    <rPh sb="5" eb="6">
      <t>ニン</t>
    </rPh>
    <phoneticPr fontId="2"/>
  </si>
  <si>
    <t>1520</t>
  </si>
  <si>
    <t xml:space="preserve"> 〃  (25)5125</t>
  </si>
  <si>
    <t>岩木</t>
  </si>
  <si>
    <t>木造越水駒田６の１</t>
  </si>
  <si>
    <t>0014</t>
  </si>
  <si>
    <t>奥瀬十和田湖畔宇樽部４２０</t>
  </si>
  <si>
    <t>401</t>
  </si>
  <si>
    <t>1550</t>
  </si>
  <si>
    <t>北</t>
  </si>
  <si>
    <t>039-3118</t>
  </si>
  <si>
    <t>藤崎町計　3</t>
  </si>
  <si>
    <t>こどもの城保育園</t>
  </si>
  <si>
    <t>017 (741)0121</t>
  </si>
  <si>
    <t>寺ノ沢４２の４</t>
  </si>
  <si>
    <t>つくし第二こども園</t>
    <rPh sb="4" eb="5">
      <t>ニ</t>
    </rPh>
    <phoneticPr fontId="2"/>
  </si>
  <si>
    <t>青森中央短期大学
附属第一</t>
  </si>
  <si>
    <t>野辺地カトリック　　　　　　　</t>
  </si>
  <si>
    <t>青森工業</t>
  </si>
  <si>
    <t xml:space="preserve"> 〃  (87)1411</t>
  </si>
  <si>
    <t>1551</t>
  </si>
  <si>
    <t>412</t>
  </si>
  <si>
    <t>豊田</t>
  </si>
  <si>
    <t xml:space="preserve"> 〃 (788)0372</t>
  </si>
  <si>
    <t>若葉</t>
  </si>
  <si>
    <t>A482</t>
  </si>
  <si>
    <t>准看護師</t>
  </si>
  <si>
    <t>0365</t>
  </si>
  <si>
    <t>039-3111</t>
  </si>
  <si>
    <t>石神裏１６</t>
  </si>
  <si>
    <t>21歳以上</t>
    <rPh sb="2" eb="3">
      <t>サイ</t>
    </rPh>
    <rPh sb="3" eb="5">
      <t>イジョウ</t>
    </rPh>
    <phoneticPr fontId="2"/>
  </si>
  <si>
    <t>給食職員</t>
    <rPh sb="0" eb="2">
      <t>キュウショク</t>
    </rPh>
    <phoneticPr fontId="2"/>
  </si>
  <si>
    <t>8559</t>
  </si>
  <si>
    <t>さえずりの森</t>
  </si>
  <si>
    <t>青森市浪岡浪岡稲村１０１の２</t>
  </si>
  <si>
    <t>大坊</t>
  </si>
  <si>
    <t>３歳児と４歳児と５歳児</t>
  </si>
  <si>
    <t>5816</t>
  </si>
  <si>
    <t xml:space="preserve"> 〃  (739)3010</t>
  </si>
  <si>
    <t>北園　　　　　　　　　　　　　</t>
  </si>
  <si>
    <t>八戸工業</t>
  </si>
  <si>
    <t xml:space="preserve"> 青森市合子沢山崎153の4</t>
    <rPh sb="1" eb="4">
      <t>アオモリシ</t>
    </rPh>
    <rPh sb="4" eb="5">
      <t>ゴウ</t>
    </rPh>
    <rPh sb="5" eb="6">
      <t>コ</t>
    </rPh>
    <rPh sb="6" eb="7">
      <t>サワ</t>
    </rPh>
    <rPh sb="7" eb="9">
      <t>ヤマザキ</t>
    </rPh>
    <phoneticPr fontId="2"/>
  </si>
  <si>
    <t>0176 (23)5683</t>
  </si>
  <si>
    <t>産業</t>
    <rPh sb="0" eb="2">
      <t>サンギョウ</t>
    </rPh>
    <phoneticPr fontId="2"/>
  </si>
  <si>
    <t>甲田</t>
  </si>
  <si>
    <t xml:space="preserve"> 〃  (33)0621</t>
  </si>
  <si>
    <t>　 ７  特別支援学校</t>
    <rPh sb="5" eb="6">
      <t>トク</t>
    </rPh>
    <rPh sb="6" eb="7">
      <t>ベツ</t>
    </rPh>
    <rPh sb="7" eb="8">
      <t>シ</t>
    </rPh>
    <rPh sb="8" eb="9">
      <t>エン</t>
    </rPh>
    <rPh sb="9" eb="10">
      <t>ガク</t>
    </rPh>
    <rPh sb="10" eb="11">
      <t>コウ</t>
    </rPh>
    <phoneticPr fontId="2"/>
  </si>
  <si>
    <t>システム情報工学科</t>
    <rPh sb="4" eb="6">
      <t>ジョウホウ</t>
    </rPh>
    <rPh sb="6" eb="8">
      <t>コウガク</t>
    </rPh>
    <rPh sb="8" eb="9">
      <t>カ</t>
    </rPh>
    <phoneticPr fontId="2"/>
  </si>
  <si>
    <t>9967</t>
  </si>
  <si>
    <t>教務主任</t>
    <rPh sb="0" eb="2">
      <t>キョウム</t>
    </rPh>
    <rPh sb="2" eb="4">
      <t>シュニン</t>
    </rPh>
    <phoneticPr fontId="2"/>
  </si>
  <si>
    <t>402</t>
  </si>
  <si>
    <t>1560</t>
  </si>
  <si>
    <t>看護科</t>
    <rPh sb="0" eb="2">
      <t>カンゴ</t>
    </rPh>
    <rPh sb="2" eb="3">
      <t>カ</t>
    </rPh>
    <phoneticPr fontId="2"/>
  </si>
  <si>
    <t>東北町上野軍事屋敷３の５</t>
  </si>
  <si>
    <t>1591</t>
  </si>
  <si>
    <t>1761</t>
  </si>
  <si>
    <t>七戸</t>
  </si>
  <si>
    <t>こばと　　　　　　　　　　　　</t>
  </si>
  <si>
    <t>石鉢</t>
  </si>
  <si>
    <t>４　歳　児　入　園
(本年度入園)</t>
    <rPh sb="2" eb="3">
      <t>サイ</t>
    </rPh>
    <rPh sb="4" eb="5">
      <t>コ</t>
    </rPh>
    <rPh sb="6" eb="7">
      <t>イ</t>
    </rPh>
    <rPh sb="8" eb="9">
      <t>エン</t>
    </rPh>
    <rPh sb="11" eb="14">
      <t>ホンネンド</t>
    </rPh>
    <rPh sb="14" eb="16">
      <t>ニュウエン</t>
    </rPh>
    <phoneticPr fontId="2"/>
  </si>
  <si>
    <t>弘前市豊原一丁目２の１</t>
  </si>
  <si>
    <t>５歳</t>
    <rPh sb="1" eb="2">
      <t>３サイ</t>
    </rPh>
    <phoneticPr fontId="2"/>
  </si>
  <si>
    <t>三輪</t>
  </si>
  <si>
    <t>039-2526</t>
  </si>
  <si>
    <t>青森中央</t>
  </si>
  <si>
    <t>上町野１３０</t>
  </si>
  <si>
    <t>理容</t>
  </si>
  <si>
    <t>新城</t>
  </si>
  <si>
    <t>036-8558</t>
  </si>
  <si>
    <t>三戸</t>
  </si>
  <si>
    <t>1562</t>
  </si>
  <si>
    <t>5517</t>
  </si>
  <si>
    <t xml:space="preserve"> 〃  (31)3170</t>
  </si>
  <si>
    <t>桔梗野二丁目２１</t>
  </si>
  <si>
    <t>奥野三丁目７の２</t>
    <rPh sb="0" eb="1">
      <t>オク</t>
    </rPh>
    <rPh sb="1" eb="2">
      <t>ノ</t>
    </rPh>
    <rPh sb="2" eb="3">
      <t>3</t>
    </rPh>
    <rPh sb="3" eb="5">
      <t>チョウメ</t>
    </rPh>
    <phoneticPr fontId="2"/>
  </si>
  <si>
    <t>0176 (24)1184</t>
  </si>
  <si>
    <t>　0172(33)2289</t>
  </si>
  <si>
    <t>城南</t>
  </si>
  <si>
    <t>0179 (22)1155</t>
  </si>
  <si>
    <t>清原一丁目１の１</t>
  </si>
  <si>
    <t>舘野３２の５８</t>
  </si>
  <si>
    <t>0179 (20)7001</t>
  </si>
  <si>
    <t>十和田工業</t>
  </si>
  <si>
    <t>031-0011</t>
  </si>
  <si>
    <t>東二十二番町２９の１</t>
  </si>
  <si>
    <t>経営学科</t>
    <rPh sb="0" eb="2">
      <t>ケイエイ</t>
    </rPh>
    <rPh sb="2" eb="4">
      <t>ガッカ</t>
    </rPh>
    <phoneticPr fontId="2"/>
  </si>
  <si>
    <t>039-2827</t>
  </si>
  <si>
    <t>司書教諭</t>
  </si>
  <si>
    <t>0260</t>
  </si>
  <si>
    <t>9232</t>
  </si>
  <si>
    <t>本務職員数</t>
  </si>
  <si>
    <t>教務主任等</t>
    <rPh sb="0" eb="2">
      <t>キョウム</t>
    </rPh>
    <rPh sb="2" eb="4">
      <t>シュニン</t>
    </rPh>
    <rPh sb="4" eb="5">
      <t>トウ</t>
    </rPh>
    <phoneticPr fontId="2"/>
  </si>
  <si>
    <t>東北メディカル学院</t>
  </si>
  <si>
    <t>森ノ上１８０の１</t>
  </si>
  <si>
    <t>学校教育教員養成課程</t>
    <rPh sb="0" eb="2">
      <t>ガッコウ</t>
    </rPh>
    <rPh sb="4" eb="6">
      <t>キョウイン</t>
    </rPh>
    <rPh sb="6" eb="8">
      <t>ヨウセイ</t>
    </rPh>
    <rPh sb="8" eb="10">
      <t>カテイ</t>
    </rPh>
    <phoneticPr fontId="2"/>
  </si>
  <si>
    <t>小柳</t>
  </si>
  <si>
    <t>東一番町１０の１８</t>
  </si>
  <si>
    <t>養護助教諭</t>
  </si>
  <si>
    <t>0175 (22)1184</t>
  </si>
  <si>
    <t>405</t>
  </si>
  <si>
    <t>15～17歳</t>
    <rPh sb="5" eb="6">
      <t>サイ</t>
    </rPh>
    <phoneticPr fontId="2"/>
  </si>
  <si>
    <t>兼務教員数（全日制）</t>
    <rPh sb="0" eb="2">
      <t>ケンム</t>
    </rPh>
    <rPh sb="2" eb="4">
      <t>キョウイン</t>
    </rPh>
    <rPh sb="4" eb="5">
      <t>スウ</t>
    </rPh>
    <rPh sb="6" eb="9">
      <t>ゼンニチセイ</t>
    </rPh>
    <phoneticPr fontId="2"/>
  </si>
  <si>
    <t>新城平岡１４１の１</t>
  </si>
  <si>
    <t>1630</t>
  </si>
  <si>
    <t>八戸市諏訪一丁目２の１７</t>
  </si>
  <si>
    <t>私立計　0</t>
  </si>
  <si>
    <t>036-0411</t>
  </si>
  <si>
    <t>犬落瀬明土６３</t>
  </si>
  <si>
    <t>035-0085</t>
  </si>
  <si>
    <t>A494</t>
  </si>
  <si>
    <t>0176 (55)2008</t>
  </si>
  <si>
    <t>有馬　昭彦</t>
    <rPh sb="0" eb="2">
      <t>アリマ</t>
    </rPh>
    <rPh sb="3" eb="5">
      <t>アキヒコ</t>
    </rPh>
    <phoneticPr fontId="2"/>
  </si>
  <si>
    <t>1634</t>
  </si>
  <si>
    <t>新寺町５５の４１</t>
  </si>
  <si>
    <t>南津軽郡計　5</t>
  </si>
  <si>
    <t>5545</t>
  </si>
  <si>
    <t>保健理療</t>
    <rPh sb="0" eb="2">
      <t>ホケン</t>
    </rPh>
    <rPh sb="2" eb="3">
      <t>リ</t>
    </rPh>
    <rPh sb="3" eb="4">
      <t>リョウ</t>
    </rPh>
    <phoneticPr fontId="2"/>
  </si>
  <si>
    <t>郡計</t>
  </si>
  <si>
    <t>036-0357</t>
  </si>
  <si>
    <t>吹上一丁目１４の３６</t>
  </si>
  <si>
    <t xml:space="preserve"> 〃 (734)6136</t>
  </si>
  <si>
    <t>030-0822</t>
  </si>
  <si>
    <t>0175 (77)3014</t>
  </si>
  <si>
    <t>開知</t>
  </si>
  <si>
    <t>浪岡</t>
  </si>
  <si>
    <t>033-0071</t>
  </si>
  <si>
    <t>大平</t>
  </si>
  <si>
    <t>036-0333</t>
  </si>
  <si>
    <t>犬落瀬権現沢１４の１５９</t>
  </si>
  <si>
    <t>1636</t>
  </si>
  <si>
    <t>038-0042</t>
  </si>
  <si>
    <t>所在地</t>
  </si>
  <si>
    <t>大曲</t>
  </si>
  <si>
    <t>5518</t>
  </si>
  <si>
    <t>東雲　　　　　　　　　　　　　</t>
  </si>
  <si>
    <t>犬落瀬柳沢９１の８６</t>
  </si>
  <si>
    <t>5528</t>
  </si>
  <si>
    <t>八戸中央</t>
  </si>
  <si>
    <t>406</t>
  </si>
  <si>
    <t>6133</t>
  </si>
  <si>
    <t>A145</t>
  </si>
  <si>
    <t>横浜</t>
  </si>
  <si>
    <t>職員数
本　務</t>
    <rPh sb="0" eb="3">
      <t>ショクインスウ</t>
    </rPh>
    <rPh sb="4" eb="7">
      <t>ホンム</t>
    </rPh>
    <phoneticPr fontId="2"/>
  </si>
  <si>
    <t>038-3141</t>
  </si>
  <si>
    <t>聖マリア　　　　　　　　　　　</t>
  </si>
  <si>
    <t>柏桑野木田浅井４５の１</t>
  </si>
  <si>
    <t>南部</t>
  </si>
  <si>
    <t>市町村立</t>
    <rPh sb="0" eb="3">
      <t>シチョウソン</t>
    </rPh>
    <phoneticPr fontId="2"/>
  </si>
  <si>
    <t>1504</t>
  </si>
  <si>
    <t>羽野木沢隈無１７９の２</t>
  </si>
  <si>
    <t>呉竹　　　　　　　　　　　　　</t>
  </si>
  <si>
    <t>畑作園芸・果樹・畜産</t>
  </si>
  <si>
    <t>新宮団地こども園</t>
  </si>
  <si>
    <t>３個学年</t>
    <rPh sb="0" eb="2">
      <t>３コ</t>
    </rPh>
    <rPh sb="2" eb="4">
      <t>ガクネン</t>
    </rPh>
    <phoneticPr fontId="2"/>
  </si>
  <si>
    <t>408</t>
  </si>
  <si>
    <t>むつ市奥内栖立場１の１１０</t>
  </si>
  <si>
    <t>八戸市</t>
  </si>
  <si>
    <t>1673</t>
  </si>
  <si>
    <t>柏広須福島８２</t>
    <rPh sb="0" eb="1">
      <t>カシワ</t>
    </rPh>
    <rPh sb="1" eb="3">
      <t>ヒロス</t>
    </rPh>
    <rPh sb="3" eb="5">
      <t>フクシマ</t>
    </rPh>
    <phoneticPr fontId="2"/>
  </si>
  <si>
    <t>柳町二丁目７の１</t>
  </si>
  <si>
    <t>青森商業</t>
  </si>
  <si>
    <t>青森市羽白富田８０の７</t>
  </si>
  <si>
    <t>5542</t>
  </si>
  <si>
    <t>上北</t>
  </si>
  <si>
    <t>東通</t>
  </si>
  <si>
    <t>上野堤向２２の１</t>
  </si>
  <si>
    <t>全日制独立校</t>
    <rPh sb="0" eb="3">
      <t>ゼンニチセイ</t>
    </rPh>
    <rPh sb="3" eb="5">
      <t>ドクリツ</t>
    </rPh>
    <rPh sb="5" eb="6">
      <t>コウ</t>
    </rPh>
    <phoneticPr fontId="2"/>
  </si>
  <si>
    <t>高杉</t>
  </si>
  <si>
    <t>0031</t>
  </si>
  <si>
    <t xml:space="preserve"> 〃  (27)2126</t>
  </si>
  <si>
    <t>5512</t>
  </si>
  <si>
    <t>0176 (56)2048</t>
  </si>
  <si>
    <t>甲地</t>
  </si>
  <si>
    <t xml:space="preserve"> 〒036-8560</t>
  </si>
  <si>
    <t>幼稚園</t>
  </si>
  <si>
    <t>三戸町</t>
  </si>
  <si>
    <t>039-2634</t>
  </si>
  <si>
    <t>新城</t>
    <rPh sb="0" eb="2">
      <t>シンジョウ</t>
    </rPh>
    <phoneticPr fontId="2"/>
  </si>
  <si>
    <t>仁和会三沢中央病院附属准看護学院　</t>
  </si>
  <si>
    <t>板柳第一保育所鶴住</t>
    <rPh sb="0" eb="7">
      <t>イタヤナギダイイチホイクショ</t>
    </rPh>
    <rPh sb="7" eb="8">
      <t>ツル</t>
    </rPh>
    <rPh sb="8" eb="9">
      <t>ズミ</t>
    </rPh>
    <phoneticPr fontId="2"/>
  </si>
  <si>
    <t>課程別・学科別生徒数及び入学状況（私立）</t>
    <rPh sb="0" eb="3">
      <t>カテイベツ</t>
    </rPh>
    <rPh sb="4" eb="7">
      <t>ガッカベツ</t>
    </rPh>
    <rPh sb="7" eb="10">
      <t>セイトスウ</t>
    </rPh>
    <rPh sb="10" eb="11">
      <t>オヨ</t>
    </rPh>
    <rPh sb="12" eb="14">
      <t>ニュウガク</t>
    </rPh>
    <rPh sb="14" eb="16">
      <t>ジョウキョウ</t>
    </rPh>
    <rPh sb="17" eb="19">
      <t>シリツ</t>
    </rPh>
    <phoneticPr fontId="2"/>
  </si>
  <si>
    <t>東北町切左坂道ノ上３８の８６</t>
  </si>
  <si>
    <t>8562</t>
  </si>
  <si>
    <t>往来ノ下５０</t>
  </si>
  <si>
    <t>園数計　(全て本園)</t>
  </si>
  <si>
    <t>030-0943</t>
  </si>
  <si>
    <t>0172 (87)2171</t>
  </si>
  <si>
    <t>機械・生物化学工学専攻</t>
    <rPh sb="0" eb="2">
      <t>キカイ</t>
    </rPh>
    <rPh sb="3" eb="5">
      <t>セイブツ</t>
    </rPh>
    <rPh sb="5" eb="7">
      <t>カガク</t>
    </rPh>
    <rPh sb="7" eb="9">
      <t>コウガク</t>
    </rPh>
    <rPh sb="9" eb="11">
      <t>センコウ</t>
    </rPh>
    <phoneticPr fontId="2"/>
  </si>
  <si>
    <t>八戸市長者四丁目４の１</t>
  </si>
  <si>
    <t>0175 (62)2011</t>
  </si>
  <si>
    <t>039-2654</t>
  </si>
  <si>
    <t>区分</t>
  </si>
  <si>
    <t>浜の町北一丁目７の１</t>
  </si>
  <si>
    <t>野辺地町野辺地３１８の１</t>
  </si>
  <si>
    <t>事　　　　　務　　 　　職　　　　　員</t>
  </si>
  <si>
    <t>工学研究科
（博士前期課程）</t>
    <rPh sb="0" eb="2">
      <t>コウガク</t>
    </rPh>
    <rPh sb="2" eb="5">
      <t>ケンキュウカ</t>
    </rPh>
    <rPh sb="7" eb="9">
      <t>ハクシ</t>
    </rPh>
    <rPh sb="9" eb="11">
      <t>ゼンキ</t>
    </rPh>
    <rPh sb="11" eb="13">
      <t>カテイ</t>
    </rPh>
    <phoneticPr fontId="2"/>
  </si>
  <si>
    <t>弘前市蔵主町７の１</t>
  </si>
  <si>
    <t>039-2616</t>
  </si>
  <si>
    <t>411</t>
  </si>
  <si>
    <t>高杉五反田１９１</t>
  </si>
  <si>
    <t>1760</t>
  </si>
  <si>
    <t>泊</t>
  </si>
  <si>
    <t>指  導  教  諭</t>
    <rPh sb="0" eb="1">
      <t>ユビ</t>
    </rPh>
    <rPh sb="3" eb="4">
      <t>シルベ</t>
    </rPh>
    <rPh sb="6" eb="7">
      <t>キョウ</t>
    </rPh>
    <rPh sb="9" eb="10">
      <t>サトシ</t>
    </rPh>
    <phoneticPr fontId="2"/>
  </si>
  <si>
    <t>039-4301</t>
  </si>
  <si>
    <t>　 ２　公立中学校</t>
    <rPh sb="6" eb="7">
      <t>チュウ</t>
    </rPh>
    <phoneticPr fontId="2"/>
  </si>
  <si>
    <t>037-0035</t>
  </si>
  <si>
    <t>0178 (76)2110</t>
  </si>
  <si>
    <t>尾駮</t>
  </si>
  <si>
    <t>039-3215</t>
  </si>
  <si>
    <t>1772</t>
  </si>
  <si>
    <t>警備員・その他</t>
    <rPh sb="0" eb="3">
      <t>ケイビイン</t>
    </rPh>
    <rPh sb="4" eb="7">
      <t>ソノタ</t>
    </rPh>
    <phoneticPr fontId="2"/>
  </si>
  <si>
    <t>千歳平</t>
  </si>
  <si>
    <t>倉内笹崎３９６</t>
  </si>
  <si>
    <t>商業科</t>
    <rPh sb="0" eb="2">
      <t>ショウギョウ</t>
    </rPh>
    <rPh sb="2" eb="3">
      <t>カ</t>
    </rPh>
    <phoneticPr fontId="2"/>
  </si>
  <si>
    <t>1590</t>
  </si>
  <si>
    <t>高城こども園</t>
  </si>
  <si>
    <t>学年別帰国生徒数</t>
    <rPh sb="0" eb="2">
      <t>ガクネン</t>
    </rPh>
    <rPh sb="2" eb="3">
      <t>ベツ</t>
    </rPh>
    <rPh sb="3" eb="5">
      <t>キコク</t>
    </rPh>
    <rPh sb="5" eb="7">
      <t>セイト</t>
    </rPh>
    <rPh sb="7" eb="8">
      <t>スウ</t>
    </rPh>
    <phoneticPr fontId="2"/>
  </si>
  <si>
    <t>031-0832</t>
  </si>
  <si>
    <t>017 (739)2001</t>
  </si>
  <si>
    <t>0533</t>
  </si>
  <si>
    <t>031-0072</t>
  </si>
  <si>
    <t>031-8505</t>
  </si>
  <si>
    <t>039-1202</t>
  </si>
  <si>
    <t>203</t>
  </si>
  <si>
    <t>百石</t>
  </si>
  <si>
    <t>七百</t>
    <rPh sb="0" eb="2">
      <t>ナナヒャク</t>
    </rPh>
    <phoneticPr fontId="2"/>
  </si>
  <si>
    <t>039-2217</t>
  </si>
  <si>
    <t xml:space="preserve"> 25～30
学級</t>
  </si>
  <si>
    <t>下北郡計　1</t>
  </si>
  <si>
    <t>牛込平２０の１</t>
  </si>
  <si>
    <t xml:space="preserve"> 〃  (22)1267</t>
  </si>
  <si>
    <t>指導保育教諭</t>
    <rPh sb="0" eb="2">
      <t>シドウ</t>
    </rPh>
    <rPh sb="2" eb="4">
      <t>ホイク</t>
    </rPh>
    <rPh sb="4" eb="6">
      <t>キョウユ</t>
    </rPh>
    <phoneticPr fontId="2"/>
  </si>
  <si>
    <t>櫛引前田４５の１</t>
  </si>
  <si>
    <t>9965</t>
  </si>
  <si>
    <t>弘前東</t>
  </si>
  <si>
    <t>0178 (52)2458</t>
  </si>
  <si>
    <t>8546</t>
  </si>
  <si>
    <t>038-1331</t>
  </si>
  <si>
    <t>039-2203</t>
  </si>
  <si>
    <t>技術職員</t>
    <rPh sb="0" eb="2">
      <t>ギジュツ</t>
    </rPh>
    <rPh sb="2" eb="4">
      <t>ショクイン</t>
    </rPh>
    <phoneticPr fontId="2"/>
  </si>
  <si>
    <t>5817</t>
  </si>
  <si>
    <t>視覚</t>
    <rPh sb="0" eb="2">
      <t>シカク</t>
    </rPh>
    <phoneticPr fontId="2"/>
  </si>
  <si>
    <t>青森市浪打二丁目６の３２</t>
  </si>
  <si>
    <t>036-1441</t>
  </si>
  <si>
    <t>一川目四丁目６の１０</t>
  </si>
  <si>
    <t xml:space="preserve"> 理工学部・農学生命科学部</t>
    <rPh sb="1" eb="5">
      <t>リコウガクブ</t>
    </rPh>
    <phoneticPr fontId="2"/>
  </si>
  <si>
    <t>17           歳</t>
    <rPh sb="13" eb="14">
      <t>サイ</t>
    </rPh>
    <phoneticPr fontId="2"/>
  </si>
  <si>
    <t>1720</t>
  </si>
  <si>
    <t>２学年</t>
    <rPh sb="1" eb="3">
      <t>ガクネン</t>
    </rPh>
    <phoneticPr fontId="2"/>
  </si>
  <si>
    <t>030-0845</t>
  </si>
  <si>
    <t>副園長</t>
    <rPh sb="0" eb="1">
      <t>フク</t>
    </rPh>
    <rPh sb="1" eb="3">
      <t>エンチョウ</t>
    </rPh>
    <phoneticPr fontId="2"/>
  </si>
  <si>
    <t>426</t>
  </si>
  <si>
    <t>039-2163</t>
  </si>
  <si>
    <t>弘前市中野三丁目６の１０</t>
  </si>
  <si>
    <t>039-1802</t>
  </si>
  <si>
    <t>木内々</t>
  </si>
  <si>
    <t>染屋１０１の７</t>
  </si>
  <si>
    <t>外国人児童数</t>
    <rPh sb="0" eb="3">
      <t>ガイコクジン</t>
    </rPh>
    <rPh sb="3" eb="5">
      <t>ジドウ</t>
    </rPh>
    <rPh sb="5" eb="6">
      <t>スウ</t>
    </rPh>
    <phoneticPr fontId="2"/>
  </si>
  <si>
    <t>大湊上町４３の３２</t>
  </si>
  <si>
    <t>1722</t>
  </si>
  <si>
    <t>青葉六丁目５０の１８４</t>
  </si>
  <si>
    <t>030-0916</t>
  </si>
  <si>
    <t>030-0861</t>
  </si>
  <si>
    <t>0176 (57)0222</t>
  </si>
  <si>
    <t>特別地</t>
    <rPh sb="0" eb="2">
      <t>トクベツ</t>
    </rPh>
    <rPh sb="2" eb="3">
      <t>チ</t>
    </rPh>
    <phoneticPr fontId="2"/>
  </si>
  <si>
    <t>浪打一丁目１７の１４</t>
  </si>
  <si>
    <t>白銀南</t>
  </si>
  <si>
    <t xml:space="preserve"> 〃  (87)2012</t>
  </si>
  <si>
    <t>小柳四丁目６の１</t>
  </si>
  <si>
    <t>423</t>
  </si>
  <si>
    <t>むつみ保育園</t>
  </si>
  <si>
    <t>へき地</t>
    <rPh sb="0" eb="3">
      <t>ヘキチ</t>
    </rPh>
    <phoneticPr fontId="2"/>
  </si>
  <si>
    <t>金沢四丁目５の１</t>
  </si>
  <si>
    <t>大間町計　2</t>
  </si>
  <si>
    <t>1860</t>
  </si>
  <si>
    <t xml:space="preserve"> 〃  (27)6679</t>
  </si>
  <si>
    <t>公立総計</t>
    <rPh sb="0" eb="2">
      <t>コウリツ</t>
    </rPh>
    <phoneticPr fontId="2"/>
  </si>
  <si>
    <t>A113</t>
  </si>
  <si>
    <t>柴田　　　　　　　　　　　　　</t>
  </si>
  <si>
    <t>大間</t>
  </si>
  <si>
    <t>東津軽郡計　4</t>
  </si>
  <si>
    <t>佃</t>
  </si>
  <si>
    <t>事務職員</t>
  </si>
  <si>
    <t>八戸工業高等専門学校</t>
    <rPh sb="0" eb="1">
      <t>ハチ</t>
    </rPh>
    <rPh sb="1" eb="2">
      <t>ト</t>
    </rPh>
    <rPh sb="2" eb="3">
      <t>コウ</t>
    </rPh>
    <rPh sb="3" eb="4">
      <t>ギョウ</t>
    </rPh>
    <rPh sb="4" eb="5">
      <t>コウ</t>
    </rPh>
    <rPh sb="5" eb="6">
      <t>トウ</t>
    </rPh>
    <rPh sb="6" eb="7">
      <t>セン</t>
    </rPh>
    <rPh sb="7" eb="8">
      <t>モン</t>
    </rPh>
    <rPh sb="8" eb="9">
      <t>ガク</t>
    </rPh>
    <rPh sb="9" eb="10">
      <t>コウ</t>
    </rPh>
    <phoneticPr fontId="2"/>
  </si>
  <si>
    <t>037-0015</t>
  </si>
  <si>
    <t>036-0413</t>
  </si>
  <si>
    <t>034-0081</t>
  </si>
  <si>
    <t>大間狼丁３７の２</t>
  </si>
  <si>
    <t>実　　　　　習　 　　　助  　　　　手</t>
  </si>
  <si>
    <t>039-1203</t>
  </si>
  <si>
    <t>0175 (37)2107</t>
  </si>
  <si>
    <t>1103</t>
  </si>
  <si>
    <t>1861</t>
  </si>
  <si>
    <t>奥戸</t>
  </si>
  <si>
    <t xml:space="preserve"> 〃   (36)7056</t>
  </si>
  <si>
    <t>039-4602</t>
  </si>
  <si>
    <t>424</t>
  </si>
  <si>
    <t>東通村計　1</t>
  </si>
  <si>
    <t>松園　　　　　　　　　　　　　</t>
  </si>
  <si>
    <t>里見一丁目９の１</t>
  </si>
  <si>
    <t xml:space="preserve"> 〃  (38)2011</t>
  </si>
  <si>
    <t>むつ工業</t>
  </si>
  <si>
    <t>A483</t>
  </si>
  <si>
    <t>1908</t>
  </si>
  <si>
    <t>0175 (64)3470</t>
  </si>
  <si>
    <t>039-0503</t>
  </si>
  <si>
    <t>039-4502</t>
  </si>
  <si>
    <t>理</t>
  </si>
  <si>
    <t>中泊町中里紅葉坂２７の１</t>
  </si>
  <si>
    <t xml:space="preserve"> 〃  (27)9200</t>
  </si>
  <si>
    <t>1940</t>
  </si>
  <si>
    <t>宗教法人</t>
    <rPh sb="0" eb="2">
      <t>シュウキョウ</t>
    </rPh>
    <rPh sb="2" eb="4">
      <t>ホウジン</t>
    </rPh>
    <phoneticPr fontId="2"/>
  </si>
  <si>
    <t>佐井</t>
  </si>
  <si>
    <t>青森市計　2</t>
  </si>
  <si>
    <t>039-4711</t>
  </si>
  <si>
    <t xml:space="preserve"> 〃  (73)2014</t>
  </si>
  <si>
    <t>0024</t>
  </si>
  <si>
    <t>佐井糠森１０３の３</t>
  </si>
  <si>
    <t>市町
村立</t>
    <rPh sb="0" eb="2">
      <t>シチョウ</t>
    </rPh>
    <rPh sb="3" eb="4">
      <t>ムラ</t>
    </rPh>
    <rPh sb="4" eb="5">
      <t>リツ</t>
    </rPh>
    <phoneticPr fontId="2"/>
  </si>
  <si>
    <t>036-8585</t>
  </si>
  <si>
    <t>1945</t>
  </si>
  <si>
    <t>0267</t>
  </si>
  <si>
    <t>郵便番号</t>
    <rPh sb="0" eb="4">
      <t>ユウビンバンゴウ</t>
    </rPh>
    <phoneticPr fontId="2"/>
  </si>
  <si>
    <t>0019</t>
  </si>
  <si>
    <t>荒川</t>
  </si>
  <si>
    <t>400～
599人</t>
  </si>
  <si>
    <t>高等学校数</t>
    <rPh sb="0" eb="4">
      <t>コウトウガッコウ</t>
    </rPh>
    <rPh sb="4" eb="5">
      <t>スウ</t>
    </rPh>
    <phoneticPr fontId="2"/>
  </si>
  <si>
    <t>特別支援学級</t>
  </si>
  <si>
    <t>441</t>
  </si>
  <si>
    <t>036-0104</t>
  </si>
  <si>
    <t>指導主</t>
    <rPh sb="0" eb="2">
      <t>シドウ</t>
    </rPh>
    <rPh sb="2" eb="3">
      <t>シュジ</t>
    </rPh>
    <phoneticPr fontId="2"/>
  </si>
  <si>
    <t>県立全日制</t>
  </si>
  <si>
    <t>5522</t>
  </si>
  <si>
    <t>三内稲元１２２の２</t>
  </si>
  <si>
    <t>2000</t>
  </si>
  <si>
    <t>0473</t>
  </si>
  <si>
    <t>　0172(27)1001</t>
  </si>
  <si>
    <t>青森市西田沢浜田３６８</t>
  </si>
  <si>
    <t>河原木北沼２２の４１</t>
  </si>
  <si>
    <t>課程別</t>
    <rPh sb="0" eb="2">
      <t>カテイ</t>
    </rPh>
    <rPh sb="2" eb="3">
      <t>ベツ</t>
    </rPh>
    <phoneticPr fontId="2"/>
  </si>
  <si>
    <t>038-0021</t>
  </si>
  <si>
    <t>梅内権現林１</t>
  </si>
  <si>
    <t>0179 (22)1125</t>
  </si>
  <si>
    <t>036-8111</t>
  </si>
  <si>
    <t>黒石建石９の１</t>
  </si>
  <si>
    <t>浪岡南</t>
  </si>
  <si>
    <t>鰺ヶ沢</t>
  </si>
  <si>
    <t>039-5332</t>
  </si>
  <si>
    <t>2011</t>
  </si>
  <si>
    <t>039-0141</t>
  </si>
  <si>
    <t>高等学校との</t>
    <rPh sb="0" eb="4">
      <t>コウトウガッコウ</t>
    </rPh>
    <phoneticPr fontId="2"/>
  </si>
  <si>
    <t>青森ビジネス専門学校</t>
  </si>
  <si>
    <t>9812</t>
  </si>
  <si>
    <t>看</t>
  </si>
  <si>
    <t>坂井　玲子</t>
    <rPh sb="0" eb="1">
      <t>サカ</t>
    </rPh>
    <rPh sb="1" eb="2">
      <t>イ</t>
    </rPh>
    <rPh sb="3" eb="5">
      <t>レイコ</t>
    </rPh>
    <phoneticPr fontId="2"/>
  </si>
  <si>
    <t>斗川</t>
  </si>
  <si>
    <t>斗内清水田５０</t>
  </si>
  <si>
    <t>弘前市</t>
    <rPh sb="0" eb="3">
      <t>ヒロサキシ</t>
    </rPh>
    <phoneticPr fontId="2"/>
  </si>
  <si>
    <t>普通</t>
    <rPh sb="0" eb="2">
      <t>フツウ</t>
    </rPh>
    <phoneticPr fontId="2"/>
  </si>
  <si>
    <t>A148</t>
  </si>
  <si>
    <t>0179 (22)2148</t>
  </si>
  <si>
    <t>035-0082</t>
  </si>
  <si>
    <t>030-0945</t>
  </si>
  <si>
    <t>救急救命学科</t>
    <rPh sb="0" eb="2">
      <t>キュウキュウ</t>
    </rPh>
    <rPh sb="2" eb="4">
      <t>キュウメイ</t>
    </rPh>
    <rPh sb="4" eb="6">
      <t>ガッカ</t>
    </rPh>
    <phoneticPr fontId="2"/>
  </si>
  <si>
    <t>5530</t>
  </si>
  <si>
    <t>442</t>
  </si>
  <si>
    <t>公立計</t>
    <rPh sb="0" eb="2">
      <t>コウリツ</t>
    </rPh>
    <rPh sb="2" eb="3">
      <t>ケイ</t>
    </rPh>
    <phoneticPr fontId="2"/>
  </si>
  <si>
    <t xml:space="preserve"> 〃  (23)2583</t>
  </si>
  <si>
    <t xml:space="preserve"> 〃  (33)3287</t>
  </si>
  <si>
    <t>031-0001</t>
  </si>
  <si>
    <t>038-3193</t>
  </si>
  <si>
    <t>北津軽郡</t>
    <rPh sb="1" eb="3">
      <t>ツガル</t>
    </rPh>
    <phoneticPr fontId="2"/>
  </si>
  <si>
    <t>主幹教諭</t>
    <rPh sb="0" eb="2">
      <t>シュカン</t>
    </rPh>
    <rPh sb="2" eb="4">
      <t>キョウユ</t>
    </rPh>
    <phoneticPr fontId="2"/>
  </si>
  <si>
    <t>038-3503</t>
  </si>
  <si>
    <t>青森西</t>
  </si>
  <si>
    <t>東津軽郡</t>
    <rPh sb="1" eb="3">
      <t>ツガル</t>
    </rPh>
    <phoneticPr fontId="2"/>
  </si>
  <si>
    <t>0092</t>
  </si>
  <si>
    <t>錦町１７</t>
    <rPh sb="0" eb="1">
      <t>ニシキ</t>
    </rPh>
    <rPh sb="1" eb="2">
      <t>マチ</t>
    </rPh>
    <phoneticPr fontId="2"/>
  </si>
  <si>
    <t>むつ市文京町２２の７</t>
  </si>
  <si>
    <t>2030</t>
  </si>
  <si>
    <t>034-0041</t>
  </si>
  <si>
    <t>A625</t>
  </si>
  <si>
    <t>北斗</t>
  </si>
  <si>
    <t>038-0221</t>
  </si>
  <si>
    <t xml:space="preserve">   ２ 単式・複式及び特別支援学級数</t>
    <rPh sb="5" eb="7">
      <t>タンシキ</t>
    </rPh>
    <rPh sb="8" eb="10">
      <t>フクシキ</t>
    </rPh>
    <rPh sb="10" eb="11">
      <t>オヨ</t>
    </rPh>
    <rPh sb="12" eb="14">
      <t>トクベツ</t>
    </rPh>
    <rPh sb="14" eb="16">
      <t>シエン</t>
    </rPh>
    <rPh sb="16" eb="18">
      <t>ガッキュウ</t>
    </rPh>
    <rPh sb="18" eb="19">
      <t>スウ</t>
    </rPh>
    <phoneticPr fontId="2"/>
  </si>
  <si>
    <t>五戸</t>
  </si>
  <si>
    <t>郡計</t>
    <rPh sb="0" eb="1">
      <t>グン</t>
    </rPh>
    <rPh sb="1" eb="2">
      <t>ケイ</t>
    </rPh>
    <phoneticPr fontId="2"/>
  </si>
  <si>
    <t>農業科</t>
    <rPh sb="0" eb="2">
      <t>ノウギョウ</t>
    </rPh>
    <rPh sb="2" eb="3">
      <t>カ</t>
    </rPh>
    <phoneticPr fontId="2"/>
  </si>
  <si>
    <t xml:space="preserve"> 〃  (739)2645</t>
  </si>
  <si>
    <t>下北郡計　6</t>
  </si>
  <si>
    <t>A462</t>
  </si>
  <si>
    <t>0178 (62)2820</t>
  </si>
  <si>
    <t>深持林１２の３</t>
  </si>
  <si>
    <t>荒川</t>
    <rPh sb="0" eb="2">
      <t>アラカワ</t>
    </rPh>
    <phoneticPr fontId="2"/>
  </si>
  <si>
    <t>5527</t>
  </si>
  <si>
    <t>9961</t>
  </si>
  <si>
    <t>5807</t>
  </si>
  <si>
    <t>0173 (42)2063</t>
  </si>
  <si>
    <t>３歳児と５歳児</t>
  </si>
  <si>
    <t>2032</t>
  </si>
  <si>
    <t>明治</t>
    <rPh sb="0" eb="2">
      <t>メイジ</t>
    </rPh>
    <phoneticPr fontId="2"/>
  </si>
  <si>
    <t>城東</t>
  </si>
  <si>
    <t>0185</t>
  </si>
  <si>
    <t>おいらせ町立蛇７８の５</t>
  </si>
  <si>
    <t>A105</t>
  </si>
  <si>
    <t>031-0824</t>
  </si>
  <si>
    <t>039-1502</t>
  </si>
  <si>
    <t>鶴田渡舟８０の１</t>
  </si>
  <si>
    <t>039-2241</t>
  </si>
  <si>
    <t>新井田館平２０</t>
  </si>
  <si>
    <t>2033</t>
  </si>
  <si>
    <t>0600</t>
  </si>
  <si>
    <t>039-1501</t>
  </si>
  <si>
    <t>多賀台</t>
  </si>
  <si>
    <t>独立併置別・学校数</t>
    <rPh sb="0" eb="2">
      <t>ドクリツ</t>
    </rPh>
    <rPh sb="2" eb="4">
      <t>ヘイチ</t>
    </rPh>
    <rPh sb="4" eb="5">
      <t>ベツ</t>
    </rPh>
    <rPh sb="6" eb="8">
      <t>ガッコウ</t>
    </rPh>
    <rPh sb="8" eb="9">
      <t>スウ</t>
    </rPh>
    <phoneticPr fontId="2"/>
  </si>
  <si>
    <t>037-0064</t>
  </si>
  <si>
    <t>学科主任</t>
    <rPh sb="0" eb="2">
      <t>ガッカ</t>
    </rPh>
    <rPh sb="2" eb="4">
      <t>シュニン</t>
    </rPh>
    <phoneticPr fontId="2"/>
  </si>
  <si>
    <t>学級数計</t>
    <rPh sb="0" eb="3">
      <t>ガッキュウスウ</t>
    </rPh>
    <rPh sb="3" eb="4">
      <t>ケイ</t>
    </rPh>
    <phoneticPr fontId="2"/>
  </si>
  <si>
    <t>上市川御兵糧３</t>
  </si>
  <si>
    <t>東奥学園</t>
  </si>
  <si>
    <t>外ヶ浜町</t>
    <rPh sb="0" eb="1">
      <t>ソト</t>
    </rPh>
    <rPh sb="2" eb="3">
      <t>ハマ</t>
    </rPh>
    <rPh sb="3" eb="4">
      <t>マチ</t>
    </rPh>
    <phoneticPr fontId="2"/>
  </si>
  <si>
    <t>荒川柴田１０の２</t>
  </si>
  <si>
    <t>036-8021</t>
  </si>
  <si>
    <t>豊崎町上七崎１の１</t>
  </si>
  <si>
    <t>大畑町伊勢堂１の１</t>
  </si>
  <si>
    <t>田子</t>
  </si>
  <si>
    <t xml:space="preserve"> 〃  (736)4201</t>
  </si>
  <si>
    <t>樹木五丁目２の６</t>
  </si>
  <si>
    <t>神田　昌彦</t>
  </si>
  <si>
    <t>田子野々上平４</t>
  </si>
  <si>
    <t>0244</t>
  </si>
  <si>
    <t xml:space="preserve"> 〃  (27)1010</t>
  </si>
  <si>
    <t>A131</t>
  </si>
  <si>
    <t>本町３９の８</t>
  </si>
  <si>
    <t xml:space="preserve"> 〃  (77)2006</t>
  </si>
  <si>
    <t>校長
副校長
教頭
主幹教諭
指導教諭
教諭
助教諭
講師</t>
    <rPh sb="0" eb="2">
      <t>コウチョウ</t>
    </rPh>
    <rPh sb="3" eb="6">
      <t>フクコウチョウ</t>
    </rPh>
    <rPh sb="7" eb="9">
      <t>キョウトウ</t>
    </rPh>
    <phoneticPr fontId="2"/>
  </si>
  <si>
    <t>A284</t>
  </si>
  <si>
    <t>地域社会専攻</t>
    <rPh sb="0" eb="2">
      <t>チイキ</t>
    </rPh>
    <rPh sb="2" eb="4">
      <t>シャカイ</t>
    </rPh>
    <rPh sb="4" eb="6">
      <t>センコウ</t>
    </rPh>
    <phoneticPr fontId="2"/>
  </si>
  <si>
    <t>教諭</t>
  </si>
  <si>
    <t>多賀台三丁目１１の１</t>
    <rPh sb="0" eb="3">
      <t>タガダイ</t>
    </rPh>
    <rPh sb="3" eb="4">
      <t>サン</t>
    </rPh>
    <rPh sb="4" eb="6">
      <t>チョウメ</t>
    </rPh>
    <phoneticPr fontId="2"/>
  </si>
  <si>
    <t>原ヶ平山中２０の１３</t>
  </si>
  <si>
    <t>園長
副園長
教頭
主幹保育教諭
指導保育教諭
保育教諭
助保育教諭
主幹養護教諭
主幹栄養教諭
講師</t>
    <rPh sb="0" eb="2">
      <t>エンチョウ</t>
    </rPh>
    <rPh sb="3" eb="6">
      <t>フクエンチョウ</t>
    </rPh>
    <rPh sb="7" eb="9">
      <t>キョウトウ</t>
    </rPh>
    <rPh sb="10" eb="12">
      <t>シュカン</t>
    </rPh>
    <rPh sb="12" eb="14">
      <t>ホイク</t>
    </rPh>
    <rPh sb="14" eb="16">
      <t>キョウユ</t>
    </rPh>
    <rPh sb="17" eb="19">
      <t>シドウ</t>
    </rPh>
    <rPh sb="19" eb="21">
      <t>ホイク</t>
    </rPh>
    <rPh sb="21" eb="23">
      <t>キョウユ</t>
    </rPh>
    <rPh sb="24" eb="26">
      <t>ホイク</t>
    </rPh>
    <rPh sb="26" eb="28">
      <t>キョウユ</t>
    </rPh>
    <rPh sb="29" eb="30">
      <t>スケ</t>
    </rPh>
    <rPh sb="30" eb="32">
      <t>ホイク</t>
    </rPh>
    <rPh sb="32" eb="34">
      <t>キョウユ</t>
    </rPh>
    <rPh sb="35" eb="37">
      <t>シュカン</t>
    </rPh>
    <rPh sb="37" eb="39">
      <t>ヨウゴ</t>
    </rPh>
    <rPh sb="39" eb="41">
      <t>キョウユ</t>
    </rPh>
    <rPh sb="42" eb="44">
      <t>シュカン</t>
    </rPh>
    <rPh sb="44" eb="46">
      <t>エイヨウ</t>
    </rPh>
    <rPh sb="46" eb="48">
      <t>キョウユ</t>
    </rPh>
    <rPh sb="49" eb="51">
      <t>コウシ</t>
    </rPh>
    <phoneticPr fontId="2"/>
  </si>
  <si>
    <t>（昨年度間）</t>
    <rPh sb="1" eb="4">
      <t>サクネンド</t>
    </rPh>
    <rPh sb="4" eb="5">
      <t>カン</t>
    </rPh>
    <phoneticPr fontId="2"/>
  </si>
  <si>
    <t>ス</t>
  </si>
  <si>
    <t>0172 (57)3010</t>
  </si>
  <si>
    <t>A182</t>
  </si>
  <si>
    <t>津軽野</t>
  </si>
  <si>
    <t>0176 (62)3220</t>
  </si>
  <si>
    <t>039-2828</t>
  </si>
  <si>
    <t>十和田市計　1</t>
  </si>
  <si>
    <t>西白山台四丁目３の５</t>
  </si>
  <si>
    <t>指導主事</t>
    <rPh sb="0" eb="2">
      <t>シドウ</t>
    </rPh>
    <rPh sb="2" eb="4">
      <t>シュジ</t>
    </rPh>
    <phoneticPr fontId="2"/>
  </si>
  <si>
    <t>1271</t>
  </si>
  <si>
    <t>035-0096</t>
  </si>
  <si>
    <t>上記以外の者</t>
    <rPh sb="0" eb="1">
      <t>ジョウ</t>
    </rPh>
    <rPh sb="1" eb="2">
      <t>キ</t>
    </rPh>
    <rPh sb="2" eb="3">
      <t>イ</t>
    </rPh>
    <rPh sb="3" eb="4">
      <t>ソト</t>
    </rPh>
    <rPh sb="5" eb="6">
      <t>モノ</t>
    </rPh>
    <phoneticPr fontId="2"/>
  </si>
  <si>
    <t>甲田　　　　　　　　　　　　　</t>
  </si>
  <si>
    <t>全定両課程</t>
    <rPh sb="0" eb="1">
      <t>ゼン</t>
    </rPh>
    <rPh sb="1" eb="2">
      <t>テイジ</t>
    </rPh>
    <rPh sb="2" eb="3">
      <t>リョウ</t>
    </rPh>
    <rPh sb="3" eb="5">
      <t>カテイ</t>
    </rPh>
    <phoneticPr fontId="2"/>
  </si>
  <si>
    <t>副園長・教頭・主幹教諭・
指導教諭・教諭・助教諭・講師</t>
    <rPh sb="0" eb="1">
      <t>フク</t>
    </rPh>
    <rPh sb="1" eb="2">
      <t>エン</t>
    </rPh>
    <rPh sb="2" eb="3">
      <t>チョウ</t>
    </rPh>
    <rPh sb="7" eb="9">
      <t>シュカン</t>
    </rPh>
    <rPh sb="9" eb="11">
      <t>キョウユ</t>
    </rPh>
    <phoneticPr fontId="2"/>
  </si>
  <si>
    <t>青森市西大野二丁目１２の４０</t>
  </si>
  <si>
    <t>033-0034</t>
  </si>
  <si>
    <t>金木町芦野８４の９</t>
  </si>
  <si>
    <t>あたご　　　　　　　　　　　　</t>
  </si>
  <si>
    <t>七戸町</t>
  </si>
  <si>
    <t>本   科   計</t>
    <rPh sb="0" eb="1">
      <t>ホン</t>
    </rPh>
    <rPh sb="4" eb="5">
      <t>カ</t>
    </rPh>
    <rPh sb="8" eb="9">
      <t>ケイ</t>
    </rPh>
    <phoneticPr fontId="2"/>
  </si>
  <si>
    <t>八戸市白銀町右岩淵通７の１０</t>
    <rPh sb="8" eb="9">
      <t>フチ</t>
    </rPh>
    <phoneticPr fontId="2"/>
  </si>
  <si>
    <t xml:space="preserve"> 弘前市在府町5</t>
    <rPh sb="1" eb="4">
      <t>ヒロサキシ</t>
    </rPh>
    <rPh sb="4" eb="5">
      <t>ザイ</t>
    </rPh>
    <rPh sb="5" eb="6">
      <t>フ</t>
    </rPh>
    <rPh sb="6" eb="7">
      <t>マチ</t>
    </rPh>
    <phoneticPr fontId="2"/>
  </si>
  <si>
    <t>0134</t>
  </si>
  <si>
    <t>H27</t>
  </si>
  <si>
    <t>039-4401</t>
  </si>
  <si>
    <t>児童数</t>
    <rPh sb="0" eb="2">
      <t>ジドウ</t>
    </rPh>
    <rPh sb="2" eb="3">
      <t>スウ</t>
    </rPh>
    <phoneticPr fontId="2"/>
  </si>
  <si>
    <t>039-2372</t>
  </si>
  <si>
    <t>039-0105</t>
  </si>
  <si>
    <t>生徒数</t>
    <rPh sb="0" eb="2">
      <t>セイト</t>
    </rPh>
    <rPh sb="2" eb="3">
      <t>スウ</t>
    </rPh>
    <phoneticPr fontId="2"/>
  </si>
  <si>
    <t xml:space="preserve"> 〃   (62)2712</t>
  </si>
  <si>
    <t>0178 (22)2039</t>
  </si>
  <si>
    <t>みどり　　　　　　　　　　　　</t>
  </si>
  <si>
    <t>六戸町</t>
  </si>
  <si>
    <t>0534</t>
  </si>
  <si>
    <t>２個学年</t>
    <rPh sb="0" eb="2">
      <t>ニコ</t>
    </rPh>
    <phoneticPr fontId="2"/>
  </si>
  <si>
    <t>0179 (34)3102</t>
  </si>
  <si>
    <t>0246</t>
  </si>
  <si>
    <t>中央二丁目１７の１３</t>
  </si>
  <si>
    <t>花田　　　惇</t>
    <rPh sb="0" eb="1">
      <t>ハナ</t>
    </rPh>
    <rPh sb="1" eb="2">
      <t>タ</t>
    </rPh>
    <rPh sb="5" eb="6">
      <t>アツシ</t>
    </rPh>
    <phoneticPr fontId="42"/>
  </si>
  <si>
    <t>ひばり　　　　　　　　　　　　</t>
  </si>
  <si>
    <t>２　個　学　年</t>
    <rPh sb="2" eb="3">
      <t>コ</t>
    </rPh>
    <rPh sb="4" eb="5">
      <t>ガク</t>
    </rPh>
    <rPh sb="6" eb="7">
      <t>ネン</t>
    </rPh>
    <phoneticPr fontId="2"/>
  </si>
  <si>
    <t>037-0066</t>
  </si>
  <si>
    <t>岡三沢二丁目７の７</t>
  </si>
  <si>
    <t>私費負担の職員数</t>
    <rPh sb="0" eb="2">
      <t>シヒ</t>
    </rPh>
    <rPh sb="2" eb="4">
      <t>フタン</t>
    </rPh>
    <rPh sb="5" eb="7">
      <t>ショクイン</t>
    </rPh>
    <rPh sb="7" eb="8">
      <t>スウ</t>
    </rPh>
    <phoneticPr fontId="2"/>
  </si>
  <si>
    <t>0422</t>
  </si>
  <si>
    <t>B015</t>
  </si>
  <si>
    <t>本  務  職  員  数 （ 全 日 制 ）</t>
    <rPh sb="0" eb="1">
      <t>ホン</t>
    </rPh>
    <rPh sb="3" eb="4">
      <t>ツトム</t>
    </rPh>
    <rPh sb="6" eb="7">
      <t>ショク</t>
    </rPh>
    <rPh sb="9" eb="10">
      <t>イン</t>
    </rPh>
    <rPh sb="12" eb="13">
      <t>スウ</t>
    </rPh>
    <rPh sb="16" eb="17">
      <t>ゼン</t>
    </rPh>
    <rPh sb="18" eb="19">
      <t>ヒ</t>
    </rPh>
    <rPh sb="20" eb="21">
      <t>セイ</t>
    </rPh>
    <phoneticPr fontId="2"/>
  </si>
  <si>
    <t>八戸第一養護学校</t>
  </si>
  <si>
    <t>0175 (31)1831</t>
  </si>
  <si>
    <t>特別支援学校教諭免許状所有者
（主幹教諭・指導教諭・教諭・助教諭のうち）</t>
    <rPh sb="0" eb="2">
      <t>トクベツ</t>
    </rPh>
    <rPh sb="2" eb="4">
      <t>シエン</t>
    </rPh>
    <rPh sb="4" eb="6">
      <t>ガッコウ</t>
    </rPh>
    <rPh sb="6" eb="8">
      <t>キョウユ</t>
    </rPh>
    <rPh sb="8" eb="10">
      <t>メンキョ</t>
    </rPh>
    <rPh sb="10" eb="11">
      <t>ジョウ</t>
    </rPh>
    <rPh sb="11" eb="14">
      <t>ショユウシャ</t>
    </rPh>
    <rPh sb="16" eb="18">
      <t>シュカン</t>
    </rPh>
    <rPh sb="18" eb="20">
      <t>キョウユ</t>
    </rPh>
    <rPh sb="21" eb="23">
      <t>シドウ</t>
    </rPh>
    <rPh sb="23" eb="25">
      <t>キョウユ</t>
    </rPh>
    <rPh sb="26" eb="28">
      <t>キョウユ</t>
    </rPh>
    <rPh sb="29" eb="32">
      <t>ジョキョウユ</t>
    </rPh>
    <phoneticPr fontId="2"/>
  </si>
  <si>
    <t>ようせい保育園</t>
  </si>
  <si>
    <t>9173</t>
  </si>
  <si>
    <t>第二さつき</t>
  </si>
  <si>
    <t>根岸</t>
  </si>
  <si>
    <t>A741</t>
  </si>
  <si>
    <t xml:space="preserve"> 〃  (23)2942</t>
  </si>
  <si>
    <t>八戸</t>
  </si>
  <si>
    <t>佃</t>
    <rPh sb="0" eb="1">
      <t>ツクダ</t>
    </rPh>
    <phoneticPr fontId="2"/>
  </si>
  <si>
    <t>9712</t>
  </si>
  <si>
    <t>総合ビジネス</t>
    <rPh sb="0" eb="2">
      <t>ソウゴウ</t>
    </rPh>
    <phoneticPr fontId="2"/>
  </si>
  <si>
    <t>福地</t>
  </si>
  <si>
    <t>1230</t>
  </si>
  <si>
    <t xml:space="preserve"> 〃  (70)1570</t>
  </si>
  <si>
    <t>0175 (26)2210</t>
  </si>
  <si>
    <t>A087</t>
  </si>
  <si>
    <t xml:space="preserve"> 〃  (45)2311</t>
  </si>
  <si>
    <t>036-8264</t>
  </si>
  <si>
    <t>038-1204</t>
  </si>
  <si>
    <t>039-2173</t>
  </si>
  <si>
    <t>へき地小計</t>
    <rPh sb="0" eb="3">
      <t>ヘキチ</t>
    </rPh>
    <rPh sb="3" eb="5">
      <t>ショウケイ</t>
    </rPh>
    <phoneticPr fontId="2"/>
  </si>
  <si>
    <t>2110</t>
  </si>
  <si>
    <t>中津軽郡</t>
    <rPh sb="0" eb="3">
      <t>ナカツガル</t>
    </rPh>
    <rPh sb="3" eb="4">
      <t>グン</t>
    </rPh>
    <phoneticPr fontId="2"/>
  </si>
  <si>
    <t>新城中央</t>
  </si>
  <si>
    <t>036-8382</t>
  </si>
  <si>
    <t>藤崎町藤崎舘岡４９の４</t>
  </si>
  <si>
    <t>赤保内</t>
  </si>
  <si>
    <t>2190</t>
  </si>
  <si>
    <t>036-8141</t>
  </si>
  <si>
    <t>0178 (88)2019</t>
  </si>
  <si>
    <t>2111</t>
  </si>
  <si>
    <t>東十六番町２７の１</t>
  </si>
  <si>
    <t>青森北</t>
  </si>
  <si>
    <t xml:space="preserve"> 〃  (22)1450</t>
  </si>
  <si>
    <t>036-0221</t>
  </si>
  <si>
    <t>青森南</t>
  </si>
  <si>
    <t>道仏</t>
  </si>
  <si>
    <t>道仏外窪２１の１</t>
  </si>
  <si>
    <t>金曲一丁目５の１０</t>
  </si>
  <si>
    <t>A279</t>
  </si>
  <si>
    <t>今別</t>
    <rPh sb="0" eb="2">
      <t>イマベツ</t>
    </rPh>
    <phoneticPr fontId="2"/>
  </si>
  <si>
    <t>鎌田　裕恵</t>
    <rPh sb="0" eb="2">
      <t>カマタ</t>
    </rPh>
    <rPh sb="3" eb="5">
      <t>ヒロエ</t>
    </rPh>
    <phoneticPr fontId="2"/>
  </si>
  <si>
    <t xml:space="preserve"> 〃   (34)5765</t>
  </si>
  <si>
    <t>戸来大久保８８</t>
  </si>
  <si>
    <t>中央二丁目１の１８</t>
  </si>
  <si>
    <t>狼森天王１２の１</t>
  </si>
  <si>
    <t>0274</t>
  </si>
  <si>
    <t>幼稚園名</t>
  </si>
  <si>
    <t>六戸町折茂前田１４０の１</t>
  </si>
  <si>
    <t>中央三丁目２１の４</t>
  </si>
  <si>
    <t>038-3143</t>
  </si>
  <si>
    <t xml:space="preserve"> 〃  (766)1041</t>
  </si>
  <si>
    <t>鳥屋部大鶴音１の２</t>
  </si>
  <si>
    <t>横浜町計　1</t>
    <rPh sb="0" eb="2">
      <t>ヨコハマ</t>
    </rPh>
    <rPh sb="2" eb="3">
      <t>マチ</t>
    </rPh>
    <rPh sb="3" eb="4">
      <t>ケイ</t>
    </rPh>
    <phoneticPr fontId="2"/>
  </si>
  <si>
    <t>2121</t>
  </si>
  <si>
    <t>A061</t>
  </si>
  <si>
    <t>039-1208</t>
  </si>
  <si>
    <t>泉野こども園</t>
  </si>
  <si>
    <t xml:space="preserve">養護教諭
養護助教諭
栄養教諭
</t>
    <rPh sb="5" eb="7">
      <t>ヨウゴ</t>
    </rPh>
    <rPh sb="7" eb="10">
      <t>ジョキョウユ</t>
    </rPh>
    <phoneticPr fontId="2"/>
  </si>
  <si>
    <t>富野町１</t>
  </si>
  <si>
    <t>039-1801</t>
  </si>
  <si>
    <t>大久保西田１０５の４０</t>
  </si>
  <si>
    <t>浪岡</t>
    <rPh sb="0" eb="2">
      <t>ナミオカ</t>
    </rPh>
    <phoneticPr fontId="2"/>
  </si>
  <si>
    <t>八戸東</t>
  </si>
  <si>
    <t>第三大成</t>
  </si>
  <si>
    <t>校長
副校長
教頭
主幹教諭
指導教諭
教諭
助教諭
講師</t>
    <rPh sb="20" eb="22">
      <t>キョウユ</t>
    </rPh>
    <rPh sb="23" eb="26">
      <t>ジョキョウユ</t>
    </rPh>
    <rPh sb="27" eb="29">
      <t>コウシ</t>
    </rPh>
    <phoneticPr fontId="2"/>
  </si>
  <si>
    <t>039-3507</t>
  </si>
  <si>
    <t>三厩</t>
    <rPh sb="0" eb="2">
      <t>ミンマヤ</t>
    </rPh>
    <phoneticPr fontId="2"/>
  </si>
  <si>
    <t>錦ヶ丘保育園</t>
    <rPh sb="0" eb="3">
      <t>ニシキガオカ</t>
    </rPh>
    <rPh sb="3" eb="6">
      <t>ホイクエン</t>
    </rPh>
    <phoneticPr fontId="2"/>
  </si>
  <si>
    <t xml:space="preserve"> 〃 (766)7470</t>
  </si>
  <si>
    <t>私立　17</t>
  </si>
  <si>
    <t>難　　聴</t>
    <rPh sb="0" eb="1">
      <t>ナン</t>
    </rPh>
    <rPh sb="3" eb="4">
      <t>キ</t>
    </rPh>
    <phoneticPr fontId="2"/>
  </si>
  <si>
    <t>弘前市　16</t>
  </si>
  <si>
    <t xml:space="preserve"> 〃  (25)2116</t>
  </si>
  <si>
    <t>養護助教諭</t>
    <rPh sb="0" eb="2">
      <t>ヨウゴ</t>
    </rPh>
    <rPh sb="2" eb="3">
      <t>ジョ</t>
    </rPh>
    <rPh sb="3" eb="5">
      <t>キョウユ</t>
    </rPh>
    <phoneticPr fontId="2"/>
  </si>
  <si>
    <t>青森市医師会立青森准看護学院</t>
  </si>
  <si>
    <t>6108</t>
  </si>
  <si>
    <t xml:space="preserve"> 　　 －</t>
  </si>
  <si>
    <t>0091</t>
  </si>
  <si>
    <t>田名部</t>
  </si>
  <si>
    <t>非所有者</t>
    <rPh sb="0" eb="1">
      <t>ヒ</t>
    </rPh>
    <rPh sb="1" eb="4">
      <t>ショユウシャ</t>
    </rPh>
    <phoneticPr fontId="2"/>
  </si>
  <si>
    <t>木造</t>
  </si>
  <si>
    <t>　　　 就園率＝本年３月幼保連携型認定こども園修了者数÷本年度小学校第１学年児童数×100</t>
  </si>
  <si>
    <t>湊高台六丁目１７の１６</t>
  </si>
  <si>
    <t>勝田一丁目１６の１６</t>
  </si>
  <si>
    <t>0178 (84)2211</t>
  </si>
  <si>
    <t>017 (776)7130</t>
  </si>
  <si>
    <t>もりた保育園</t>
    <rPh sb="3" eb="6">
      <t>ホイクエン</t>
    </rPh>
    <phoneticPr fontId="2"/>
  </si>
  <si>
    <t>司書教諭</t>
    <rPh sb="0" eb="2">
      <t>シショ</t>
    </rPh>
    <rPh sb="2" eb="4">
      <t>キョウユ</t>
    </rPh>
    <phoneticPr fontId="2"/>
  </si>
  <si>
    <t>0601</t>
  </si>
  <si>
    <t xml:space="preserve"> 〃  (73)8835</t>
  </si>
  <si>
    <t>小和森</t>
  </si>
  <si>
    <t>教員数</t>
    <rPh sb="0" eb="2">
      <t>キョウイン</t>
    </rPh>
    <rPh sb="2" eb="3">
      <t>スウ</t>
    </rPh>
    <phoneticPr fontId="2"/>
  </si>
  <si>
    <t>030-0862</t>
  </si>
  <si>
    <t>0175 (76)1610</t>
  </si>
  <si>
    <t>0172 (62)3103</t>
  </si>
  <si>
    <t>特別支援学級</t>
    <rPh sb="0" eb="2">
      <t>トクベツ</t>
    </rPh>
    <rPh sb="2" eb="4">
      <t>シエン</t>
    </rPh>
    <rPh sb="4" eb="6">
      <t>ガッキュウ</t>
    </rPh>
    <phoneticPr fontId="2"/>
  </si>
  <si>
    <t>食物栄養学科</t>
    <rPh sb="0" eb="2">
      <t>ショクモツ</t>
    </rPh>
    <rPh sb="2" eb="4">
      <t>エイヨウ</t>
    </rPh>
    <rPh sb="4" eb="6">
      <t>ガッカ</t>
    </rPh>
    <phoneticPr fontId="2"/>
  </si>
  <si>
    <t>三内丸山１０８の４</t>
  </si>
  <si>
    <t>医学科</t>
    <rPh sb="0" eb="1">
      <t>イ</t>
    </rPh>
    <rPh sb="1" eb="3">
      <t>ガッカ</t>
    </rPh>
    <phoneticPr fontId="2"/>
  </si>
  <si>
    <t>羽白沢田４７１</t>
  </si>
  <si>
    <t>あかね　　　　　　　　　　　　</t>
  </si>
  <si>
    <t>036-1331</t>
  </si>
  <si>
    <t>小中野保育園</t>
  </si>
  <si>
    <t>9256</t>
  </si>
  <si>
    <t>まきばのこども園</t>
    <rPh sb="7" eb="8">
      <t>エン</t>
    </rPh>
    <phoneticPr fontId="2"/>
  </si>
  <si>
    <t>9150</t>
  </si>
  <si>
    <t>富野町１７の９</t>
  </si>
  <si>
    <t>障害種類別学校数</t>
    <rPh sb="0" eb="2">
      <t>ショウガイ</t>
    </rPh>
    <rPh sb="2" eb="5">
      <t>シュルイベツ</t>
    </rPh>
    <rPh sb="5" eb="7">
      <t>ガッコウ</t>
    </rPh>
    <rPh sb="7" eb="8">
      <t>スウ</t>
    </rPh>
    <phoneticPr fontId="2"/>
  </si>
  <si>
    <t>5523</t>
  </si>
  <si>
    <t>旭町三丁目７の８</t>
  </si>
  <si>
    <t>上市川赤川々原１</t>
    <rPh sb="6" eb="7">
      <t>ハラ</t>
    </rPh>
    <phoneticPr fontId="2"/>
  </si>
  <si>
    <t xml:space="preserve"> 〃  (28)2230</t>
  </si>
  <si>
    <t xml:space="preserve"> 〃  (33)6670</t>
  </si>
  <si>
    <t>城下四丁目３の４２</t>
  </si>
  <si>
    <t>9151</t>
  </si>
  <si>
    <t>0248</t>
  </si>
  <si>
    <t>9901</t>
  </si>
  <si>
    <t>中央町三丁目１１の２</t>
  </si>
  <si>
    <t>その他の法人</t>
  </si>
  <si>
    <t>平内町</t>
  </si>
  <si>
    <t>藤崎</t>
    <rPh sb="0" eb="2">
      <t>フジサキ</t>
    </rPh>
    <phoneticPr fontId="2"/>
  </si>
  <si>
    <t>兼務教育・保育職員数</t>
    <rPh sb="0" eb="2">
      <t>ケンム</t>
    </rPh>
    <rPh sb="2" eb="4">
      <t>キョウイク</t>
    </rPh>
    <rPh sb="5" eb="7">
      <t>ホイク</t>
    </rPh>
    <rPh sb="7" eb="9">
      <t>ショクイン</t>
    </rPh>
    <rPh sb="9" eb="10">
      <t>スウ</t>
    </rPh>
    <phoneticPr fontId="2"/>
  </si>
  <si>
    <t>八戸市医師会立八戸准看護学院　</t>
  </si>
  <si>
    <t>035-0053</t>
  </si>
  <si>
    <t>第５  市郡別、所管事務所別集計 (公立小・中学校)</t>
    <rPh sb="0" eb="1">
      <t>ダイ</t>
    </rPh>
    <rPh sb="4" eb="6">
      <t>シグン</t>
    </rPh>
    <rPh sb="6" eb="7">
      <t>ベツ</t>
    </rPh>
    <rPh sb="8" eb="10">
      <t>ショカン</t>
    </rPh>
    <rPh sb="10" eb="13">
      <t>ジムショ</t>
    </rPh>
    <rPh sb="13" eb="14">
      <t>ベツ</t>
    </rPh>
    <rPh sb="14" eb="16">
      <t>シュウケイ</t>
    </rPh>
    <rPh sb="18" eb="20">
      <t>コウリツ</t>
    </rPh>
    <rPh sb="20" eb="21">
      <t>ショウ</t>
    </rPh>
    <rPh sb="22" eb="23">
      <t>チュウ</t>
    </rPh>
    <rPh sb="23" eb="25">
      <t>ガッコウ</t>
    </rPh>
    <phoneticPr fontId="2"/>
  </si>
  <si>
    <t>0178 (43)4946</t>
  </si>
  <si>
    <t>イメルダ　　　　　　　　　　　</t>
  </si>
  <si>
    <t>五所川原市計　2</t>
  </si>
  <si>
    <t>1842</t>
  </si>
  <si>
    <t>専攻科</t>
    <rPh sb="0" eb="1">
      <t>アツシ</t>
    </rPh>
    <rPh sb="1" eb="2">
      <t>オサム</t>
    </rPh>
    <rPh sb="2" eb="3">
      <t>カセンコウカ</t>
    </rPh>
    <phoneticPr fontId="2"/>
  </si>
  <si>
    <t>柏崎三丁目１１の１４</t>
  </si>
  <si>
    <t>不登校</t>
    <rPh sb="0" eb="3">
      <t>フトウコウ</t>
    </rPh>
    <phoneticPr fontId="2"/>
  </si>
  <si>
    <t>9123</t>
  </si>
  <si>
    <t xml:space="preserve"> 〃  (32)6241</t>
  </si>
  <si>
    <t>学校歯科医</t>
  </si>
  <si>
    <t>木村簿記経理学校　　　　　　　</t>
  </si>
  <si>
    <t>下平井町２１</t>
  </si>
  <si>
    <t>専攻科
高等部</t>
    <rPh sb="0" eb="2">
      <t>センコウ</t>
    </rPh>
    <rPh sb="2" eb="3">
      <t>カ</t>
    </rPh>
    <rPh sb="4" eb="7">
      <t>コウトウブ</t>
    </rPh>
    <phoneticPr fontId="2"/>
  </si>
  <si>
    <t>0173 (34)8016</t>
  </si>
  <si>
    <t>表</t>
  </si>
  <si>
    <t>聴覚障害</t>
    <rPh sb="0" eb="2">
      <t>チョウカク</t>
    </rPh>
    <rPh sb="2" eb="4">
      <t>ショウガイ</t>
    </rPh>
    <phoneticPr fontId="2"/>
  </si>
  <si>
    <t>037-0071</t>
  </si>
  <si>
    <t>037-0081</t>
  </si>
  <si>
    <t>9251</t>
  </si>
  <si>
    <t>038-0011</t>
  </si>
  <si>
    <t>職務上の負傷疾病</t>
    <rPh sb="0" eb="2">
      <t>ショクム</t>
    </rPh>
    <rPh sb="2" eb="3">
      <t>ジョウ</t>
    </rPh>
    <rPh sb="4" eb="6">
      <t>フショウ</t>
    </rPh>
    <rPh sb="6" eb="8">
      <t>シッペイ</t>
    </rPh>
    <phoneticPr fontId="2"/>
  </si>
  <si>
    <t>済誠会附属十和田准看護学院　　</t>
  </si>
  <si>
    <t>まつしま団地こども園</t>
  </si>
  <si>
    <t>南部町</t>
  </si>
  <si>
    <t>久須志四丁目１２の１</t>
  </si>
  <si>
    <t>039-2204</t>
  </si>
  <si>
    <t>034-0089</t>
  </si>
  <si>
    <t>おいらせ町中谷地１３</t>
  </si>
  <si>
    <t>商</t>
  </si>
  <si>
    <t>035-0083</t>
  </si>
  <si>
    <t>西二十三番町１の２</t>
  </si>
  <si>
    <t>41人</t>
    <rPh sb="2" eb="3">
      <t>ニン</t>
    </rPh>
    <phoneticPr fontId="2"/>
  </si>
  <si>
    <t>0048</t>
  </si>
  <si>
    <t>天摩　直美</t>
    <rPh sb="0" eb="2">
      <t>テンマ</t>
    </rPh>
    <rPh sb="3" eb="5">
      <t>ナオミ</t>
    </rPh>
    <phoneticPr fontId="2"/>
  </si>
  <si>
    <t>農場長</t>
    <rPh sb="0" eb="2">
      <t>ノウジョウ</t>
    </rPh>
    <rPh sb="2" eb="3">
      <t>チョウ</t>
    </rPh>
    <phoneticPr fontId="2"/>
  </si>
  <si>
    <t>030-0962</t>
  </si>
  <si>
    <t>履修者数（実数）</t>
    <rPh sb="0" eb="2">
      <t>リシュウ</t>
    </rPh>
    <rPh sb="2" eb="3">
      <t>シャ</t>
    </rPh>
    <rPh sb="3" eb="4">
      <t>スウ</t>
    </rPh>
    <rPh sb="5" eb="7">
      <t>ジッスウ</t>
    </rPh>
    <phoneticPr fontId="2"/>
  </si>
  <si>
    <t>深持</t>
  </si>
  <si>
    <t xml:space="preserve"> 〃  (37)2362</t>
  </si>
  <si>
    <t>三沢市計　2</t>
  </si>
  <si>
    <t>A431</t>
  </si>
  <si>
    <t>肢体不自由</t>
  </si>
  <si>
    <t>田名部</t>
    <rPh sb="0" eb="3">
      <t>タナブ</t>
    </rPh>
    <phoneticPr fontId="2"/>
  </si>
  <si>
    <t>8511</t>
  </si>
  <si>
    <t>9253</t>
  </si>
  <si>
    <t>5511</t>
  </si>
  <si>
    <t>A129</t>
  </si>
  <si>
    <t>0176 (57)1111</t>
  </si>
  <si>
    <t>036-0242</t>
  </si>
  <si>
    <t>青森東こども園</t>
  </si>
  <si>
    <t xml:space="preserve"> 〃  (56)2004</t>
  </si>
  <si>
    <t>中泊町計　4</t>
  </si>
  <si>
    <t>市町村立</t>
    <rPh sb="0" eb="3">
      <t>シチョウソン</t>
    </rPh>
    <rPh sb="3" eb="4">
      <t>リツ</t>
    </rPh>
    <phoneticPr fontId="2"/>
  </si>
  <si>
    <t>0187</t>
  </si>
  <si>
    <t>鮫</t>
  </si>
  <si>
    <t>私立</t>
    <rPh sb="0" eb="2">
      <t>ワタクシリツ</t>
    </rPh>
    <phoneticPr fontId="2"/>
  </si>
  <si>
    <t>淋代三丁目４３の７</t>
    <rPh sb="0" eb="2">
      <t>サビシロ</t>
    </rPh>
    <rPh sb="2" eb="5">
      <t>サンチョウメ</t>
    </rPh>
    <phoneticPr fontId="2"/>
  </si>
  <si>
    <t>特別支援学校教諭免許状所有者</t>
    <rPh sb="0" eb="2">
      <t>トクベツ</t>
    </rPh>
    <rPh sb="2" eb="4">
      <t>シエン</t>
    </rPh>
    <phoneticPr fontId="2"/>
  </si>
  <si>
    <t>038-0031</t>
  </si>
  <si>
    <t>特別支援学校教諭免許状非所有者</t>
    <rPh sb="0" eb="2">
      <t>トクベツ</t>
    </rPh>
    <rPh sb="2" eb="4">
      <t>シエン</t>
    </rPh>
    <phoneticPr fontId="2"/>
  </si>
  <si>
    <t>B006</t>
  </si>
  <si>
    <t>017 (734)4464</t>
  </si>
  <si>
    <t>横迎町二丁目１４の５０</t>
  </si>
  <si>
    <t>県立</t>
    <rPh sb="0" eb="1">
      <t>ケン</t>
    </rPh>
    <rPh sb="1" eb="2">
      <t>リツ</t>
    </rPh>
    <phoneticPr fontId="2"/>
  </si>
  <si>
    <t>八戸学院
第二しののめ</t>
  </si>
  <si>
    <t>036-8103</t>
  </si>
  <si>
    <t>弘前市</t>
  </si>
  <si>
    <t>県立計</t>
    <rPh sb="0" eb="2">
      <t>ケンリツ</t>
    </rPh>
    <rPh sb="2" eb="3">
      <t>ケイ</t>
    </rPh>
    <phoneticPr fontId="2"/>
  </si>
  <si>
    <t>養護教諭</t>
    <rPh sb="0" eb="2">
      <t>ヨウゴ</t>
    </rPh>
    <rPh sb="2" eb="4">
      <t>キョウユ</t>
    </rPh>
    <phoneticPr fontId="2"/>
  </si>
  <si>
    <t>指導教諭</t>
    <rPh sb="0" eb="2">
      <t>シドウ</t>
    </rPh>
    <rPh sb="2" eb="4">
      <t>キョウユ</t>
    </rPh>
    <phoneticPr fontId="2"/>
  </si>
  <si>
    <t xml:space="preserve"> 〃  (726)0678</t>
  </si>
  <si>
    <t>浪岡浪岡淋城２９</t>
  </si>
  <si>
    <t xml:space="preserve"> 〃   (56)4051</t>
  </si>
  <si>
    <t>副校長</t>
    <rPh sb="0" eb="3">
      <t>フクコウチョウ</t>
    </rPh>
    <phoneticPr fontId="2"/>
  </si>
  <si>
    <t>むつ市</t>
  </si>
  <si>
    <t>5700</t>
  </si>
  <si>
    <t>青森</t>
  </si>
  <si>
    <t>情報科</t>
    <rPh sb="0" eb="2">
      <t>ジョウホウ</t>
    </rPh>
    <rPh sb="2" eb="3">
      <t>カ</t>
    </rPh>
    <phoneticPr fontId="2"/>
  </si>
  <si>
    <t>中佃二丁目７の１</t>
  </si>
  <si>
    <t>本</t>
  </si>
  <si>
    <t>共</t>
  </si>
  <si>
    <t>学校名</t>
    <rPh sb="0" eb="2">
      <t>ガッコウ</t>
    </rPh>
    <rPh sb="2" eb="3">
      <t>メイ</t>
    </rPh>
    <phoneticPr fontId="2"/>
  </si>
  <si>
    <t>0266</t>
  </si>
  <si>
    <t>青森市桜川八丁目１の２</t>
  </si>
  <si>
    <t>　017(764)1555</t>
  </si>
  <si>
    <t>猿賀</t>
  </si>
  <si>
    <t>5513</t>
  </si>
  <si>
    <t>0178 (33)0810</t>
  </si>
  <si>
    <t>青森市原別三丁目１の１</t>
  </si>
  <si>
    <t>木造西幼稚園</t>
  </si>
  <si>
    <t>9963</t>
  </si>
  <si>
    <t>外</t>
  </si>
  <si>
    <t>豊崎町下永福寺１２の３</t>
  </si>
  <si>
    <t>専攻科</t>
    <rPh sb="0" eb="2">
      <t>センコウ</t>
    </rPh>
    <rPh sb="2" eb="3">
      <t>カ</t>
    </rPh>
    <phoneticPr fontId="2"/>
  </si>
  <si>
    <t>5701</t>
  </si>
  <si>
    <t>聖ヤコブ　　　　　　　　　　　</t>
  </si>
  <si>
    <t>五所川原市元町４２</t>
  </si>
  <si>
    <t>東津軽郡　7</t>
  </si>
  <si>
    <t>総</t>
  </si>
  <si>
    <t>青森市東大野一丁目２２の１</t>
  </si>
  <si>
    <t>森田</t>
  </si>
  <si>
    <t>６学年</t>
    <rPh sb="1" eb="3">
      <t>ガクネン</t>
    </rPh>
    <phoneticPr fontId="2"/>
  </si>
  <si>
    <t>5540</t>
  </si>
  <si>
    <t>教頭</t>
  </si>
  <si>
    <t>猿賀明堂１３６の２</t>
  </si>
  <si>
    <t>5521</t>
  </si>
  <si>
    <t>黒石</t>
    <rPh sb="0" eb="2">
      <t>クロイシ</t>
    </rPh>
    <phoneticPr fontId="2"/>
  </si>
  <si>
    <t xml:space="preserve"> 〃  (88)1441</t>
  </si>
  <si>
    <t xml:space="preserve"> 〃  (52)2042</t>
  </si>
  <si>
    <t>実数</t>
    <rPh sb="0" eb="2">
      <t>ジッスウ</t>
    </rPh>
    <phoneticPr fontId="2"/>
  </si>
  <si>
    <t>計</t>
    <rPh sb="0" eb="1">
      <t>ケイ</t>
    </rPh>
    <phoneticPr fontId="2"/>
  </si>
  <si>
    <t>市立</t>
  </si>
  <si>
    <t>４   学   年</t>
    <rPh sb="4" eb="5">
      <t>ガク</t>
    </rPh>
    <rPh sb="8" eb="9">
      <t>ネン</t>
    </rPh>
    <phoneticPr fontId="2"/>
  </si>
  <si>
    <t>昼</t>
    <rPh sb="0" eb="1">
      <t>ヒル</t>
    </rPh>
    <phoneticPr fontId="2"/>
  </si>
  <si>
    <t>(昨年度間)</t>
    <rPh sb="1" eb="4">
      <t>サクネンド</t>
    </rPh>
    <rPh sb="4" eb="5">
      <t>カン</t>
    </rPh>
    <phoneticPr fontId="2"/>
  </si>
  <si>
    <t>5537</t>
  </si>
  <si>
    <t>(再掲)</t>
    <rPh sb="1" eb="2">
      <t>サイ</t>
    </rPh>
    <rPh sb="2" eb="3">
      <t>ケイ</t>
    </rPh>
    <phoneticPr fontId="2"/>
  </si>
  <si>
    <t>松島</t>
  </si>
  <si>
    <t>八戸市美保野13の98</t>
    <rPh sb="0" eb="3">
      <t>ハチノヘシ</t>
    </rPh>
    <rPh sb="3" eb="5">
      <t>ミホ</t>
    </rPh>
    <rPh sb="5" eb="6">
      <t>ノ</t>
    </rPh>
    <phoneticPr fontId="2"/>
  </si>
  <si>
    <t xml:space="preserve"> 〃  (75)3141</t>
  </si>
  <si>
    <t>五所川原農林</t>
  </si>
  <si>
    <t>板柳</t>
    <rPh sb="0" eb="2">
      <t>イタヤナギ</t>
    </rPh>
    <phoneticPr fontId="2"/>
  </si>
  <si>
    <t>農</t>
  </si>
  <si>
    <t>0178 (22)0553</t>
  </si>
  <si>
    <t>五所川原市一野坪朝日田１２の３７</t>
  </si>
  <si>
    <t>金木</t>
  </si>
  <si>
    <t>034-0302</t>
  </si>
  <si>
    <t>0983</t>
  </si>
  <si>
    <t>五所川原市湊船越１９２</t>
  </si>
  <si>
    <t>美容</t>
  </si>
  <si>
    <t>男</t>
  </si>
  <si>
    <t>弘前</t>
  </si>
  <si>
    <t xml:space="preserve"> 〃  (75)3303</t>
  </si>
  <si>
    <t>弘前市新寺町１の１</t>
  </si>
  <si>
    <t xml:space="preserve"> 〃  (33)1021</t>
  </si>
  <si>
    <t>5515</t>
  </si>
  <si>
    <t>035-0022</t>
  </si>
  <si>
    <t>5516</t>
  </si>
  <si>
    <t>Ⅰ　調 査 の 概 要</t>
  </si>
  <si>
    <t>西二十一番町６８の５３</t>
  </si>
  <si>
    <t>弘前南</t>
  </si>
  <si>
    <t>白銀町中平１３の３</t>
  </si>
  <si>
    <t>小学部</t>
    <rPh sb="0" eb="3">
      <t>ショウガクブ</t>
    </rPh>
    <phoneticPr fontId="2"/>
  </si>
  <si>
    <t>弘前市大開四丁目１の１</t>
  </si>
  <si>
    <t>036-0388</t>
  </si>
  <si>
    <t>文化科学専攻</t>
    <rPh sb="0" eb="2">
      <t>ブンカ</t>
    </rPh>
    <rPh sb="2" eb="4">
      <t>カガク</t>
    </rPh>
    <rPh sb="4" eb="6">
      <t>センコウ</t>
    </rPh>
    <phoneticPr fontId="2"/>
  </si>
  <si>
    <t>七戸町道ノ上６７の１０</t>
  </si>
  <si>
    <t>尾上総合</t>
  </si>
  <si>
    <t>歯科衛生士</t>
  </si>
  <si>
    <t>事務職員</t>
    <rPh sb="0" eb="1">
      <t>コト</t>
    </rPh>
    <rPh sb="1" eb="2">
      <t>ツトム</t>
    </rPh>
    <rPh sb="2" eb="3">
      <t>ショク</t>
    </rPh>
    <rPh sb="3" eb="4">
      <t>イン</t>
    </rPh>
    <phoneticPr fontId="2"/>
  </si>
  <si>
    <t>十和田市</t>
  </si>
  <si>
    <t>分子生命科学科</t>
    <rPh sb="0" eb="2">
      <t>ブンシ</t>
    </rPh>
    <rPh sb="2" eb="4">
      <t>セイメイ</t>
    </rPh>
    <rPh sb="4" eb="7">
      <t>カガクカ</t>
    </rPh>
    <phoneticPr fontId="2"/>
  </si>
  <si>
    <t>036-0211</t>
  </si>
  <si>
    <t>030-0904</t>
  </si>
  <si>
    <t>三戸郡</t>
    <rPh sb="0" eb="2">
      <t>サンノヘ</t>
    </rPh>
    <rPh sb="2" eb="3">
      <t>グン</t>
    </rPh>
    <phoneticPr fontId="2"/>
  </si>
  <si>
    <t>生徒指導主事</t>
    <rPh sb="0" eb="4">
      <t>セイトシドウ</t>
    </rPh>
    <rPh sb="4" eb="6">
      <t>シュジ</t>
    </rPh>
    <phoneticPr fontId="2"/>
  </si>
  <si>
    <t>0036</t>
  </si>
  <si>
    <t xml:space="preserve"> 〃 (742)6624</t>
  </si>
  <si>
    <t>5536</t>
  </si>
  <si>
    <t>本郷</t>
  </si>
  <si>
    <t>六ヶ所村</t>
  </si>
  <si>
    <t>柏木農業</t>
  </si>
  <si>
    <t>039-3505</t>
  </si>
  <si>
    <t xml:space="preserve"> 〃  (56)2023</t>
  </si>
  <si>
    <t>高清水</t>
  </si>
  <si>
    <t>A286</t>
  </si>
  <si>
    <t>5541</t>
  </si>
  <si>
    <t>弘前工業</t>
  </si>
  <si>
    <t>　　　 就園率＝本年３月幼稚園修了者数÷本年度小学校第１学年児童数×100</t>
  </si>
  <si>
    <t>036-0145</t>
  </si>
  <si>
    <t>弘前実業</t>
  </si>
  <si>
    <t>0303</t>
  </si>
  <si>
    <t>039-1165</t>
  </si>
  <si>
    <t>在学者数計</t>
    <rPh sb="0" eb="3">
      <t>ザイガクシャ</t>
    </rPh>
    <rPh sb="3" eb="4">
      <t>スウ</t>
    </rPh>
    <rPh sb="4" eb="5">
      <t>ケイ</t>
    </rPh>
    <phoneticPr fontId="2"/>
  </si>
  <si>
    <t>大久保生平１</t>
  </si>
  <si>
    <t>弘前学院聖愛</t>
  </si>
  <si>
    <t>家</t>
  </si>
  <si>
    <t xml:space="preserve"> 〃   (96)1644</t>
  </si>
  <si>
    <t>036-0321</t>
  </si>
  <si>
    <t>大町一丁目３の９</t>
  </si>
  <si>
    <t>独立・併置校別</t>
    <rPh sb="0" eb="2">
      <t>ドクリツ</t>
    </rPh>
    <rPh sb="3" eb="5">
      <t>ヘイチ</t>
    </rPh>
    <rPh sb="5" eb="6">
      <t>コウ</t>
    </rPh>
    <rPh sb="6" eb="7">
      <t>ベツ</t>
    </rPh>
    <phoneticPr fontId="2"/>
  </si>
  <si>
    <t>さめ保育園</t>
  </si>
  <si>
    <t>英</t>
  </si>
  <si>
    <t>0022</t>
  </si>
  <si>
    <t>津軽</t>
    <rPh sb="0" eb="2">
      <t>ツガル</t>
    </rPh>
    <phoneticPr fontId="2"/>
  </si>
  <si>
    <t>0088</t>
  </si>
  <si>
    <t>農業</t>
    <rPh sb="0" eb="1">
      <t>ノウ</t>
    </rPh>
    <rPh sb="1" eb="2">
      <t>ギョウ</t>
    </rPh>
    <phoneticPr fontId="2"/>
  </si>
  <si>
    <t>039-3157</t>
  </si>
  <si>
    <t xml:space="preserve"> 〃  (29)3009</t>
  </si>
  <si>
    <t>1410</t>
  </si>
  <si>
    <t>五所川原第三</t>
    <rPh sb="0" eb="4">
      <t>ゴショガワラ</t>
    </rPh>
    <rPh sb="4" eb="5">
      <t>ダイ</t>
    </rPh>
    <rPh sb="5" eb="6">
      <t>サン</t>
    </rPh>
    <phoneticPr fontId="2"/>
  </si>
  <si>
    <t>児童・生徒数</t>
    <rPh sb="0" eb="2">
      <t>ジドウ</t>
    </rPh>
    <rPh sb="3" eb="5">
      <t>セイト</t>
    </rPh>
    <rPh sb="5" eb="6">
      <t>スウ</t>
    </rPh>
    <phoneticPr fontId="2"/>
  </si>
  <si>
    <t>野辺地町松ノ木１０６の１</t>
  </si>
  <si>
    <t>２学年</t>
  </si>
  <si>
    <t>5529</t>
  </si>
  <si>
    <t>25～29歳</t>
    <rPh sb="5" eb="6">
      <t>サイ</t>
    </rPh>
    <phoneticPr fontId="2"/>
  </si>
  <si>
    <t>七戸町舘野４７の３１</t>
  </si>
  <si>
    <t>中泊町計　2</t>
    <rPh sb="0" eb="2">
      <t>ナカハク</t>
    </rPh>
    <rPh sb="2" eb="3">
      <t>マチ</t>
    </rPh>
    <rPh sb="3" eb="4">
      <t>ケイ</t>
    </rPh>
    <phoneticPr fontId="2"/>
  </si>
  <si>
    <t>6007</t>
  </si>
  <si>
    <t>A062</t>
  </si>
  <si>
    <t>学校給食調理従事員</t>
  </si>
  <si>
    <t>青森第一うとう　　　　　　　　</t>
  </si>
  <si>
    <t>鈴木　規夫</t>
  </si>
  <si>
    <t>公
立</t>
    <rPh sb="0" eb="1">
      <t>コウ</t>
    </rPh>
    <rPh sb="3" eb="4">
      <t>タテ</t>
    </rPh>
    <phoneticPr fontId="2"/>
  </si>
  <si>
    <t>039-2223</t>
  </si>
  <si>
    <t>A038</t>
  </si>
  <si>
    <t>１学年</t>
    <rPh sb="1" eb="3">
      <t>ガクネン</t>
    </rPh>
    <phoneticPr fontId="2"/>
  </si>
  <si>
    <t>三沢カトリック　　　　　　　　</t>
  </si>
  <si>
    <t>おいらせ町苗平谷地４６</t>
  </si>
  <si>
    <t>017 (739)3421</t>
  </si>
  <si>
    <t>鮫町古馬屋２３の５</t>
  </si>
  <si>
    <t>大間　　　　　　　　　　　　　</t>
  </si>
  <si>
    <t>鶴田町鶴田早瀬６０の４</t>
  </si>
  <si>
    <t>中野一丁目１の１</t>
  </si>
  <si>
    <t>元町西六丁目２の１</t>
  </si>
  <si>
    <t>おおぞら</t>
  </si>
  <si>
    <t>017 (755)3271</t>
  </si>
  <si>
    <t>5553</t>
  </si>
  <si>
    <t>下長</t>
  </si>
  <si>
    <t>野田二丁目７の１</t>
  </si>
  <si>
    <t>六ヶ所</t>
  </si>
  <si>
    <t>六ヶ所村倉内笹崎３０５</t>
  </si>
  <si>
    <t xml:space="preserve"> 〃  (88)2231</t>
  </si>
  <si>
    <t>金浜</t>
  </si>
  <si>
    <t>037-0611</t>
  </si>
  <si>
    <t xml:space="preserve"> 〃 (781)1101</t>
  </si>
  <si>
    <t>034-8578</t>
  </si>
  <si>
    <t>岡三沢三丁目１の１</t>
  </si>
  <si>
    <t xml:space="preserve"> 〃  (68)2029</t>
  </si>
  <si>
    <t>十和田市相坂高清水７８の９２</t>
  </si>
  <si>
    <t>私立</t>
    <rPh sb="0" eb="1">
      <t>シ</t>
    </rPh>
    <rPh sb="1" eb="2">
      <t>コウリツ</t>
    </rPh>
    <phoneticPr fontId="2"/>
  </si>
  <si>
    <t>5544</t>
  </si>
  <si>
    <t xml:space="preserve"> 〒030-0132</t>
  </si>
  <si>
    <t>十和田市三本木下平２１５の１</t>
  </si>
  <si>
    <t>浜田</t>
  </si>
  <si>
    <t xml:space="preserve"> 〃   (27)2590</t>
  </si>
  <si>
    <t>017 (721)3655</t>
  </si>
  <si>
    <t>５学年</t>
    <rPh sb="1" eb="3">
      <t>ガクネン</t>
    </rPh>
    <phoneticPr fontId="2"/>
  </si>
  <si>
    <t>5548</t>
  </si>
  <si>
    <t>三沢市春日台二丁目１５４</t>
  </si>
  <si>
    <t>5532</t>
  </si>
  <si>
    <t>0138</t>
  </si>
  <si>
    <t>5806</t>
  </si>
  <si>
    <t>035-0054</t>
  </si>
  <si>
    <t>相内岩井８５</t>
  </si>
  <si>
    <t>むつ市海老川町６の１８</t>
  </si>
  <si>
    <t>036-8042</t>
  </si>
  <si>
    <t>今年度入学者</t>
    <rPh sb="0" eb="3">
      <t>コンネンド</t>
    </rPh>
    <rPh sb="3" eb="6">
      <t>ニュウガクシャ</t>
    </rPh>
    <phoneticPr fontId="2"/>
  </si>
  <si>
    <t xml:space="preserve"> 〃  (32)4054</t>
  </si>
  <si>
    <t>5533</t>
  </si>
  <si>
    <t xml:space="preserve"> 〃  (62)7311</t>
  </si>
  <si>
    <t>039-4601</t>
  </si>
  <si>
    <t>むつ市大湊大近川４４の８４</t>
  </si>
  <si>
    <t>学校給食調理従事員</t>
    <rPh sb="0" eb="2">
      <t>ガッコウ</t>
    </rPh>
    <rPh sb="2" eb="4">
      <t>キュウショク</t>
    </rPh>
    <rPh sb="4" eb="6">
      <t>チョウリ</t>
    </rPh>
    <rPh sb="6" eb="8">
      <t>ジュウジ</t>
    </rPh>
    <rPh sb="8" eb="9">
      <t>イン</t>
    </rPh>
    <phoneticPr fontId="2"/>
  </si>
  <si>
    <t>高等専門学校</t>
  </si>
  <si>
    <t>大間町大間大間平２０の４３</t>
  </si>
  <si>
    <t>４　　歳</t>
    <rPh sb="3" eb="4">
      <t>サイ</t>
    </rPh>
    <phoneticPr fontId="2"/>
  </si>
  <si>
    <t>健康科学専攻</t>
    <rPh sb="0" eb="2">
      <t>ケンコウ</t>
    </rPh>
    <rPh sb="2" eb="4">
      <t>カガク</t>
    </rPh>
    <rPh sb="4" eb="6">
      <t>センコウ</t>
    </rPh>
    <phoneticPr fontId="2"/>
  </si>
  <si>
    <t>寄宿舎指導員</t>
    <rPh sb="0" eb="3">
      <t>キシュクシャ</t>
    </rPh>
    <rPh sb="3" eb="6">
      <t>シドウイン</t>
    </rPh>
    <phoneticPr fontId="2"/>
  </si>
  <si>
    <t>50～59歳</t>
    <rPh sb="5" eb="6">
      <t>サイ</t>
    </rPh>
    <phoneticPr fontId="2"/>
  </si>
  <si>
    <t>八戸市類家一丁目４の４７</t>
  </si>
  <si>
    <t>5560</t>
  </si>
  <si>
    <t>片岡　千雪</t>
    <rPh sb="0" eb="2">
      <t>カタオカ</t>
    </rPh>
    <rPh sb="3" eb="4">
      <t>チ</t>
    </rPh>
    <rPh sb="4" eb="5">
      <t>ユキ</t>
    </rPh>
    <phoneticPr fontId="2"/>
  </si>
  <si>
    <t>外国人在学者数計</t>
    <rPh sb="0" eb="3">
      <t>ガイコクジン</t>
    </rPh>
    <rPh sb="3" eb="6">
      <t>ザイガクシャ</t>
    </rPh>
    <rPh sb="6" eb="7">
      <t>スウ</t>
    </rPh>
    <rPh sb="7" eb="8">
      <t>ケイ</t>
    </rPh>
    <phoneticPr fontId="2"/>
  </si>
  <si>
    <t>青森歯科医療専門学校　　　　</t>
  </si>
  <si>
    <t>八戸西</t>
  </si>
  <si>
    <t>南津軽郡</t>
    <rPh sb="0" eb="1">
      <t>ミナミ</t>
    </rPh>
    <rPh sb="1" eb="3">
      <t>ツガル</t>
    </rPh>
    <rPh sb="3" eb="4">
      <t>グン</t>
    </rPh>
    <phoneticPr fontId="2"/>
  </si>
  <si>
    <t>八戸市尻内町中根市１４</t>
  </si>
  <si>
    <t>A402</t>
  </si>
  <si>
    <t>園児のいない学級</t>
  </si>
  <si>
    <t>038-0014</t>
  </si>
  <si>
    <t>十和田湖</t>
  </si>
  <si>
    <t>三戸町川守田白坂ノ上３の１</t>
  </si>
  <si>
    <t>赤坂野崎１４の１</t>
  </si>
  <si>
    <t>南部町下名久井下諏訪平１</t>
  </si>
  <si>
    <t>外国人在学者数</t>
    <rPh sb="0" eb="3">
      <t>ガイコクジン</t>
    </rPh>
    <rPh sb="3" eb="6">
      <t>ザイガクシャ</t>
    </rPh>
    <rPh sb="6" eb="7">
      <t>スウ</t>
    </rPh>
    <phoneticPr fontId="2"/>
  </si>
  <si>
    <t>階上</t>
    <rPh sb="0" eb="2">
      <t>ハシカミ</t>
    </rPh>
    <phoneticPr fontId="2"/>
  </si>
  <si>
    <t>036-1323</t>
  </si>
  <si>
    <t>5546</t>
  </si>
  <si>
    <t>0172 (73)2276</t>
  </si>
  <si>
    <t>八戸水産</t>
  </si>
  <si>
    <t>３  歳</t>
    <rPh sb="3" eb="4">
      <t>サイ</t>
    </rPh>
    <phoneticPr fontId="2"/>
  </si>
  <si>
    <t>水</t>
  </si>
  <si>
    <t>八戸市江陽一丁目２の２７</t>
  </si>
  <si>
    <t>八戸商業</t>
  </si>
  <si>
    <t>八戸市十日市塚ノ下３の１</t>
  </si>
  <si>
    <t>0471</t>
  </si>
  <si>
    <t>西津軽郡</t>
    <rPh sb="0" eb="1">
      <t>ニシ</t>
    </rPh>
    <rPh sb="1" eb="3">
      <t>ツガル</t>
    </rPh>
    <rPh sb="3" eb="4">
      <t>グン</t>
    </rPh>
    <phoneticPr fontId="2"/>
  </si>
  <si>
    <t>031-8507</t>
  </si>
  <si>
    <t>家庭科</t>
    <rPh sb="0" eb="2">
      <t>カテイ</t>
    </rPh>
    <rPh sb="2" eb="3">
      <t>カ</t>
    </rPh>
    <phoneticPr fontId="2"/>
  </si>
  <si>
    <t>6000</t>
  </si>
  <si>
    <t>学校栄養職員</t>
  </si>
  <si>
    <t>0140</t>
  </si>
  <si>
    <t>その他</t>
  </si>
  <si>
    <t>青森明の星</t>
  </si>
  <si>
    <t>青森市松原二丁目１の２４</t>
  </si>
  <si>
    <t>幸畑一丁目２７の１</t>
  </si>
  <si>
    <t>異 　　動　 　種　 　別
（新設、廃止、名称　
変更、番号変更の別）</t>
    <rPh sb="0" eb="1">
      <t>イ</t>
    </rPh>
    <rPh sb="4" eb="5">
      <t>ドウ</t>
    </rPh>
    <rPh sb="8" eb="9">
      <t>タネ</t>
    </rPh>
    <rPh sb="12" eb="13">
      <t>ベツ</t>
    </rPh>
    <rPh sb="15" eb="17">
      <t>シンセツ</t>
    </rPh>
    <rPh sb="18" eb="20">
      <t>ハイシ</t>
    </rPh>
    <rPh sb="21" eb="23">
      <t>メイショウ</t>
    </rPh>
    <rPh sb="25" eb="27">
      <t>ヘンコウ</t>
    </rPh>
    <rPh sb="28" eb="30">
      <t>バンゴウ</t>
    </rPh>
    <rPh sb="30" eb="32">
      <t>ヘンコウ</t>
    </rPh>
    <rPh sb="33" eb="34">
      <t>ベツ</t>
    </rPh>
    <phoneticPr fontId="2"/>
  </si>
  <si>
    <t>大　 学 　院</t>
    <rPh sb="0" eb="1">
      <t>ダイ</t>
    </rPh>
    <rPh sb="3" eb="4">
      <t>ガク</t>
    </rPh>
    <rPh sb="6" eb="7">
      <t>イン</t>
    </rPh>
    <phoneticPr fontId="2"/>
  </si>
  <si>
    <t>6001</t>
  </si>
  <si>
    <t>おいらせ三本木７４の２８</t>
    <rPh sb="4" eb="7">
      <t>サンボンギ</t>
    </rPh>
    <phoneticPr fontId="2"/>
  </si>
  <si>
    <t>理療</t>
    <rPh sb="0" eb="1">
      <t>リ</t>
    </rPh>
    <rPh sb="1" eb="2">
      <t>リョウ</t>
    </rPh>
    <phoneticPr fontId="2"/>
  </si>
  <si>
    <t>038-1344</t>
  </si>
  <si>
    <t>031-0803</t>
  </si>
  <si>
    <t>青森山田こども園</t>
    <rPh sb="0" eb="2">
      <t>アオモリ</t>
    </rPh>
    <rPh sb="2" eb="4">
      <t>ヤマダ</t>
    </rPh>
    <rPh sb="7" eb="8">
      <t>エン</t>
    </rPh>
    <phoneticPr fontId="2"/>
  </si>
  <si>
    <t>私立全日制</t>
  </si>
  <si>
    <t>036-8163</t>
  </si>
  <si>
    <t>0176 (51)1850</t>
  </si>
  <si>
    <t>5804</t>
  </si>
  <si>
    <t>青森市勝田二丁目１１の１</t>
  </si>
  <si>
    <t>0175 (24)1720</t>
  </si>
  <si>
    <t>浪岡養護学校</t>
  </si>
  <si>
    <t>視覚障害</t>
  </si>
  <si>
    <t>福</t>
  </si>
  <si>
    <t>A139</t>
  </si>
  <si>
    <t>情</t>
  </si>
  <si>
    <t>うち
通信制</t>
    <rPh sb="3" eb="5">
      <t>ツウシン</t>
    </rPh>
    <rPh sb="5" eb="6">
      <t>セイ</t>
    </rPh>
    <phoneticPr fontId="2"/>
  </si>
  <si>
    <t>5805</t>
  </si>
  <si>
    <t>音</t>
  </si>
  <si>
    <t>野内</t>
  </si>
  <si>
    <t>碇ヶ関中央こども園</t>
  </si>
  <si>
    <t>東北町和山平１１の１</t>
  </si>
  <si>
    <t>青森公立大学</t>
  </si>
  <si>
    <t>0178 (52)3864</t>
  </si>
  <si>
    <t>松風塾</t>
  </si>
  <si>
    <t>教育委員会事務局等勤務者・その他</t>
  </si>
  <si>
    <t>青森市浪岡女鹿沢平野２１５の６</t>
  </si>
  <si>
    <t>A181</t>
  </si>
  <si>
    <t>5803</t>
  </si>
  <si>
    <t>東奥義塾</t>
  </si>
  <si>
    <t>定時制</t>
    <rPh sb="0" eb="3">
      <t>テイジセイ</t>
    </rPh>
    <phoneticPr fontId="2"/>
  </si>
  <si>
    <t>弘前市石川長者森６１の１</t>
  </si>
  <si>
    <t>036-0537</t>
  </si>
  <si>
    <t>０～２歳児入園</t>
    <rPh sb="3" eb="5">
      <t>サイジ</t>
    </rPh>
    <rPh sb="5" eb="7">
      <t>ニュウエン</t>
    </rPh>
    <phoneticPr fontId="2"/>
  </si>
  <si>
    <t>5801</t>
  </si>
  <si>
    <t>おいらせ町</t>
    <rPh sb="4" eb="5">
      <t>マチ</t>
    </rPh>
    <phoneticPr fontId="2"/>
  </si>
  <si>
    <t>A485</t>
  </si>
  <si>
    <t>弘前市原ヶ平山元１１２の２１</t>
  </si>
  <si>
    <t>031-0843</t>
  </si>
  <si>
    <t>0172 (32)7201</t>
  </si>
  <si>
    <t>県立</t>
    <rPh sb="0" eb="2">
      <t>ケンリツ</t>
    </rPh>
    <phoneticPr fontId="2"/>
  </si>
  <si>
    <t>5802</t>
  </si>
  <si>
    <t>王恵</t>
  </si>
  <si>
    <t>5814</t>
  </si>
  <si>
    <t>つぼみ保育園</t>
  </si>
  <si>
    <t>5815</t>
  </si>
  <si>
    <t>鶴田町</t>
  </si>
  <si>
    <t>特別支援学級</t>
    <rPh sb="0" eb="2">
      <t>トクベツ</t>
    </rPh>
    <rPh sb="2" eb="3">
      <t>シ</t>
    </rPh>
    <rPh sb="4" eb="6">
      <t>ガッキュウ</t>
    </rPh>
    <phoneticPr fontId="2"/>
  </si>
  <si>
    <t>相内岩井８１</t>
  </si>
  <si>
    <t>千葉学園</t>
  </si>
  <si>
    <t>根城こども園</t>
    <rPh sb="0" eb="2">
      <t>ネジョウ</t>
    </rPh>
    <rPh sb="5" eb="6">
      <t>エン</t>
    </rPh>
    <phoneticPr fontId="2"/>
  </si>
  <si>
    <t>0183</t>
  </si>
  <si>
    <t>5808</t>
  </si>
  <si>
    <t>助保育教諭</t>
    <rPh sb="0" eb="1">
      <t>ジョ</t>
    </rPh>
    <rPh sb="1" eb="3">
      <t>ホイク</t>
    </rPh>
    <rPh sb="3" eb="5">
      <t>キョウユ</t>
    </rPh>
    <phoneticPr fontId="2"/>
  </si>
  <si>
    <t>木造浮巣３１の５</t>
  </si>
  <si>
    <t>5809</t>
  </si>
  <si>
    <t>浪打二丁目６の３２</t>
  </si>
  <si>
    <t>A092</t>
  </si>
  <si>
    <t>かもめ　　　　　　　　　　　　</t>
  </si>
  <si>
    <t>家庭(下宿含む)</t>
    <rPh sb="0" eb="2">
      <t>カテイ</t>
    </rPh>
    <rPh sb="3" eb="5">
      <t>ゲシュク</t>
    </rPh>
    <rPh sb="5" eb="6">
      <t>フク</t>
    </rPh>
    <phoneticPr fontId="2"/>
  </si>
  <si>
    <t>八戸市湊高台六丁目１４の５</t>
  </si>
  <si>
    <t>0176 (62)3111</t>
  </si>
  <si>
    <t>036-8174</t>
  </si>
  <si>
    <t>八戸工業大学第一</t>
  </si>
  <si>
    <t>一日市保育園</t>
  </si>
  <si>
    <t>中泊町</t>
    <rPh sb="0" eb="1">
      <t>ナカ</t>
    </rPh>
    <rPh sb="2" eb="3">
      <t>マチ</t>
    </rPh>
    <phoneticPr fontId="2"/>
  </si>
  <si>
    <t>八戸工業大学第二</t>
  </si>
  <si>
    <t>八戸市妙大開６７</t>
  </si>
  <si>
    <t>B018</t>
  </si>
  <si>
    <t>白銀台保育園</t>
  </si>
  <si>
    <t>級別内訳</t>
    <rPh sb="0" eb="1">
      <t>キュウ</t>
    </rPh>
    <rPh sb="1" eb="2">
      <t>ベツ</t>
    </rPh>
    <rPh sb="2" eb="4">
      <t>ウチワケ</t>
    </rPh>
    <phoneticPr fontId="2"/>
  </si>
  <si>
    <t>教員組合事務専従者</t>
  </si>
  <si>
    <t>吹上</t>
  </si>
  <si>
    <t>私立通信制</t>
  </si>
  <si>
    <t>大畑</t>
  </si>
  <si>
    <t>0147</t>
  </si>
  <si>
    <t>8～12人</t>
    <rPh sb="4" eb="5">
      <t>ニン</t>
    </rPh>
    <phoneticPr fontId="2"/>
  </si>
  <si>
    <t>立蛇１１４の３</t>
  </si>
  <si>
    <t>留学者・海外日本人学校派遣者</t>
  </si>
  <si>
    <t>B001</t>
  </si>
  <si>
    <t>６年</t>
    <rPh sb="1" eb="2">
      <t>５ネン</t>
    </rPh>
    <phoneticPr fontId="2"/>
  </si>
  <si>
    <t>A146</t>
  </si>
  <si>
    <t>学校医（内科・耳鼻科・眼科医を含む）</t>
  </si>
  <si>
    <t>学校薬剤師</t>
  </si>
  <si>
    <t>朝陽</t>
  </si>
  <si>
    <t>塔ノ沢山１の１１</t>
  </si>
  <si>
    <t>9811</t>
  </si>
  <si>
    <t>学校図書館事務員</t>
  </si>
  <si>
    <t>青森市石江江渡１０１の１</t>
  </si>
  <si>
    <t>養護職員（看護師等）</t>
    <rPh sb="7" eb="8">
      <t>シ</t>
    </rPh>
    <phoneticPr fontId="2"/>
  </si>
  <si>
    <t>原別袖崎８</t>
  </si>
  <si>
    <t>大久保鷹待場３８の２</t>
  </si>
  <si>
    <t>学校調査番号</t>
    <rPh sb="0" eb="2">
      <t>ガッコウ</t>
    </rPh>
    <rPh sb="2" eb="4">
      <t>チョウサ</t>
    </rPh>
    <rPh sb="4" eb="6">
      <t>バンゴウ</t>
    </rPh>
    <phoneticPr fontId="2"/>
  </si>
  <si>
    <t>生徒指導主事</t>
  </si>
  <si>
    <t>038-0052</t>
  </si>
  <si>
    <t>進路指導主事</t>
  </si>
  <si>
    <t>東目屋</t>
  </si>
  <si>
    <t>所            在            地</t>
    <rPh sb="0" eb="27">
      <t>ショザイチ</t>
    </rPh>
    <phoneticPr fontId="2"/>
  </si>
  <si>
    <t>市町村立</t>
    <rPh sb="0" eb="1">
      <t>シ</t>
    </rPh>
    <rPh sb="1" eb="2">
      <t>チョウ</t>
    </rPh>
    <rPh sb="2" eb="4">
      <t>ソンリツ</t>
    </rPh>
    <phoneticPr fontId="2"/>
  </si>
  <si>
    <t>　　　</t>
  </si>
  <si>
    <t>市町村立</t>
    <rPh sb="0" eb="1">
      <t>シ</t>
    </rPh>
    <rPh sb="1" eb="2">
      <t>マチ</t>
    </rPh>
    <rPh sb="2" eb="4">
      <t>ソンリツ</t>
    </rPh>
    <phoneticPr fontId="2"/>
  </si>
  <si>
    <t>208</t>
  </si>
  <si>
    <t>20～24歳</t>
    <rPh sb="5" eb="6">
      <t>サイ</t>
    </rPh>
    <phoneticPr fontId="2"/>
  </si>
  <si>
    <t>8522</t>
  </si>
  <si>
    <t>本務教員数（全日制）</t>
    <rPh sb="0" eb="2">
      <t>ホンム</t>
    </rPh>
    <rPh sb="2" eb="4">
      <t>キョウイン</t>
    </rPh>
    <rPh sb="4" eb="5">
      <t>スウ</t>
    </rPh>
    <rPh sb="6" eb="9">
      <t>ゼンニチセイ</t>
    </rPh>
    <phoneticPr fontId="2"/>
  </si>
  <si>
    <t>30～39歳</t>
    <rPh sb="5" eb="6">
      <t>サイ</t>
    </rPh>
    <phoneticPr fontId="2"/>
  </si>
  <si>
    <t>自立活動担当教員</t>
    <rPh sb="0" eb="4">
      <t>ジリツカツドウ</t>
    </rPh>
    <rPh sb="4" eb="6">
      <t>タントウ</t>
    </rPh>
    <rPh sb="6" eb="8">
      <t>キョウイン</t>
    </rPh>
    <phoneticPr fontId="2"/>
  </si>
  <si>
    <t>40～49歳</t>
    <rPh sb="5" eb="6">
      <t>サイ</t>
    </rPh>
    <phoneticPr fontId="2"/>
  </si>
  <si>
    <t>下名久井白山８１</t>
  </si>
  <si>
    <t>市計</t>
  </si>
  <si>
    <t>階上町</t>
  </si>
  <si>
    <t>白銀町浜崖１３の２</t>
  </si>
  <si>
    <t>黒石市</t>
  </si>
  <si>
    <t>大根子字牧ケ袋８０</t>
  </si>
  <si>
    <t>五所川原市</t>
  </si>
  <si>
    <t>038-0015</t>
  </si>
  <si>
    <t>常盤野</t>
  </si>
  <si>
    <t>設置者別</t>
    <rPh sb="0" eb="3">
      <t>セッチシャ</t>
    </rPh>
    <rPh sb="3" eb="4">
      <t>ベツ</t>
    </rPh>
    <phoneticPr fontId="2"/>
  </si>
  <si>
    <t>三沢市</t>
  </si>
  <si>
    <t>事等数</t>
    <rPh sb="0" eb="1">
      <t>ジ</t>
    </rPh>
    <rPh sb="1" eb="2">
      <t>トウ</t>
    </rPh>
    <rPh sb="2" eb="3">
      <t>スウ</t>
    </rPh>
    <phoneticPr fontId="2"/>
  </si>
  <si>
    <t>六ヶ所村計　4</t>
  </si>
  <si>
    <t>風間浦村</t>
  </si>
  <si>
    <t>つがる市</t>
  </si>
  <si>
    <t>平川市</t>
    <rPh sb="0" eb="2">
      <t>ヒラカワ</t>
    </rPh>
    <phoneticPr fontId="2"/>
  </si>
  <si>
    <t xml:space="preserve"> 〃  (64)2025</t>
  </si>
  <si>
    <t>今別町</t>
  </si>
  <si>
    <t>038-1342</t>
  </si>
  <si>
    <t>町畑</t>
  </si>
  <si>
    <t>A486</t>
  </si>
  <si>
    <t>蓬田村</t>
  </si>
  <si>
    <t>031-0812</t>
  </si>
  <si>
    <t>8520</t>
  </si>
  <si>
    <t>鰺ヶ沢町</t>
  </si>
  <si>
    <t>全日制</t>
    <rPh sb="0" eb="1">
      <t>ゼン</t>
    </rPh>
    <rPh sb="1" eb="2">
      <t>ヒ</t>
    </rPh>
    <rPh sb="2" eb="3">
      <t>セイ</t>
    </rPh>
    <phoneticPr fontId="2"/>
  </si>
  <si>
    <t>荒川柴田９２の５</t>
  </si>
  <si>
    <t>（単位：人、％）</t>
    <rPh sb="1" eb="3">
      <t>タンイ</t>
    </rPh>
    <rPh sb="4" eb="5">
      <t>ヒト</t>
    </rPh>
    <phoneticPr fontId="2"/>
  </si>
  <si>
    <t>青森中央学院大学</t>
    <rPh sb="0" eb="1">
      <t>アオ</t>
    </rPh>
    <rPh sb="1" eb="2">
      <t>モリ</t>
    </rPh>
    <phoneticPr fontId="2"/>
  </si>
  <si>
    <t>深浦町</t>
  </si>
  <si>
    <t>036-8216</t>
  </si>
  <si>
    <t>中津軽郡</t>
    <rPh sb="0" eb="1">
      <t>ナカ</t>
    </rPh>
    <rPh sb="1" eb="3">
      <t>ツガル</t>
    </rPh>
    <rPh sb="3" eb="4">
      <t>グン</t>
    </rPh>
    <phoneticPr fontId="2"/>
  </si>
  <si>
    <t>西目屋村</t>
  </si>
  <si>
    <t>大鰐町</t>
  </si>
  <si>
    <t>039-1522</t>
  </si>
  <si>
    <t>田舎館村</t>
  </si>
  <si>
    <t>017 (726)2239</t>
  </si>
  <si>
    <t>校長名</t>
    <rPh sb="0" eb="2">
      <t>コウチョウ</t>
    </rPh>
    <rPh sb="2" eb="3">
      <t>メイ</t>
    </rPh>
    <phoneticPr fontId="2"/>
  </si>
  <si>
    <t>総合学科</t>
    <rPh sb="0" eb="4">
      <t>ソウゴウガッカ</t>
    </rPh>
    <phoneticPr fontId="2"/>
  </si>
  <si>
    <t>田面木赤坂１７の１</t>
  </si>
  <si>
    <t>上田面木こども園</t>
    <rPh sb="0" eb="1">
      <t>カミ</t>
    </rPh>
    <rPh sb="1" eb="4">
      <t>タモノキ</t>
    </rPh>
    <rPh sb="7" eb="8">
      <t>エン</t>
    </rPh>
    <phoneticPr fontId="2"/>
  </si>
  <si>
    <t>0262</t>
  </si>
  <si>
    <t>北津軽郡</t>
    <rPh sb="0" eb="1">
      <t>キタ</t>
    </rPh>
    <rPh sb="1" eb="3">
      <t>ツガル</t>
    </rPh>
    <rPh sb="3" eb="4">
      <t>グン</t>
    </rPh>
    <phoneticPr fontId="2"/>
  </si>
  <si>
    <t>板柳町</t>
  </si>
  <si>
    <t xml:space="preserve"> 〃  (781)0855</t>
  </si>
  <si>
    <t>ミューズ保育園</t>
  </si>
  <si>
    <t>盲学校</t>
  </si>
  <si>
    <t>準</t>
  </si>
  <si>
    <t xml:space="preserve"> 〃 (788)0713</t>
  </si>
  <si>
    <t>末広町１</t>
  </si>
  <si>
    <t>野辺地町</t>
  </si>
  <si>
    <t>横浜町</t>
  </si>
  <si>
    <t>浪岡北</t>
  </si>
  <si>
    <t>東北町</t>
    <rPh sb="0" eb="2">
      <t>トウホク</t>
    </rPh>
    <phoneticPr fontId="2"/>
  </si>
  <si>
    <t>新里中樋田６３の１</t>
  </si>
  <si>
    <t>おいらせ町</t>
    <rPh sb="4" eb="5">
      <t>チョウ</t>
    </rPh>
    <phoneticPr fontId="2"/>
  </si>
  <si>
    <t>大間町</t>
  </si>
  <si>
    <t>人間健康学科</t>
    <rPh sb="0" eb="2">
      <t>ニンゲン</t>
    </rPh>
    <rPh sb="2" eb="4">
      <t>ケンコウ</t>
    </rPh>
    <rPh sb="4" eb="5">
      <t>ガク</t>
    </rPh>
    <rPh sb="5" eb="6">
      <t>カ</t>
    </rPh>
    <phoneticPr fontId="2"/>
  </si>
  <si>
    <t>東通村</t>
  </si>
  <si>
    <t>教育事務所</t>
    <rPh sb="0" eb="2">
      <t>キョウイク</t>
    </rPh>
    <rPh sb="2" eb="4">
      <t>ジム</t>
    </rPh>
    <rPh sb="4" eb="5">
      <t>ショ</t>
    </rPh>
    <phoneticPr fontId="2"/>
  </si>
  <si>
    <t>もりのか保育園</t>
  </si>
  <si>
    <t>定時制課程との併修者</t>
    <rPh sb="0" eb="3">
      <t>テイジセイ</t>
    </rPh>
    <rPh sb="3" eb="5">
      <t>カテイ</t>
    </rPh>
    <rPh sb="7" eb="8">
      <t>アワ</t>
    </rPh>
    <rPh sb="8" eb="9">
      <t>シュウ</t>
    </rPh>
    <rPh sb="9" eb="10">
      <t>シャ</t>
    </rPh>
    <phoneticPr fontId="2"/>
  </si>
  <si>
    <t>佐井村</t>
  </si>
  <si>
    <t>五戸町</t>
  </si>
  <si>
    <t>田子町</t>
  </si>
  <si>
    <t>４年</t>
    <rPh sb="0" eb="2">
      <t>４ネン</t>
    </rPh>
    <phoneticPr fontId="2"/>
  </si>
  <si>
    <t>私立の内訳</t>
  </si>
  <si>
    <t>新郷村</t>
  </si>
  <si>
    <t>本務教員数</t>
  </si>
  <si>
    <t>１学年</t>
  </si>
  <si>
    <t xml:space="preserve"> 〃  (35)5133</t>
  </si>
  <si>
    <t>岩館下り松７２の２</t>
  </si>
  <si>
    <t>３学年</t>
  </si>
  <si>
    <t>三八</t>
    <rPh sb="0" eb="1">
      <t>サン</t>
    </rPh>
    <rPh sb="1" eb="2">
      <t>パチ</t>
    </rPh>
    <phoneticPr fontId="2"/>
  </si>
  <si>
    <t>校長</t>
  </si>
  <si>
    <t>根城九丁目２２の５０</t>
  </si>
  <si>
    <t>助教諭</t>
  </si>
  <si>
    <t>栄養教諭</t>
    <rPh sb="0" eb="2">
      <t>エイヨウ</t>
    </rPh>
    <phoneticPr fontId="2"/>
  </si>
  <si>
    <t>部主事</t>
    <rPh sb="0" eb="1">
      <t>ブ</t>
    </rPh>
    <rPh sb="1" eb="3">
      <t>シュジ</t>
    </rPh>
    <phoneticPr fontId="2"/>
  </si>
  <si>
    <t>講師</t>
  </si>
  <si>
    <t>合浦一丁目１１の１０</t>
  </si>
  <si>
    <t>負担法による者</t>
  </si>
  <si>
    <t>B023</t>
  </si>
  <si>
    <t>0156</t>
  </si>
  <si>
    <t>017 (739)5135</t>
  </si>
  <si>
    <t>031-0082</t>
  </si>
  <si>
    <t xml:space="preserve"> 〃  (74)2161</t>
  </si>
  <si>
    <t>平川市</t>
    <rPh sb="0" eb="2">
      <t>ヒラカワ</t>
    </rPh>
    <rPh sb="2" eb="3">
      <t>シ</t>
    </rPh>
    <phoneticPr fontId="2"/>
  </si>
  <si>
    <t xml:space="preserve"> 〃   (32)5465</t>
  </si>
  <si>
    <t>黒石</t>
  </si>
  <si>
    <t>三戸郡</t>
  </si>
  <si>
    <t>浪岡野沢</t>
  </si>
  <si>
    <t>西津軽郡</t>
    <rPh sb="1" eb="3">
      <t>ツガル</t>
    </rPh>
    <phoneticPr fontId="2"/>
  </si>
  <si>
    <t>合計</t>
    <rPh sb="0" eb="2">
      <t>ゴウケイ</t>
    </rPh>
    <phoneticPr fontId="2"/>
  </si>
  <si>
    <t xml:space="preserve">  １  学校の設置・廃止</t>
    <rPh sb="5" eb="7">
      <t>ガッコウ</t>
    </rPh>
    <rPh sb="8" eb="10">
      <t>セッチ</t>
    </rPh>
    <rPh sb="11" eb="13">
      <t>ハイシ</t>
    </rPh>
    <phoneticPr fontId="2"/>
  </si>
  <si>
    <t>実習助手</t>
    <rPh sb="0" eb="2">
      <t>ジッシュウ</t>
    </rPh>
    <rPh sb="2" eb="4">
      <t>ジョシュ</t>
    </rPh>
    <phoneticPr fontId="2"/>
  </si>
  <si>
    <t>南津軽郡</t>
    <rPh sb="1" eb="3">
      <t>ツガル</t>
    </rPh>
    <phoneticPr fontId="2"/>
  </si>
  <si>
    <t>入学者募集停止の課程数</t>
    <rPh sb="0" eb="2">
      <t>ニュウガク</t>
    </rPh>
    <rPh sb="2" eb="3">
      <t>シャ</t>
    </rPh>
    <rPh sb="3" eb="5">
      <t>ボシュウ</t>
    </rPh>
    <rPh sb="5" eb="7">
      <t>テイシ</t>
    </rPh>
    <rPh sb="8" eb="10">
      <t>カテイ</t>
    </rPh>
    <rPh sb="10" eb="11">
      <t>スウ</t>
    </rPh>
    <phoneticPr fontId="2"/>
  </si>
  <si>
    <t>勝田二丁目１１の３</t>
  </si>
  <si>
    <t>下北郡</t>
  </si>
  <si>
    <t>0172 (44)3015</t>
  </si>
  <si>
    <t>たんぽぽ　　　　　　　　　　　</t>
  </si>
  <si>
    <t>国立</t>
  </si>
  <si>
    <t>0154</t>
  </si>
  <si>
    <t>つがる市</t>
    <rPh sb="3" eb="4">
      <t>シ</t>
    </rPh>
    <phoneticPr fontId="2"/>
  </si>
  <si>
    <t>延数</t>
    <rPh sb="0" eb="2">
      <t>ノベスウ</t>
    </rPh>
    <phoneticPr fontId="2"/>
  </si>
  <si>
    <t>030-8520</t>
  </si>
  <si>
    <t>青森市青葉三丁目１３の４０</t>
  </si>
  <si>
    <t>A501</t>
  </si>
  <si>
    <t>八戸聖ウルスラ学院</t>
  </si>
  <si>
    <t>富野こども園</t>
  </si>
  <si>
    <t>鶴田</t>
    <rPh sb="0" eb="2">
      <t>ツルタ</t>
    </rPh>
    <phoneticPr fontId="2"/>
  </si>
  <si>
    <t>岡三沢</t>
  </si>
  <si>
    <t>（単位：校）</t>
    <rPh sb="1" eb="3">
      <t>タンイ</t>
    </rPh>
    <rPh sb="4" eb="5">
      <t>コウ</t>
    </rPh>
    <phoneticPr fontId="2"/>
  </si>
  <si>
    <t>0178 (27)2245</t>
  </si>
  <si>
    <t xml:space="preserve"> 〃  (33)0023</t>
  </si>
  <si>
    <t>こども園かまや</t>
  </si>
  <si>
    <t>034-0085</t>
  </si>
  <si>
    <t>036-8154</t>
  </si>
  <si>
    <t>へき地等指定の有無別学校数</t>
    <rPh sb="0" eb="3">
      <t>ヘキチ</t>
    </rPh>
    <rPh sb="3" eb="4">
      <t>トウ</t>
    </rPh>
    <rPh sb="4" eb="6">
      <t>シテイ</t>
    </rPh>
    <rPh sb="7" eb="9">
      <t>ウム</t>
    </rPh>
    <rPh sb="9" eb="10">
      <t>ベツ</t>
    </rPh>
    <rPh sb="10" eb="12">
      <t>ガッコウ</t>
    </rPh>
    <rPh sb="12" eb="13">
      <t>スウ</t>
    </rPh>
    <phoneticPr fontId="2"/>
  </si>
  <si>
    <t>みどりの風こども園かなぎ</t>
  </si>
  <si>
    <t>へき地等指定無計</t>
    <rPh sb="0" eb="3">
      <t>ヘキチ</t>
    </rPh>
    <rPh sb="3" eb="4">
      <t>トウ</t>
    </rPh>
    <rPh sb="4" eb="6">
      <t>シテイ</t>
    </rPh>
    <rPh sb="6" eb="7">
      <t>ナシ</t>
    </rPh>
    <rPh sb="7" eb="8">
      <t>ケイ</t>
    </rPh>
    <phoneticPr fontId="2"/>
  </si>
  <si>
    <t xml:space="preserve"> 〃   (82)3030</t>
  </si>
  <si>
    <t>泉川</t>
  </si>
  <si>
    <t>野尻野田６０</t>
  </si>
  <si>
    <t>学科名</t>
    <rPh sb="0" eb="2">
      <t>ガッカ</t>
    </rPh>
    <rPh sb="2" eb="3">
      <t>メイ</t>
    </rPh>
    <phoneticPr fontId="2"/>
  </si>
  <si>
    <t>準へき地</t>
    <rPh sb="0" eb="1">
      <t>ジュン</t>
    </rPh>
    <rPh sb="1" eb="4">
      <t>ヘキチ</t>
    </rPh>
    <phoneticPr fontId="2"/>
  </si>
  <si>
    <t>単式学級</t>
    <rPh sb="0" eb="2">
      <t>タンシキ</t>
    </rPh>
    <rPh sb="2" eb="4">
      <t>ガッキュウ</t>
    </rPh>
    <phoneticPr fontId="2"/>
  </si>
  <si>
    <t>３学年</t>
    <rPh sb="1" eb="3">
      <t>ガクネン</t>
    </rPh>
    <phoneticPr fontId="2"/>
  </si>
  <si>
    <t>036-8072</t>
  </si>
  <si>
    <t>複式学級</t>
    <rPh sb="0" eb="2">
      <t>フクシキ</t>
    </rPh>
    <rPh sb="2" eb="4">
      <t>ガッキュウ</t>
    </rPh>
    <phoneticPr fontId="2"/>
  </si>
  <si>
    <t>五戸町狐森北１１の１</t>
  </si>
  <si>
    <t>0011</t>
  </si>
  <si>
    <t>13～20人</t>
    <rPh sb="5" eb="6">
      <t>ニン</t>
    </rPh>
    <phoneticPr fontId="2"/>
  </si>
  <si>
    <t>41人以上</t>
    <rPh sb="2" eb="3">
      <t>ニン</t>
    </rPh>
    <rPh sb="3" eb="5">
      <t>イジョウ</t>
    </rPh>
    <phoneticPr fontId="2"/>
  </si>
  <si>
    <t>４学年</t>
    <rPh sb="1" eb="3">
      <t>ガクネン</t>
    </rPh>
    <phoneticPr fontId="2"/>
  </si>
  <si>
    <t>電話番号</t>
    <rPh sb="0" eb="2">
      <t>デンワ</t>
    </rPh>
    <rPh sb="2" eb="4">
      <t>バンゴウ</t>
    </rPh>
    <phoneticPr fontId="2"/>
  </si>
  <si>
    <t>病気</t>
    <rPh sb="0" eb="2">
      <t>ビョウキ</t>
    </rPh>
    <phoneticPr fontId="2"/>
  </si>
  <si>
    <t>愛育　　　　　　　　　　　　　</t>
  </si>
  <si>
    <t>その他</t>
    <rPh sb="0" eb="3">
      <t>ソノタ</t>
    </rPh>
    <phoneticPr fontId="2"/>
  </si>
  <si>
    <t>専修学校</t>
  </si>
  <si>
    <t>おぶちこども園</t>
  </si>
  <si>
    <t>033-0133</t>
  </si>
  <si>
    <t>産休代替等教職員数</t>
    <rPh sb="0" eb="2">
      <t>サンキュウ</t>
    </rPh>
    <rPh sb="2" eb="4">
      <t>ダイタイ</t>
    </rPh>
    <rPh sb="4" eb="5">
      <t>トウ</t>
    </rPh>
    <rPh sb="5" eb="8">
      <t>キョウショクイン</t>
    </rPh>
    <rPh sb="8" eb="9">
      <t>スウ</t>
    </rPh>
    <phoneticPr fontId="2"/>
  </si>
  <si>
    <t>名川</t>
    <rPh sb="0" eb="2">
      <t>ナガワ</t>
    </rPh>
    <phoneticPr fontId="2"/>
  </si>
  <si>
    <t>蓮沼２</t>
  </si>
  <si>
    <t>学校医等数</t>
    <rPh sb="0" eb="2">
      <t>ガッコウ</t>
    </rPh>
    <rPh sb="2" eb="3">
      <t>イ</t>
    </rPh>
    <rPh sb="3" eb="4">
      <t>トウ</t>
    </rPh>
    <rPh sb="4" eb="5">
      <t>スウ</t>
    </rPh>
    <phoneticPr fontId="2"/>
  </si>
  <si>
    <t>区分　</t>
    <rPh sb="0" eb="2">
      <t>クブン</t>
    </rPh>
    <phoneticPr fontId="2"/>
  </si>
  <si>
    <t>負担法による者</t>
    <rPh sb="0" eb="3">
      <t>フタンホウ</t>
    </rPh>
    <rPh sb="6" eb="7">
      <t>モノ</t>
    </rPh>
    <phoneticPr fontId="2"/>
  </si>
  <si>
    <t>学校栄養職員</t>
    <rPh sb="0" eb="2">
      <t>ガッコウ</t>
    </rPh>
    <rPh sb="2" eb="4">
      <t>エイヨウ</t>
    </rPh>
    <rPh sb="4" eb="6">
      <t>ショクイン</t>
    </rPh>
    <phoneticPr fontId="2"/>
  </si>
  <si>
    <t>その他の者</t>
    <rPh sb="0" eb="2">
      <t>ソノタオ</t>
    </rPh>
    <rPh sb="2" eb="3">
      <t>タ</t>
    </rPh>
    <rPh sb="4" eb="5">
      <t>モノ</t>
    </rPh>
    <phoneticPr fontId="2"/>
  </si>
  <si>
    <t>ひまわり保育園</t>
  </si>
  <si>
    <t>定時制独立校</t>
    <rPh sb="0" eb="3">
      <t>テイジセイ</t>
    </rPh>
    <rPh sb="3" eb="5">
      <t>ドクリツ</t>
    </rPh>
    <rPh sb="5" eb="6">
      <t>コウ</t>
    </rPh>
    <phoneticPr fontId="2"/>
  </si>
  <si>
    <t>全日制（併置＋独立）（再掲）</t>
    <rPh sb="0" eb="3">
      <t>ゼンニチセイ</t>
    </rPh>
    <rPh sb="4" eb="6">
      <t>ヘイチ</t>
    </rPh>
    <rPh sb="7" eb="9">
      <t>ドクリツ</t>
    </rPh>
    <rPh sb="11" eb="12">
      <t>サイ</t>
    </rPh>
    <rPh sb="12" eb="13">
      <t>ケイ</t>
    </rPh>
    <phoneticPr fontId="2"/>
  </si>
  <si>
    <t xml:space="preserve"> 〃  (32)0247</t>
  </si>
  <si>
    <t>正津川</t>
  </si>
  <si>
    <t>定時制（併置＋独立）（再掲）</t>
    <rPh sb="0" eb="3">
      <t>テイジセイ</t>
    </rPh>
    <rPh sb="4" eb="6">
      <t>ヘイチ</t>
    </rPh>
    <rPh sb="7" eb="9">
      <t>ドクリツ</t>
    </rPh>
    <rPh sb="11" eb="12">
      <t>サイ</t>
    </rPh>
    <rPh sb="12" eb="13">
      <t>ケイ</t>
    </rPh>
    <phoneticPr fontId="2"/>
  </si>
  <si>
    <t>定時制（本科）の昼夜別</t>
    <rPh sb="0" eb="3">
      <t>テイジセイ</t>
    </rPh>
    <rPh sb="4" eb="6">
      <t>ホンカ</t>
    </rPh>
    <rPh sb="8" eb="10">
      <t>チュウヤ</t>
    </rPh>
    <rPh sb="10" eb="11">
      <t>ベツ</t>
    </rPh>
    <phoneticPr fontId="2"/>
  </si>
  <si>
    <t>036-1205</t>
  </si>
  <si>
    <t>039-1104</t>
  </si>
  <si>
    <t>岡三沢八丁目９３の２</t>
  </si>
  <si>
    <t>夜</t>
    <rPh sb="0" eb="1">
      <t>ヨル</t>
    </rPh>
    <phoneticPr fontId="2"/>
  </si>
  <si>
    <t>0252</t>
  </si>
  <si>
    <t>原ヶ平山中３２の１０</t>
  </si>
  <si>
    <t>高等部本科</t>
    <rPh sb="0" eb="3">
      <t>コウトウブ</t>
    </rPh>
    <rPh sb="3" eb="5">
      <t>ホンカ</t>
    </rPh>
    <phoneticPr fontId="2"/>
  </si>
  <si>
    <t>全日制</t>
    <rPh sb="0" eb="3">
      <t>ゼンニチセイ</t>
    </rPh>
    <phoneticPr fontId="2"/>
  </si>
  <si>
    <t>　 ２　幼保連携型認定こども園　　　</t>
    <rPh sb="4" eb="6">
      <t>ヨウホ</t>
    </rPh>
    <rPh sb="6" eb="8">
      <t>レンケイ</t>
    </rPh>
    <rPh sb="8" eb="9">
      <t>ガタ</t>
    </rPh>
    <rPh sb="9" eb="11">
      <t>ニンテイ</t>
    </rPh>
    <rPh sb="14" eb="15">
      <t>エン</t>
    </rPh>
    <phoneticPr fontId="2"/>
  </si>
  <si>
    <t>国際園芸農学科</t>
    <rPh sb="0" eb="2">
      <t>コクサイ</t>
    </rPh>
    <rPh sb="2" eb="4">
      <t>エンゲイ</t>
    </rPh>
    <rPh sb="4" eb="7">
      <t>ノウガッカ</t>
    </rPh>
    <phoneticPr fontId="2"/>
  </si>
  <si>
    <t>平賀西</t>
    <rPh sb="0" eb="2">
      <t>ヒラカ</t>
    </rPh>
    <rPh sb="2" eb="3">
      <t>ニシ</t>
    </rPh>
    <phoneticPr fontId="2"/>
  </si>
  <si>
    <t>国　　　　立</t>
    <rPh sb="0" eb="1">
      <t>クニ</t>
    </rPh>
    <rPh sb="5" eb="6">
      <t>タテ</t>
    </rPh>
    <phoneticPr fontId="2"/>
  </si>
  <si>
    <t>短期大学</t>
  </si>
  <si>
    <t>在籍生徒数のいない課程数</t>
    <rPh sb="0" eb="2">
      <t>ザイセキ</t>
    </rPh>
    <rPh sb="2" eb="5">
      <t>セイトスウ</t>
    </rPh>
    <rPh sb="9" eb="11">
      <t>カテイ</t>
    </rPh>
    <rPh sb="11" eb="12">
      <t>スウ</t>
    </rPh>
    <phoneticPr fontId="2"/>
  </si>
  <si>
    <t>A281</t>
  </si>
  <si>
    <t>学科数</t>
    <rPh sb="0" eb="2">
      <t>ガッカ</t>
    </rPh>
    <rPh sb="2" eb="3">
      <t>スウ</t>
    </rPh>
    <phoneticPr fontId="2"/>
  </si>
  <si>
    <t>警 備 員   ・   そ の 他</t>
  </si>
  <si>
    <t>本務教員数（定時制）</t>
    <rPh sb="0" eb="2">
      <t>ホンム</t>
    </rPh>
    <rPh sb="2" eb="4">
      <t>キョウイン</t>
    </rPh>
    <rPh sb="4" eb="5">
      <t>スウ</t>
    </rPh>
    <rPh sb="6" eb="9">
      <t>テイジセイ</t>
    </rPh>
    <phoneticPr fontId="2"/>
  </si>
  <si>
    <t>0173 (74)2054</t>
  </si>
  <si>
    <t>036-1502</t>
  </si>
  <si>
    <t>兼務教員数（定時制）</t>
    <rPh sb="0" eb="2">
      <t>ケンム</t>
    </rPh>
    <rPh sb="2" eb="4">
      <t>キョウイン</t>
    </rPh>
    <rPh sb="4" eb="5">
      <t>スウ</t>
    </rPh>
    <rPh sb="6" eb="9">
      <t>テイジセイ</t>
    </rPh>
    <phoneticPr fontId="2"/>
  </si>
  <si>
    <t>休職等教員数（全日制）</t>
    <rPh sb="0" eb="2">
      <t>キュウショク</t>
    </rPh>
    <rPh sb="2" eb="3">
      <t>トウ</t>
    </rPh>
    <rPh sb="3" eb="5">
      <t>キョウイン</t>
    </rPh>
    <rPh sb="5" eb="6">
      <t>スウ</t>
    </rPh>
    <rPh sb="7" eb="10">
      <t>ゼンニチセイ</t>
    </rPh>
    <phoneticPr fontId="2"/>
  </si>
  <si>
    <t>下北郡</t>
    <rPh sb="0" eb="2">
      <t>シモキタ</t>
    </rPh>
    <rPh sb="2" eb="3">
      <t>グン</t>
    </rPh>
    <phoneticPr fontId="2"/>
  </si>
  <si>
    <t>030-0915</t>
  </si>
  <si>
    <t>教育委員会事務局等勤務者・その他</t>
    <rPh sb="0" eb="2">
      <t>キョウイク</t>
    </rPh>
    <rPh sb="2" eb="5">
      <t>イインカイ</t>
    </rPh>
    <rPh sb="5" eb="8">
      <t>ジムキョク</t>
    </rPh>
    <rPh sb="8" eb="9">
      <t>トウ</t>
    </rPh>
    <rPh sb="9" eb="12">
      <t>キンムシャ</t>
    </rPh>
    <rPh sb="13" eb="16">
      <t>ソノタ</t>
    </rPh>
    <phoneticPr fontId="2"/>
  </si>
  <si>
    <t xml:space="preserve"> 〃  (776)5538</t>
  </si>
  <si>
    <t>江陽五丁目９の２４</t>
  </si>
  <si>
    <t>学年主任</t>
    <rPh sb="0" eb="2">
      <t>ガクネン</t>
    </rPh>
    <rPh sb="2" eb="4">
      <t>シュニン</t>
    </rPh>
    <phoneticPr fontId="2"/>
  </si>
  <si>
    <t>柏</t>
  </si>
  <si>
    <t>保健主事</t>
    <rPh sb="0" eb="2">
      <t>ホケン</t>
    </rPh>
    <rPh sb="2" eb="4">
      <t>シュジ</t>
    </rPh>
    <phoneticPr fontId="2"/>
  </si>
  <si>
    <t>017 (781)1068</t>
  </si>
  <si>
    <t>舎監</t>
    <rPh sb="0" eb="2">
      <t>シャカン</t>
    </rPh>
    <phoneticPr fontId="2"/>
  </si>
  <si>
    <t>学校歯科医</t>
    <rPh sb="0" eb="2">
      <t>ガッコウ</t>
    </rPh>
    <rPh sb="2" eb="5">
      <t>シカイ</t>
    </rPh>
    <phoneticPr fontId="2"/>
  </si>
  <si>
    <t>学校薬剤師</t>
    <rPh sb="0" eb="2">
      <t>ガッコウ</t>
    </rPh>
    <rPh sb="2" eb="5">
      <t>ヤクザイシ</t>
    </rPh>
    <phoneticPr fontId="2"/>
  </si>
  <si>
    <t>A119</t>
  </si>
  <si>
    <t>ソフトウェア情報学部</t>
    <rPh sb="6" eb="8">
      <t>ジョウホウ</t>
    </rPh>
    <rPh sb="8" eb="10">
      <t>ガクブ</t>
    </rPh>
    <phoneticPr fontId="2"/>
  </si>
  <si>
    <t xml:space="preserve">事務職員 </t>
    <rPh sb="0" eb="2">
      <t>ジム</t>
    </rPh>
    <rPh sb="2" eb="4">
      <t>ショクイン</t>
    </rPh>
    <phoneticPr fontId="2"/>
  </si>
  <si>
    <t>栄養教諭</t>
    <rPh sb="0" eb="2">
      <t>エイヨウ</t>
    </rPh>
    <rPh sb="2" eb="4">
      <t>キョウユ</t>
    </rPh>
    <phoneticPr fontId="2"/>
  </si>
  <si>
    <t>外国人生徒数</t>
    <rPh sb="0" eb="3">
      <t>ガイコクジン</t>
    </rPh>
    <rPh sb="3" eb="6">
      <t>セイトスウ</t>
    </rPh>
    <phoneticPr fontId="2"/>
  </si>
  <si>
    <t>豊富町屏風山１の２９７</t>
    <rPh sb="0" eb="2">
      <t>ホウフ</t>
    </rPh>
    <rPh sb="2" eb="3">
      <t>マチ</t>
    </rPh>
    <rPh sb="3" eb="5">
      <t>ビョウブ</t>
    </rPh>
    <rPh sb="5" eb="6">
      <t>ヤマ</t>
    </rPh>
    <phoneticPr fontId="2"/>
  </si>
  <si>
    <t>関係
文化･教養</t>
    <rPh sb="0" eb="2">
      <t>カンケイ</t>
    </rPh>
    <rPh sb="3" eb="5">
      <t>ブンカ</t>
    </rPh>
    <rPh sb="6" eb="8">
      <t>キョウヨウ</t>
    </rPh>
    <phoneticPr fontId="2"/>
  </si>
  <si>
    <t>明星　　　　　　　　　　　　　</t>
  </si>
  <si>
    <t>普通科</t>
    <rPh sb="0" eb="3">
      <t>フツウカ</t>
    </rPh>
    <phoneticPr fontId="2"/>
  </si>
  <si>
    <t xml:space="preserve"> 〃  (27)3165</t>
  </si>
  <si>
    <t>芽生保育園</t>
  </si>
  <si>
    <t>工業科</t>
    <rPh sb="0" eb="2">
      <t>コウギョウ</t>
    </rPh>
    <rPh sb="2" eb="3">
      <t>カ</t>
    </rPh>
    <phoneticPr fontId="2"/>
  </si>
  <si>
    <t>033-0001</t>
  </si>
  <si>
    <t>0139</t>
  </si>
  <si>
    <t>障害種別</t>
    <rPh sb="0" eb="2">
      <t>ショウガイ</t>
    </rPh>
    <rPh sb="2" eb="4">
      <t>シュベツ</t>
    </rPh>
    <phoneticPr fontId="2"/>
  </si>
  <si>
    <t>弘前市医師会看護専門学校</t>
  </si>
  <si>
    <t>県立計　20</t>
  </si>
  <si>
    <t>課程別・学科別生徒数及び入学状況（県立）</t>
    <rPh sb="0" eb="3">
      <t>カテイベツ</t>
    </rPh>
    <rPh sb="4" eb="7">
      <t>ガッカベツ</t>
    </rPh>
    <rPh sb="7" eb="10">
      <t>セイトスウ</t>
    </rPh>
    <rPh sb="10" eb="11">
      <t>オヨ</t>
    </rPh>
    <rPh sb="12" eb="14">
      <t>ニュウガク</t>
    </rPh>
    <rPh sb="14" eb="16">
      <t>ジョウキョウ</t>
    </rPh>
    <rPh sb="17" eb="19">
      <t>ケンリツ</t>
    </rPh>
    <phoneticPr fontId="2"/>
  </si>
  <si>
    <t>協力校</t>
    <rPh sb="0" eb="2">
      <t>キョウリョク</t>
    </rPh>
    <rPh sb="2" eb="3">
      <t>コウ</t>
    </rPh>
    <phoneticPr fontId="2"/>
  </si>
  <si>
    <t>旭町二丁目１１の１</t>
  </si>
  <si>
    <t>中津軽郡　1</t>
  </si>
  <si>
    <t>入学志願者</t>
    <rPh sb="0" eb="2">
      <t>ニュウガク</t>
    </rPh>
    <rPh sb="2" eb="5">
      <t>シガンシャ</t>
    </rPh>
    <phoneticPr fontId="2"/>
  </si>
  <si>
    <t>他県所在中学校卒業者(再掲)</t>
    <rPh sb="0" eb="2">
      <t>タケン</t>
    </rPh>
    <rPh sb="2" eb="4">
      <t>ショザイ</t>
    </rPh>
    <rPh sb="4" eb="7">
      <t>チュウガッコウ</t>
    </rPh>
    <rPh sb="7" eb="10">
      <t>ソツギョウシャ</t>
    </rPh>
    <rPh sb="11" eb="12">
      <t>サイ</t>
    </rPh>
    <rPh sb="12" eb="13">
      <t>ケイ</t>
    </rPh>
    <phoneticPr fontId="2"/>
  </si>
  <si>
    <t>0179 (22)1926</t>
  </si>
  <si>
    <t>生徒数</t>
    <rPh sb="0" eb="3">
      <t>セイトスウ</t>
    </rPh>
    <phoneticPr fontId="2"/>
  </si>
  <si>
    <t>三千石五十嵐１０３</t>
  </si>
  <si>
    <t>当校の通信制課程の生徒数</t>
    <rPh sb="0" eb="2">
      <t>トウコウ</t>
    </rPh>
    <rPh sb="3" eb="6">
      <t>ツウシンセイ</t>
    </rPh>
    <rPh sb="6" eb="8">
      <t>カテイ</t>
    </rPh>
    <rPh sb="9" eb="12">
      <t>セイトスウ</t>
    </rPh>
    <phoneticPr fontId="2"/>
  </si>
  <si>
    <t>通信制課程との併修者</t>
    <rPh sb="0" eb="3">
      <t>ツウシンセイ</t>
    </rPh>
    <rPh sb="3" eb="5">
      <t>カテイ</t>
    </rPh>
    <rPh sb="7" eb="8">
      <t>アワ</t>
    </rPh>
    <rPh sb="8" eb="9">
      <t>シュウ</t>
    </rPh>
    <rPh sb="9" eb="10">
      <t>シャ</t>
    </rPh>
    <phoneticPr fontId="2"/>
  </si>
  <si>
    <t>三本木</t>
    <rPh sb="0" eb="3">
      <t>サンボンギ</t>
    </rPh>
    <phoneticPr fontId="2"/>
  </si>
  <si>
    <t>0291</t>
  </si>
  <si>
    <t>60歳以上</t>
    <rPh sb="2" eb="3">
      <t>サイ</t>
    </rPh>
    <rPh sb="3" eb="5">
      <t>イジョウ</t>
    </rPh>
    <phoneticPr fontId="2"/>
  </si>
  <si>
    <t>用             務             員</t>
  </si>
  <si>
    <t>0176 (53)2168</t>
  </si>
  <si>
    <t>他校の定時制課程からの併修者</t>
    <rPh sb="0" eb="2">
      <t>タコウ</t>
    </rPh>
    <rPh sb="3" eb="6">
      <t>テイジセイ</t>
    </rPh>
    <rPh sb="6" eb="8">
      <t>カテイ</t>
    </rPh>
    <rPh sb="11" eb="12">
      <t>アワ</t>
    </rPh>
    <rPh sb="12" eb="13">
      <t>シュウ</t>
    </rPh>
    <rPh sb="13" eb="14">
      <t>シャ</t>
    </rPh>
    <phoneticPr fontId="2"/>
  </si>
  <si>
    <t>A435</t>
  </si>
  <si>
    <t>0020</t>
  </si>
  <si>
    <t>他校の通信制課程からの併修者</t>
    <rPh sb="0" eb="2">
      <t>タコウ</t>
    </rPh>
    <rPh sb="3" eb="6">
      <t>ツウシンセイ</t>
    </rPh>
    <rPh sb="6" eb="8">
      <t>カテイ</t>
    </rPh>
    <rPh sb="11" eb="12">
      <t>アワ</t>
    </rPh>
    <rPh sb="12" eb="13">
      <t>シュウ</t>
    </rPh>
    <rPh sb="13" eb="14">
      <t>シャ</t>
    </rPh>
    <phoneticPr fontId="2"/>
  </si>
  <si>
    <t>廿三日町１１</t>
  </si>
  <si>
    <t>３歳児のみ</t>
  </si>
  <si>
    <t>久須志二丁目９の１</t>
  </si>
  <si>
    <t>大坊こども園</t>
  </si>
  <si>
    <t>城南こども園</t>
  </si>
  <si>
    <t>黒石市　2</t>
  </si>
  <si>
    <t>中学校</t>
  </si>
  <si>
    <t>昨年度間入学者</t>
    <rPh sb="0" eb="3">
      <t>サクネンド</t>
    </rPh>
    <rPh sb="3" eb="4">
      <t>カン</t>
    </rPh>
    <rPh sb="4" eb="7">
      <t>ニュウガクシャ</t>
    </rPh>
    <phoneticPr fontId="2"/>
  </si>
  <si>
    <t>退学者数（昨年度間）</t>
    <rPh sb="0" eb="3">
      <t>タイガクシャ</t>
    </rPh>
    <rPh sb="3" eb="4">
      <t>スウ</t>
    </rPh>
    <rPh sb="5" eb="8">
      <t>サクネンド</t>
    </rPh>
    <rPh sb="8" eb="9">
      <t>カン</t>
    </rPh>
    <phoneticPr fontId="2"/>
  </si>
  <si>
    <t>単位修得者数</t>
    <rPh sb="0" eb="2">
      <t>タンイ</t>
    </rPh>
    <rPh sb="2" eb="5">
      <t>シュウトクシャ</t>
    </rPh>
    <rPh sb="5" eb="6">
      <t>スウ</t>
    </rPh>
    <phoneticPr fontId="2"/>
  </si>
  <si>
    <t>青森第二養護学校</t>
  </si>
  <si>
    <t>中南　26</t>
  </si>
  <si>
    <t>0142</t>
  </si>
  <si>
    <t>030-0936</t>
  </si>
  <si>
    <t>校内</t>
    <rPh sb="0" eb="2">
      <t>コウナイ</t>
    </rPh>
    <phoneticPr fontId="2"/>
  </si>
  <si>
    <t>036-8214</t>
  </si>
  <si>
    <t>幼稚部</t>
    <rPh sb="0" eb="2">
      <t>ヨウチ</t>
    </rPh>
    <rPh sb="2" eb="3">
      <t>ブ</t>
    </rPh>
    <phoneticPr fontId="2"/>
  </si>
  <si>
    <t>同一年齢の幼児で編制</t>
    <rPh sb="0" eb="2">
      <t>ドウイツ</t>
    </rPh>
    <rPh sb="2" eb="4">
      <t>ネンレイ</t>
    </rPh>
    <rPh sb="5" eb="7">
      <t>ヨウジ</t>
    </rPh>
    <rPh sb="8" eb="10">
      <t>ヘンセイ</t>
    </rPh>
    <phoneticPr fontId="2"/>
  </si>
  <si>
    <t>036-8112</t>
  </si>
  <si>
    <t>重複障害学級（再掲）</t>
    <rPh sb="0" eb="2">
      <t>ジュウフク</t>
    </rPh>
    <rPh sb="2" eb="4">
      <t>ショウガイ</t>
    </rPh>
    <rPh sb="4" eb="6">
      <t>ガッキュウスウ</t>
    </rPh>
    <rPh sb="7" eb="8">
      <t>サイ</t>
    </rPh>
    <rPh sb="8" eb="9">
      <t>ケイ</t>
    </rPh>
    <phoneticPr fontId="2"/>
  </si>
  <si>
    <t>1270</t>
  </si>
  <si>
    <t>安全システム工学専攻</t>
    <rPh sb="0" eb="2">
      <t>アンゼン</t>
    </rPh>
    <rPh sb="6" eb="8">
      <t>コウガク</t>
    </rPh>
    <rPh sb="8" eb="10">
      <t>センコウ</t>
    </rPh>
    <phoneticPr fontId="2"/>
  </si>
  <si>
    <t>中学部</t>
    <rPh sb="0" eb="1">
      <t>チュウ</t>
    </rPh>
    <rPh sb="1" eb="2">
      <t>ガク</t>
    </rPh>
    <rPh sb="2" eb="3">
      <t>ブ</t>
    </rPh>
    <phoneticPr fontId="2"/>
  </si>
  <si>
    <t>中学部</t>
    <rPh sb="0" eb="2">
      <t>チュウガク</t>
    </rPh>
    <rPh sb="2" eb="3">
      <t>ブ</t>
    </rPh>
    <phoneticPr fontId="2"/>
  </si>
  <si>
    <t>学年別在学者数</t>
    <rPh sb="0" eb="3">
      <t>ガクネンベツ</t>
    </rPh>
    <rPh sb="3" eb="6">
      <t>ザイガクシャ</t>
    </rPh>
    <rPh sb="6" eb="7">
      <t>スウ</t>
    </rPh>
    <phoneticPr fontId="2"/>
  </si>
  <si>
    <t>大野前田７５の３</t>
  </si>
  <si>
    <t>自然エネルギー学科</t>
    <rPh sb="0" eb="2">
      <t>シゼン</t>
    </rPh>
    <rPh sb="7" eb="9">
      <t>ガッカ</t>
    </rPh>
    <phoneticPr fontId="2"/>
  </si>
  <si>
    <t>036-8173</t>
  </si>
  <si>
    <t>年齢別在学者数</t>
    <rPh sb="0" eb="3">
      <t>ネンレイベツ</t>
    </rPh>
    <rPh sb="3" eb="6">
      <t>ザイガクシャ</t>
    </rPh>
    <rPh sb="6" eb="7">
      <t>スウ</t>
    </rPh>
    <phoneticPr fontId="2"/>
  </si>
  <si>
    <t>0175 (73)7337</t>
  </si>
  <si>
    <t>0304</t>
  </si>
  <si>
    <t>鮫町赤コウ５５の５９</t>
  </si>
  <si>
    <t>0039</t>
  </si>
  <si>
    <t>12～14歳</t>
    <rPh sb="5" eb="6">
      <t>サイ</t>
    </rPh>
    <phoneticPr fontId="2"/>
  </si>
  <si>
    <t>南田中北原５８の８６</t>
  </si>
  <si>
    <t>18～20歳</t>
    <rPh sb="5" eb="6">
      <t>サイ</t>
    </rPh>
    <phoneticPr fontId="2"/>
  </si>
  <si>
    <t>0176 (53)6747</t>
  </si>
  <si>
    <t>寄宿舎</t>
    <rPh sb="0" eb="3">
      <t>キシュクシャ</t>
    </rPh>
    <phoneticPr fontId="2"/>
  </si>
  <si>
    <t>石手洗油久保４の３</t>
  </si>
  <si>
    <t>児童福祉施設</t>
    <rPh sb="0" eb="2">
      <t>ジドウ</t>
    </rPh>
    <rPh sb="2" eb="4">
      <t>フクシ</t>
    </rPh>
    <rPh sb="4" eb="6">
      <t>シセツ</t>
    </rPh>
    <phoneticPr fontId="2"/>
  </si>
  <si>
    <t>用務員</t>
    <rPh sb="0" eb="3">
      <t>ヨウムイン</t>
    </rPh>
    <phoneticPr fontId="2"/>
  </si>
  <si>
    <t>五戸町地蔵岱１５の２５０</t>
  </si>
  <si>
    <t>２個学年</t>
    <rPh sb="1" eb="2">
      <t>コ</t>
    </rPh>
    <rPh sb="2" eb="3">
      <t>ガク</t>
    </rPh>
    <rPh sb="3" eb="4">
      <t>ネン</t>
    </rPh>
    <phoneticPr fontId="2"/>
  </si>
  <si>
    <t>0136</t>
  </si>
  <si>
    <t>国立療養所重心病棟</t>
    <rPh sb="0" eb="2">
      <t>コクリツ</t>
    </rPh>
    <rPh sb="2" eb="5">
      <t>リョウヨウジョ</t>
    </rPh>
    <rPh sb="5" eb="7">
      <t>ジュウシン</t>
    </rPh>
    <rPh sb="7" eb="9">
      <t>ビョウトウ</t>
    </rPh>
    <phoneticPr fontId="2"/>
  </si>
  <si>
    <t>その他の医療機関</t>
    <rPh sb="0" eb="3">
      <t>ソノタ</t>
    </rPh>
    <rPh sb="4" eb="8">
      <t>イリョウキカン</t>
    </rPh>
    <phoneticPr fontId="2"/>
  </si>
  <si>
    <t>寄宿舎専任職員数</t>
    <rPh sb="0" eb="3">
      <t>キシュクシャ</t>
    </rPh>
    <rPh sb="3" eb="5">
      <t>センニン</t>
    </rPh>
    <rPh sb="5" eb="7">
      <t>ショクイン</t>
    </rPh>
    <rPh sb="7" eb="8">
      <t>スウ</t>
    </rPh>
    <phoneticPr fontId="2"/>
  </si>
  <si>
    <t>理由別長期欠席者数</t>
    <rPh sb="0" eb="3">
      <t>リユウベツ</t>
    </rPh>
    <rPh sb="3" eb="5">
      <t>チョウキ</t>
    </rPh>
    <rPh sb="5" eb="8">
      <t>ケッセキシャ</t>
    </rPh>
    <rPh sb="8" eb="9">
      <t>スウ</t>
    </rPh>
    <phoneticPr fontId="2"/>
  </si>
  <si>
    <t>蓬田村中沢浪返４８の２</t>
  </si>
  <si>
    <t>転入者</t>
    <rPh sb="0" eb="3">
      <t>テンニュウシャ</t>
    </rPh>
    <phoneticPr fontId="2"/>
  </si>
  <si>
    <t>おいらせ町沼端１４の７５</t>
    <rPh sb="5" eb="6">
      <t>ヌマ</t>
    </rPh>
    <rPh sb="6" eb="7">
      <t>ハタ</t>
    </rPh>
    <phoneticPr fontId="2"/>
  </si>
  <si>
    <t>転出者</t>
    <rPh sb="0" eb="3">
      <t>テンシュツシャ</t>
    </rPh>
    <phoneticPr fontId="2"/>
  </si>
  <si>
    <t>東大野一丁目３の１</t>
  </si>
  <si>
    <t>〔表１　幼稚園数の推移〕</t>
    <rPh sb="1" eb="2">
      <t>ヒョウ</t>
    </rPh>
    <rPh sb="4" eb="7">
      <t>ヨウチエン</t>
    </rPh>
    <rPh sb="7" eb="8">
      <t>スウ</t>
    </rPh>
    <rPh sb="9" eb="11">
      <t>スイイ</t>
    </rPh>
    <phoneticPr fontId="2"/>
  </si>
  <si>
    <t>転入・転出状況</t>
    <rPh sb="0" eb="2">
      <t>テンニュウ</t>
    </rPh>
    <rPh sb="3" eb="5">
      <t>テンシュツ</t>
    </rPh>
    <rPh sb="5" eb="7">
      <t>ジョウキョウ</t>
    </rPh>
    <phoneticPr fontId="2"/>
  </si>
  <si>
    <t>寮務主任</t>
    <rPh sb="0" eb="1">
      <t>リョウ</t>
    </rPh>
    <rPh sb="1" eb="2">
      <t>ム</t>
    </rPh>
    <rPh sb="2" eb="4">
      <t>シュニン</t>
    </rPh>
    <phoneticPr fontId="2"/>
  </si>
  <si>
    <t>小中野三丁目３の５３</t>
  </si>
  <si>
    <t>細越早稲田４２</t>
  </si>
  <si>
    <t>森田町森田月見野１２の５</t>
  </si>
  <si>
    <t>休職等教員数</t>
    <rPh sb="0" eb="2">
      <t>キュウショク</t>
    </rPh>
    <rPh sb="2" eb="3">
      <t>トウ</t>
    </rPh>
    <rPh sb="3" eb="5">
      <t>キョウイン</t>
    </rPh>
    <rPh sb="5" eb="6">
      <t>スウ</t>
    </rPh>
    <phoneticPr fontId="2"/>
  </si>
  <si>
    <t>036-8364</t>
  </si>
  <si>
    <t>本務職員数</t>
    <rPh sb="0" eb="2">
      <t>ホンム</t>
    </rPh>
    <rPh sb="2" eb="5">
      <t>ショクインスウ</t>
    </rPh>
    <phoneticPr fontId="2"/>
  </si>
  <si>
    <t>上北郡</t>
    <rPh sb="0" eb="2">
      <t>カミキタ</t>
    </rPh>
    <rPh sb="2" eb="3">
      <t>グン</t>
    </rPh>
    <phoneticPr fontId="2"/>
  </si>
  <si>
    <t xml:space="preserve"> 〃  (776)7625</t>
  </si>
  <si>
    <t>さくら保育園</t>
  </si>
  <si>
    <t>1262</t>
  </si>
  <si>
    <t>学年別　　　生徒数</t>
    <rPh sb="6" eb="8">
      <t>セイト</t>
    </rPh>
    <phoneticPr fontId="2"/>
  </si>
  <si>
    <t>石川</t>
    <rPh sb="0" eb="2">
      <t>イシカワ</t>
    </rPh>
    <phoneticPr fontId="2"/>
  </si>
  <si>
    <t>児童・生徒数別学校数</t>
    <rPh sb="0" eb="2">
      <t>ジドウ</t>
    </rPh>
    <rPh sb="3" eb="5">
      <t>セイト</t>
    </rPh>
    <rPh sb="5" eb="6">
      <t>スウ</t>
    </rPh>
    <rPh sb="6" eb="7">
      <t>ベツ</t>
    </rPh>
    <rPh sb="7" eb="9">
      <t>ガッコウ</t>
    </rPh>
    <rPh sb="9" eb="10">
      <t>スウ</t>
    </rPh>
    <phoneticPr fontId="2"/>
  </si>
  <si>
    <t xml:space="preserve"> 〃 (734)2704</t>
  </si>
  <si>
    <t>7人以下</t>
    <rPh sb="1" eb="2">
      <t>ニン</t>
    </rPh>
    <rPh sb="2" eb="4">
      <t>イカ</t>
    </rPh>
    <phoneticPr fontId="2"/>
  </si>
  <si>
    <t>勝田二丁目２５の１２</t>
  </si>
  <si>
    <t>白銀町栗沢道３８</t>
  </si>
  <si>
    <t>産休代替教員</t>
    <rPh sb="0" eb="2">
      <t>サンキュウ</t>
    </rPh>
    <rPh sb="2" eb="4">
      <t>ダイタイ</t>
    </rPh>
    <rPh sb="4" eb="6">
      <t>キョウイン</t>
    </rPh>
    <phoneticPr fontId="2"/>
  </si>
  <si>
    <t xml:space="preserve"> 〃 (734)5579</t>
  </si>
  <si>
    <t>所在地</t>
    <rPh sb="0" eb="3">
      <t>ショザイチ</t>
    </rPh>
    <phoneticPr fontId="2"/>
  </si>
  <si>
    <t>４歳</t>
    <rPh sb="1" eb="2">
      <t>３サイ</t>
    </rPh>
    <phoneticPr fontId="2"/>
  </si>
  <si>
    <t>４歳児と５歳児</t>
  </si>
  <si>
    <t>１年</t>
    <rPh sb="1" eb="2">
      <t>１ネン</t>
    </rPh>
    <phoneticPr fontId="2"/>
  </si>
  <si>
    <t>種差</t>
  </si>
  <si>
    <t xml:space="preserve"> 〃 (728)5030</t>
  </si>
  <si>
    <t>２年</t>
    <rPh sb="1" eb="2">
      <t>ネン</t>
    </rPh>
    <phoneticPr fontId="2"/>
  </si>
  <si>
    <t>Ⅱ　設 置 者 別 集 計 編</t>
    <rPh sb="6" eb="7">
      <t>シャ</t>
    </rPh>
    <rPh sb="8" eb="9">
      <t>ベツ</t>
    </rPh>
    <rPh sb="14" eb="15">
      <t>ヘン</t>
    </rPh>
    <phoneticPr fontId="2"/>
  </si>
  <si>
    <t xml:space="preserve"> 〃   (57)3431</t>
  </si>
  <si>
    <t xml:space="preserve"> 〃 (781)0308</t>
  </si>
  <si>
    <t xml:space="preserve"> 〃  (788)0715</t>
  </si>
  <si>
    <t>３年</t>
    <rPh sb="0" eb="2">
      <t>３ネン</t>
    </rPh>
    <phoneticPr fontId="2"/>
  </si>
  <si>
    <t xml:space="preserve"> 〃  (24)1810</t>
  </si>
  <si>
    <t>５年</t>
    <rPh sb="0" eb="2">
      <t>５ネン</t>
    </rPh>
    <phoneticPr fontId="2"/>
  </si>
  <si>
    <t>大鰐町計　1</t>
  </si>
  <si>
    <t>へき地等指定学校の単式・複式及び特別支援学級数</t>
    <rPh sb="9" eb="11">
      <t>タンシキ</t>
    </rPh>
    <rPh sb="12" eb="14">
      <t>フクシキ</t>
    </rPh>
    <rPh sb="14" eb="15">
      <t>オヨ</t>
    </rPh>
    <rPh sb="16" eb="18">
      <t>トクベツ</t>
    </rPh>
    <rPh sb="18" eb="20">
      <t>シエン</t>
    </rPh>
    <rPh sb="20" eb="22">
      <t>ガッキュウ</t>
    </rPh>
    <rPh sb="22" eb="23">
      <t>スウ</t>
    </rPh>
    <phoneticPr fontId="2"/>
  </si>
  <si>
    <t>奥瀬下川目１０２の２</t>
  </si>
  <si>
    <t>035-0052</t>
  </si>
  <si>
    <t>６年</t>
    <rPh sb="0" eb="2">
      <t>６ネン</t>
    </rPh>
    <phoneticPr fontId="2"/>
  </si>
  <si>
    <t>４年</t>
    <rPh sb="1" eb="2">
      <t>３ネン</t>
    </rPh>
    <phoneticPr fontId="2"/>
  </si>
  <si>
    <t>是川</t>
  </si>
  <si>
    <t>修業年限１年以上</t>
    <rPh sb="0" eb="2">
      <t>シュウギョウ</t>
    </rPh>
    <rPh sb="2" eb="4">
      <t>ネンゲン</t>
    </rPh>
    <rPh sb="5" eb="6">
      <t>ネン</t>
    </rPh>
    <rPh sb="6" eb="8">
      <t>イジョウ</t>
    </rPh>
    <phoneticPr fontId="2"/>
  </si>
  <si>
    <t>特別支援学級
担当教員</t>
    <rPh sb="0" eb="2">
      <t>トクベツ</t>
    </rPh>
    <rPh sb="2" eb="4">
      <t>シエン</t>
    </rPh>
    <rPh sb="4" eb="6">
      <t>ガッキュウ</t>
    </rPh>
    <rPh sb="7" eb="9">
      <t>タントウ</t>
    </rPh>
    <rPh sb="9" eb="11">
      <t>キョウイン</t>
    </rPh>
    <phoneticPr fontId="2"/>
  </si>
  <si>
    <t>学校種別、設置者別</t>
    <rPh sb="0" eb="2">
      <t>ガッコウ</t>
    </rPh>
    <rPh sb="2" eb="4">
      <t>シュベツ</t>
    </rPh>
    <rPh sb="5" eb="8">
      <t>セッチシャ</t>
    </rPh>
    <rPh sb="8" eb="9">
      <t>ベツ</t>
    </rPh>
    <phoneticPr fontId="2"/>
  </si>
  <si>
    <t xml:space="preserve"> 〃   (78)2069</t>
  </si>
  <si>
    <t>５歳児のみ</t>
  </si>
  <si>
    <t xml:space="preserve"> 〃   (45)4150</t>
  </si>
  <si>
    <t>３歳児と４歳児</t>
  </si>
  <si>
    <t>1612</t>
  </si>
  <si>
    <t>0598</t>
  </si>
  <si>
    <t>莨町</t>
  </si>
  <si>
    <t>職務上の負傷疾病</t>
  </si>
  <si>
    <t>地域マネジメント研究科</t>
    <rPh sb="0" eb="2">
      <t>チイキ</t>
    </rPh>
    <rPh sb="8" eb="11">
      <t>ケンキュウカ</t>
    </rPh>
    <phoneticPr fontId="2"/>
  </si>
  <si>
    <t>1080</t>
  </si>
  <si>
    <t>0430</t>
  </si>
  <si>
    <t>八戸盲学校</t>
  </si>
  <si>
    <t>036-0203</t>
  </si>
  <si>
    <t>保健主事</t>
  </si>
  <si>
    <t xml:space="preserve"> 〃  (25)5315</t>
  </si>
  <si>
    <t>舎監</t>
  </si>
  <si>
    <t>A147</t>
  </si>
  <si>
    <t xml:space="preserve"> 〃  (52)3464</t>
  </si>
  <si>
    <t>養護教諭・養護助教諭・栄養教諭</t>
    <rPh sb="11" eb="13">
      <t>エイヨウ</t>
    </rPh>
    <rPh sb="13" eb="15">
      <t>キョウユ</t>
    </rPh>
    <phoneticPr fontId="2"/>
  </si>
  <si>
    <t>039-2567</t>
  </si>
  <si>
    <t>知的障害</t>
  </si>
  <si>
    <t>江渡　　　　　　　　　　　　　</t>
  </si>
  <si>
    <t>社会学科</t>
    <rPh sb="0" eb="2">
      <t>シャカイ</t>
    </rPh>
    <rPh sb="2" eb="4">
      <t>ガッカ</t>
    </rPh>
    <phoneticPr fontId="2"/>
  </si>
  <si>
    <t>1960</t>
  </si>
  <si>
    <t>0172 (36)5011</t>
  </si>
  <si>
    <t>黒石養護学校</t>
  </si>
  <si>
    <t xml:space="preserve"> 〃  (76)2016</t>
  </si>
  <si>
    <t>9711</t>
  </si>
  <si>
    <t>青森市矢田前浅井２４の２</t>
  </si>
  <si>
    <t>039-4222</t>
  </si>
  <si>
    <t>八戸市柏崎六丁目２９の２４</t>
  </si>
  <si>
    <t>0439</t>
  </si>
  <si>
    <t>0178 (43)3962</t>
  </si>
  <si>
    <t>青森聾学校</t>
  </si>
  <si>
    <t>青森市安田稲森１２５の１</t>
  </si>
  <si>
    <t>２　　歳　　児</t>
    <rPh sb="3" eb="4">
      <t>トシ</t>
    </rPh>
    <rPh sb="6" eb="7">
      <t>ジ</t>
    </rPh>
    <phoneticPr fontId="2"/>
  </si>
  <si>
    <t>017 (766)1834</t>
  </si>
  <si>
    <t>弘前聾学校</t>
  </si>
  <si>
    <t>030-0963</t>
  </si>
  <si>
    <t>弘前市原ヶ平三丁目３の１</t>
  </si>
  <si>
    <t>8570</t>
  </si>
  <si>
    <t>ＮＯＧＩこども園</t>
  </si>
  <si>
    <t>9813</t>
  </si>
  <si>
    <t>学       科       名</t>
    <rPh sb="0" eb="9">
      <t>ガッカ</t>
    </rPh>
    <rPh sb="16" eb="17">
      <t>メイ</t>
    </rPh>
    <phoneticPr fontId="2"/>
  </si>
  <si>
    <t>青森山田高</t>
  </si>
  <si>
    <t>039-5201</t>
  </si>
  <si>
    <t>八戸聾学校</t>
  </si>
  <si>
    <t>A143</t>
  </si>
  <si>
    <t>高杉神原７の１</t>
  </si>
  <si>
    <t>9911</t>
  </si>
  <si>
    <t>私立計</t>
    <rPh sb="0" eb="2">
      <t>シリツ</t>
    </rPh>
    <rPh sb="2" eb="3">
      <t>ケイ</t>
    </rPh>
    <phoneticPr fontId="2"/>
  </si>
  <si>
    <t>0051</t>
  </si>
  <si>
    <t>青森第一養護学校</t>
  </si>
  <si>
    <t>おいらせ町青葉五丁目５０の８４１</t>
  </si>
  <si>
    <t>038-0003</t>
  </si>
  <si>
    <t>9912</t>
  </si>
  <si>
    <t>青森市戸山宮崎５６</t>
  </si>
  <si>
    <t>9915</t>
  </si>
  <si>
    <t>青森市東造道一丁目７の１</t>
  </si>
  <si>
    <t>東三番町３６の１</t>
  </si>
  <si>
    <t>15          歳</t>
    <rPh sb="12" eb="13">
      <t>サイ</t>
    </rPh>
    <phoneticPr fontId="2"/>
  </si>
  <si>
    <t>9913</t>
  </si>
  <si>
    <t>古川三丁目７の１４</t>
  </si>
  <si>
    <t>青森第一高等養護学校</t>
  </si>
  <si>
    <t>緑二丁目１０の１０</t>
  </si>
  <si>
    <t>038-0057</t>
  </si>
  <si>
    <t>031-0841</t>
  </si>
  <si>
    <t>白ゆり　　　　　　　　　　　　</t>
  </si>
  <si>
    <t xml:space="preserve"> 〃  (77)2277</t>
  </si>
  <si>
    <t>9932</t>
  </si>
  <si>
    <t>9960</t>
  </si>
  <si>
    <t>弘前第一養護学校</t>
  </si>
  <si>
    <t>0173 (72)3083</t>
  </si>
  <si>
    <t>大学</t>
  </si>
  <si>
    <t>036-8385</t>
  </si>
  <si>
    <t>9931</t>
  </si>
  <si>
    <t>八戸第二養護学校</t>
  </si>
  <si>
    <t>0172 (54)8260</t>
  </si>
  <si>
    <t>むつ養護学校</t>
  </si>
  <si>
    <t>0013</t>
  </si>
  <si>
    <t>9962</t>
  </si>
  <si>
    <t>森田養護学校</t>
  </si>
  <si>
    <t>038-2817</t>
  </si>
  <si>
    <t>つがる市森田町床舞鶴喰１０４の５</t>
  </si>
  <si>
    <t>城北</t>
  </si>
  <si>
    <t>七戸養護学校</t>
  </si>
  <si>
    <t>七戸町蛇坂５７の３１</t>
  </si>
  <si>
    <t>0176 (62)2331</t>
  </si>
  <si>
    <t>0176 (23)5341</t>
  </si>
  <si>
    <t>0245</t>
  </si>
  <si>
    <t>視覚障害</t>
    <rPh sb="0" eb="2">
      <t>シカク</t>
    </rPh>
    <rPh sb="2" eb="4">
      <t>ショウガイ</t>
    </rPh>
    <phoneticPr fontId="2"/>
  </si>
  <si>
    <t>0591</t>
  </si>
  <si>
    <t>小川町一丁目１８の１０</t>
  </si>
  <si>
    <t>課程別・学科別生徒数及び入学状況（県立＋私立）</t>
    <rPh sb="0" eb="3">
      <t>カテイベツ</t>
    </rPh>
    <rPh sb="4" eb="7">
      <t>ガッカベツ</t>
    </rPh>
    <rPh sb="7" eb="10">
      <t>セイトスウ</t>
    </rPh>
    <rPh sb="10" eb="11">
      <t>オヨ</t>
    </rPh>
    <rPh sb="12" eb="14">
      <t>ニュウガク</t>
    </rPh>
    <rPh sb="14" eb="16">
      <t>ジョウキョウ</t>
    </rPh>
    <rPh sb="17" eb="19">
      <t>ケンリツ</t>
    </rPh>
    <rPh sb="20" eb="22">
      <t>シリツ</t>
    </rPh>
    <phoneticPr fontId="2"/>
  </si>
  <si>
    <t>0592</t>
  </si>
  <si>
    <t>037-0202</t>
  </si>
  <si>
    <t>第三田名部</t>
  </si>
  <si>
    <t>0594</t>
  </si>
  <si>
    <t>大開二丁目５の１</t>
  </si>
  <si>
    <t>035-0011</t>
  </si>
  <si>
    <t>浪館志田３６</t>
  </si>
  <si>
    <t>奥内中野４０</t>
  </si>
  <si>
    <t>関根</t>
  </si>
  <si>
    <t>関根北関根９９の２</t>
  </si>
  <si>
    <t>虹貝篠塚２４の１</t>
  </si>
  <si>
    <t xml:space="preserve"> 〃  (37)2121</t>
  </si>
  <si>
    <t>1231</t>
  </si>
  <si>
    <t>大平町８の６</t>
  </si>
  <si>
    <t>大湊</t>
  </si>
  <si>
    <t>A076</t>
  </si>
  <si>
    <t>さつき幼稚園</t>
  </si>
  <si>
    <t>1600</t>
  </si>
  <si>
    <t>0174 (27)2180</t>
  </si>
  <si>
    <t>宮田玉水１８１の１</t>
  </si>
  <si>
    <t>健康科学研究科
（博士後期課程）</t>
    <rPh sb="0" eb="2">
      <t>ケンコウ</t>
    </rPh>
    <rPh sb="2" eb="4">
      <t>カガク</t>
    </rPh>
    <rPh sb="4" eb="6">
      <t>ケンキュウ</t>
    </rPh>
    <rPh sb="6" eb="7">
      <t>カ</t>
    </rPh>
    <rPh sb="9" eb="11">
      <t>ハクシ</t>
    </rPh>
    <rPh sb="11" eb="13">
      <t>コウキ</t>
    </rPh>
    <rPh sb="13" eb="15">
      <t>カテイ</t>
    </rPh>
    <phoneticPr fontId="2"/>
  </si>
  <si>
    <t xml:space="preserve"> 〃  (781)0102</t>
  </si>
  <si>
    <t>新城平岡１６０の１０</t>
  </si>
  <si>
    <t>0631</t>
  </si>
  <si>
    <t>エンゼル子どもの家</t>
  </si>
  <si>
    <t>長島三丁目９の１</t>
  </si>
  <si>
    <t>苫生</t>
  </si>
  <si>
    <t xml:space="preserve"> 〃   (35)3324</t>
  </si>
  <si>
    <t>1840</t>
  </si>
  <si>
    <t>富栄浅井名１</t>
  </si>
  <si>
    <t>　0172(33)5111</t>
  </si>
  <si>
    <t>第一田名部</t>
  </si>
  <si>
    <t>039-4402</t>
  </si>
  <si>
    <t>筒井</t>
  </si>
  <si>
    <t>大畑町正津川平１１４の２０</t>
  </si>
  <si>
    <t>５歳児</t>
    <rPh sb="1" eb="3">
      <t>サイジ</t>
    </rPh>
    <phoneticPr fontId="2"/>
  </si>
  <si>
    <t>脇野沢</t>
  </si>
  <si>
    <t>A144</t>
  </si>
  <si>
    <t>209</t>
  </si>
  <si>
    <t>0960</t>
  </si>
  <si>
    <t>036-0101</t>
  </si>
  <si>
    <t>向陽</t>
  </si>
  <si>
    <t>蓮沼６０の２</t>
  </si>
  <si>
    <t>６学年</t>
    <rPh sb="1" eb="2">
      <t>ガク</t>
    </rPh>
    <rPh sb="2" eb="3">
      <t>ネン</t>
    </rPh>
    <phoneticPr fontId="2"/>
  </si>
  <si>
    <t>木造日向６２の１</t>
  </si>
  <si>
    <t>三沢市　7</t>
  </si>
  <si>
    <t>038-3165</t>
  </si>
  <si>
    <t>木造菊川喜久野４３</t>
  </si>
  <si>
    <t>038-1325</t>
  </si>
  <si>
    <t>0172 (57)3220</t>
  </si>
  <si>
    <t>0984</t>
  </si>
  <si>
    <t>038-0013</t>
  </si>
  <si>
    <t>瑞穂</t>
  </si>
  <si>
    <t>038-2816</t>
  </si>
  <si>
    <t>動物資源科学科</t>
    <rPh sb="0" eb="2">
      <t>ドウブツ</t>
    </rPh>
    <rPh sb="2" eb="4">
      <t>シゲン</t>
    </rPh>
    <rPh sb="4" eb="6">
      <t>カガク</t>
    </rPh>
    <rPh sb="6" eb="7">
      <t>カ</t>
    </rPh>
    <phoneticPr fontId="2"/>
  </si>
  <si>
    <t>工藤　志穂</t>
    <rPh sb="0" eb="2">
      <t>クドウ</t>
    </rPh>
    <rPh sb="3" eb="5">
      <t>シホ</t>
    </rPh>
    <phoneticPr fontId="2"/>
  </si>
  <si>
    <t>033-0134</t>
  </si>
  <si>
    <t>038-3105</t>
  </si>
  <si>
    <t>031-0085</t>
  </si>
  <si>
    <t>柏広須福島１２６の２</t>
  </si>
  <si>
    <t>易国間古野１８の２</t>
  </si>
  <si>
    <t>白銀町大久保道１の１</t>
  </si>
  <si>
    <t>1130</t>
  </si>
  <si>
    <t>039-3212</t>
  </si>
  <si>
    <t>大久保下町畑２９の２</t>
  </si>
  <si>
    <t>稲垣</t>
  </si>
  <si>
    <t>藤覚保育園</t>
    <rPh sb="0" eb="1">
      <t>フジ</t>
    </rPh>
    <rPh sb="1" eb="2">
      <t>カク</t>
    </rPh>
    <rPh sb="2" eb="5">
      <t>ホイクエン</t>
    </rPh>
    <phoneticPr fontId="2"/>
  </si>
  <si>
    <t>稲垣町豊川宮藤２７</t>
  </si>
  <si>
    <t>蝦名　崇子</t>
    <rPh sb="0" eb="2">
      <t>エビナ</t>
    </rPh>
    <rPh sb="3" eb="5">
      <t>タカコ</t>
    </rPh>
    <phoneticPr fontId="2"/>
  </si>
  <si>
    <t>036-8185</t>
  </si>
  <si>
    <t>車力</t>
  </si>
  <si>
    <t xml:space="preserve"> 〃  (23)3408</t>
  </si>
  <si>
    <t>市町村立</t>
  </si>
  <si>
    <t>210</t>
  </si>
  <si>
    <t>分校</t>
    <rPh sb="0" eb="1">
      <t>ブン</t>
    </rPh>
    <rPh sb="1" eb="2">
      <t>コウ</t>
    </rPh>
    <phoneticPr fontId="2"/>
  </si>
  <si>
    <t>金田</t>
  </si>
  <si>
    <t>030-0921</t>
  </si>
  <si>
    <t>B013</t>
  </si>
  <si>
    <t>南田中北原１２０の１</t>
  </si>
  <si>
    <t xml:space="preserve"> 〃  (52)4321</t>
  </si>
  <si>
    <t>0090</t>
  </si>
  <si>
    <t>柏木</t>
  </si>
  <si>
    <t>階上町計　2</t>
    <rPh sb="0" eb="2">
      <t>ハシカミ</t>
    </rPh>
    <rPh sb="2" eb="3">
      <t>マチ</t>
    </rPh>
    <rPh sb="3" eb="4">
      <t>ケイ</t>
    </rPh>
    <phoneticPr fontId="2"/>
  </si>
  <si>
    <t>柏木町柳田８の２</t>
  </si>
  <si>
    <t>033-0044</t>
  </si>
  <si>
    <t>青森中央文化専門学校　　　　　</t>
  </si>
  <si>
    <t>1272</t>
  </si>
  <si>
    <t>0250</t>
  </si>
  <si>
    <t>035-0092</t>
  </si>
  <si>
    <t>大光寺二村井１６６</t>
  </si>
  <si>
    <t>1273</t>
  </si>
  <si>
    <t>上山形中野馬場２４の２</t>
  </si>
  <si>
    <t>悪戸村元７の２</t>
  </si>
  <si>
    <t>A094</t>
  </si>
  <si>
    <t>松崎</t>
  </si>
  <si>
    <t>総　　　　　　　　合</t>
    <rPh sb="0" eb="1">
      <t>ソウ</t>
    </rPh>
    <rPh sb="9" eb="10">
      <t>ゴウ</t>
    </rPh>
    <phoneticPr fontId="2"/>
  </si>
  <si>
    <t>0472</t>
  </si>
  <si>
    <t>036-8228</t>
  </si>
  <si>
    <t>1274</t>
  </si>
  <si>
    <t xml:space="preserve"> 医学部医学科</t>
    <rPh sb="1" eb="4">
      <t>イガクブ</t>
    </rPh>
    <rPh sb="4" eb="6">
      <t>イガク</t>
    </rPh>
    <rPh sb="6" eb="7">
      <t>カ</t>
    </rPh>
    <phoneticPr fontId="2"/>
  </si>
  <si>
    <t>理工学専攻</t>
    <rPh sb="0" eb="2">
      <t>リコウ</t>
    </rPh>
    <rPh sb="2" eb="3">
      <t>ガク</t>
    </rPh>
    <rPh sb="3" eb="5">
      <t>センコウ</t>
    </rPh>
    <phoneticPr fontId="2"/>
  </si>
  <si>
    <t>033-0051</t>
  </si>
  <si>
    <t>竹館</t>
  </si>
  <si>
    <t>幼稚部</t>
    <rPh sb="0" eb="3">
      <t>ヨウチブ</t>
    </rPh>
    <phoneticPr fontId="2"/>
  </si>
  <si>
    <t>036-0141</t>
  </si>
  <si>
    <t>沖館永田３４の３</t>
  </si>
  <si>
    <t>東北外語学院［休校］　　　　　　　　</t>
  </si>
  <si>
    <t>新城平岡２６６の１４</t>
  </si>
  <si>
    <t>018-5501</t>
  </si>
  <si>
    <t>区分</t>
    <rPh sb="0" eb="2">
      <t>クブン</t>
    </rPh>
    <phoneticPr fontId="2"/>
  </si>
  <si>
    <t>036-8361</t>
  </si>
  <si>
    <t>　　　　　へき地等指定学校数</t>
    <rPh sb="7" eb="8">
      <t>チ</t>
    </rPh>
    <rPh sb="8" eb="9">
      <t>トウ</t>
    </rPh>
    <rPh sb="9" eb="11">
      <t>シテイ</t>
    </rPh>
    <rPh sb="11" eb="13">
      <t>ガッコウ</t>
    </rPh>
    <rPh sb="13" eb="14">
      <t>スウ</t>
    </rPh>
    <phoneticPr fontId="2"/>
  </si>
  <si>
    <t>へき地</t>
    <rPh sb="2" eb="3">
      <t>チ</t>
    </rPh>
    <phoneticPr fontId="2"/>
  </si>
  <si>
    <t>長者</t>
    <rPh sb="0" eb="2">
      <t>チョウジャ</t>
    </rPh>
    <phoneticPr fontId="2"/>
  </si>
  <si>
    <t>浪岡吉野田平野５１の２</t>
  </si>
  <si>
    <t>036-0112</t>
  </si>
  <si>
    <t xml:space="preserve"> 〃   (27)8787</t>
  </si>
  <si>
    <t>準へき地</t>
    <rPh sb="0" eb="1">
      <t>ジュン</t>
    </rPh>
    <rPh sb="3" eb="4">
      <t>チ</t>
    </rPh>
    <phoneticPr fontId="2"/>
  </si>
  <si>
    <t>獣医学系研究科
（修士課程）</t>
    <rPh sb="0" eb="2">
      <t>ジュウイ</t>
    </rPh>
    <rPh sb="2" eb="3">
      <t>ガク</t>
    </rPh>
    <rPh sb="3" eb="4">
      <t>ケイ</t>
    </rPh>
    <rPh sb="4" eb="7">
      <t>ケンキュウカ</t>
    </rPh>
    <rPh sb="9" eb="11">
      <t>シュウシ</t>
    </rPh>
    <rPh sb="11" eb="13">
      <t>カテイ</t>
    </rPh>
    <phoneticPr fontId="2"/>
  </si>
  <si>
    <t>５級地</t>
    <rPh sb="1" eb="2">
      <t>キュウ</t>
    </rPh>
    <rPh sb="2" eb="3">
      <t>チ</t>
    </rPh>
    <phoneticPr fontId="2"/>
  </si>
  <si>
    <t>八戸文化幼稚園</t>
  </si>
  <si>
    <t>030-0853</t>
  </si>
  <si>
    <t>４級地</t>
    <rPh sb="1" eb="2">
      <t>キュウ</t>
    </rPh>
    <rPh sb="2" eb="3">
      <t>チ</t>
    </rPh>
    <phoneticPr fontId="2"/>
  </si>
  <si>
    <t>３級地</t>
    <rPh sb="1" eb="2">
      <t>キュウ</t>
    </rPh>
    <rPh sb="2" eb="3">
      <t>チ</t>
    </rPh>
    <phoneticPr fontId="2"/>
  </si>
  <si>
    <t>２級地</t>
    <rPh sb="1" eb="2">
      <t>キュウ</t>
    </rPh>
    <rPh sb="2" eb="3">
      <t>チ</t>
    </rPh>
    <phoneticPr fontId="2"/>
  </si>
  <si>
    <t>１級地</t>
    <rPh sb="1" eb="2">
      <t>キュウ</t>
    </rPh>
    <rPh sb="2" eb="3">
      <t>チ</t>
    </rPh>
    <phoneticPr fontId="2"/>
  </si>
  <si>
    <t>茜町三丁目２の１　</t>
  </si>
  <si>
    <t>039-4142</t>
  </si>
  <si>
    <t>本校</t>
    <rPh sb="0" eb="2">
      <t>ホンコウ</t>
    </rPh>
    <phoneticPr fontId="2"/>
  </si>
  <si>
    <t>039-2135</t>
  </si>
  <si>
    <t>分校</t>
    <rPh sb="0" eb="2">
      <t>ブンコウ</t>
    </rPh>
    <phoneticPr fontId="2"/>
  </si>
  <si>
    <t>根城八丁目８の３４</t>
  </si>
  <si>
    <t>市計</t>
    <rPh sb="0" eb="1">
      <t>シ</t>
    </rPh>
    <rPh sb="1" eb="2">
      <t>ケイ</t>
    </rPh>
    <phoneticPr fontId="2"/>
  </si>
  <si>
    <t>そ　 　　の　　 　他</t>
    <rPh sb="10" eb="11">
      <t>タ</t>
    </rPh>
    <phoneticPr fontId="2"/>
  </si>
  <si>
    <t>青森市</t>
    <rPh sb="0" eb="3">
      <t>アオモリシ</t>
    </rPh>
    <phoneticPr fontId="2"/>
  </si>
  <si>
    <t>034-0087</t>
  </si>
  <si>
    <t>八戸市</t>
    <rPh sb="0" eb="3">
      <t>ハチノヘシ</t>
    </rPh>
    <phoneticPr fontId="2"/>
  </si>
  <si>
    <t>0001</t>
  </si>
  <si>
    <t>0172 (32)7202</t>
  </si>
  <si>
    <t>関係
服飾･家政</t>
    <rPh sb="0" eb="2">
      <t>カンケイ</t>
    </rPh>
    <rPh sb="3" eb="5">
      <t>フクショク</t>
    </rPh>
    <rPh sb="6" eb="8">
      <t>カセイ</t>
    </rPh>
    <phoneticPr fontId="2"/>
  </si>
  <si>
    <t>201</t>
  </si>
  <si>
    <t>３　個　学　年</t>
    <rPh sb="2" eb="3">
      <t>コ</t>
    </rPh>
    <rPh sb="4" eb="5">
      <t>ガク</t>
    </rPh>
    <rPh sb="6" eb="7">
      <t>ネン</t>
    </rPh>
    <phoneticPr fontId="2"/>
  </si>
  <si>
    <t>三好</t>
  </si>
  <si>
    <t>035-0051</t>
  </si>
  <si>
    <t xml:space="preserve"> 〃   (48)2110</t>
  </si>
  <si>
    <t>造道</t>
  </si>
  <si>
    <t>里村　智彦</t>
    <rPh sb="0" eb="2">
      <t>サトムラ</t>
    </rPh>
    <rPh sb="3" eb="5">
      <t>トモヒコ</t>
    </rPh>
    <phoneticPr fontId="2"/>
  </si>
  <si>
    <t>030-0911</t>
  </si>
  <si>
    <t>A716</t>
  </si>
  <si>
    <t>造道三丁目４の１６</t>
  </si>
  <si>
    <t>合計</t>
    <rPh sb="0" eb="1">
      <t>ゴウ</t>
    </rPh>
    <rPh sb="1" eb="2">
      <t>ケイ</t>
    </rPh>
    <phoneticPr fontId="2"/>
  </si>
  <si>
    <t>0012</t>
  </si>
  <si>
    <t>浪打</t>
  </si>
  <si>
    <t>図南</t>
  </si>
  <si>
    <t>橋本一丁目９の１７</t>
  </si>
  <si>
    <t>浪打一丁目４の１</t>
  </si>
  <si>
    <t>佃二丁目６の１</t>
  </si>
  <si>
    <t>鮫町上手代森１９</t>
  </si>
  <si>
    <t xml:space="preserve"> 〃 (741)1285</t>
  </si>
  <si>
    <t>茶屋町３２の１７</t>
  </si>
  <si>
    <t>0143</t>
  </si>
  <si>
    <t>0015</t>
  </si>
  <si>
    <t>みどりの風こども園ひろた</t>
  </si>
  <si>
    <t>堤</t>
  </si>
  <si>
    <t>専門</t>
  </si>
  <si>
    <t>米田八ツ橋８</t>
  </si>
  <si>
    <t>0178 (43)4321</t>
  </si>
  <si>
    <t>松原二丁目４の４</t>
  </si>
  <si>
    <t>沖館五丁目１９の１</t>
  </si>
  <si>
    <t>0016</t>
  </si>
  <si>
    <t xml:space="preserve"> 〃  (28)3905</t>
  </si>
  <si>
    <t>青柳二丁目７の２５</t>
  </si>
  <si>
    <t>A531</t>
  </si>
  <si>
    <t>0017</t>
  </si>
  <si>
    <t>橋本</t>
  </si>
  <si>
    <t>030-0823</t>
  </si>
  <si>
    <t>0018</t>
  </si>
  <si>
    <t xml:space="preserve"> 〃  (89)2015</t>
  </si>
  <si>
    <t>8542</t>
  </si>
  <si>
    <t xml:space="preserve"> 〃 (776)5054</t>
  </si>
  <si>
    <t xml:space="preserve"> 〃  (38)2609</t>
  </si>
  <si>
    <t>浦町</t>
  </si>
  <si>
    <t>第一</t>
    <rPh sb="0" eb="2">
      <t>ダイイチ</t>
    </rPh>
    <phoneticPr fontId="2"/>
  </si>
  <si>
    <t>青女子桜苅２９２の４</t>
  </si>
  <si>
    <t>年度</t>
    <rPh sb="0" eb="2">
      <t>ネンド</t>
    </rPh>
    <phoneticPr fontId="2"/>
  </si>
  <si>
    <t>長島</t>
  </si>
  <si>
    <t>長島三丁目８の１</t>
  </si>
  <si>
    <t>古川</t>
  </si>
  <si>
    <t>0021</t>
  </si>
  <si>
    <t>039-1105</t>
  </si>
  <si>
    <t>金沢一丁目６の１</t>
  </si>
  <si>
    <t>千刈</t>
  </si>
  <si>
    <t>千刈一丁目１０の２０</t>
  </si>
  <si>
    <t>三戸郡計　1</t>
  </si>
  <si>
    <t>篠田</t>
  </si>
  <si>
    <t xml:space="preserve"> 〃   (43)1725</t>
  </si>
  <si>
    <t>篠田三丁目１６の２</t>
  </si>
  <si>
    <t>三内丸山８６の１</t>
  </si>
  <si>
    <t>沖館</t>
  </si>
  <si>
    <t>030-0846</t>
  </si>
  <si>
    <t xml:space="preserve"> 〃 (755)3205</t>
  </si>
  <si>
    <t>038-0002</t>
  </si>
  <si>
    <t>沖館五丁目３の１</t>
  </si>
  <si>
    <t xml:space="preserve">高等部専攻科
</t>
  </si>
  <si>
    <t>国公私別</t>
    <rPh sb="0" eb="1">
      <t>コク</t>
    </rPh>
    <rPh sb="1" eb="2">
      <t>コウ</t>
    </rPh>
    <rPh sb="2" eb="3">
      <t>シ</t>
    </rPh>
    <rPh sb="3" eb="4">
      <t>ベツ</t>
    </rPh>
    <phoneticPr fontId="2"/>
  </si>
  <si>
    <t>0025</t>
  </si>
  <si>
    <t xml:space="preserve"> 〃   (96)3053</t>
  </si>
  <si>
    <t>健康科学部</t>
    <rPh sb="0" eb="2">
      <t>ケンコウ</t>
    </rPh>
    <rPh sb="2" eb="4">
      <t>カガク</t>
    </rPh>
    <rPh sb="4" eb="5">
      <t>ブ</t>
    </rPh>
    <phoneticPr fontId="2"/>
  </si>
  <si>
    <t>油川</t>
  </si>
  <si>
    <t>大戸瀬</t>
    <rPh sb="0" eb="2">
      <t>オオト</t>
    </rPh>
    <rPh sb="2" eb="3">
      <t>セ</t>
    </rPh>
    <phoneticPr fontId="2"/>
  </si>
  <si>
    <t>038-0059</t>
  </si>
  <si>
    <t>A127</t>
  </si>
  <si>
    <t>油川船岡３６</t>
  </si>
  <si>
    <t xml:space="preserve"> 〃  (53)3903</t>
  </si>
  <si>
    <t>0029</t>
  </si>
  <si>
    <t>白銀</t>
  </si>
  <si>
    <t>030-0111</t>
  </si>
  <si>
    <t>高田</t>
  </si>
  <si>
    <t xml:space="preserve"> 〃   (45)8126</t>
  </si>
  <si>
    <t>030-0151</t>
  </si>
  <si>
    <t xml:space="preserve"> 〃  (33)1022</t>
  </si>
  <si>
    <t>高田川瀬２００の５</t>
  </si>
  <si>
    <t>緑町２２の８</t>
  </si>
  <si>
    <t>東陽</t>
  </si>
  <si>
    <t>蟹田田ノ沢７８</t>
  </si>
  <si>
    <t>0035</t>
  </si>
  <si>
    <t>原別</t>
  </si>
  <si>
    <t>浜館</t>
  </si>
  <si>
    <t>A180</t>
  </si>
  <si>
    <t>あらかわ</t>
  </si>
  <si>
    <t>0149</t>
  </si>
  <si>
    <t>田屋敷下り松１７</t>
  </si>
  <si>
    <t>0037</t>
  </si>
  <si>
    <t>031-0075</t>
  </si>
  <si>
    <t>031-0833</t>
  </si>
  <si>
    <t>筒井一丁目１の１</t>
  </si>
  <si>
    <t>0038</t>
  </si>
  <si>
    <t>036-8083</t>
  </si>
  <si>
    <t>横内</t>
  </si>
  <si>
    <t>マリアンハウス幼稚園</t>
  </si>
  <si>
    <t>0253</t>
  </si>
  <si>
    <t xml:space="preserve"> 〃   (33)6250</t>
  </si>
  <si>
    <t>A056</t>
  </si>
  <si>
    <t>030-0122</t>
  </si>
  <si>
    <t>036-8096</t>
  </si>
  <si>
    <t>奥内</t>
  </si>
  <si>
    <t>038-3802</t>
  </si>
  <si>
    <t xml:space="preserve"> 青森市幸畑二丁目3の1</t>
    <rPh sb="1" eb="4">
      <t>アオモリシ</t>
    </rPh>
    <rPh sb="4" eb="5">
      <t>コウ</t>
    </rPh>
    <rPh sb="5" eb="6">
      <t>バタ</t>
    </rPh>
    <rPh sb="6" eb="9">
      <t>ニチョウメ</t>
    </rPh>
    <phoneticPr fontId="2"/>
  </si>
  <si>
    <t xml:space="preserve"> 〃  (52)3458</t>
  </si>
  <si>
    <t>0172 (75)5939</t>
  </si>
  <si>
    <t>0307</t>
  </si>
  <si>
    <t>大久喜</t>
  </si>
  <si>
    <t>A231</t>
  </si>
  <si>
    <t>0247</t>
  </si>
  <si>
    <t>青森　　　　　　　　　　　　　</t>
  </si>
  <si>
    <t>0442</t>
  </si>
  <si>
    <t>0045</t>
  </si>
  <si>
    <t>経済学科</t>
    <rPh sb="0" eb="2">
      <t>ケイザイ</t>
    </rPh>
    <rPh sb="2" eb="4">
      <t>ガッカ</t>
    </rPh>
    <phoneticPr fontId="2"/>
  </si>
  <si>
    <t>野内菊川１５５</t>
  </si>
  <si>
    <t>中沢</t>
    <rPh sb="0" eb="2">
      <t>ナカサワ</t>
    </rPh>
    <phoneticPr fontId="2"/>
  </si>
  <si>
    <t>0052</t>
  </si>
  <si>
    <t>034-0091</t>
  </si>
  <si>
    <t>金沢</t>
  </si>
  <si>
    <t>田面木</t>
  </si>
  <si>
    <t>類家保育園</t>
  </si>
  <si>
    <t>0049</t>
  </si>
  <si>
    <t>038-0032</t>
  </si>
  <si>
    <t>浜田豊田３６の２</t>
  </si>
  <si>
    <t>感性デザイン学部</t>
    <rPh sb="0" eb="2">
      <t>カンセイ</t>
    </rPh>
    <rPh sb="6" eb="8">
      <t>ガクブ</t>
    </rPh>
    <phoneticPr fontId="2"/>
  </si>
  <si>
    <t>039-1111</t>
  </si>
  <si>
    <t xml:space="preserve"> 〃  (86)2015</t>
  </si>
  <si>
    <t>038-0022</t>
  </si>
  <si>
    <t>三省</t>
  </si>
  <si>
    <t>浪館泉川１の１</t>
  </si>
  <si>
    <t>035-0031</t>
  </si>
  <si>
    <t>0053</t>
  </si>
  <si>
    <t xml:space="preserve"> 〃  (23)2907</t>
  </si>
  <si>
    <t>私
立</t>
    <rPh sb="0" eb="1">
      <t>ワタシ</t>
    </rPh>
    <rPh sb="3" eb="4">
      <t>タテ</t>
    </rPh>
    <phoneticPr fontId="2"/>
  </si>
  <si>
    <t>038-0024</t>
  </si>
  <si>
    <t>羽白野木和３７</t>
  </si>
  <si>
    <t>炊事人</t>
    <rPh sb="0" eb="1">
      <t>スイ</t>
    </rPh>
    <rPh sb="1" eb="2">
      <t>コト</t>
    </rPh>
    <rPh sb="2" eb="3">
      <t>ニン</t>
    </rPh>
    <phoneticPr fontId="2"/>
  </si>
  <si>
    <t>下白銀町１２</t>
  </si>
  <si>
    <t>浪館前田三丁目２３の１</t>
  </si>
  <si>
    <t>0085</t>
  </si>
  <si>
    <t>幸畑</t>
  </si>
  <si>
    <t>0477</t>
  </si>
  <si>
    <t>0086</t>
  </si>
  <si>
    <t>大野</t>
  </si>
  <si>
    <t>030-0847</t>
  </si>
  <si>
    <t>0087</t>
  </si>
  <si>
    <t>034-0301</t>
  </si>
  <si>
    <t>相坂高清水９００</t>
  </si>
  <si>
    <t xml:space="preserve"> 〃  (32)2846</t>
  </si>
  <si>
    <t>戸山西</t>
  </si>
  <si>
    <t>030-0953</t>
  </si>
  <si>
    <t>0259</t>
  </si>
  <si>
    <t>筒井南</t>
  </si>
  <si>
    <t>三内西</t>
  </si>
  <si>
    <t xml:space="preserve"> 〃   (20)1256</t>
  </si>
  <si>
    <t>学校法人</t>
  </si>
  <si>
    <t>036-8101</t>
  </si>
  <si>
    <t>女鹿沢</t>
  </si>
  <si>
    <t>038-1332</t>
  </si>
  <si>
    <t>白銀</t>
    <rPh sb="0" eb="2">
      <t>シロガネ</t>
    </rPh>
    <phoneticPr fontId="2"/>
  </si>
  <si>
    <t>川内</t>
  </si>
  <si>
    <t>036-8227</t>
  </si>
  <si>
    <t>浪岡下十川扇田１９の２</t>
  </si>
  <si>
    <t>田向二丁目２の５</t>
  </si>
  <si>
    <t>1246</t>
  </si>
  <si>
    <t>031-0202</t>
  </si>
  <si>
    <t>共</t>
    <rPh sb="0" eb="1">
      <t>トモ</t>
    </rPh>
    <phoneticPr fontId="2"/>
  </si>
  <si>
    <t>038-1323</t>
  </si>
  <si>
    <t>経理情報</t>
  </si>
  <si>
    <t>浪岡本郷一本柳４</t>
  </si>
  <si>
    <t>外ヶ浜町計　2</t>
    <rPh sb="0" eb="3">
      <t>ソトガハマ</t>
    </rPh>
    <rPh sb="3" eb="4">
      <t>マチ</t>
    </rPh>
    <rPh sb="4" eb="5">
      <t>ケイ</t>
    </rPh>
    <phoneticPr fontId="2"/>
  </si>
  <si>
    <t xml:space="preserve"> 〒030-8505 </t>
  </si>
  <si>
    <t>1263</t>
  </si>
  <si>
    <t>尾上総合</t>
    <rPh sb="0" eb="2">
      <t>オノエ</t>
    </rPh>
    <rPh sb="2" eb="4">
      <t>ソウゴウ</t>
    </rPh>
    <phoneticPr fontId="2"/>
  </si>
  <si>
    <t>0130</t>
  </si>
  <si>
    <t>自得</t>
  </si>
  <si>
    <t>鬼沢菖蒲沢１０９の４</t>
  </si>
  <si>
    <t>0172 (32)0129</t>
  </si>
  <si>
    <t xml:space="preserve"> 〃  (23)3727</t>
  </si>
  <si>
    <t>浅石　英一</t>
  </si>
  <si>
    <t>御幸町８の１０</t>
  </si>
  <si>
    <t xml:space="preserve"> 〃  (28)2260</t>
  </si>
  <si>
    <t>R1</t>
  </si>
  <si>
    <t>0135</t>
  </si>
  <si>
    <t>新和</t>
  </si>
  <si>
    <t>038-3615</t>
  </si>
  <si>
    <t>8547</t>
  </si>
  <si>
    <t>036-8302</t>
  </si>
  <si>
    <t>篠田三丁目１の１４</t>
  </si>
  <si>
    <t>036-8375</t>
  </si>
  <si>
    <t>中崎野脇１４２の２</t>
  </si>
  <si>
    <t>0137</t>
  </si>
  <si>
    <t>致遠</t>
  </si>
  <si>
    <t>036-8325</t>
  </si>
  <si>
    <t>036-8071</t>
  </si>
  <si>
    <t>福村</t>
  </si>
  <si>
    <t>036-8082</t>
  </si>
  <si>
    <t>036-0384</t>
  </si>
  <si>
    <t>038-0058</t>
  </si>
  <si>
    <t>石川</t>
  </si>
  <si>
    <t>福村一丁目１の１</t>
  </si>
  <si>
    <t>0179 (22)2355</t>
  </si>
  <si>
    <t>030-0944</t>
  </si>
  <si>
    <t>豊田一丁目４の１</t>
  </si>
  <si>
    <t>成田　綾子</t>
    <rPh sb="0" eb="2">
      <t>ナリタ</t>
    </rPh>
    <rPh sb="3" eb="5">
      <t>アヤコ</t>
    </rPh>
    <phoneticPr fontId="2"/>
  </si>
  <si>
    <t>学級数</t>
    <rPh sb="0" eb="1">
      <t>ガク</t>
    </rPh>
    <rPh sb="1" eb="2">
      <t>キュウ</t>
    </rPh>
    <rPh sb="2" eb="3">
      <t>スウ</t>
    </rPh>
    <phoneticPr fontId="2"/>
  </si>
  <si>
    <t>0141</t>
  </si>
  <si>
    <t>堀越</t>
  </si>
  <si>
    <t>北</t>
    <rPh sb="0" eb="1">
      <t>キタ</t>
    </rPh>
    <phoneticPr fontId="2"/>
  </si>
  <si>
    <t>門外一丁目３の３</t>
  </si>
  <si>
    <t>文京</t>
  </si>
  <si>
    <t xml:space="preserve"> 〃 (766)0946</t>
  </si>
  <si>
    <t>0178 (43)2820</t>
  </si>
  <si>
    <t>036-8155</t>
  </si>
  <si>
    <t>木村　潤一</t>
  </si>
  <si>
    <t>西十一番町５０の１８</t>
  </si>
  <si>
    <t>藤崎町若松森越９の４</t>
    <rPh sb="0" eb="3">
      <t>フジサキマチ</t>
    </rPh>
    <rPh sb="3" eb="5">
      <t>ワカマツ</t>
    </rPh>
    <rPh sb="5" eb="7">
      <t>モリコシ</t>
    </rPh>
    <phoneticPr fontId="2"/>
  </si>
  <si>
    <t>030-0923</t>
  </si>
  <si>
    <t>新町２３６の１</t>
  </si>
  <si>
    <t>千年</t>
  </si>
  <si>
    <t>犬落瀬柴山２の９０</t>
  </si>
  <si>
    <t>036-8545</t>
  </si>
  <si>
    <t>木崎野</t>
  </si>
  <si>
    <t>深浦町関栃沢８４の９</t>
  </si>
  <si>
    <t>036-8127</t>
  </si>
  <si>
    <t>小栗山川合１１９の７</t>
  </si>
  <si>
    <t>保健学部</t>
    <rPh sb="0" eb="2">
      <t>ホケン</t>
    </rPh>
    <rPh sb="2" eb="4">
      <t>ガクブ</t>
    </rPh>
    <phoneticPr fontId="2"/>
  </si>
  <si>
    <t>大和沢</t>
  </si>
  <si>
    <t>看護</t>
  </si>
  <si>
    <t>B003</t>
  </si>
  <si>
    <t>036-8132</t>
  </si>
  <si>
    <t>205</t>
  </si>
  <si>
    <t>0145</t>
  </si>
  <si>
    <t>小沢</t>
  </si>
  <si>
    <t>おおくきこども園</t>
  </si>
  <si>
    <t>0146</t>
  </si>
  <si>
    <t>青柳</t>
  </si>
  <si>
    <t>0176 (51)1147</t>
  </si>
  <si>
    <t>桜庭清水流３９</t>
  </si>
  <si>
    <t>平内町小湊下槻５の３６</t>
  </si>
  <si>
    <t xml:space="preserve"> 〃   (34)3590</t>
  </si>
  <si>
    <t>0148</t>
  </si>
  <si>
    <t>栄</t>
  </si>
  <si>
    <t>和徳</t>
  </si>
  <si>
    <t xml:space="preserve"> 〃  (44)3128</t>
  </si>
  <si>
    <t>036-8001</t>
  </si>
  <si>
    <t>さくら　　　　　　　　　　　　</t>
  </si>
  <si>
    <t>代官町１０７の３</t>
  </si>
  <si>
    <t>時敏</t>
  </si>
  <si>
    <t>036-8063</t>
  </si>
  <si>
    <t>宮園一丁目５の１</t>
  </si>
  <si>
    <t>十一日町５７の３</t>
  </si>
  <si>
    <t xml:space="preserve"> 〃  (44)1320</t>
  </si>
  <si>
    <t>城西</t>
  </si>
  <si>
    <t>各種学校</t>
  </si>
  <si>
    <t>高畑熊沢１６４の３</t>
  </si>
  <si>
    <t>A227</t>
  </si>
  <si>
    <t>0153</t>
  </si>
  <si>
    <t>小中野三丁目５の１</t>
  </si>
  <si>
    <t>在府町３６</t>
  </si>
  <si>
    <t>0176 (23)3595</t>
  </si>
  <si>
    <t>東奥保育・福祉専門学院　　　　</t>
  </si>
  <si>
    <t>0155</t>
  </si>
  <si>
    <t>上野保育園</t>
  </si>
  <si>
    <t>036-8124</t>
  </si>
  <si>
    <t>0553</t>
  </si>
  <si>
    <t>西</t>
  </si>
  <si>
    <t>野尻今田１０８</t>
  </si>
  <si>
    <t>七戸町大沢４８の８</t>
  </si>
  <si>
    <t>036-8279</t>
  </si>
  <si>
    <t xml:space="preserve"> 〃  (96)5001</t>
  </si>
  <si>
    <t>036-1202</t>
  </si>
  <si>
    <t>松原</t>
  </si>
  <si>
    <t>0178 (24)3715</t>
  </si>
  <si>
    <t>松原東二丁目１７</t>
  </si>
  <si>
    <t>0184</t>
  </si>
  <si>
    <t>東</t>
  </si>
  <si>
    <t>城東中央五丁目６の１</t>
  </si>
  <si>
    <t>五戸町苗代沢３の６３８</t>
  </si>
  <si>
    <t>034-0035</t>
  </si>
  <si>
    <t>036-8062</t>
  </si>
  <si>
    <t>こども園あおもりよつば</t>
    <rPh sb="3" eb="4">
      <t>エン</t>
    </rPh>
    <phoneticPr fontId="2"/>
  </si>
  <si>
    <t>青山三丁目１５の１</t>
  </si>
  <si>
    <t>0532</t>
  </si>
  <si>
    <t>0301</t>
  </si>
  <si>
    <t>売市二丁目７の２８</t>
  </si>
  <si>
    <t>0186</t>
  </si>
  <si>
    <t>A179</t>
  </si>
  <si>
    <t>財団法人</t>
  </si>
  <si>
    <t>大成</t>
  </si>
  <si>
    <t xml:space="preserve"> 〃   (28)8156</t>
  </si>
  <si>
    <t>五代前田４５１</t>
  </si>
  <si>
    <t>0850</t>
  </si>
  <si>
    <t>併</t>
  </si>
  <si>
    <t>八戸看護専門学校　　　　　　　</t>
  </si>
  <si>
    <t>036-1345</t>
  </si>
  <si>
    <t>城下</t>
  </si>
  <si>
    <t>常盤野湯の沢４５の４</t>
  </si>
  <si>
    <t>相馬</t>
  </si>
  <si>
    <t>黒滝二ノ松本２の４</t>
  </si>
  <si>
    <t>017 (739)7255</t>
  </si>
  <si>
    <t>0240</t>
  </si>
  <si>
    <t>0241</t>
  </si>
  <si>
    <t>見友　健二</t>
  </si>
  <si>
    <t>0175 (78)6041</t>
  </si>
  <si>
    <t>知的障害</t>
    <rPh sb="0" eb="1">
      <t>チ</t>
    </rPh>
    <rPh sb="1" eb="2">
      <t>マト</t>
    </rPh>
    <rPh sb="2" eb="3">
      <t>ショウ</t>
    </rPh>
    <rPh sb="3" eb="4">
      <t>ガイ</t>
    </rPh>
    <phoneticPr fontId="2"/>
  </si>
  <si>
    <t>0242</t>
  </si>
  <si>
    <t>8552</t>
  </si>
  <si>
    <t>長者</t>
  </si>
  <si>
    <t>千葉　　　　　　　　　　　　　</t>
  </si>
  <si>
    <t>031-0021</t>
  </si>
  <si>
    <t>長者三丁目２の１</t>
  </si>
  <si>
    <t>037-0033</t>
  </si>
  <si>
    <t>0243</t>
  </si>
  <si>
    <t>中居林</t>
  </si>
  <si>
    <t>石手洗一本木２９</t>
  </si>
  <si>
    <t>課程別内訳</t>
    <rPh sb="0" eb="2">
      <t>カテイ</t>
    </rPh>
    <rPh sb="2" eb="3">
      <t>ベツ</t>
    </rPh>
    <rPh sb="3" eb="5">
      <t>ウチワケ</t>
    </rPh>
    <phoneticPr fontId="2"/>
  </si>
  <si>
    <t>花田　　　惇</t>
    <rPh sb="0" eb="1">
      <t>ハナ</t>
    </rPh>
    <rPh sb="1" eb="2">
      <t>タ</t>
    </rPh>
    <rPh sb="5" eb="6">
      <t>アツシ</t>
    </rPh>
    <phoneticPr fontId="2"/>
  </si>
  <si>
    <t>東峰</t>
  </si>
  <si>
    <t>0176 (55)2034</t>
  </si>
  <si>
    <t>柏崎</t>
  </si>
  <si>
    <t xml:space="preserve"> 〃  (96)1214</t>
  </si>
  <si>
    <t>小中野五丁目２の１７</t>
  </si>
  <si>
    <t>江陽</t>
  </si>
  <si>
    <t xml:space="preserve"> 〃  (32)3642</t>
  </si>
  <si>
    <t>三内丸山１６</t>
  </si>
  <si>
    <t>031-0801</t>
  </si>
  <si>
    <t>国立計　1</t>
  </si>
  <si>
    <t>湊</t>
  </si>
  <si>
    <t>英語・英米文学科</t>
    <rPh sb="0" eb="2">
      <t>エイゴ</t>
    </rPh>
    <rPh sb="3" eb="5">
      <t>エイベイ</t>
    </rPh>
    <rPh sb="5" eb="7">
      <t>ブンガク</t>
    </rPh>
    <rPh sb="7" eb="8">
      <t>カ</t>
    </rPh>
    <phoneticPr fontId="2"/>
  </si>
  <si>
    <t>湊町中道７の１</t>
  </si>
  <si>
    <t>青潮</t>
  </si>
  <si>
    <t>b 主事･主事補等</t>
    <rPh sb="2" eb="4">
      <t>シュジ</t>
    </rPh>
    <rPh sb="5" eb="7">
      <t>シュジ</t>
    </rPh>
    <rPh sb="7" eb="8">
      <t>ホ</t>
    </rPh>
    <rPh sb="8" eb="9">
      <t>ナド</t>
    </rPh>
    <phoneticPr fontId="2"/>
  </si>
  <si>
    <t>0249</t>
  </si>
  <si>
    <t>A545</t>
  </si>
  <si>
    <t xml:space="preserve"> 〃  (57)3020</t>
  </si>
  <si>
    <t xml:space="preserve"> 〃  (28)0525</t>
  </si>
  <si>
    <t>031-0822</t>
  </si>
  <si>
    <t>0254</t>
  </si>
  <si>
    <t>036-8181</t>
  </si>
  <si>
    <t xml:space="preserve"> 弘前市文京町1</t>
    <rPh sb="1" eb="4">
      <t>ヒロサキシ</t>
    </rPh>
    <rPh sb="4" eb="7">
      <t>ブンキョウチョウ</t>
    </rPh>
    <phoneticPr fontId="2"/>
  </si>
  <si>
    <t>金浜外ノ久保４３の３</t>
  </si>
  <si>
    <t>鮫町大作平４４の２９</t>
  </si>
  <si>
    <t>0255</t>
  </si>
  <si>
    <t>0256</t>
  </si>
  <si>
    <t>根城</t>
  </si>
  <si>
    <t>西十四番町１９の１３</t>
  </si>
  <si>
    <t>根城四丁目２２の２７</t>
  </si>
  <si>
    <t>0257</t>
  </si>
  <si>
    <t>沼館一丁目２の３５</t>
  </si>
  <si>
    <t>医療技術学科</t>
    <rPh sb="0" eb="2">
      <t>イリョウ</t>
    </rPh>
    <rPh sb="2" eb="4">
      <t>ギジュツ</t>
    </rPh>
    <rPh sb="4" eb="6">
      <t>ガッカ</t>
    </rPh>
    <phoneticPr fontId="2"/>
  </si>
  <si>
    <t>039-1103</t>
  </si>
  <si>
    <t>長苗代太古殿１の１</t>
  </si>
  <si>
    <t>是川四丁目１</t>
  </si>
  <si>
    <t>児童数</t>
  </si>
  <si>
    <t>034-0061</t>
  </si>
  <si>
    <t>三条</t>
  </si>
  <si>
    <t>照井　大観</t>
    <rPh sb="0" eb="2">
      <t>テルイ</t>
    </rPh>
    <rPh sb="3" eb="4">
      <t>ダイ</t>
    </rPh>
    <rPh sb="4" eb="5">
      <t>カン</t>
    </rPh>
    <phoneticPr fontId="2"/>
  </si>
  <si>
    <t>037-0006</t>
  </si>
  <si>
    <t>尻内町三条目４の４</t>
  </si>
  <si>
    <t>0263</t>
  </si>
  <si>
    <t>明治</t>
  </si>
  <si>
    <t>警 備 員 ・ そ の 他</t>
  </si>
  <si>
    <t>日計五丁目８の１</t>
  </si>
  <si>
    <t>0264</t>
  </si>
  <si>
    <t>長橋</t>
  </si>
  <si>
    <t>市川町尻引前山３１の２</t>
  </si>
  <si>
    <t>0265</t>
  </si>
  <si>
    <t>市川町和野２２の４</t>
  </si>
  <si>
    <t xml:space="preserve"> 〃  (44)1513</t>
  </si>
  <si>
    <t>多賀</t>
  </si>
  <si>
    <t>おいらせ二川目三丁目５３の２</t>
    <rPh sb="4" eb="6">
      <t>ニカワ</t>
    </rPh>
    <rPh sb="6" eb="7">
      <t>メ</t>
    </rPh>
    <rPh sb="7" eb="10">
      <t>サンチョウメ</t>
    </rPh>
    <phoneticPr fontId="2"/>
  </si>
  <si>
    <t>豊崎</t>
  </si>
  <si>
    <t>0268</t>
  </si>
  <si>
    <t>姥萢船橋１５６の２</t>
  </si>
  <si>
    <t>五所川原市元町６の１</t>
  </si>
  <si>
    <t>新井田</t>
  </si>
  <si>
    <t>031-0815</t>
  </si>
  <si>
    <t xml:space="preserve"> 〒036-8562</t>
  </si>
  <si>
    <t>旭ヶ丘</t>
  </si>
  <si>
    <t>本村こども園</t>
  </si>
  <si>
    <t>旭ヶ丘一丁目１の６</t>
  </si>
  <si>
    <t>社団法人　1</t>
  </si>
  <si>
    <t>0271</t>
  </si>
  <si>
    <t>039-2242</t>
  </si>
  <si>
    <t>学    部    名</t>
    <rPh sb="0" eb="6">
      <t>ガクブ</t>
    </rPh>
    <rPh sb="10" eb="11">
      <t>メイ</t>
    </rPh>
    <phoneticPr fontId="2"/>
  </si>
  <si>
    <t>吹上六丁目５の３６</t>
    <rPh sb="0" eb="2">
      <t>フキア</t>
    </rPh>
    <rPh sb="2" eb="3">
      <t>ロク</t>
    </rPh>
    <rPh sb="3" eb="5">
      <t>チョウメ</t>
    </rPh>
    <phoneticPr fontId="2"/>
  </si>
  <si>
    <t xml:space="preserve"> 〃   (22)6688</t>
  </si>
  <si>
    <t>0273</t>
  </si>
  <si>
    <t>実       習        助       手</t>
  </si>
  <si>
    <t>鷹揚ゼミナール［休校］</t>
  </si>
  <si>
    <t>039-2598</t>
  </si>
  <si>
    <t>糠塚大開４の１</t>
  </si>
  <si>
    <t>0178 (27)2542</t>
  </si>
  <si>
    <t>河原木小田５６の１６</t>
  </si>
  <si>
    <t>天満後２２の１</t>
  </si>
  <si>
    <t>江南</t>
  </si>
  <si>
    <t>039-0112</t>
  </si>
  <si>
    <t>0302</t>
  </si>
  <si>
    <t>青森県ヘアアーチスト専門学校</t>
  </si>
  <si>
    <t>石堂一丁目２２の６</t>
  </si>
  <si>
    <t xml:space="preserve"> 〃   (52)8201</t>
  </si>
  <si>
    <t>西園</t>
  </si>
  <si>
    <t>追子野木二丁目１８１の１</t>
    <rPh sb="0" eb="1">
      <t>オ</t>
    </rPh>
    <rPh sb="1" eb="2">
      <t>コ</t>
    </rPh>
    <rPh sb="2" eb="3">
      <t>ノ</t>
    </rPh>
    <rPh sb="3" eb="4">
      <t>キ</t>
    </rPh>
    <rPh sb="4" eb="7">
      <t>ニチョウメ</t>
    </rPh>
    <phoneticPr fontId="2"/>
  </si>
  <si>
    <t>A198</t>
  </si>
  <si>
    <t>0306</t>
  </si>
  <si>
    <t>8641</t>
  </si>
  <si>
    <t>白山台</t>
  </si>
  <si>
    <t>東白山台二丁目３１の１</t>
  </si>
  <si>
    <t>031-0111</t>
  </si>
  <si>
    <t>上北南四丁目３２の１</t>
  </si>
  <si>
    <t>島守</t>
  </si>
  <si>
    <t>技       術        職       員</t>
  </si>
  <si>
    <t>204</t>
  </si>
  <si>
    <t>030-0961</t>
  </si>
  <si>
    <t>四和</t>
    <rPh sb="0" eb="1">
      <t>ヨン</t>
    </rPh>
    <rPh sb="1" eb="2">
      <t>ワ</t>
    </rPh>
    <phoneticPr fontId="2"/>
  </si>
  <si>
    <t>金浜稲田１０７</t>
  </si>
  <si>
    <t>六郷</t>
  </si>
  <si>
    <t>0173 (26)6662</t>
  </si>
  <si>
    <t>036-0511</t>
  </si>
  <si>
    <t>東英</t>
  </si>
  <si>
    <t>上山形築館９の１</t>
  </si>
  <si>
    <t>A084</t>
  </si>
  <si>
    <t>18            歳</t>
    <rPh sb="14" eb="15">
      <t>サイ</t>
    </rPh>
    <phoneticPr fontId="2"/>
  </si>
  <si>
    <t>川内町休所５の１</t>
  </si>
  <si>
    <t>0420</t>
  </si>
  <si>
    <t>五所川原</t>
  </si>
  <si>
    <t>蛍沢三丁目１の１</t>
    <rPh sb="0" eb="1">
      <t>ホタル</t>
    </rPh>
    <rPh sb="1" eb="2">
      <t>サワ</t>
    </rPh>
    <rPh sb="2" eb="5">
      <t>サンチョウメ</t>
    </rPh>
    <phoneticPr fontId="2"/>
  </si>
  <si>
    <t>階上町角柄折柳下６の１５</t>
  </si>
  <si>
    <t>新宮岡田１６１</t>
  </si>
  <si>
    <t>第一南　　　　　　　　　　　　</t>
  </si>
  <si>
    <t>教                 諭</t>
    <rPh sb="0" eb="1">
      <t>キョウ</t>
    </rPh>
    <rPh sb="18" eb="19">
      <t>サトシ</t>
    </rPh>
    <phoneticPr fontId="2"/>
  </si>
  <si>
    <t>0421</t>
  </si>
  <si>
    <t>市立</t>
    <rPh sb="0" eb="2">
      <t>シリツ</t>
    </rPh>
    <phoneticPr fontId="2"/>
  </si>
  <si>
    <t xml:space="preserve"> 〃   (53)2279</t>
  </si>
  <si>
    <t>南</t>
  </si>
  <si>
    <t>031-0041</t>
  </si>
  <si>
    <t>037-0013</t>
  </si>
  <si>
    <t>039-2571</t>
  </si>
  <si>
    <t>037-0093</t>
  </si>
  <si>
    <t>電話番号</t>
  </si>
  <si>
    <t>松島町二丁目９４</t>
  </si>
  <si>
    <t>紙漉町５の３</t>
  </si>
  <si>
    <t>8521</t>
  </si>
  <si>
    <t>0441</t>
  </si>
  <si>
    <t>037-0025</t>
  </si>
  <si>
    <t>七ツ館虫流６の５</t>
  </si>
  <si>
    <t>037-0088</t>
  </si>
  <si>
    <t>鶴ヶ岡唐橋２５の２</t>
  </si>
  <si>
    <t>本科計</t>
    <rPh sb="0" eb="1">
      <t>ホン</t>
    </rPh>
    <rPh sb="1" eb="2">
      <t>カ</t>
    </rPh>
    <rPh sb="2" eb="3">
      <t>ケイ</t>
    </rPh>
    <phoneticPr fontId="2"/>
  </si>
  <si>
    <t xml:space="preserve">   ８ へき地等指定学校の学級数別学校数及び児童・生徒数別学校数</t>
    <rPh sb="5" eb="8">
      <t>ヘキチ</t>
    </rPh>
    <rPh sb="8" eb="9">
      <t>トウ</t>
    </rPh>
    <rPh sb="9" eb="11">
      <t>シテイ</t>
    </rPh>
    <rPh sb="11" eb="13">
      <t>ガッコウ</t>
    </rPh>
    <rPh sb="14" eb="16">
      <t>ガッキュウ</t>
    </rPh>
    <rPh sb="16" eb="17">
      <t>スウ</t>
    </rPh>
    <rPh sb="17" eb="18">
      <t>ベツ</t>
    </rPh>
    <rPh sb="18" eb="20">
      <t>ガッコウ</t>
    </rPh>
    <rPh sb="20" eb="21">
      <t>スウ</t>
    </rPh>
    <rPh sb="21" eb="22">
      <t>オヨ</t>
    </rPh>
    <rPh sb="23" eb="25">
      <t>ジドウ</t>
    </rPh>
    <rPh sb="26" eb="28">
      <t>セイト</t>
    </rPh>
    <rPh sb="28" eb="29">
      <t>スウ</t>
    </rPh>
    <rPh sb="29" eb="30">
      <t>ベツ</t>
    </rPh>
    <rPh sb="30" eb="32">
      <t>ガッコウ</t>
    </rPh>
    <rPh sb="32" eb="33">
      <t>スウ</t>
    </rPh>
    <phoneticPr fontId="2"/>
  </si>
  <si>
    <t>0443</t>
  </si>
  <si>
    <t>0178 (62)4900</t>
  </si>
  <si>
    <t>神山山越１の２６</t>
  </si>
  <si>
    <t>金木町芦野８４の５４</t>
  </si>
  <si>
    <t>市浦</t>
  </si>
  <si>
    <t>石田　憲久</t>
    <rPh sb="0" eb="2">
      <t>イシダ</t>
    </rPh>
    <rPh sb="3" eb="5">
      <t>ノリヒサ</t>
    </rPh>
    <phoneticPr fontId="2"/>
  </si>
  <si>
    <t>037-0401</t>
  </si>
  <si>
    <t>206</t>
  </si>
  <si>
    <t>A491</t>
  </si>
  <si>
    <t>本　 務
教員数</t>
    <rPh sb="0" eb="1">
      <t>ホン</t>
    </rPh>
    <rPh sb="3" eb="4">
      <t>ツトム</t>
    </rPh>
    <rPh sb="5" eb="7">
      <t>キョウイン</t>
    </rPh>
    <rPh sb="7" eb="8">
      <t>スウ</t>
    </rPh>
    <phoneticPr fontId="2"/>
  </si>
  <si>
    <t>0470</t>
  </si>
  <si>
    <t>A544</t>
  </si>
  <si>
    <t>036-8356</t>
  </si>
  <si>
    <t>三本木</t>
  </si>
  <si>
    <t>0176 (53)3901</t>
  </si>
  <si>
    <t>034-0031</t>
  </si>
  <si>
    <t>商業</t>
    <rPh sb="0" eb="1">
      <t>ショウ</t>
    </rPh>
    <rPh sb="1" eb="2">
      <t>ギョウ</t>
    </rPh>
    <phoneticPr fontId="2"/>
  </si>
  <si>
    <t>036-8221</t>
  </si>
  <si>
    <t>0176 (23)7178</t>
  </si>
  <si>
    <t>北園</t>
  </si>
  <si>
    <t>西十五番町３の１</t>
  </si>
  <si>
    <t>8545</t>
  </si>
  <si>
    <t>031-0081</t>
  </si>
  <si>
    <t>039-3321</t>
  </si>
  <si>
    <t>034-0005</t>
  </si>
  <si>
    <t xml:space="preserve"> 〃   (27)4161</t>
  </si>
  <si>
    <t>一本木沢一丁目１の１</t>
  </si>
  <si>
    <t>南郷島守馬場３７</t>
  </si>
  <si>
    <t>５　　歳</t>
    <rPh sb="3" eb="4">
      <t>サイ</t>
    </rPh>
    <phoneticPr fontId="2"/>
  </si>
  <si>
    <t>0474</t>
  </si>
  <si>
    <t>A126</t>
  </si>
  <si>
    <t>三本木西金崎６の２</t>
  </si>
  <si>
    <t>相坂小林３５５の１</t>
  </si>
  <si>
    <t>保育</t>
  </si>
  <si>
    <t xml:space="preserve"> 〃 (736)8951</t>
  </si>
  <si>
    <t>034-0107</t>
  </si>
  <si>
    <t>0488</t>
  </si>
  <si>
    <t xml:space="preserve"> 〃  (35)2266</t>
  </si>
  <si>
    <t>034-0002</t>
  </si>
  <si>
    <t>青森藤こども園</t>
    <rPh sb="2" eb="3">
      <t>フジ</t>
    </rPh>
    <phoneticPr fontId="2"/>
  </si>
  <si>
    <t>0482</t>
  </si>
  <si>
    <t>034-0106</t>
  </si>
  <si>
    <t>　0178(25)2711</t>
  </si>
  <si>
    <t>筒井</t>
    <rPh sb="0" eb="2">
      <t>ツツイ</t>
    </rPh>
    <phoneticPr fontId="2"/>
  </si>
  <si>
    <t>沢田</t>
  </si>
  <si>
    <t>1601</t>
  </si>
  <si>
    <t>法奥</t>
  </si>
  <si>
    <t>常盤一西田２１の１</t>
  </si>
  <si>
    <t>五所川原市　6</t>
  </si>
  <si>
    <t>207</t>
  </si>
  <si>
    <t>0530</t>
  </si>
  <si>
    <t>古間木一丁目１５２の１３９</t>
  </si>
  <si>
    <t>上久保</t>
  </si>
  <si>
    <t>033-0041</t>
  </si>
  <si>
    <t>林ノ後３２の１</t>
  </si>
  <si>
    <t>033-0021</t>
  </si>
  <si>
    <t>三沢</t>
  </si>
  <si>
    <t xml:space="preserve"> 〃  (22)0248</t>
  </si>
  <si>
    <t>三沢園沢９３の２</t>
  </si>
  <si>
    <t xml:space="preserve"> 〃  (32)3949</t>
  </si>
  <si>
    <t>西滝三丁目５の７</t>
  </si>
  <si>
    <t>鹿中二丁目１４５の４５９</t>
  </si>
  <si>
    <t>専門課程</t>
    <rPh sb="0" eb="2">
      <t>センモン</t>
    </rPh>
    <rPh sb="2" eb="4">
      <t>カテイ</t>
    </rPh>
    <phoneticPr fontId="2"/>
  </si>
  <si>
    <t>0552</t>
  </si>
  <si>
    <t>東町四丁目２</t>
  </si>
  <si>
    <t>0178 (52)2454</t>
  </si>
  <si>
    <t>三沢庭構１０８４の３３</t>
  </si>
  <si>
    <t>単  式</t>
    <rPh sb="0" eb="1">
      <t>タン</t>
    </rPh>
    <rPh sb="3" eb="4">
      <t>シキ</t>
    </rPh>
    <phoneticPr fontId="2"/>
  </si>
  <si>
    <t>北金ヶ沢榊原上野２０８の２３</t>
  </si>
  <si>
    <t>その他の法人　1</t>
  </si>
  <si>
    <t>青森中央経理専門学校</t>
  </si>
  <si>
    <t>勝田二丁目１３</t>
  </si>
  <si>
    <t>奥内宮田６１</t>
  </si>
  <si>
    <t>弘前カトリック　　　　　　　　</t>
  </si>
  <si>
    <t>準学校法人</t>
  </si>
  <si>
    <t>8515</t>
  </si>
  <si>
    <t xml:space="preserve"> 〃  (34)3665</t>
  </si>
  <si>
    <t>中学部</t>
    <rPh sb="0" eb="3">
      <t>チュウガクブ</t>
    </rPh>
    <phoneticPr fontId="2"/>
  </si>
  <si>
    <t>育児休業
代替教職員</t>
    <rPh sb="0" eb="2">
      <t>イクジ</t>
    </rPh>
    <rPh sb="2" eb="4">
      <t>キュウギョウ</t>
    </rPh>
    <phoneticPr fontId="2"/>
  </si>
  <si>
    <t>久須志一丁目４５の２</t>
  </si>
  <si>
    <t>トータルビューティー</t>
  </si>
  <si>
    <t>個人</t>
  </si>
  <si>
    <t>9968</t>
  </si>
  <si>
    <t>8518</t>
  </si>
  <si>
    <t xml:space="preserve">   ３ 収容人員別学級数</t>
    <rPh sb="5" eb="7">
      <t>シュウヨウ</t>
    </rPh>
    <rPh sb="7" eb="9">
      <t>ジンイン</t>
    </rPh>
    <rPh sb="9" eb="10">
      <t>ベツ</t>
    </rPh>
    <rPh sb="10" eb="12">
      <t>ガッキュウ</t>
    </rPh>
    <rPh sb="12" eb="13">
      <t>スウ</t>
    </rPh>
    <phoneticPr fontId="2"/>
  </si>
  <si>
    <t>　　（２） 本務教員数及び本務職員数</t>
    <rPh sb="6" eb="8">
      <t>ホンム</t>
    </rPh>
    <rPh sb="8" eb="10">
      <t>キョウイン</t>
    </rPh>
    <rPh sb="10" eb="11">
      <t>スウ</t>
    </rPh>
    <rPh sb="11" eb="12">
      <t>オヨ</t>
    </rPh>
    <rPh sb="13" eb="15">
      <t>ホンム</t>
    </rPh>
    <rPh sb="15" eb="17">
      <t>ショクイン</t>
    </rPh>
    <rPh sb="17" eb="18">
      <t>スウ</t>
    </rPh>
    <phoneticPr fontId="2"/>
  </si>
  <si>
    <t>助教諭</t>
    <rPh sb="0" eb="3">
      <t>ジョキョウユ</t>
    </rPh>
    <phoneticPr fontId="2"/>
  </si>
  <si>
    <t>子ども福祉未来学科</t>
    <rPh sb="0" eb="1">
      <t>コ</t>
    </rPh>
    <rPh sb="3" eb="5">
      <t>フクシ</t>
    </rPh>
    <rPh sb="5" eb="7">
      <t>ミライ</t>
    </rPh>
    <rPh sb="7" eb="9">
      <t>ガッカ</t>
    </rPh>
    <phoneticPr fontId="2"/>
  </si>
  <si>
    <t xml:space="preserve"> 〃   (36)0800</t>
  </si>
  <si>
    <t>表町６の４</t>
  </si>
  <si>
    <t>五戸町計　3</t>
    <rPh sb="0" eb="2">
      <t>ゴノヘ</t>
    </rPh>
    <rPh sb="2" eb="3">
      <t>マチ</t>
    </rPh>
    <rPh sb="3" eb="4">
      <t>ケイ</t>
    </rPh>
    <phoneticPr fontId="2"/>
  </si>
  <si>
    <t>弘前厚生学院　　　　　　　</t>
  </si>
  <si>
    <t>0172 (33)2102</t>
  </si>
  <si>
    <t>8532</t>
  </si>
  <si>
    <t>036-8032</t>
  </si>
  <si>
    <t>徳田町１の３</t>
  </si>
  <si>
    <t>白銀町右新井田道１３の２</t>
  </si>
  <si>
    <t>六川目二丁目１０１の１００５</t>
  </si>
  <si>
    <t>8561</t>
  </si>
  <si>
    <t>つくし第一こども園</t>
    <rPh sb="3" eb="5">
      <t>ダイイチ</t>
    </rPh>
    <rPh sb="8" eb="9">
      <t>エン</t>
    </rPh>
    <phoneticPr fontId="2"/>
  </si>
  <si>
    <t>常海町１４の１</t>
  </si>
  <si>
    <t>0178 (28)4002</t>
  </si>
  <si>
    <t>八戸市立高等看護学院</t>
  </si>
  <si>
    <t>学年主任</t>
  </si>
  <si>
    <t>青葉二丁目１７の４</t>
  </si>
  <si>
    <t>園長
副園長
教頭
主幹教諭
指導教諭
教諭
助教諭
講師</t>
    <rPh sb="0" eb="2">
      <t>エンチョウ</t>
    </rPh>
    <rPh sb="3" eb="4">
      <t>フク</t>
    </rPh>
    <rPh sb="4" eb="6">
      <t>エンチョウ</t>
    </rPh>
    <rPh sb="7" eb="8">
      <t>キョウ</t>
    </rPh>
    <phoneticPr fontId="2"/>
  </si>
  <si>
    <t>8563</t>
  </si>
  <si>
    <t>内丸一丁目１の１４</t>
  </si>
  <si>
    <t>笹森　麻野</t>
    <rPh sb="0" eb="2">
      <t>ササモリ</t>
    </rPh>
    <rPh sb="3" eb="4">
      <t>マ</t>
    </rPh>
    <rPh sb="4" eb="5">
      <t>ノ</t>
    </rPh>
    <phoneticPr fontId="2"/>
  </si>
  <si>
    <t>本務教育・保育職員数</t>
    <rPh sb="0" eb="2">
      <t>ホンム</t>
    </rPh>
    <rPh sb="2" eb="4">
      <t>キョウイク</t>
    </rPh>
    <rPh sb="5" eb="7">
      <t>ホイク</t>
    </rPh>
    <rPh sb="7" eb="9">
      <t>ショクイン</t>
    </rPh>
    <rPh sb="9" eb="10">
      <t>スウ</t>
    </rPh>
    <phoneticPr fontId="2"/>
  </si>
  <si>
    <t xml:space="preserve"> 〃  (34)1335</t>
  </si>
  <si>
    <t>船沢</t>
    <rPh sb="0" eb="2">
      <t>フネサワ</t>
    </rPh>
    <phoneticPr fontId="2"/>
  </si>
  <si>
    <t>専門学校アレック情報ビジネス学院</t>
  </si>
  <si>
    <t>八戸理容美容専門学校　　　　　</t>
  </si>
  <si>
    <t>松園町二丁目１の３４</t>
  </si>
  <si>
    <t>8560</t>
  </si>
  <si>
    <t>上北郡計　1</t>
  </si>
  <si>
    <t>大津二丁目１２の３６６</t>
    <rPh sb="0" eb="2">
      <t>オオツ</t>
    </rPh>
    <rPh sb="2" eb="5">
      <t>ニチョウメ</t>
    </rPh>
    <phoneticPr fontId="2"/>
  </si>
  <si>
    <t>単式・複式及び特別支援学級数</t>
    <rPh sb="0" eb="2">
      <t>タンシキ</t>
    </rPh>
    <rPh sb="3" eb="5">
      <t>フクシキ</t>
    </rPh>
    <rPh sb="5" eb="6">
      <t>オヨ</t>
    </rPh>
    <rPh sb="7" eb="9">
      <t>トクベツ</t>
    </rPh>
    <rPh sb="9" eb="11">
      <t>シエン</t>
    </rPh>
    <rPh sb="11" eb="13">
      <t>ガッキュウ</t>
    </rPh>
    <rPh sb="13" eb="14">
      <t>スウ</t>
    </rPh>
    <phoneticPr fontId="2"/>
  </si>
  <si>
    <t>0178 (44)2215</t>
  </si>
  <si>
    <t>障害別特別支援学級数</t>
    <rPh sb="0" eb="2">
      <t>ショウガイ</t>
    </rPh>
    <rPh sb="2" eb="3">
      <t>ベツ</t>
    </rPh>
    <rPh sb="3" eb="5">
      <t>トクベツ</t>
    </rPh>
    <rPh sb="5" eb="7">
      <t>シエン</t>
    </rPh>
    <rPh sb="7" eb="9">
      <t>ガッキュウ</t>
    </rPh>
    <rPh sb="9" eb="10">
      <t>スウ</t>
    </rPh>
    <phoneticPr fontId="2"/>
  </si>
  <si>
    <t>035-0036</t>
  </si>
  <si>
    <t>障害別特別支援学級の児童・生徒数</t>
    <rPh sb="0" eb="2">
      <t>ショウガイ</t>
    </rPh>
    <rPh sb="2" eb="3">
      <t>ベツ</t>
    </rPh>
    <rPh sb="3" eb="5">
      <t>トクベツ</t>
    </rPh>
    <rPh sb="5" eb="7">
      <t>シエン</t>
    </rPh>
    <rPh sb="7" eb="9">
      <t>ガッキュウ</t>
    </rPh>
    <rPh sb="10" eb="12">
      <t>ジドウ</t>
    </rPh>
    <rPh sb="13" eb="15">
      <t>セイト</t>
    </rPh>
    <rPh sb="15" eb="16">
      <t>スウ</t>
    </rPh>
    <phoneticPr fontId="2"/>
  </si>
  <si>
    <t>特別支援</t>
    <rPh sb="0" eb="2">
      <t>トクベツ</t>
    </rPh>
    <rPh sb="2" eb="4">
      <t>シエン</t>
    </rPh>
    <phoneticPr fontId="2"/>
  </si>
  <si>
    <t>上記bのうち学校図書館従事者</t>
    <rPh sb="0" eb="2">
      <t>ジョウキ</t>
    </rPh>
    <rPh sb="6" eb="8">
      <t>ガッコウ</t>
    </rPh>
    <rPh sb="8" eb="11">
      <t>トショカン</t>
    </rPh>
    <rPh sb="11" eb="14">
      <t>ジュウジシャ</t>
    </rPh>
    <phoneticPr fontId="2"/>
  </si>
  <si>
    <t>小さな森こども園</t>
  </si>
  <si>
    <t>039-1109</t>
  </si>
  <si>
    <t>不自由
肢 体</t>
    <rPh sb="0" eb="3">
      <t>フジユウ</t>
    </rPh>
    <phoneticPr fontId="2"/>
  </si>
  <si>
    <t>小学校</t>
  </si>
  <si>
    <t>十和田市　9</t>
  </si>
  <si>
    <t>県立</t>
  </si>
  <si>
    <t>0178 (25)4311</t>
  </si>
  <si>
    <t>特別支援学校</t>
  </si>
  <si>
    <t xml:space="preserve"> 〃  (788)0428</t>
  </si>
  <si>
    <t>北斗高</t>
  </si>
  <si>
    <t>定時制と併置</t>
  </si>
  <si>
    <t>東奥学園高</t>
  </si>
  <si>
    <t>黒石市計　2</t>
  </si>
  <si>
    <t>五所川原第一高</t>
  </si>
  <si>
    <t>036-8152</t>
  </si>
  <si>
    <t>弘前市学園町１の１</t>
  </si>
  <si>
    <t>036-8045</t>
  </si>
  <si>
    <t>大間大間平２０の３８　</t>
  </si>
  <si>
    <t>田子　　　　　　　　　　　　　</t>
  </si>
  <si>
    <t>039-0201</t>
  </si>
  <si>
    <t>039-0502</t>
  </si>
  <si>
    <t>松原二丁目１５の２</t>
  </si>
  <si>
    <t>A141</t>
  </si>
  <si>
    <t>私立計    8</t>
    <rPh sb="0" eb="1">
      <t>ワタシ</t>
    </rPh>
    <rPh sb="1" eb="2">
      <t>ダイガク</t>
    </rPh>
    <rPh sb="2" eb="3">
      <t>ケイ</t>
    </rPh>
    <phoneticPr fontId="2"/>
  </si>
  <si>
    <t>螢ヶ丘　　　　　　　　　　　　</t>
  </si>
  <si>
    <t xml:space="preserve"> 〃   (34)6185</t>
  </si>
  <si>
    <t>030-0841</t>
  </si>
  <si>
    <t>原別袖崎９</t>
  </si>
  <si>
    <t>東奥　　　　　　　　　　　　　</t>
  </si>
  <si>
    <t>横内</t>
    <rPh sb="0" eb="2">
      <t>ヨコウチ</t>
    </rPh>
    <phoneticPr fontId="2"/>
  </si>
  <si>
    <t xml:space="preserve"> 〃  (92)2110</t>
  </si>
  <si>
    <t>030-0821</t>
  </si>
  <si>
    <t>A088</t>
  </si>
  <si>
    <t>A091</t>
  </si>
  <si>
    <t>第二青森　　　　　　　　　　　</t>
  </si>
  <si>
    <t>三沢市</t>
    <rPh sb="0" eb="3">
      <t>ミサワシ</t>
    </rPh>
    <phoneticPr fontId="2"/>
  </si>
  <si>
    <t>青葉三丁目１０の４５</t>
  </si>
  <si>
    <t>第二すぎのこ幼稚園</t>
  </si>
  <si>
    <t>油川　　　　　　　　　　　　　</t>
  </si>
  <si>
    <t>A106</t>
  </si>
  <si>
    <t>青森西　　　　　　　　　　　　</t>
  </si>
  <si>
    <t>桜川二丁目１５の３</t>
  </si>
  <si>
    <t>駒込螢沢２８０の３</t>
  </si>
  <si>
    <t>江陽こども園</t>
  </si>
  <si>
    <t>城北こども園</t>
  </si>
  <si>
    <t>0175 (64)2266</t>
  </si>
  <si>
    <t>あすなろ　　　　　　　　　　　</t>
  </si>
  <si>
    <t>038-0054</t>
  </si>
  <si>
    <t>聖心　　　　　　　　　　　　　</t>
  </si>
  <si>
    <t>島守</t>
    <rPh sb="0" eb="2">
      <t>シマモリ</t>
    </rPh>
    <phoneticPr fontId="2"/>
  </si>
  <si>
    <t>長島四丁目２３の２１</t>
  </si>
  <si>
    <t>036-8164</t>
  </si>
  <si>
    <t>A135</t>
  </si>
  <si>
    <t>聖アルバン　　　　　　　　　　</t>
  </si>
  <si>
    <t>桜川五丁目４の１１</t>
  </si>
  <si>
    <t>予備校</t>
    <rPh sb="0" eb="3">
      <t>ヨビコウ</t>
    </rPh>
    <phoneticPr fontId="2"/>
  </si>
  <si>
    <t>青森大谷　　　　　　　　　　　</t>
  </si>
  <si>
    <t xml:space="preserve"> 〃 (739)2111</t>
  </si>
  <si>
    <t>浪打一丁目２０の６</t>
  </si>
  <si>
    <t xml:space="preserve"> 〃  (36)2419</t>
  </si>
  <si>
    <t xml:space="preserve"> 〃  (62)2042</t>
  </si>
  <si>
    <t>宗教法人</t>
  </si>
  <si>
    <t>青柳二丁目２の１０</t>
  </si>
  <si>
    <t>038-1311</t>
  </si>
  <si>
    <t>若草　　　　　　　　　　　　　</t>
  </si>
  <si>
    <t>033-0142</t>
  </si>
  <si>
    <t>036-8184</t>
  </si>
  <si>
    <t>松森町１６７</t>
  </si>
  <si>
    <t>036-8247</t>
  </si>
  <si>
    <t>大開二丁目４の３</t>
  </si>
  <si>
    <t>養生　　　　　　　　　　　　　</t>
  </si>
  <si>
    <t>元長町１９</t>
  </si>
  <si>
    <t xml:space="preserve"> 〃  (32)5866</t>
  </si>
  <si>
    <t>学校名</t>
    <rPh sb="0" eb="3">
      <t>ガッコウメイ</t>
    </rPh>
    <phoneticPr fontId="2"/>
  </si>
  <si>
    <t>弘前みなみ　　　　　　　　　　</t>
  </si>
  <si>
    <t xml:space="preserve"> 〃  (53)3902</t>
  </si>
  <si>
    <t>百石町小路２０</t>
  </si>
  <si>
    <t>031-0823</t>
  </si>
  <si>
    <t>湊高台七丁目６の１４</t>
  </si>
  <si>
    <t>031-0804</t>
  </si>
  <si>
    <t>青葉三丁目２３の７</t>
  </si>
  <si>
    <t>038-1306</t>
  </si>
  <si>
    <t xml:space="preserve"> 〃   (44)3121</t>
  </si>
  <si>
    <t>新井田小久保尻１の５１</t>
  </si>
  <si>
    <t>田面木上野平５３の２</t>
  </si>
  <si>
    <t xml:space="preserve"> 〃  (32)0725</t>
  </si>
  <si>
    <t>039-1161</t>
  </si>
  <si>
    <t>桜庭清水流６３の３</t>
  </si>
  <si>
    <t>深浦蓙野６０</t>
  </si>
  <si>
    <t>A089</t>
  </si>
  <si>
    <t>039-1101</t>
  </si>
  <si>
    <t>八戸　　　　　　　　　　　　　</t>
  </si>
  <si>
    <t xml:space="preserve"> 〃  (23)2252</t>
  </si>
  <si>
    <t>工学部</t>
    <rPh sb="0" eb="3">
      <t>コウガクブ</t>
    </rPh>
    <phoneticPr fontId="2"/>
  </si>
  <si>
    <t>類家四丁目９の３</t>
  </si>
  <si>
    <t>鮫町ハンノ木沢４の１</t>
  </si>
  <si>
    <t>まほろば　　　　　　　　　　　</t>
  </si>
  <si>
    <t>031-0073</t>
  </si>
  <si>
    <t>川先二丁目４の１</t>
  </si>
  <si>
    <t>南郷市野沢黄檗７</t>
  </si>
  <si>
    <t>031-0023</t>
  </si>
  <si>
    <t>文化創生課程</t>
    <rPh sb="0" eb="2">
      <t>ブンカ</t>
    </rPh>
    <rPh sb="2" eb="4">
      <t>ソウセイ</t>
    </rPh>
    <rPh sb="4" eb="6">
      <t>カテイ</t>
    </rPh>
    <phoneticPr fontId="2"/>
  </si>
  <si>
    <t>長者　　　　　　　　　　　　　</t>
  </si>
  <si>
    <t>桜川八丁目１５の１</t>
  </si>
  <si>
    <t>036-0381</t>
  </si>
  <si>
    <t>沢里藤子３１</t>
  </si>
  <si>
    <t>三内丸山６９の４</t>
  </si>
  <si>
    <t>駒沢　　　　　　　　　　　　　</t>
  </si>
  <si>
    <t xml:space="preserve"> 〃  (82)3008</t>
  </si>
  <si>
    <t>道仏</t>
    <rPh sb="0" eb="1">
      <t>ミチ</t>
    </rPh>
    <rPh sb="1" eb="2">
      <t>ホトケ</t>
    </rPh>
    <phoneticPr fontId="2"/>
  </si>
  <si>
    <t>　　 （３）　小学校</t>
    <rPh sb="7" eb="8">
      <t>ショウ</t>
    </rPh>
    <rPh sb="8" eb="9">
      <t>ガク</t>
    </rPh>
    <rPh sb="9" eb="10">
      <t>コウ</t>
    </rPh>
    <phoneticPr fontId="2"/>
  </si>
  <si>
    <t>031-0013</t>
  </si>
  <si>
    <t>石手洗駒ヶ沢２８の１</t>
  </si>
  <si>
    <t>031-0022</t>
  </si>
  <si>
    <t>糠塚葭谷地２の１４</t>
  </si>
  <si>
    <t>旭ヶ丘　　　　　　　　　　　　</t>
  </si>
  <si>
    <t>旭ヶ丘三丁目１の８０</t>
  </si>
  <si>
    <t>031-0802</t>
  </si>
  <si>
    <t>小中野六丁目４の５</t>
  </si>
  <si>
    <t>A157</t>
  </si>
  <si>
    <t>八戸めぐみ　　　　　　　　　　</t>
  </si>
  <si>
    <t>039-1166</t>
  </si>
  <si>
    <t>市浦</t>
    <rPh sb="0" eb="2">
      <t>シウラ</t>
    </rPh>
    <phoneticPr fontId="2"/>
  </si>
  <si>
    <t>根城九丁目７の６</t>
  </si>
  <si>
    <t>柏崎四丁目１４の４０</t>
  </si>
  <si>
    <t>外ヶ浜町下蟹田１２２の５</t>
  </si>
  <si>
    <t>（再掲）
市町村費負担職員</t>
    <rPh sb="1" eb="3">
      <t>サイケイ</t>
    </rPh>
    <rPh sb="5" eb="8">
      <t>シチョウソン</t>
    </rPh>
    <rPh sb="8" eb="9">
      <t>ヒ</t>
    </rPh>
    <rPh sb="9" eb="11">
      <t>フタン</t>
    </rPh>
    <rPh sb="11" eb="13">
      <t>ショクイン</t>
    </rPh>
    <phoneticPr fontId="2"/>
  </si>
  <si>
    <t>0172（57)5528</t>
  </si>
  <si>
    <t>聖テレジア　　　　　　　　　　</t>
  </si>
  <si>
    <t>大町二丁目６８</t>
  </si>
  <si>
    <t>036-0415</t>
  </si>
  <si>
    <t>その他の者</t>
  </si>
  <si>
    <t>ひまわり　　　　　　　　　　　</t>
  </si>
  <si>
    <t>037-0044</t>
  </si>
  <si>
    <t>元町４２</t>
  </si>
  <si>
    <t>五所川原　　　　　　　　　　　</t>
  </si>
  <si>
    <t>037-0004</t>
  </si>
  <si>
    <t>城下保育園</t>
  </si>
  <si>
    <t>唐笠柳藤巻８０</t>
  </si>
  <si>
    <t>037-0056</t>
  </si>
  <si>
    <t>金木　　　　　　　　　　　　　</t>
  </si>
  <si>
    <t xml:space="preserve"> 〃　 (62)2090</t>
  </si>
  <si>
    <t>034-0095</t>
  </si>
  <si>
    <t>おいらせ町一川目二丁目６５の２７８</t>
    <rPh sb="5" eb="6">
      <t>イチ</t>
    </rPh>
    <rPh sb="6" eb="8">
      <t>カワメ</t>
    </rPh>
    <rPh sb="8" eb="11">
      <t>ニチョウメ</t>
    </rPh>
    <phoneticPr fontId="2"/>
  </si>
  <si>
    <t>A212</t>
  </si>
  <si>
    <t>十和田カトリック　　　　　　　</t>
  </si>
  <si>
    <t xml:space="preserve"> 〃   (20)2576</t>
  </si>
  <si>
    <t>十和田みなみ　　　　　　　　　</t>
  </si>
  <si>
    <t>私立計5</t>
    <rPh sb="0" eb="1">
      <t>ワタシ</t>
    </rPh>
    <rPh sb="1" eb="2">
      <t>タ</t>
    </rPh>
    <rPh sb="2" eb="3">
      <t>ケイ</t>
    </rPh>
    <phoneticPr fontId="2"/>
  </si>
  <si>
    <t>総計</t>
  </si>
  <si>
    <t>034-0037</t>
  </si>
  <si>
    <t>穂並町４の５５</t>
  </si>
  <si>
    <t>中央町四丁目３の１２</t>
  </si>
  <si>
    <t>区　　分</t>
    <rPh sb="0" eb="1">
      <t>ク</t>
    </rPh>
    <rPh sb="3" eb="4">
      <t>ブン</t>
    </rPh>
    <phoneticPr fontId="2"/>
  </si>
  <si>
    <t>0176 (53)2312</t>
  </si>
  <si>
    <t>いちい　　　　　　　　　　　　</t>
  </si>
  <si>
    <t>033-0053</t>
  </si>
  <si>
    <t>春日台二丁目１５４の７１</t>
  </si>
  <si>
    <t>教育学部</t>
    <rPh sb="0" eb="2">
      <t>キョウイク</t>
    </rPh>
    <rPh sb="2" eb="4">
      <t>ガクブ</t>
    </rPh>
    <phoneticPr fontId="2"/>
  </si>
  <si>
    <t>小中野</t>
    <rPh sb="0" eb="3">
      <t>コナカノ</t>
    </rPh>
    <phoneticPr fontId="2"/>
  </si>
  <si>
    <t>033-0037</t>
  </si>
  <si>
    <t>松園町二丁目２１の１</t>
  </si>
  <si>
    <t>0176 (53)3904</t>
  </si>
  <si>
    <t>生徒  数</t>
    <rPh sb="0" eb="2">
      <t>セイト</t>
    </rPh>
    <rPh sb="4" eb="5">
      <t>スウ</t>
    </rPh>
    <phoneticPr fontId="2"/>
  </si>
  <si>
    <t>大湊カトリック　　　　　　　　</t>
  </si>
  <si>
    <t>大湊浜町２０の１７</t>
  </si>
  <si>
    <t>B007</t>
  </si>
  <si>
    <t>035-0071</t>
  </si>
  <si>
    <t>昭和町２３の２５</t>
  </si>
  <si>
    <t>むつひまわり　　　　　　　　　</t>
  </si>
  <si>
    <t>035-0033</t>
  </si>
  <si>
    <t>むつ市計　9</t>
    <rPh sb="2" eb="3">
      <t>シ</t>
    </rPh>
    <rPh sb="3" eb="4">
      <t>ケイ</t>
    </rPh>
    <phoneticPr fontId="2"/>
  </si>
  <si>
    <t>田町五丁目２の３</t>
  </si>
  <si>
    <t>五戸</t>
    <rPh sb="0" eb="2">
      <t>ゴノヘ</t>
    </rPh>
    <phoneticPr fontId="2"/>
  </si>
  <si>
    <t>大湊　　　　　　　　　　　　　</t>
  </si>
  <si>
    <t>南郷市野沢石窪３２の１０</t>
    <rPh sb="0" eb="2">
      <t>ナンゴウ</t>
    </rPh>
    <phoneticPr fontId="2"/>
  </si>
  <si>
    <t>宇田町１２の５</t>
  </si>
  <si>
    <t>0172 (44)3111</t>
  </si>
  <si>
    <t xml:space="preserve"> 〃  (38)5005</t>
  </si>
  <si>
    <t>川内町川内８７</t>
  </si>
  <si>
    <t>こすもす　　　　　　　　　　　</t>
  </si>
  <si>
    <t xml:space="preserve"> 〃   (96)3920</t>
  </si>
  <si>
    <t>大畑町兎沢１７の２２８</t>
  </si>
  <si>
    <t xml:space="preserve"> 〃  (62)9175</t>
  </si>
  <si>
    <t>B012</t>
  </si>
  <si>
    <t>総</t>
    <rPh sb="0" eb="1">
      <t>ソウ</t>
    </rPh>
    <phoneticPr fontId="2"/>
  </si>
  <si>
    <t>育実　　　　　　　　　　　　　</t>
  </si>
  <si>
    <t>倉石中市田茂平４０</t>
    <rPh sb="0" eb="2">
      <t>クライシ</t>
    </rPh>
    <rPh sb="2" eb="4">
      <t>ナカイチ</t>
    </rPh>
    <rPh sb="4" eb="7">
      <t>タモダイラ</t>
    </rPh>
    <phoneticPr fontId="2"/>
  </si>
  <si>
    <t>根城三丁目５の２１</t>
  </si>
  <si>
    <t>平川市計　1</t>
  </si>
  <si>
    <t xml:space="preserve"> 〃  (54)2702</t>
  </si>
  <si>
    <t>荒田上駒田１５８の２</t>
  </si>
  <si>
    <t>山彦　　　　　　　　　　　　　</t>
  </si>
  <si>
    <t>017 (755)4949</t>
  </si>
  <si>
    <t xml:space="preserve"> 〃 (736)2440</t>
  </si>
  <si>
    <t>総合</t>
    <rPh sb="0" eb="1">
      <t>ソウ</t>
    </rPh>
    <rPh sb="1" eb="2">
      <t>ゴウ</t>
    </rPh>
    <phoneticPr fontId="2"/>
  </si>
  <si>
    <t>藤崎　　　　　　　　　　　　　</t>
  </si>
  <si>
    <t>白銀台二丁目９の１２</t>
  </si>
  <si>
    <t>おいらせ町緑ヶ丘二丁目５０の１１６１</t>
    <rPh sb="5" eb="6">
      <t>ミドリ</t>
    </rPh>
    <rPh sb="7" eb="8">
      <t>オカ</t>
    </rPh>
    <rPh sb="8" eb="10">
      <t>ニチョウ</t>
    </rPh>
    <rPh sb="10" eb="11">
      <t>メ</t>
    </rPh>
    <phoneticPr fontId="2"/>
  </si>
  <si>
    <t>038-0211</t>
  </si>
  <si>
    <t>伊藤　慎悟</t>
    <rPh sb="0" eb="2">
      <t>イトウ</t>
    </rPh>
    <rPh sb="3" eb="5">
      <t>シンゴ</t>
    </rPh>
    <phoneticPr fontId="2"/>
  </si>
  <si>
    <t>市川町赤畑３４の２</t>
  </si>
  <si>
    <t>鶴田町鶴田中泉４</t>
  </si>
  <si>
    <t>　0172(32)6151</t>
  </si>
  <si>
    <t>039-3156</t>
  </si>
  <si>
    <t>039-3131</t>
  </si>
  <si>
    <t>造道</t>
    <rPh sb="0" eb="2">
      <t>ツクリミチ</t>
    </rPh>
    <phoneticPr fontId="2"/>
  </si>
  <si>
    <t>033-0074</t>
  </si>
  <si>
    <t>鹿中保育園</t>
  </si>
  <si>
    <t>039-2371</t>
  </si>
  <si>
    <t>飯詰石田１８４</t>
    <rPh sb="0" eb="2">
      <t>イイヅメ</t>
    </rPh>
    <rPh sb="2" eb="3">
      <t>イシ</t>
    </rPh>
    <rPh sb="3" eb="4">
      <t>タ</t>
    </rPh>
    <phoneticPr fontId="2"/>
  </si>
  <si>
    <t>４歳</t>
    <rPh sb="1" eb="2">
      <t>サイ</t>
    </rPh>
    <phoneticPr fontId="2"/>
  </si>
  <si>
    <t>横浜あさひ　　　　　　　　　　</t>
  </si>
  <si>
    <t>039-4135</t>
  </si>
  <si>
    <t>横浜町林ノ後２１の６</t>
  </si>
  <si>
    <t>講                  師</t>
  </si>
  <si>
    <t>しもだ　　　　　　　　　　　　</t>
  </si>
  <si>
    <t xml:space="preserve"> 〃  (33)5121</t>
  </si>
  <si>
    <t>039-2189</t>
  </si>
  <si>
    <t>青森市幸畑二丁目３の１</t>
    <rPh sb="3" eb="4">
      <t>サチ</t>
    </rPh>
    <rPh sb="4" eb="5">
      <t>ハタ</t>
    </rPh>
    <rPh sb="5" eb="6">
      <t>2</t>
    </rPh>
    <rPh sb="6" eb="8">
      <t>チョウメ</t>
    </rPh>
    <phoneticPr fontId="2"/>
  </si>
  <si>
    <t>五戸カトリック　　　　　　　　</t>
  </si>
  <si>
    <t>039-1518</t>
  </si>
  <si>
    <t>五戸町下沢向１２の１</t>
  </si>
  <si>
    <t>0178 (62)3450</t>
  </si>
  <si>
    <t>039-1555</t>
  </si>
  <si>
    <t>五戸町古堂後２３の３</t>
  </si>
  <si>
    <t>039-1169</t>
  </si>
  <si>
    <t>１学年の児童
を含む学級</t>
    <rPh sb="1" eb="3">
      <t>ガクネン</t>
    </rPh>
    <rPh sb="4" eb="6">
      <t>ジドウ</t>
    </rPh>
    <phoneticPr fontId="2"/>
  </si>
  <si>
    <t>039-0815</t>
  </si>
  <si>
    <t>乙供文化保育園</t>
  </si>
  <si>
    <t>学校数</t>
    <rPh sb="0" eb="2">
      <t>ガッコウ</t>
    </rPh>
    <rPh sb="2" eb="3">
      <t>スウ</t>
    </rPh>
    <phoneticPr fontId="2"/>
  </si>
  <si>
    <t>下田</t>
    <rPh sb="0" eb="2">
      <t>シモダ</t>
    </rPh>
    <phoneticPr fontId="2"/>
  </si>
  <si>
    <t>学級数</t>
    <rPh sb="0" eb="2">
      <t>ガッキュウ</t>
    </rPh>
    <rPh sb="2" eb="3">
      <t>スウ</t>
    </rPh>
    <phoneticPr fontId="2"/>
  </si>
  <si>
    <t>030-0856</t>
  </si>
  <si>
    <t>A065</t>
  </si>
  <si>
    <t>幼児・児童・生徒・学生数</t>
    <rPh sb="0" eb="2">
      <t>ヨウジ</t>
    </rPh>
    <rPh sb="3" eb="5">
      <t>ジドウ</t>
    </rPh>
    <rPh sb="6" eb="8">
      <t>セイト</t>
    </rPh>
    <rPh sb="9" eb="11">
      <t>ガクセイ</t>
    </rPh>
    <rPh sb="11" eb="12">
      <t>スウ</t>
    </rPh>
    <phoneticPr fontId="2"/>
  </si>
  <si>
    <t>本務教員数</t>
    <rPh sb="0" eb="2">
      <t>ホンム</t>
    </rPh>
    <rPh sb="2" eb="4">
      <t>キョウイン</t>
    </rPh>
    <rPh sb="4" eb="5">
      <t>スウ</t>
    </rPh>
    <phoneticPr fontId="2"/>
  </si>
  <si>
    <t>社会福祉学科</t>
    <rPh sb="0" eb="2">
      <t>シャカイ</t>
    </rPh>
    <rPh sb="2" eb="4">
      <t>フクシ</t>
    </rPh>
    <rPh sb="4" eb="5">
      <t>ガク</t>
    </rPh>
    <rPh sb="5" eb="6">
      <t>カ</t>
    </rPh>
    <phoneticPr fontId="2"/>
  </si>
  <si>
    <t>本務職員数</t>
    <rPh sb="0" eb="2">
      <t>ホンム</t>
    </rPh>
    <rPh sb="2" eb="4">
      <t>ショクイン</t>
    </rPh>
    <rPh sb="4" eb="5">
      <t>スウ</t>
    </rPh>
    <phoneticPr fontId="2"/>
  </si>
  <si>
    <t>男</t>
    <rPh sb="0" eb="1">
      <t>オトコ</t>
    </rPh>
    <phoneticPr fontId="2"/>
  </si>
  <si>
    <t>歯科技工士</t>
    <rPh sb="2" eb="4">
      <t>ギコウ</t>
    </rPh>
    <phoneticPr fontId="2"/>
  </si>
  <si>
    <t>女</t>
    <rPh sb="0" eb="1">
      <t>オンナ</t>
    </rPh>
    <phoneticPr fontId="2"/>
  </si>
  <si>
    <t>国立</t>
    <rPh sb="0" eb="2">
      <t>コクリツ</t>
    </rPh>
    <phoneticPr fontId="2"/>
  </si>
  <si>
    <t>猿賀明堂１３９の１</t>
  </si>
  <si>
    <t>公立</t>
    <rPh sb="0" eb="2">
      <t>コウリツ</t>
    </rPh>
    <phoneticPr fontId="2"/>
  </si>
  <si>
    <t>私立</t>
    <rPh sb="0" eb="2">
      <t>シリツ</t>
    </rPh>
    <phoneticPr fontId="2"/>
  </si>
  <si>
    <t>A465</t>
  </si>
  <si>
    <t>学校法人</t>
    <rPh sb="0" eb="2">
      <t>ガッコウ</t>
    </rPh>
    <rPh sb="2" eb="4">
      <t>ホウジン</t>
    </rPh>
    <phoneticPr fontId="2"/>
  </si>
  <si>
    <t>西津軽郡計　5</t>
  </si>
  <si>
    <t>編成方式別学級数</t>
    <rPh sb="0" eb="2">
      <t>ヘンセイ</t>
    </rPh>
    <rPh sb="2" eb="4">
      <t>ホウシキ</t>
    </rPh>
    <rPh sb="4" eb="5">
      <t>ベツ</t>
    </rPh>
    <rPh sb="5" eb="7">
      <t>ガッキュウ</t>
    </rPh>
    <rPh sb="7" eb="8">
      <t>スウ</t>
    </rPh>
    <phoneticPr fontId="2"/>
  </si>
  <si>
    <t xml:space="preserve"> 弘前市本町66の1</t>
    <rPh sb="1" eb="4">
      <t>ヒロサキシ</t>
    </rPh>
    <rPh sb="4" eb="6">
      <t>ホンチョウ</t>
    </rPh>
    <phoneticPr fontId="2"/>
  </si>
  <si>
    <t>修了者数</t>
    <rPh sb="0" eb="3">
      <t>シュウリョウシャ</t>
    </rPh>
    <rPh sb="3" eb="4">
      <t>スウ</t>
    </rPh>
    <phoneticPr fontId="2"/>
  </si>
  <si>
    <t>21～25人</t>
    <rPh sb="5" eb="6">
      <t>ニン</t>
    </rPh>
    <phoneticPr fontId="2"/>
  </si>
  <si>
    <t>26～30人</t>
    <rPh sb="5" eb="6">
      <t>ニン</t>
    </rPh>
    <phoneticPr fontId="2"/>
  </si>
  <si>
    <t>31～35人</t>
    <rPh sb="5" eb="6">
      <t>ニン</t>
    </rPh>
    <phoneticPr fontId="2"/>
  </si>
  <si>
    <t>南</t>
    <rPh sb="0" eb="1">
      <t>ミナミ</t>
    </rPh>
    <phoneticPr fontId="2"/>
  </si>
  <si>
    <t>あゆみ保育園</t>
    <rPh sb="3" eb="6">
      <t>ホイクエン</t>
    </rPh>
    <phoneticPr fontId="2"/>
  </si>
  <si>
    <t>在園者数</t>
    <rPh sb="0" eb="3">
      <t>ザイエンシャ</t>
    </rPh>
    <rPh sb="3" eb="4">
      <t>スウ</t>
    </rPh>
    <phoneticPr fontId="2"/>
  </si>
  <si>
    <t xml:space="preserve"> 〃  (86)2011</t>
  </si>
  <si>
    <t>園長</t>
    <rPh sb="0" eb="2">
      <t>エンチョウ</t>
    </rPh>
    <phoneticPr fontId="2"/>
  </si>
  <si>
    <t>教諭</t>
    <rPh sb="0" eb="2">
      <t>キョウユ</t>
    </rPh>
    <phoneticPr fontId="2"/>
  </si>
  <si>
    <t>養護助教諭</t>
    <rPh sb="0" eb="2">
      <t>ヨウゴ</t>
    </rPh>
    <rPh sb="2" eb="5">
      <t>ジョキョウユ</t>
    </rPh>
    <phoneticPr fontId="2"/>
  </si>
  <si>
    <t>講師</t>
    <rPh sb="0" eb="2">
      <t>コウシ</t>
    </rPh>
    <phoneticPr fontId="2"/>
  </si>
  <si>
    <t>教育補助員</t>
    <rPh sb="0" eb="2">
      <t>キョウイク</t>
    </rPh>
    <rPh sb="2" eb="4">
      <t>ホジョ</t>
    </rPh>
    <rPh sb="4" eb="5">
      <t>イン</t>
    </rPh>
    <phoneticPr fontId="2"/>
  </si>
  <si>
    <t>兼務教員数</t>
    <rPh sb="0" eb="2">
      <t>ケンム</t>
    </rPh>
    <rPh sb="2" eb="4">
      <t>キョウイン</t>
    </rPh>
    <rPh sb="4" eb="5">
      <t>スウ</t>
    </rPh>
    <phoneticPr fontId="2"/>
  </si>
  <si>
    <t>休職等教員数（本務者）</t>
    <rPh sb="0" eb="2">
      <t>キュウショク</t>
    </rPh>
    <rPh sb="2" eb="3">
      <t>トウ</t>
    </rPh>
    <rPh sb="3" eb="5">
      <t>キョウイン</t>
    </rPh>
    <rPh sb="5" eb="6">
      <t>スウ</t>
    </rPh>
    <rPh sb="7" eb="9">
      <t>ホンム</t>
    </rPh>
    <rPh sb="9" eb="10">
      <t>シャ</t>
    </rPh>
    <phoneticPr fontId="2"/>
  </si>
  <si>
    <t>休職</t>
    <rPh sb="0" eb="2">
      <t>キュウショク</t>
    </rPh>
    <phoneticPr fontId="2"/>
  </si>
  <si>
    <t>教諭等</t>
    <rPh sb="0" eb="2">
      <t>キョウユ</t>
    </rPh>
    <rPh sb="2" eb="3">
      <t>トウ</t>
    </rPh>
    <phoneticPr fontId="2"/>
  </si>
  <si>
    <t>育児休業</t>
    <rPh sb="0" eb="2">
      <t>イクジ</t>
    </rPh>
    <rPh sb="2" eb="4">
      <t>キュウギョウ</t>
    </rPh>
    <phoneticPr fontId="2"/>
  </si>
  <si>
    <t>事務職員</t>
    <rPh sb="0" eb="2">
      <t>ジム</t>
    </rPh>
    <rPh sb="2" eb="4">
      <t>ショクイン</t>
    </rPh>
    <phoneticPr fontId="2"/>
  </si>
  <si>
    <t>計</t>
    <rPh sb="0" eb="1">
      <t>ゴウケイ</t>
    </rPh>
    <phoneticPr fontId="2"/>
  </si>
  <si>
    <t>三島宮元３８０の１</t>
  </si>
  <si>
    <t>五所川原市</t>
    <rPh sb="0" eb="5">
      <t>ゴショガワラシ</t>
    </rPh>
    <phoneticPr fontId="2"/>
  </si>
  <si>
    <t>0175 (35)2013</t>
  </si>
  <si>
    <t>新郷村戸来金ヶ沢坂ノ下２１</t>
  </si>
  <si>
    <t>十和田市</t>
    <rPh sb="0" eb="4">
      <t>トワダシ</t>
    </rPh>
    <phoneticPr fontId="2"/>
  </si>
  <si>
    <t>上北郡</t>
    <rPh sb="0" eb="3">
      <t>カミキタグン</t>
    </rPh>
    <phoneticPr fontId="2"/>
  </si>
  <si>
    <t>下北郡</t>
    <rPh sb="0" eb="3">
      <t>シモキタグン</t>
    </rPh>
    <phoneticPr fontId="2"/>
  </si>
  <si>
    <t>三戸郡</t>
    <rPh sb="0" eb="3">
      <t>サンノヘグン</t>
    </rPh>
    <phoneticPr fontId="2"/>
  </si>
  <si>
    <t>東和保育園</t>
  </si>
  <si>
    <t>東青</t>
    <rPh sb="0" eb="2">
      <t>トウセイ</t>
    </rPh>
    <phoneticPr fontId="2"/>
  </si>
  <si>
    <t>西北</t>
    <rPh sb="0" eb="2">
      <t>セイホク</t>
    </rPh>
    <phoneticPr fontId="2"/>
  </si>
  <si>
    <t>　0172(36)2111</t>
  </si>
  <si>
    <t>中南</t>
    <rPh sb="0" eb="1">
      <t>ナカ</t>
    </rPh>
    <rPh sb="1" eb="2">
      <t>ミナミ</t>
    </rPh>
    <phoneticPr fontId="2"/>
  </si>
  <si>
    <t>天間林</t>
    <rPh sb="2" eb="3">
      <t>ハヤシ</t>
    </rPh>
    <phoneticPr fontId="2"/>
  </si>
  <si>
    <t>上北</t>
    <rPh sb="0" eb="2">
      <t>カミキタ</t>
    </rPh>
    <phoneticPr fontId="2"/>
  </si>
  <si>
    <t>下北</t>
    <rPh sb="0" eb="2">
      <t>シモキタ</t>
    </rPh>
    <phoneticPr fontId="2"/>
  </si>
  <si>
    <t>へき地等指定学校の学校数</t>
    <rPh sb="2" eb="3">
      <t>チ</t>
    </rPh>
    <rPh sb="3" eb="4">
      <t>トウ</t>
    </rPh>
    <rPh sb="4" eb="6">
      <t>シテイ</t>
    </rPh>
    <rPh sb="6" eb="8">
      <t>ガッコウ</t>
    </rPh>
    <rPh sb="9" eb="11">
      <t>ガッコウ</t>
    </rPh>
    <rPh sb="11" eb="12">
      <t>スウ</t>
    </rPh>
    <phoneticPr fontId="2"/>
  </si>
  <si>
    <t>三戸郡計　4</t>
  </si>
  <si>
    <t>准看護</t>
  </si>
  <si>
    <t>0172 (32)7771</t>
  </si>
  <si>
    <t xml:space="preserve"> 〃  (55)2641</t>
  </si>
  <si>
    <t>五所川原予備校［休校］</t>
  </si>
  <si>
    <t>自閉症･情緒障害</t>
    <rPh sb="0" eb="3">
      <t>ジヘイショウ</t>
    </rPh>
    <rPh sb="4" eb="6">
      <t>ジョウチョ</t>
    </rPh>
    <rPh sb="6" eb="8">
      <t>ショウガイ</t>
    </rPh>
    <phoneticPr fontId="2"/>
  </si>
  <si>
    <t xml:space="preserve"> 〃  (23)2516</t>
  </si>
  <si>
    <t xml:space="preserve"> 〃  (42)6161</t>
  </si>
  <si>
    <t>いずみ幼稚園</t>
  </si>
  <si>
    <t>下長</t>
    <rPh sb="0" eb="2">
      <t>シモナガ</t>
    </rPh>
    <phoneticPr fontId="2"/>
  </si>
  <si>
    <t>江渡　篤子</t>
    <rPh sb="0" eb="1">
      <t>エ</t>
    </rPh>
    <rPh sb="1" eb="2">
      <t>ワタ</t>
    </rPh>
    <rPh sb="3" eb="5">
      <t>アツコ</t>
    </rPh>
    <phoneticPr fontId="2"/>
  </si>
  <si>
    <t>（注）「学科別」は、学校基本調査の学科コード（大分類）により分類している。</t>
    <rPh sb="1" eb="2">
      <t>チュウ</t>
    </rPh>
    <rPh sb="4" eb="6">
      <t>ガッカ</t>
    </rPh>
    <rPh sb="6" eb="7">
      <t>ベツ</t>
    </rPh>
    <rPh sb="10" eb="12">
      <t>ガッコウ</t>
    </rPh>
    <rPh sb="12" eb="14">
      <t>キホン</t>
    </rPh>
    <rPh sb="14" eb="16">
      <t>チョウサ</t>
    </rPh>
    <rPh sb="17" eb="19">
      <t>ガッカ</t>
    </rPh>
    <rPh sb="23" eb="26">
      <t>ダイブンルイ</t>
    </rPh>
    <rPh sb="30" eb="32">
      <t>ブンルイ</t>
    </rPh>
    <phoneticPr fontId="2"/>
  </si>
  <si>
    <t>第３　設置者別・学校種類別学校調査票全項目集計</t>
    <rPh sb="0" eb="1">
      <t>ダイ</t>
    </rPh>
    <rPh sb="3" eb="6">
      <t>セッチシャ</t>
    </rPh>
    <rPh sb="6" eb="7">
      <t>ベツ</t>
    </rPh>
    <rPh sb="8" eb="10">
      <t>ガッコウ</t>
    </rPh>
    <rPh sb="10" eb="13">
      <t>シュルイベツ</t>
    </rPh>
    <rPh sb="13" eb="15">
      <t>ガッコウ</t>
    </rPh>
    <rPh sb="15" eb="17">
      <t>チョウサ</t>
    </rPh>
    <rPh sb="17" eb="18">
      <t>ヒョウ</t>
    </rPh>
    <rPh sb="18" eb="21">
      <t>ゼンコウモク</t>
    </rPh>
    <rPh sb="21" eb="23">
      <t>シュウケイ</t>
    </rPh>
    <phoneticPr fontId="2"/>
  </si>
  <si>
    <t>特　                         　　　  地　</t>
    <rPh sb="0" eb="1">
      <t>トク</t>
    </rPh>
    <rPh sb="32" eb="33">
      <t>チ</t>
    </rPh>
    <phoneticPr fontId="2"/>
  </si>
  <si>
    <t>　  １学年の
　  児童を含
 　 む学級</t>
    <rPh sb="4" eb="6">
      <t>ガクネン</t>
    </rPh>
    <rPh sb="11" eb="13">
      <t>ジドウ</t>
    </rPh>
    <rPh sb="14" eb="15">
      <t>フク</t>
    </rPh>
    <rPh sb="20" eb="22">
      <t>ガッキュウ</t>
    </rPh>
    <phoneticPr fontId="2"/>
  </si>
  <si>
    <t>　  上記以外
　  の学級</t>
    <rPh sb="3" eb="5">
      <t>ジョウキ</t>
    </rPh>
    <rPh sb="5" eb="7">
      <t>イガイ</t>
    </rPh>
    <rPh sb="12" eb="14">
      <t>ガッキュウ</t>
    </rPh>
    <phoneticPr fontId="2"/>
  </si>
  <si>
    <t>情報</t>
    <rPh sb="0" eb="1">
      <t>ジョウ</t>
    </rPh>
    <rPh sb="1" eb="2">
      <t>ホウ</t>
    </rPh>
    <phoneticPr fontId="2"/>
  </si>
  <si>
    <t>栄  養  教  諭</t>
    <rPh sb="0" eb="1">
      <t>エイ</t>
    </rPh>
    <rPh sb="3" eb="4">
      <t>マモル</t>
    </rPh>
    <rPh sb="6" eb="7">
      <t>キョウ</t>
    </rPh>
    <rPh sb="9" eb="10">
      <t>サトシ</t>
    </rPh>
    <phoneticPr fontId="2"/>
  </si>
  <si>
    <t>西白山台四丁目１の１６</t>
  </si>
  <si>
    <t>A174</t>
  </si>
  <si>
    <t>養  護  教  諭</t>
    <rPh sb="0" eb="1">
      <t>マモル</t>
    </rPh>
    <rPh sb="3" eb="4">
      <t>マモル</t>
    </rPh>
    <rPh sb="6" eb="7">
      <t>キョウ</t>
    </rPh>
    <rPh sb="9" eb="10">
      <t>サトシ</t>
    </rPh>
    <phoneticPr fontId="2"/>
  </si>
  <si>
    <t xml:space="preserve">   ６ へき地等指定学校児童・生徒数及び本務教員数</t>
    <rPh sb="5" eb="8">
      <t>ヘキチ</t>
    </rPh>
    <rPh sb="8" eb="9">
      <t>トウ</t>
    </rPh>
    <rPh sb="9" eb="11">
      <t>シテイ</t>
    </rPh>
    <rPh sb="11" eb="13">
      <t>ガッコウ</t>
    </rPh>
    <rPh sb="13" eb="15">
      <t>ジドウ</t>
    </rPh>
    <rPh sb="16" eb="18">
      <t>セイト</t>
    </rPh>
    <rPh sb="18" eb="19">
      <t>スウ</t>
    </rPh>
    <rPh sb="19" eb="20">
      <t>オヨ</t>
    </rPh>
    <rPh sb="21" eb="23">
      <t>ホンム</t>
    </rPh>
    <rPh sb="23" eb="25">
      <t>キョウイン</t>
    </rPh>
    <rPh sb="25" eb="26">
      <t>スウ</t>
    </rPh>
    <phoneticPr fontId="2"/>
  </si>
  <si>
    <t xml:space="preserve"> 〃  (52)2450</t>
  </si>
  <si>
    <t>主  幹  教  諭</t>
    <rPh sb="0" eb="1">
      <t>シュ</t>
    </rPh>
    <rPh sb="3" eb="4">
      <t>ミキ</t>
    </rPh>
    <rPh sb="6" eb="7">
      <t>キョウ</t>
    </rPh>
    <rPh sb="9" eb="10">
      <t>サトシ</t>
    </rPh>
    <phoneticPr fontId="2"/>
  </si>
  <si>
    <t>平内町計　3</t>
  </si>
  <si>
    <t>助      教      諭</t>
    <rPh sb="0" eb="1">
      <t>スケ</t>
    </rPh>
    <rPh sb="7" eb="8">
      <t>キョウ</t>
    </rPh>
    <rPh sb="14" eb="15">
      <t>サトシ</t>
    </rPh>
    <phoneticPr fontId="2"/>
  </si>
  <si>
    <t>副      校      長</t>
    <rPh sb="0" eb="1">
      <t>フク</t>
    </rPh>
    <rPh sb="7" eb="8">
      <t>コウ</t>
    </rPh>
    <rPh sb="14" eb="15">
      <t>チョウ</t>
    </rPh>
    <phoneticPr fontId="2"/>
  </si>
  <si>
    <t>深持南平３３０</t>
  </si>
  <si>
    <t>教                  頭</t>
    <rPh sb="0" eb="1">
      <t>キョウ</t>
    </rPh>
    <rPh sb="19" eb="20">
      <t>アタマ</t>
    </rPh>
    <phoneticPr fontId="2"/>
  </si>
  <si>
    <t>こども園青い鳥</t>
  </si>
  <si>
    <t xml:space="preserve">     －</t>
  </si>
  <si>
    <t>等  数
指導主事</t>
    <rPh sb="0" eb="1">
      <t>トウ</t>
    </rPh>
    <rPh sb="3" eb="4">
      <t>スウ</t>
    </rPh>
    <phoneticPr fontId="2"/>
  </si>
  <si>
    <t>村上　智子</t>
    <rPh sb="0" eb="2">
      <t>ムラカミ</t>
    </rPh>
    <rPh sb="3" eb="5">
      <t>トモコ</t>
    </rPh>
    <phoneticPr fontId="2"/>
  </si>
  <si>
    <t>チャリティー第一保育園</t>
    <rPh sb="6" eb="8">
      <t>ダイイチ</t>
    </rPh>
    <rPh sb="8" eb="11">
      <t>ホイクエン</t>
    </rPh>
    <phoneticPr fontId="2"/>
  </si>
  <si>
    <t>学   校   栄   養   職   員</t>
  </si>
  <si>
    <t>日の出こども園</t>
    <rPh sb="0" eb="1">
      <t>ヒ</t>
    </rPh>
    <rPh sb="2" eb="3">
      <t>デ</t>
    </rPh>
    <rPh sb="6" eb="7">
      <t>エン</t>
    </rPh>
    <phoneticPr fontId="2"/>
  </si>
  <si>
    <t>学    校    栄    養    職    員</t>
  </si>
  <si>
    <t>事         務         職         員</t>
  </si>
  <si>
    <t>学 校 図 書 館 事 務 員</t>
  </si>
  <si>
    <t>用               務               員</t>
  </si>
  <si>
    <t xml:space="preserve"> 〃   (70)1720</t>
  </si>
  <si>
    <t>入学定員</t>
    <rPh sb="0" eb="1">
      <t>イ</t>
    </rPh>
    <rPh sb="1" eb="2">
      <t>ガク</t>
    </rPh>
    <rPh sb="2" eb="3">
      <t>サダム</t>
    </rPh>
    <rPh sb="3" eb="4">
      <t>イン</t>
    </rPh>
    <phoneticPr fontId="2"/>
  </si>
  <si>
    <t>学科主任</t>
  </si>
  <si>
    <t>農場長</t>
  </si>
  <si>
    <t>国立計</t>
    <rPh sb="0" eb="2">
      <t>コクリツ</t>
    </rPh>
    <rPh sb="2" eb="3">
      <t>ケイ</t>
    </rPh>
    <phoneticPr fontId="2"/>
  </si>
  <si>
    <t>養護教諭・養護助教諭・栄養教諭</t>
  </si>
  <si>
    <t>実　　　　　習　　　　 助  　　　　手</t>
  </si>
  <si>
    <t>副校長 ・ 教頭 ・ 主幹教諭・
指導教諭・教諭・助教諭・講師</t>
  </si>
  <si>
    <t>第四</t>
    <rPh sb="0" eb="2">
      <t>ダイヨン</t>
    </rPh>
    <phoneticPr fontId="2"/>
  </si>
  <si>
    <t>a 主事･主事補等</t>
    <rPh sb="2" eb="4">
      <t>シュジ</t>
    </rPh>
    <rPh sb="5" eb="7">
      <t>シュジ</t>
    </rPh>
    <rPh sb="7" eb="8">
      <t>ホ</t>
    </rPh>
    <rPh sb="8" eb="9">
      <t>ナド</t>
    </rPh>
    <phoneticPr fontId="2"/>
  </si>
  <si>
    <t>そ　　 　の　　 　他</t>
    <rPh sb="10" eb="11">
      <t>タ</t>
    </rPh>
    <phoneticPr fontId="2"/>
  </si>
  <si>
    <t>生活科</t>
    <rPh sb="0" eb="2">
      <t>セイカツ</t>
    </rPh>
    <rPh sb="2" eb="3">
      <t>カ</t>
    </rPh>
    <phoneticPr fontId="2"/>
  </si>
  <si>
    <t>本  務  職  員  数 （ 定 時 制 ）</t>
    <rPh sb="0" eb="1">
      <t>ホン</t>
    </rPh>
    <rPh sb="3" eb="4">
      <t>ツトム</t>
    </rPh>
    <rPh sb="6" eb="7">
      <t>ショク</t>
    </rPh>
    <rPh sb="9" eb="10">
      <t>イン</t>
    </rPh>
    <rPh sb="12" eb="13">
      <t>スウ</t>
    </rPh>
    <rPh sb="16" eb="17">
      <t>サダム</t>
    </rPh>
    <rPh sb="18" eb="19">
      <t>ジ</t>
    </rPh>
    <rPh sb="20" eb="21">
      <t>ゼンニチセイ</t>
    </rPh>
    <phoneticPr fontId="2"/>
  </si>
  <si>
    <t xml:space="preserve"> 〃   (68)2205</t>
  </si>
  <si>
    <t>養護職員(看護師等)</t>
  </si>
  <si>
    <t>上記aのうち学校図書館従事者</t>
  </si>
  <si>
    <t>土門　靖子</t>
    <rPh sb="0" eb="2">
      <t>ドモン</t>
    </rPh>
    <rPh sb="3" eb="5">
      <t>ヤスコ</t>
    </rPh>
    <phoneticPr fontId="2"/>
  </si>
  <si>
    <t>まるくこども園</t>
    <rPh sb="6" eb="7">
      <t>エン</t>
    </rPh>
    <phoneticPr fontId="2"/>
  </si>
  <si>
    <t>学　校　図　書　館　事　務　員</t>
  </si>
  <si>
    <t>入 学 者 計</t>
    <rPh sb="0" eb="1">
      <t>イ</t>
    </rPh>
    <rPh sb="2" eb="3">
      <t>ガク</t>
    </rPh>
    <rPh sb="4" eb="5">
      <t>シャ</t>
    </rPh>
    <rPh sb="6" eb="7">
      <t>ケイ</t>
    </rPh>
    <phoneticPr fontId="2"/>
  </si>
  <si>
    <t>過年度中学校
卒業者(再掲)</t>
    <rPh sb="0" eb="3">
      <t>カネンド</t>
    </rPh>
    <rPh sb="3" eb="6">
      <t>チュウガッコウ</t>
    </rPh>
    <rPh sb="7" eb="10">
      <t>ソツギョウシャ</t>
    </rPh>
    <rPh sb="11" eb="12">
      <t>サイ</t>
    </rPh>
    <rPh sb="12" eb="13">
      <t>ケイ</t>
    </rPh>
    <phoneticPr fontId="2"/>
  </si>
  <si>
    <t>専 攻 科 計</t>
    <rPh sb="0" eb="1">
      <t>マコト</t>
    </rPh>
    <rPh sb="2" eb="3">
      <t>オサム</t>
    </rPh>
    <rPh sb="4" eb="5">
      <t>カ</t>
    </rPh>
    <rPh sb="6" eb="7">
      <t>ケイ</t>
    </rPh>
    <phoneticPr fontId="2"/>
  </si>
  <si>
    <t>030-1214</t>
  </si>
  <si>
    <t>A471</t>
  </si>
  <si>
    <t>３   学   年</t>
    <rPh sb="4" eb="5">
      <t>ガク</t>
    </rPh>
    <rPh sb="8" eb="9">
      <t>ネン</t>
    </rPh>
    <phoneticPr fontId="2"/>
  </si>
  <si>
    <t>２   学   年</t>
    <rPh sb="4" eb="5">
      <t>ガク</t>
    </rPh>
    <rPh sb="8" eb="9">
      <t>ネン</t>
    </rPh>
    <phoneticPr fontId="2"/>
  </si>
  <si>
    <t>赤保内柳沢１５の２</t>
  </si>
  <si>
    <t>風のまちこども園</t>
  </si>
  <si>
    <t>１   学   年</t>
    <rPh sb="4" eb="5">
      <t>ガク</t>
    </rPh>
    <rPh sb="8" eb="9">
      <t>ネン</t>
    </rPh>
    <phoneticPr fontId="2"/>
  </si>
  <si>
    <t xml:space="preserve"> 〒031-8588</t>
  </si>
  <si>
    <t>A081</t>
  </si>
  <si>
    <t>生物学科</t>
    <rPh sb="0" eb="2">
      <t>セイブツ</t>
    </rPh>
    <rPh sb="2" eb="4">
      <t>ガッカ</t>
    </rPh>
    <phoneticPr fontId="2"/>
  </si>
  <si>
    <t>特</t>
    <rPh sb="0" eb="1">
      <t>トク</t>
    </rPh>
    <phoneticPr fontId="2"/>
  </si>
  <si>
    <t>専            攻            科</t>
    <rPh sb="0" eb="1">
      <t>アツシ</t>
    </rPh>
    <rPh sb="13" eb="14">
      <t>オサム</t>
    </rPh>
    <rPh sb="26" eb="27">
      <t>カ</t>
    </rPh>
    <phoneticPr fontId="2"/>
  </si>
  <si>
    <t>複       式      学       級</t>
    <rPh sb="0" eb="1">
      <t>フク</t>
    </rPh>
    <rPh sb="8" eb="9">
      <t>シキ</t>
    </rPh>
    <rPh sb="15" eb="16">
      <t>ガク</t>
    </rPh>
    <rPh sb="23" eb="24">
      <t>キュウ</t>
    </rPh>
    <phoneticPr fontId="2"/>
  </si>
  <si>
    <t xml:space="preserve"> 〃   (96)1428</t>
  </si>
  <si>
    <t xml:space="preserve">産             業 </t>
    <rPh sb="0" eb="1">
      <t>サン</t>
    </rPh>
    <rPh sb="14" eb="15">
      <t>ギョウ</t>
    </rPh>
    <phoneticPr fontId="2"/>
  </si>
  <si>
    <t>普             通</t>
    <rPh sb="0" eb="1">
      <t>ススム</t>
    </rPh>
    <rPh sb="14" eb="15">
      <t>ツウ</t>
    </rPh>
    <phoneticPr fontId="2"/>
  </si>
  <si>
    <t>理                 療</t>
    <rPh sb="0" eb="1">
      <t>リ</t>
    </rPh>
    <rPh sb="18" eb="19">
      <t>リョウ</t>
    </rPh>
    <phoneticPr fontId="2"/>
  </si>
  <si>
    <t>北津軽郡計　1</t>
  </si>
  <si>
    <t xml:space="preserve"> 〃  (22)1824</t>
  </si>
  <si>
    <t xml:space="preserve"> 〃  (34)4372</t>
  </si>
  <si>
    <t>（本科＋専攻科）
高等部学科別在学者数</t>
    <rPh sb="9" eb="12">
      <t>コウトウブ</t>
    </rPh>
    <rPh sb="12" eb="15">
      <t>ガッカベツ</t>
    </rPh>
    <rPh sb="15" eb="18">
      <t>ザイガクシャ</t>
    </rPh>
    <rPh sb="18" eb="19">
      <t>スウ</t>
    </rPh>
    <phoneticPr fontId="2"/>
  </si>
  <si>
    <t>第４  市町村別集計</t>
    <rPh sb="0" eb="1">
      <t>ダイ</t>
    </rPh>
    <rPh sb="4" eb="7">
      <t>シチョウソン</t>
    </rPh>
    <rPh sb="7" eb="8">
      <t>ベツ</t>
    </rPh>
    <rPh sb="8" eb="10">
      <t>シュウケイ</t>
    </rPh>
    <phoneticPr fontId="2"/>
  </si>
  <si>
    <t>学年別　　　</t>
    <rPh sb="0" eb="2">
      <t>ガクネン</t>
    </rPh>
    <rPh sb="2" eb="3">
      <t>ベツ</t>
    </rPh>
    <phoneticPr fontId="2"/>
  </si>
  <si>
    <t>私　　　　　　　　立</t>
    <rPh sb="0" eb="1">
      <t>ワタシ</t>
    </rPh>
    <rPh sb="9" eb="10">
      <t>タテ</t>
    </rPh>
    <phoneticPr fontId="2"/>
  </si>
  <si>
    <t>本務教員数</t>
    <rPh sb="0" eb="2">
      <t>ホンム</t>
    </rPh>
    <rPh sb="2" eb="3">
      <t>キョウ</t>
    </rPh>
    <phoneticPr fontId="2"/>
  </si>
  <si>
    <t>030-1308</t>
  </si>
  <si>
    <t>養護教諭</t>
  </si>
  <si>
    <t>(小学校)</t>
  </si>
  <si>
    <t>0178 (52)2088</t>
  </si>
  <si>
    <t>ときわこども園</t>
  </si>
  <si>
    <t>(中学校)</t>
  </si>
  <si>
    <t>A442</t>
  </si>
  <si>
    <t xml:space="preserve">   ４ 障害別特別支援学級数、児童・生徒数</t>
    <rPh sb="5" eb="7">
      <t>ショウガイ</t>
    </rPh>
    <rPh sb="7" eb="8">
      <t>ベツ</t>
    </rPh>
    <rPh sb="8" eb="10">
      <t>トクベツ</t>
    </rPh>
    <rPh sb="10" eb="12">
      <t>シエン</t>
    </rPh>
    <rPh sb="12" eb="14">
      <t>ガッキュウ</t>
    </rPh>
    <rPh sb="14" eb="15">
      <t>スウ</t>
    </rPh>
    <rPh sb="16" eb="18">
      <t>ジドウ</t>
    </rPh>
    <rPh sb="19" eb="22">
      <t>セイトスウ</t>
    </rPh>
    <phoneticPr fontId="2"/>
  </si>
  <si>
    <t>言語障害</t>
    <rPh sb="0" eb="2">
      <t>ゲンゴ</t>
    </rPh>
    <rPh sb="2" eb="4">
      <t>ショウガイ</t>
    </rPh>
    <phoneticPr fontId="2"/>
  </si>
  <si>
    <t xml:space="preserve">   ５ へき地等指定学校数</t>
    <rPh sb="7" eb="8">
      <t>チ</t>
    </rPh>
    <rPh sb="8" eb="9">
      <t>トウ</t>
    </rPh>
    <rPh sb="9" eb="11">
      <t>シテイ</t>
    </rPh>
    <rPh sb="11" eb="13">
      <t>ガッコウ</t>
    </rPh>
    <rPh sb="13" eb="14">
      <t>スウ</t>
    </rPh>
    <phoneticPr fontId="2"/>
  </si>
  <si>
    <t xml:space="preserve">   ７ へき地等指定学校の単式・複式及び特別支援学級数</t>
    <rPh sb="5" eb="8">
      <t>ヘキチ</t>
    </rPh>
    <rPh sb="8" eb="9">
      <t>トウ</t>
    </rPh>
    <rPh sb="9" eb="13">
      <t>シテイガッコウ</t>
    </rPh>
    <rPh sb="14" eb="16">
      <t>タンシキ</t>
    </rPh>
    <rPh sb="17" eb="19">
      <t>フクシキ</t>
    </rPh>
    <rPh sb="19" eb="20">
      <t>オヨ</t>
    </rPh>
    <rPh sb="21" eb="23">
      <t>トクベツ</t>
    </rPh>
    <rPh sb="23" eb="25">
      <t>シエン</t>
    </rPh>
    <rPh sb="25" eb="27">
      <t>ガッキュウ</t>
    </rPh>
    <rPh sb="27" eb="28">
      <t>スウ</t>
    </rPh>
    <phoneticPr fontId="2"/>
  </si>
  <si>
    <t xml:space="preserve"> 〃 (788)0571</t>
  </si>
  <si>
    <t xml:space="preserve"> 50～99人</t>
    <rPh sb="6" eb="7">
      <t>ニン</t>
    </rPh>
    <phoneticPr fontId="2"/>
  </si>
  <si>
    <t xml:space="preserve"> 100～199人</t>
    <rPh sb="8" eb="9">
      <t>ニン</t>
    </rPh>
    <phoneticPr fontId="2"/>
  </si>
  <si>
    <t xml:space="preserve"> 200～299人</t>
    <rPh sb="8" eb="9">
      <t>ニン</t>
    </rPh>
    <phoneticPr fontId="2"/>
  </si>
  <si>
    <t>0～5学級</t>
    <rPh sb="3" eb="4">
      <t>ガク</t>
    </rPh>
    <rPh sb="4" eb="5">
      <t>キュウ</t>
    </rPh>
    <phoneticPr fontId="2"/>
  </si>
  <si>
    <t>6～8学級　</t>
    <rPh sb="3" eb="4">
      <t>ガク</t>
    </rPh>
    <rPh sb="4" eb="5">
      <t>キュウ</t>
    </rPh>
    <phoneticPr fontId="2"/>
  </si>
  <si>
    <t>9～11学級　</t>
    <rPh sb="4" eb="5">
      <t>ガク</t>
    </rPh>
    <rPh sb="5" eb="6">
      <t>キュウ</t>
    </rPh>
    <phoneticPr fontId="2"/>
  </si>
  <si>
    <t>地域経営学部</t>
    <rPh sb="0" eb="2">
      <t>チイキ</t>
    </rPh>
    <rPh sb="2" eb="4">
      <t>ケイエイ</t>
    </rPh>
    <rPh sb="4" eb="6">
      <t>ガクブ</t>
    </rPh>
    <phoneticPr fontId="2"/>
  </si>
  <si>
    <t>12～18学級　</t>
    <rPh sb="5" eb="6">
      <t>ガク</t>
    </rPh>
    <rPh sb="6" eb="7">
      <t>キュウ</t>
    </rPh>
    <phoneticPr fontId="2"/>
  </si>
  <si>
    <t>設置者別</t>
  </si>
  <si>
    <t>郵便番号</t>
  </si>
  <si>
    <t xml:space="preserve"> 〃   (22)8916</t>
  </si>
  <si>
    <t>036-8004</t>
  </si>
  <si>
    <t>末広６７の１１</t>
    <rPh sb="0" eb="2">
      <t>スエヒロ</t>
    </rPh>
    <phoneticPr fontId="2"/>
  </si>
  <si>
    <t>複  式</t>
    <rPh sb="0" eb="1">
      <t>フク</t>
    </rPh>
    <rPh sb="3" eb="4">
      <t>シキ</t>
    </rPh>
    <phoneticPr fontId="2"/>
  </si>
  <si>
    <t>ときわ保育園</t>
  </si>
  <si>
    <t>三沢市計　7</t>
  </si>
  <si>
    <t>今別町計　1</t>
  </si>
  <si>
    <t>蓬田村計　1</t>
  </si>
  <si>
    <t xml:space="preserve"> 〃 (738)9292</t>
  </si>
  <si>
    <t>県立計　1</t>
    <rPh sb="0" eb="2">
      <t>ケンリツ</t>
    </rPh>
    <rPh sb="2" eb="3">
      <t>ケイ</t>
    </rPh>
    <phoneticPr fontId="2"/>
  </si>
  <si>
    <t>深浦町計　3</t>
  </si>
  <si>
    <t>板柳町計　4</t>
  </si>
  <si>
    <t>左 記 の う ち
今春入学者数</t>
    <rPh sb="0" eb="1">
      <t>ヒダリ</t>
    </rPh>
    <rPh sb="2" eb="3">
      <t>キ</t>
    </rPh>
    <rPh sb="10" eb="11">
      <t>コン</t>
    </rPh>
    <rPh sb="11" eb="12">
      <t>ハル</t>
    </rPh>
    <rPh sb="12" eb="15">
      <t>ニュウガクシャ</t>
    </rPh>
    <rPh sb="15" eb="16">
      <t>スウ</t>
    </rPh>
    <phoneticPr fontId="2"/>
  </si>
  <si>
    <t>特別支援
学       級</t>
    <rPh sb="0" eb="2">
      <t>トクベツ</t>
    </rPh>
    <rPh sb="2" eb="4">
      <t>シエン</t>
    </rPh>
    <rPh sb="5" eb="6">
      <t>ガク</t>
    </rPh>
    <rPh sb="13" eb="14">
      <t>キュウ</t>
    </rPh>
    <phoneticPr fontId="2"/>
  </si>
  <si>
    <t>A029</t>
  </si>
  <si>
    <t>棟方　沢子</t>
    <rPh sb="0" eb="2">
      <t>ムナカタ</t>
    </rPh>
    <rPh sb="3" eb="5">
      <t>サワコ</t>
    </rPh>
    <phoneticPr fontId="2"/>
  </si>
  <si>
    <t xml:space="preserve"> 〃  (27)3321</t>
  </si>
  <si>
    <t>長尾　晶子</t>
    <rPh sb="0" eb="2">
      <t>ナガオ</t>
    </rPh>
    <rPh sb="3" eb="5">
      <t>アキコ</t>
    </rPh>
    <phoneticPr fontId="2"/>
  </si>
  <si>
    <t xml:space="preserve"> 〃  (25)2120</t>
  </si>
  <si>
    <t>秋元　信行</t>
    <rPh sb="0" eb="2">
      <t>アキモト</t>
    </rPh>
    <rPh sb="3" eb="5">
      <t>ノブユキ</t>
    </rPh>
    <phoneticPr fontId="2"/>
  </si>
  <si>
    <t>八幡林熊谷２８</t>
  </si>
  <si>
    <t>030-0851</t>
  </si>
  <si>
    <t>山西　幸子</t>
    <rPh sb="0" eb="2">
      <t>ヤマニシ</t>
    </rPh>
    <rPh sb="3" eb="5">
      <t>サチコ</t>
    </rPh>
    <phoneticPr fontId="2"/>
  </si>
  <si>
    <t>農業関係</t>
    <rPh sb="0" eb="2">
      <t>ノウギョウ</t>
    </rPh>
    <rPh sb="2" eb="4">
      <t>カンケイ</t>
    </rPh>
    <phoneticPr fontId="2"/>
  </si>
  <si>
    <t>富田一丁目２６の３３</t>
    <rPh sb="0" eb="2">
      <t>トミタ</t>
    </rPh>
    <phoneticPr fontId="2"/>
  </si>
  <si>
    <t xml:space="preserve"> 〃  (62)2910</t>
  </si>
  <si>
    <t>鮫町子猪越１５の２</t>
  </si>
  <si>
    <t>野辺地</t>
    <rPh sb="0" eb="3">
      <t>ノヘジ</t>
    </rPh>
    <phoneticPr fontId="2"/>
  </si>
  <si>
    <t>三上　良淳</t>
    <rPh sb="0" eb="2">
      <t>ミカミ</t>
    </rPh>
    <rPh sb="3" eb="4">
      <t>ヨ</t>
    </rPh>
    <rPh sb="4" eb="5">
      <t>ジュン</t>
    </rPh>
    <phoneticPr fontId="2"/>
  </si>
  <si>
    <t>５歳児入園
 (本年度入園)</t>
    <rPh sb="1" eb="3">
      <t>サイジ</t>
    </rPh>
    <rPh sb="3" eb="5">
      <t>ニュウエン</t>
    </rPh>
    <rPh sb="8" eb="11">
      <t>ホンネンド</t>
    </rPh>
    <rPh sb="11" eb="13">
      <t>ニュウエン</t>
    </rPh>
    <phoneticPr fontId="2"/>
  </si>
  <si>
    <t>0931</t>
  </si>
  <si>
    <t>039-2216</t>
  </si>
  <si>
    <t xml:space="preserve"> 〃 (742)3347</t>
  </si>
  <si>
    <t xml:space="preserve"> 〃 (741)0381</t>
  </si>
  <si>
    <t>0178 (44)0916</t>
  </si>
  <si>
    <t>分　　　　　　　　　　　　　　　校</t>
    <rPh sb="0" eb="1">
      <t>ブン</t>
    </rPh>
    <rPh sb="16" eb="17">
      <t>コウ</t>
    </rPh>
    <phoneticPr fontId="2"/>
  </si>
  <si>
    <t xml:space="preserve"> 〃 (734)2004</t>
  </si>
  <si>
    <t>039-1164</t>
  </si>
  <si>
    <t xml:space="preserve"> 〃 (776)2244</t>
  </si>
  <si>
    <t>今別町計　1</t>
    <rPh sb="0" eb="2">
      <t>イマベツ</t>
    </rPh>
    <rPh sb="2" eb="3">
      <t>マチ</t>
    </rPh>
    <rPh sb="3" eb="4">
      <t>ケイ</t>
    </rPh>
    <phoneticPr fontId="2"/>
  </si>
  <si>
    <t xml:space="preserve"> 〃 (776)8005</t>
  </si>
  <si>
    <t xml:space="preserve"> 〃 (781)0033</t>
  </si>
  <si>
    <t xml:space="preserve"> 〃 (781)0502</t>
  </si>
  <si>
    <t>尻内町中根市２</t>
  </si>
  <si>
    <t xml:space="preserve"> 〃 (739)2244</t>
  </si>
  <si>
    <t xml:space="preserve"> 弘前市文京町3</t>
    <rPh sb="1" eb="4">
      <t>ヒロサキシ</t>
    </rPh>
    <rPh sb="4" eb="6">
      <t>ブンキョウ</t>
    </rPh>
    <rPh sb="6" eb="7">
      <t>マチ</t>
    </rPh>
    <phoneticPr fontId="2"/>
  </si>
  <si>
    <t>地球環境防災学科</t>
    <rPh sb="0" eb="2">
      <t>チキュウ</t>
    </rPh>
    <rPh sb="2" eb="4">
      <t>カンキョウ</t>
    </rPh>
    <rPh sb="4" eb="6">
      <t>ボウサイ</t>
    </rPh>
    <rPh sb="7" eb="8">
      <t>カ</t>
    </rPh>
    <phoneticPr fontId="2"/>
  </si>
  <si>
    <t xml:space="preserve"> 〃 (739)5101</t>
  </si>
  <si>
    <t xml:space="preserve"> 〃 (726)2227</t>
  </si>
  <si>
    <t xml:space="preserve"> 〃 (726)3100</t>
  </si>
  <si>
    <t xml:space="preserve"> 〃 (726)3240</t>
  </si>
  <si>
    <t xml:space="preserve"> 〃   (22)1456</t>
  </si>
  <si>
    <t xml:space="preserve"> 〃 (734)5387</t>
  </si>
  <si>
    <t xml:space="preserve"> 〃 (738)0939</t>
  </si>
  <si>
    <t xml:space="preserve"> 〃 (739)8338</t>
  </si>
  <si>
    <t xml:space="preserve"> 〃  (73)2673</t>
  </si>
  <si>
    <t>医科学専攻</t>
    <rPh sb="0" eb="3">
      <t>イカガク</t>
    </rPh>
    <rPh sb="3" eb="5">
      <t>センコウ</t>
    </rPh>
    <phoneticPr fontId="2"/>
  </si>
  <si>
    <t xml:space="preserve"> 〃 (743)7722</t>
  </si>
  <si>
    <t xml:space="preserve"> 〃  (62)4142</t>
  </si>
  <si>
    <t xml:space="preserve"> 〃  (62)3052</t>
  </si>
  <si>
    <t xml:space="preserve"> 〃  (95)2014</t>
  </si>
  <si>
    <t xml:space="preserve"> 〃  (96)2120</t>
  </si>
  <si>
    <t xml:space="preserve"> 〃  (22)7348</t>
  </si>
  <si>
    <t xml:space="preserve"> 〃   (57)2228</t>
  </si>
  <si>
    <t xml:space="preserve"> 〃  (95)2219</t>
  </si>
  <si>
    <t xml:space="preserve"> 〃  (27)7820</t>
  </si>
  <si>
    <t xml:space="preserve"> 〃  (37)2109</t>
  </si>
  <si>
    <t>三厩桃ヶ丘１</t>
  </si>
  <si>
    <t xml:space="preserve"> 〃  (27)4869</t>
  </si>
  <si>
    <t xml:space="preserve"> 〃  (87)2234</t>
  </si>
  <si>
    <t xml:space="preserve"> 〃  (88)3016</t>
  </si>
  <si>
    <t xml:space="preserve"> 〃  (32)4600</t>
  </si>
  <si>
    <t>鮫町安川目８の１</t>
  </si>
  <si>
    <t>４　歳　児　入　園</t>
    <rPh sb="2" eb="3">
      <t>サイ</t>
    </rPh>
    <rPh sb="4" eb="5">
      <t>コ</t>
    </rPh>
    <rPh sb="6" eb="7">
      <t>イ</t>
    </rPh>
    <rPh sb="8" eb="9">
      <t>エン</t>
    </rPh>
    <phoneticPr fontId="2"/>
  </si>
  <si>
    <t xml:space="preserve"> 〃  (34)3255</t>
  </si>
  <si>
    <t xml:space="preserve"> 〃  (32)3647</t>
  </si>
  <si>
    <t xml:space="preserve"> 〃  (32)4078</t>
  </si>
  <si>
    <t xml:space="preserve"> 〃  (32)2591</t>
  </si>
  <si>
    <t>大館</t>
    <rPh sb="0" eb="2">
      <t>オオダテ</t>
    </rPh>
    <phoneticPr fontId="2"/>
  </si>
  <si>
    <t xml:space="preserve"> 〃  (83)2047</t>
  </si>
  <si>
    <t xml:space="preserve"> 〃  (96)1030</t>
  </si>
  <si>
    <t>0172 (52)5435</t>
  </si>
  <si>
    <t>沢里休場２８の１</t>
  </si>
  <si>
    <t>石鉢保育園</t>
  </si>
  <si>
    <t xml:space="preserve"> 〃  (43)2263</t>
  </si>
  <si>
    <t xml:space="preserve"> 〃  (33)0249</t>
  </si>
  <si>
    <t xml:space="preserve"> 〃  (38)2610</t>
  </si>
  <si>
    <t xml:space="preserve"> 〃  (56)2640</t>
  </si>
  <si>
    <t>学級数</t>
    <rPh sb="0" eb="3">
      <t>ガッキュウスウ</t>
    </rPh>
    <phoneticPr fontId="2"/>
  </si>
  <si>
    <t xml:space="preserve"> 〃  (27)2424</t>
  </si>
  <si>
    <t>風間浦</t>
  </si>
  <si>
    <t xml:space="preserve"> 〃  (28)6731</t>
  </si>
  <si>
    <t xml:space="preserve"> 〃  (28)1835</t>
  </si>
  <si>
    <t xml:space="preserve"> 〃  (96)3746</t>
  </si>
  <si>
    <t>田名部赤川ノ内並木１４の１９６</t>
  </si>
  <si>
    <t>0175 (77)2033</t>
  </si>
  <si>
    <t xml:space="preserve"> 〃  (27)2216</t>
  </si>
  <si>
    <t>三沢第一幼稚園</t>
  </si>
  <si>
    <t xml:space="preserve"> 〃  (23)2202</t>
  </si>
  <si>
    <t xml:space="preserve"> 〃  (25)5100</t>
  </si>
  <si>
    <t xml:space="preserve"> 〃  (33)6624</t>
  </si>
  <si>
    <t xml:space="preserve"> 〃  (44)3022</t>
  </si>
  <si>
    <t xml:space="preserve"> 〃  (44)4661</t>
  </si>
  <si>
    <t xml:space="preserve"> 〃  (46)2431</t>
  </si>
  <si>
    <t xml:space="preserve"> 〃  (28)5461</t>
  </si>
  <si>
    <t>A601</t>
  </si>
  <si>
    <t>030-0852</t>
  </si>
  <si>
    <t>青森明の星短期大学附属</t>
  </si>
  <si>
    <t xml:space="preserve"> 〃  (23)3235</t>
  </si>
  <si>
    <t xml:space="preserve"> 〃  (33)1126</t>
  </si>
  <si>
    <t xml:space="preserve"> 〃  (83)2311</t>
  </si>
  <si>
    <t>金沢三丁目１１の１</t>
  </si>
  <si>
    <t>千刈四丁目４の８</t>
  </si>
  <si>
    <t xml:space="preserve"> 〃  (29)3011</t>
  </si>
  <si>
    <t xml:space="preserve"> 〃  (62)2049</t>
  </si>
  <si>
    <t xml:space="preserve"> 〃  (23)2285</t>
  </si>
  <si>
    <t xml:space="preserve"> 〃  (23)2453</t>
  </si>
  <si>
    <t xml:space="preserve"> 〃  (23)2222</t>
  </si>
  <si>
    <t>039-2755</t>
  </si>
  <si>
    <t>社会福祉学研究科</t>
    <rPh sb="0" eb="2">
      <t>シャカイ</t>
    </rPh>
    <rPh sb="2" eb="4">
      <t>フクシ</t>
    </rPh>
    <rPh sb="4" eb="5">
      <t>ガク</t>
    </rPh>
    <rPh sb="5" eb="8">
      <t>ケンキュウカ</t>
    </rPh>
    <phoneticPr fontId="2"/>
  </si>
  <si>
    <t>木造浮巣２０</t>
    <rPh sb="0" eb="2">
      <t>キヅクリ</t>
    </rPh>
    <phoneticPr fontId="2"/>
  </si>
  <si>
    <t xml:space="preserve"> 〃  (72)2002</t>
  </si>
  <si>
    <t xml:space="preserve"> 〃  (75)2053</t>
  </si>
  <si>
    <t xml:space="preserve"> 〃  (53)8688</t>
  </si>
  <si>
    <t>福祉関係
教育･社会</t>
    <rPh sb="0" eb="2">
      <t>フクシ</t>
    </rPh>
    <rPh sb="2" eb="4">
      <t>カンケイ</t>
    </rPh>
    <rPh sb="5" eb="7">
      <t>キョウイク</t>
    </rPh>
    <rPh sb="8" eb="10">
      <t>シャカイ</t>
    </rPh>
    <phoneticPr fontId="2"/>
  </si>
  <si>
    <t xml:space="preserve"> 〃  (50)8020</t>
  </si>
  <si>
    <t xml:space="preserve"> 〃  (26)2214</t>
  </si>
  <si>
    <t xml:space="preserve"> 〃  (24)1291</t>
  </si>
  <si>
    <t>A543</t>
  </si>
  <si>
    <t xml:space="preserve"> 〃  (22)5141</t>
  </si>
  <si>
    <t xml:space="preserve"> 〃  (34)2237</t>
  </si>
  <si>
    <t xml:space="preserve"> 〃  (49)2100</t>
  </si>
  <si>
    <t xml:space="preserve"> 〃  (26)3001</t>
  </si>
  <si>
    <t xml:space="preserve"> 〃  (25)2001</t>
  </si>
  <si>
    <t xml:space="preserve"> 〃  (44)3047</t>
  </si>
  <si>
    <t xml:space="preserve"> 〃  (44)3149</t>
  </si>
  <si>
    <t xml:space="preserve"> 〃  (44)3154</t>
  </si>
  <si>
    <t xml:space="preserve"> 人文社会科学研究科・教育学研究科</t>
    <rPh sb="1" eb="3">
      <t>ジンブン</t>
    </rPh>
    <rPh sb="3" eb="5">
      <t>シャカイ</t>
    </rPh>
    <rPh sb="5" eb="7">
      <t>カガク</t>
    </rPh>
    <rPh sb="7" eb="10">
      <t>ケンキュウカ</t>
    </rPh>
    <phoneticPr fontId="2"/>
  </si>
  <si>
    <t xml:space="preserve"> 〃  (44)3013</t>
  </si>
  <si>
    <t>横内神田１２の１</t>
  </si>
  <si>
    <t xml:space="preserve"> 〃  (44)2628</t>
  </si>
  <si>
    <t xml:space="preserve"> 〃 (756)2352</t>
  </si>
  <si>
    <t>分園</t>
    <rPh sb="0" eb="1">
      <t>ブン</t>
    </rPh>
    <rPh sb="1" eb="2">
      <t>エン</t>
    </rPh>
    <phoneticPr fontId="2"/>
  </si>
  <si>
    <t xml:space="preserve"> 〃  (65)2219</t>
  </si>
  <si>
    <t>文学研究科</t>
    <rPh sb="0" eb="2">
      <t>ブンガク</t>
    </rPh>
    <rPh sb="2" eb="4">
      <t>ケンキュウ</t>
    </rPh>
    <rPh sb="4" eb="5">
      <t>カ</t>
    </rPh>
    <phoneticPr fontId="2"/>
  </si>
  <si>
    <t>0172 (58)2253</t>
  </si>
  <si>
    <t>平川中央こども園</t>
  </si>
  <si>
    <t>036-8054</t>
  </si>
  <si>
    <t xml:space="preserve"> 〃  (57)2109</t>
  </si>
  <si>
    <t xml:space="preserve"> 〃  (58)2525</t>
  </si>
  <si>
    <t xml:space="preserve"> 〃  (64)0817</t>
  </si>
  <si>
    <t xml:space="preserve"> 〃  (55)2640</t>
  </si>
  <si>
    <t xml:space="preserve"> 〃  (53)7059</t>
  </si>
  <si>
    <t xml:space="preserve"> 〃  (72)2016</t>
  </si>
  <si>
    <t xml:space="preserve"> 〃  (56)2250</t>
  </si>
  <si>
    <t xml:space="preserve"> 〃  (37)2108</t>
  </si>
  <si>
    <t xml:space="preserve"> 〃  (20)3774</t>
  </si>
  <si>
    <t xml:space="preserve"> 〃  (68)2203</t>
  </si>
  <si>
    <t xml:space="preserve"> 〃  (82)2020</t>
  </si>
  <si>
    <t xml:space="preserve"> 〃  (68)2202</t>
  </si>
  <si>
    <t>青葉二丁目７の１</t>
  </si>
  <si>
    <t xml:space="preserve"> 〃   (77)3139</t>
  </si>
  <si>
    <t>大学計　　11</t>
    <rPh sb="0" eb="2">
      <t>ダイガク</t>
    </rPh>
    <rPh sb="2" eb="3">
      <t>ケイ</t>
    </rPh>
    <phoneticPr fontId="2"/>
  </si>
  <si>
    <t>舞戸町字小夜１９０</t>
  </si>
  <si>
    <t>舞戸町字久富２７</t>
  </si>
  <si>
    <t>035-0021</t>
  </si>
  <si>
    <t>A053</t>
  </si>
  <si>
    <t xml:space="preserve"> 〃  (35)5151</t>
  </si>
  <si>
    <t>青森市馬屋尻清水流２０４の１</t>
  </si>
  <si>
    <t>経営法学部</t>
    <rPh sb="0" eb="2">
      <t>ケイエイ</t>
    </rPh>
    <rPh sb="2" eb="5">
      <t>ホウガクブ</t>
    </rPh>
    <phoneticPr fontId="2"/>
  </si>
  <si>
    <t>藤崎町藤崎字若松３１の２</t>
    <rPh sb="3" eb="5">
      <t>フジサキ</t>
    </rPh>
    <rPh sb="5" eb="6">
      <t>アザ</t>
    </rPh>
    <rPh sb="6" eb="8">
      <t>ワカマツ</t>
    </rPh>
    <phoneticPr fontId="2"/>
  </si>
  <si>
    <t>三沢市松園町一丁目１</t>
  </si>
  <si>
    <t>社団法人　2</t>
  </si>
  <si>
    <t>みゆき保育園</t>
  </si>
  <si>
    <t>３年</t>
    <rPh sb="1" eb="2">
      <t>ネン</t>
    </rPh>
    <phoneticPr fontId="2"/>
  </si>
  <si>
    <t>田渕　博子</t>
    <rPh sb="0" eb="2">
      <t>タブチ</t>
    </rPh>
    <rPh sb="3" eb="5">
      <t>ヒロコ</t>
    </rPh>
    <phoneticPr fontId="2"/>
  </si>
  <si>
    <t>Ⅲ　学校別集計編</t>
  </si>
  <si>
    <t>小計（「園児のいない学級」を除く）</t>
    <rPh sb="0" eb="1">
      <t>ショウ</t>
    </rPh>
    <rPh sb="1" eb="2">
      <t>ケイ</t>
    </rPh>
    <rPh sb="4" eb="6">
      <t>エンジ</t>
    </rPh>
    <rPh sb="10" eb="12">
      <t>ガッキュウ</t>
    </rPh>
    <rPh sb="14" eb="15">
      <t>ノゾ</t>
    </rPh>
    <phoneticPr fontId="2"/>
  </si>
  <si>
    <t>双仁会厚生病院附属看護専門学校　　</t>
    <rPh sb="11" eb="13">
      <t>センモン</t>
    </rPh>
    <rPh sb="13" eb="15">
      <t>ガッコウ</t>
    </rPh>
    <phoneticPr fontId="2"/>
  </si>
  <si>
    <t>0444</t>
  </si>
  <si>
    <t>いずみ</t>
  </si>
  <si>
    <t>橋場　保人</t>
    <rPh sb="0" eb="2">
      <t>ハシバ</t>
    </rPh>
    <rPh sb="3" eb="4">
      <t>ホ</t>
    </rPh>
    <rPh sb="4" eb="5">
      <t>ニン</t>
    </rPh>
    <phoneticPr fontId="42"/>
  </si>
  <si>
    <t xml:space="preserve"> 児童数(再掲)
 特別支援学級 </t>
    <rPh sb="1" eb="3">
      <t>ジドウ</t>
    </rPh>
    <rPh sb="3" eb="4">
      <t>スウ</t>
    </rPh>
    <rPh sb="5" eb="7">
      <t>サイケイ</t>
    </rPh>
    <rPh sb="10" eb="12">
      <t>トクベツ</t>
    </rPh>
    <rPh sb="12" eb="14">
      <t>シエン</t>
    </rPh>
    <rPh sb="14" eb="16">
      <t>ガッキュウ</t>
    </rPh>
    <phoneticPr fontId="2"/>
  </si>
  <si>
    <t>038-3672</t>
  </si>
  <si>
    <t>合計</t>
  </si>
  <si>
    <t>生徒数</t>
  </si>
  <si>
    <t>大平</t>
    <rPh sb="0" eb="2">
      <t>オオダイラ</t>
    </rPh>
    <phoneticPr fontId="2"/>
  </si>
  <si>
    <t>八戸中央</t>
    <rPh sb="0" eb="2">
      <t>ハチノヘ</t>
    </rPh>
    <rPh sb="2" eb="4">
      <t>チュウオウ</t>
    </rPh>
    <phoneticPr fontId="2"/>
  </si>
  <si>
    <t>0506</t>
  </si>
  <si>
    <t>倉内湯沢１２の８</t>
    <rPh sb="0" eb="2">
      <t>クラウチ</t>
    </rPh>
    <rPh sb="2" eb="4">
      <t>ユザワ</t>
    </rPh>
    <phoneticPr fontId="2"/>
  </si>
  <si>
    <t>浜三沢保育所</t>
  </si>
  <si>
    <t>倉石</t>
    <rPh sb="0" eb="2">
      <t>クライシ</t>
    </rPh>
    <phoneticPr fontId="2"/>
  </si>
  <si>
    <t>園              数              計</t>
  </si>
  <si>
    <t>東二十三番町１０の８</t>
  </si>
  <si>
    <t>本　　　　　　　　　　園</t>
    <rPh sb="0" eb="1">
      <t>ホン</t>
    </rPh>
    <rPh sb="11" eb="12">
      <t>エン</t>
    </rPh>
    <phoneticPr fontId="2"/>
  </si>
  <si>
    <t>３号認定児</t>
  </si>
  <si>
    <t>七戸町天神林１９の２</t>
  </si>
  <si>
    <t>１　　歳　　児</t>
    <rPh sb="3" eb="4">
      <t>トシ</t>
    </rPh>
    <rPh sb="6" eb="7">
      <t>ジ</t>
    </rPh>
    <phoneticPr fontId="2"/>
  </si>
  <si>
    <t>主幹保育教諭</t>
    <rPh sb="0" eb="2">
      <t>シュカン</t>
    </rPh>
    <rPh sb="2" eb="4">
      <t>ホイク</t>
    </rPh>
    <rPh sb="4" eb="6">
      <t>キョウユ</t>
    </rPh>
    <phoneticPr fontId="2"/>
  </si>
  <si>
    <t>　 ７　専修・各種学校</t>
    <rPh sb="4" eb="6">
      <t>センシュウ</t>
    </rPh>
    <rPh sb="7" eb="9">
      <t>カクシュ</t>
    </rPh>
    <rPh sb="9" eb="11">
      <t>ガッコウ</t>
    </rPh>
    <phoneticPr fontId="2"/>
  </si>
  <si>
    <t>保育教諭</t>
    <rPh sb="0" eb="2">
      <t>ホイク</t>
    </rPh>
    <rPh sb="2" eb="4">
      <t>キョウユ</t>
    </rPh>
    <phoneticPr fontId="2"/>
  </si>
  <si>
    <t>主幹養護教諭</t>
    <rPh sb="0" eb="2">
      <t>シュカン</t>
    </rPh>
    <rPh sb="2" eb="4">
      <t>ヨウゴ</t>
    </rPh>
    <rPh sb="4" eb="6">
      <t>キョウユ</t>
    </rPh>
    <phoneticPr fontId="2"/>
  </si>
  <si>
    <t xml:space="preserve"> 〃   (24)4618</t>
  </si>
  <si>
    <t>主幹栄養教諭</t>
    <rPh sb="0" eb="2">
      <t>シュカン</t>
    </rPh>
    <rPh sb="2" eb="4">
      <t>エイヨウ</t>
    </rPh>
    <rPh sb="4" eb="6">
      <t>キョウユ</t>
    </rPh>
    <phoneticPr fontId="2"/>
  </si>
  <si>
    <t>030-0125</t>
  </si>
  <si>
    <t>弘前すみれ保育園</t>
  </si>
  <si>
    <t>調理員</t>
    <rPh sb="0" eb="3">
      <t>チョウリイン</t>
    </rPh>
    <phoneticPr fontId="2"/>
  </si>
  <si>
    <t>A463</t>
  </si>
  <si>
    <t>42人</t>
    <rPh sb="2" eb="3">
      <t>ニン</t>
    </rPh>
    <phoneticPr fontId="2"/>
  </si>
  <si>
    <t>平川市計　9</t>
  </si>
  <si>
    <t>野田二丁目１の６</t>
  </si>
  <si>
    <t>五戸町計　4</t>
  </si>
  <si>
    <t>八戸学院野辺地西</t>
    <rPh sb="0" eb="2">
      <t>ハチノヘ</t>
    </rPh>
    <phoneticPr fontId="2"/>
  </si>
  <si>
    <t>八戸学院光星</t>
    <rPh sb="0" eb="2">
      <t>ハチノヘ</t>
    </rPh>
    <rPh sb="4" eb="5">
      <t>ヒカリ</t>
    </rPh>
    <rPh sb="5" eb="6">
      <t>ホシ</t>
    </rPh>
    <phoneticPr fontId="2"/>
  </si>
  <si>
    <t>0172 (57)3500</t>
  </si>
  <si>
    <t>財団法人　2</t>
  </si>
  <si>
    <t>南浜</t>
    <rPh sb="0" eb="2">
      <t>ミナミハマ</t>
    </rPh>
    <phoneticPr fontId="2"/>
  </si>
  <si>
    <t>弘前市計　9</t>
  </si>
  <si>
    <t>藤崎西豊田９０の１</t>
  </si>
  <si>
    <t>十和田市計　3</t>
  </si>
  <si>
    <t>三沢市計　3</t>
  </si>
  <si>
    <t>つがる市計　1</t>
  </si>
  <si>
    <t>併</t>
    <rPh sb="0" eb="1">
      <t>ヘイ</t>
    </rPh>
    <phoneticPr fontId="2"/>
  </si>
  <si>
    <t>八戸北</t>
    <rPh sb="0" eb="2">
      <t>ハチノヘ</t>
    </rPh>
    <rPh sb="2" eb="3">
      <t>キタ</t>
    </rPh>
    <phoneticPr fontId="2"/>
  </si>
  <si>
    <t>専門</t>
    <rPh sb="0" eb="2">
      <t>センモン</t>
    </rPh>
    <phoneticPr fontId="2"/>
  </si>
  <si>
    <t>看護</t>
    <rPh sb="0" eb="2">
      <t>カンゴ</t>
    </rPh>
    <phoneticPr fontId="2"/>
  </si>
  <si>
    <t>高等</t>
    <rPh sb="0" eb="2">
      <t>コウトウ</t>
    </rPh>
    <phoneticPr fontId="2"/>
  </si>
  <si>
    <t>030-0956</t>
  </si>
  <si>
    <t>准看護</t>
    <rPh sb="0" eb="1">
      <t>ジュン</t>
    </rPh>
    <rPh sb="1" eb="3">
      <t>カンゴ</t>
    </rPh>
    <phoneticPr fontId="2"/>
  </si>
  <si>
    <t>人間福祉専攻</t>
    <rPh sb="0" eb="2">
      <t>ニンゲン</t>
    </rPh>
    <rPh sb="2" eb="4">
      <t>フクシ</t>
    </rPh>
    <rPh sb="4" eb="6">
      <t>センコウ</t>
    </rPh>
    <phoneticPr fontId="2"/>
  </si>
  <si>
    <t>030-0957</t>
  </si>
  <si>
    <t>田面木山道下タ１３の２</t>
  </si>
  <si>
    <t>福田板橋１の２</t>
  </si>
  <si>
    <t>河原木八太郎山１０の１３９</t>
  </si>
  <si>
    <t>三沢堀口６の１２</t>
  </si>
  <si>
    <t xml:space="preserve"> 〃   (52)4133</t>
  </si>
  <si>
    <t>037-0002</t>
  </si>
  <si>
    <t xml:space="preserve"> 〃  (37)2135</t>
  </si>
  <si>
    <t xml:space="preserve"> 〃   (23)3644</t>
  </si>
  <si>
    <t>034-0212</t>
  </si>
  <si>
    <t>039-1702</t>
  </si>
  <si>
    <t>A063</t>
  </si>
  <si>
    <t>0172 (87)1411</t>
  </si>
  <si>
    <t>岡造道二丁目１４の１</t>
  </si>
  <si>
    <t>岩葉　悦子</t>
    <rPh sb="0" eb="2">
      <t>イワハ</t>
    </rPh>
    <rPh sb="3" eb="5">
      <t>エツコ</t>
    </rPh>
    <phoneticPr fontId="2"/>
  </si>
  <si>
    <t>017 (741)3413</t>
  </si>
  <si>
    <t>0173 (22)3233</t>
  </si>
  <si>
    <t xml:space="preserve"> 〃  (93)2219</t>
  </si>
  <si>
    <t>030-0902</t>
  </si>
  <si>
    <t>039-2185</t>
  </si>
  <si>
    <t>030-0145</t>
  </si>
  <si>
    <t>四ツ石里見６４の６</t>
  </si>
  <si>
    <t>おいらせ町菜飯５３の１</t>
  </si>
  <si>
    <t>六郷保育園</t>
    <rPh sb="0" eb="2">
      <t>ロクゴウ</t>
    </rPh>
    <rPh sb="2" eb="5">
      <t>ホイクエン</t>
    </rPh>
    <phoneticPr fontId="2"/>
  </si>
  <si>
    <t>緑二丁目６の１</t>
  </si>
  <si>
    <t>赤坂一丁目１の１</t>
  </si>
  <si>
    <t>清水浜元１３５の１</t>
  </si>
  <si>
    <t>浪岡浪岡稲盛１</t>
  </si>
  <si>
    <t>0172 (62)6111</t>
  </si>
  <si>
    <t>038-3614</t>
  </si>
  <si>
    <t>豊原一丁目１の３</t>
  </si>
  <si>
    <t>種市小島５７の２</t>
  </si>
  <si>
    <t xml:space="preserve"> 〃  (96)2130</t>
  </si>
  <si>
    <t>和徳町３６３の１３</t>
  </si>
  <si>
    <t>平岡町７２</t>
  </si>
  <si>
    <t>豊原一丁目３の３</t>
  </si>
  <si>
    <t xml:space="preserve"> 〃  (32)2361</t>
  </si>
  <si>
    <t xml:space="preserve">    －</t>
  </si>
  <si>
    <t xml:space="preserve"> 〃  (32)5244</t>
  </si>
  <si>
    <t>浪岡下十川扇田１９１の１</t>
  </si>
  <si>
    <t>中泊町薄市飛石田野沢１８７の４</t>
  </si>
  <si>
    <t xml:space="preserve"> 〃  (92)3310</t>
  </si>
  <si>
    <t xml:space="preserve"> 〃  (95)2019</t>
  </si>
  <si>
    <t>十面沢湯ヶ森４０</t>
  </si>
  <si>
    <t xml:space="preserve"> 〃  (26)0575</t>
  </si>
  <si>
    <t>五代早稲田４７８</t>
  </si>
  <si>
    <t>036-1504</t>
  </si>
  <si>
    <t>吹上二丁目１７の１</t>
  </si>
  <si>
    <t xml:space="preserve"> 〃  (22)2297</t>
  </si>
  <si>
    <t>青葉三丁目１３の３６</t>
  </si>
  <si>
    <t xml:space="preserve"> 〃  (43)4871</t>
  </si>
  <si>
    <t>小中野三丁目９の２６</t>
  </si>
  <si>
    <t xml:space="preserve"> 〃  (33)0727</t>
  </si>
  <si>
    <t>道仏蓬窪４の７</t>
  </si>
  <si>
    <t xml:space="preserve"> 〃  (38)2009</t>
  </si>
  <si>
    <t>根城五丁目１１の４２</t>
  </si>
  <si>
    <t>031-0816</t>
  </si>
  <si>
    <t xml:space="preserve"> 〃  (22)2065</t>
  </si>
  <si>
    <t>河原木河原木後７７の２</t>
  </si>
  <si>
    <t xml:space="preserve"> 〃  (28)2745</t>
  </si>
  <si>
    <t>是川細越河原３の１</t>
  </si>
  <si>
    <t xml:space="preserve"> 〃  (96)3685</t>
  </si>
  <si>
    <t>039-2211</t>
  </si>
  <si>
    <t>(  学   長   名  )</t>
    <rPh sb="3" eb="8">
      <t>ガクチョウ</t>
    </rPh>
    <rPh sb="11" eb="12">
      <t>メイ</t>
    </rPh>
    <phoneticPr fontId="2"/>
  </si>
  <si>
    <t>八幡上ミ沢２３の１</t>
  </si>
  <si>
    <t xml:space="preserve"> 〃  (52)3129</t>
  </si>
  <si>
    <t>おいらせ町瓢１６５の３２</t>
  </si>
  <si>
    <t>（単位：人）</t>
    <rPh sb="1" eb="3">
      <t>タンイ</t>
    </rPh>
    <rPh sb="4" eb="5">
      <t>ニン</t>
    </rPh>
    <phoneticPr fontId="2"/>
  </si>
  <si>
    <t>新井田市子林１７の１</t>
  </si>
  <si>
    <t>おいらせ町後田２３の３</t>
  </si>
  <si>
    <t>江陽一丁目１の３３</t>
  </si>
  <si>
    <t xml:space="preserve"> 〃  (43)1433</t>
  </si>
  <si>
    <t>富士見保育所</t>
  </si>
  <si>
    <t>湊高台二丁目１４の８</t>
  </si>
  <si>
    <t>西白山台三丁目２４の１</t>
  </si>
  <si>
    <t>柵ノ木四丁目１</t>
  </si>
  <si>
    <t>株梗木中渡１の１</t>
  </si>
  <si>
    <t>松島町三丁目１</t>
  </si>
  <si>
    <t>A072</t>
  </si>
  <si>
    <t>037-0641</t>
  </si>
  <si>
    <t>学校数
本分校別</t>
    <rPh sb="0" eb="3">
      <t>ガッコウスウ</t>
    </rPh>
    <rPh sb="4" eb="5">
      <t>ホン</t>
    </rPh>
    <rPh sb="5" eb="7">
      <t>ブンコウ</t>
    </rPh>
    <rPh sb="7" eb="8">
      <t>ベツ</t>
    </rPh>
    <phoneticPr fontId="2"/>
  </si>
  <si>
    <t>037-0023</t>
  </si>
  <si>
    <t>広田藤浦１０５の１</t>
  </si>
  <si>
    <t>沖飯詰男鹿２７４の１</t>
  </si>
  <si>
    <t>総合経営学部</t>
    <rPh sb="0" eb="2">
      <t>ソウゴウ</t>
    </rPh>
    <rPh sb="2" eb="4">
      <t>ケイエイ</t>
    </rPh>
    <rPh sb="4" eb="6">
      <t>ガクブ</t>
    </rPh>
    <phoneticPr fontId="2"/>
  </si>
  <si>
    <t>西十三番町５の２４</t>
  </si>
  <si>
    <t>切田平林３８７</t>
  </si>
  <si>
    <t>洞内千刈田２４の６</t>
  </si>
  <si>
    <t xml:space="preserve"> 〃  (27)2801</t>
  </si>
  <si>
    <t>獣医学科</t>
    <rPh sb="0" eb="2">
      <t>ジュウイ</t>
    </rPh>
    <rPh sb="2" eb="4">
      <t>ガッカ</t>
    </rPh>
    <phoneticPr fontId="2"/>
  </si>
  <si>
    <t>米田高谷１４０</t>
  </si>
  <si>
    <t>034-0015</t>
  </si>
  <si>
    <t xml:space="preserve"> 〃  (72)2164</t>
  </si>
  <si>
    <t xml:space="preserve"> 〃  (726)0200</t>
  </si>
  <si>
    <t xml:space="preserve"> 〃  (75)2350</t>
  </si>
  <si>
    <t xml:space="preserve"> 〃  (59)3333</t>
  </si>
  <si>
    <t>文学部</t>
    <rPh sb="0" eb="3">
      <t>ブンガクブ</t>
    </rPh>
    <phoneticPr fontId="2"/>
  </si>
  <si>
    <t>古間木山１４１の１１１</t>
  </si>
  <si>
    <t>七戸町榎林家ノ前４０の１</t>
  </si>
  <si>
    <t xml:space="preserve"> 〃  (53)2402</t>
  </si>
  <si>
    <t>三沢堀口９４の１４３</t>
  </si>
  <si>
    <t xml:space="preserve"> 〃  (52)4080</t>
  </si>
  <si>
    <t>0175 (22)1930</t>
  </si>
  <si>
    <t>栗山町１７の２</t>
  </si>
  <si>
    <t xml:space="preserve"> 〃  (22)1641</t>
  </si>
  <si>
    <t>奥内江豚沢１の２</t>
  </si>
  <si>
    <t xml:space="preserve"> 〃  (26)2114</t>
  </si>
  <si>
    <t>035-0081</t>
  </si>
  <si>
    <t xml:space="preserve"> 〃  (82)2042</t>
  </si>
  <si>
    <t>並川町２の４</t>
  </si>
  <si>
    <t>A334</t>
  </si>
  <si>
    <t>A073</t>
  </si>
  <si>
    <t>035-0094</t>
  </si>
  <si>
    <t>桜木町１９の１</t>
  </si>
  <si>
    <t xml:space="preserve"> 〃  (24)2138</t>
  </si>
  <si>
    <t>A214</t>
  </si>
  <si>
    <t>大畑町兎沢１７の７</t>
  </si>
  <si>
    <t>脇野沢瀬野川目８５の２</t>
  </si>
  <si>
    <t>区　　　　　　　　　　　　分</t>
    <rPh sb="0" eb="1">
      <t>ク</t>
    </rPh>
    <rPh sb="13" eb="14">
      <t>ブン</t>
    </rPh>
    <phoneticPr fontId="2"/>
  </si>
  <si>
    <t>中佐渡南田４９</t>
  </si>
  <si>
    <t>大光寺白山１３の２</t>
  </si>
  <si>
    <t>036-0115</t>
  </si>
  <si>
    <t>新館後野１０４の１</t>
  </si>
  <si>
    <t>易国間古野１８の１</t>
  </si>
  <si>
    <t xml:space="preserve"> 〃  (44)3049</t>
  </si>
  <si>
    <t xml:space="preserve"> 〃  (45)2201</t>
  </si>
  <si>
    <t>030-1511</t>
  </si>
  <si>
    <t>A055</t>
  </si>
  <si>
    <t>山崎山崎１０８の２</t>
  </si>
  <si>
    <t>030-1203</t>
  </si>
  <si>
    <t>末広四丁目１の６</t>
    <rPh sb="0" eb="2">
      <t>スエヒロ</t>
    </rPh>
    <rPh sb="2" eb="5">
      <t>ヨンチョウメ</t>
    </rPh>
    <phoneticPr fontId="2"/>
  </si>
  <si>
    <t>郷沢浜田１３８</t>
  </si>
  <si>
    <t>0174 (27)2038</t>
  </si>
  <si>
    <t>A101</t>
  </si>
  <si>
    <t>0174 (22)2061</t>
  </si>
  <si>
    <t>030-1729</t>
  </si>
  <si>
    <t>038-2731</t>
  </si>
  <si>
    <t>0174 (35)2128</t>
  </si>
  <si>
    <t>038-2504</t>
  </si>
  <si>
    <t>名　　　　　　称</t>
    <rPh sb="0" eb="1">
      <t>ナ</t>
    </rPh>
    <rPh sb="7" eb="8">
      <t>ショウ</t>
    </rPh>
    <phoneticPr fontId="2"/>
  </si>
  <si>
    <t>南部町下名久井宗前１７の７</t>
    <rPh sb="3" eb="4">
      <t>シモ</t>
    </rPh>
    <rPh sb="4" eb="7">
      <t>ナクイ</t>
    </rPh>
    <rPh sb="7" eb="8">
      <t>ムネ</t>
    </rPh>
    <rPh sb="8" eb="9">
      <t>マエ</t>
    </rPh>
    <phoneticPr fontId="2"/>
  </si>
  <si>
    <t xml:space="preserve"> 〃  (76)2014</t>
  </si>
  <si>
    <t>八戸学院大学</t>
    <rPh sb="0" eb="1">
      <t>ハチ</t>
    </rPh>
    <rPh sb="1" eb="2">
      <t>ト</t>
    </rPh>
    <rPh sb="2" eb="3">
      <t>ガク</t>
    </rPh>
    <rPh sb="3" eb="4">
      <t>イン</t>
    </rPh>
    <rPh sb="4" eb="5">
      <t>ダイ</t>
    </rPh>
    <rPh sb="5" eb="6">
      <t>ガク</t>
    </rPh>
    <phoneticPr fontId="2"/>
  </si>
  <si>
    <t xml:space="preserve"> 〃  (65)2218</t>
  </si>
  <si>
    <t>0172 (48)2224</t>
  </si>
  <si>
    <t>国立計　1</t>
    <rPh sb="0" eb="2">
      <t>コクリツ</t>
    </rPh>
    <rPh sb="2" eb="3">
      <t>ケイ</t>
    </rPh>
    <phoneticPr fontId="2"/>
  </si>
  <si>
    <t>0178 (62)2228</t>
  </si>
  <si>
    <t>038-1121</t>
  </si>
  <si>
    <t>畑中観妙寺４０の１</t>
  </si>
  <si>
    <t>033-0111</t>
  </si>
  <si>
    <t>0172 (58)2240</t>
  </si>
  <si>
    <t>大鰐町大鰐前田１５の１</t>
  </si>
  <si>
    <t>0172 (73)3105</t>
  </si>
  <si>
    <t>0173 (57)2030</t>
  </si>
  <si>
    <t>十面沢轡２９３</t>
  </si>
  <si>
    <t>鶴児平１９１</t>
  </si>
  <si>
    <t xml:space="preserve"> 〃  (64)2024</t>
  </si>
  <si>
    <t>0175 (64)2225</t>
  </si>
  <si>
    <t>039-2832</t>
  </si>
  <si>
    <t>犬落瀬権現沢５４の４１</t>
  </si>
  <si>
    <t>039-2405</t>
  </si>
  <si>
    <t>0176 (56)2101</t>
  </si>
  <si>
    <t>039-2633</t>
  </si>
  <si>
    <t>裾野</t>
    <rPh sb="0" eb="2">
      <t>スソノ</t>
    </rPh>
    <phoneticPr fontId="2"/>
  </si>
  <si>
    <t>尾駮野附１０５４</t>
  </si>
  <si>
    <t xml:space="preserve"> 〃  (72)2040</t>
  </si>
  <si>
    <t xml:space="preserve"> 〃  (766)1534</t>
  </si>
  <si>
    <t>倉内湯沢１１２の１</t>
  </si>
  <si>
    <t>A103</t>
  </si>
  <si>
    <t>039-2231</t>
  </si>
  <si>
    <t>東下谷地１１６</t>
  </si>
  <si>
    <t>上久保２２の２</t>
  </si>
  <si>
    <t xml:space="preserve"> 〃  (56)2245</t>
  </si>
  <si>
    <t>大間大間平３１の１</t>
  </si>
  <si>
    <t>0175 (37)3109</t>
  </si>
  <si>
    <t>0175 (48)2601</t>
  </si>
  <si>
    <t>長根三丁目２３の１</t>
    <rPh sb="1" eb="2">
      <t>ネ</t>
    </rPh>
    <phoneticPr fontId="2"/>
  </si>
  <si>
    <t>佐井中道７５</t>
  </si>
  <si>
    <t>0175 (38)2078</t>
  </si>
  <si>
    <t>地域経営学科</t>
    <rPh sb="0" eb="2">
      <t>チイキ</t>
    </rPh>
    <rPh sb="2" eb="4">
      <t>ケイエイ</t>
    </rPh>
    <rPh sb="4" eb="6">
      <t>ガッカ</t>
    </rPh>
    <phoneticPr fontId="2"/>
  </si>
  <si>
    <t>039-1524</t>
  </si>
  <si>
    <t>豊間内地蔵平１の２７６</t>
  </si>
  <si>
    <t>公立</t>
    <rPh sb="0" eb="1">
      <t>コウ</t>
    </rPh>
    <rPh sb="1" eb="2">
      <t>リツ</t>
    </rPh>
    <phoneticPr fontId="2"/>
  </si>
  <si>
    <t xml:space="preserve"> 〃  (68)2201</t>
  </si>
  <si>
    <t>倉石中市上ミ平３６</t>
  </si>
  <si>
    <t xml:space="preserve"> 〃  (77)2022</t>
  </si>
  <si>
    <t>0179 (32)3249</t>
  </si>
  <si>
    <t>0179 (34)3137</t>
  </si>
  <si>
    <t>学            生            数</t>
    <rPh sb="0" eb="27">
      <t>ガクセイスウ</t>
    </rPh>
    <phoneticPr fontId="2"/>
  </si>
  <si>
    <t>0178 (89)2121</t>
  </si>
  <si>
    <t xml:space="preserve"> 〃  (88)2018</t>
  </si>
  <si>
    <t>西越佐野平２１</t>
  </si>
  <si>
    <t>037-0621</t>
  </si>
  <si>
    <t xml:space="preserve"> 〃 (743)4115</t>
  </si>
  <si>
    <t xml:space="preserve"> 〃  (97)2511</t>
  </si>
  <si>
    <t>米満　正美</t>
    <rPh sb="0" eb="1">
      <t>ヨネ</t>
    </rPh>
    <rPh sb="1" eb="2">
      <t>ミ</t>
    </rPh>
    <rPh sb="3" eb="5">
      <t>マサミ</t>
    </rPh>
    <phoneticPr fontId="2"/>
  </si>
  <si>
    <t>東北</t>
    <rPh sb="0" eb="2">
      <t>トウホク</t>
    </rPh>
    <phoneticPr fontId="2"/>
  </si>
  <si>
    <t>里村　智彦</t>
    <rPh sb="0" eb="2">
      <t>サトムラ</t>
    </rPh>
    <rPh sb="3" eb="5">
      <t>トモヒコ</t>
    </rPh>
    <phoneticPr fontId="42"/>
  </si>
  <si>
    <t>039-2146</t>
  </si>
  <si>
    <t>すぎのこ幼稚園</t>
  </si>
  <si>
    <t>食料資源学科</t>
    <rPh sb="0" eb="2">
      <t>ショクリョウ</t>
    </rPh>
    <rPh sb="2" eb="4">
      <t>シゲン</t>
    </rPh>
    <rPh sb="4" eb="6">
      <t>ガッカ</t>
    </rPh>
    <phoneticPr fontId="2"/>
  </si>
  <si>
    <t>A602</t>
  </si>
  <si>
    <t>はまなす一丁目７の１</t>
  </si>
  <si>
    <t>社会福祉法人</t>
  </si>
  <si>
    <t>A028</t>
  </si>
  <si>
    <t>こどものくに</t>
  </si>
  <si>
    <t>A030</t>
  </si>
  <si>
    <t>A034</t>
  </si>
  <si>
    <t>浦町保育園</t>
  </si>
  <si>
    <t>A048</t>
  </si>
  <si>
    <t>中央文化保育園</t>
  </si>
  <si>
    <t>A050</t>
  </si>
  <si>
    <t>油川岡田２０の２</t>
  </si>
  <si>
    <t>A071</t>
  </si>
  <si>
    <t>弘前保育園</t>
  </si>
  <si>
    <t>田町三丁目４の３９</t>
  </si>
  <si>
    <t>やまぶき保育園</t>
  </si>
  <si>
    <t>036-1341</t>
  </si>
  <si>
    <t>宮地川添１０８の４</t>
  </si>
  <si>
    <t>ちとせ幼保園</t>
  </si>
  <si>
    <t>花園保育園</t>
  </si>
  <si>
    <t>A077</t>
  </si>
  <si>
    <t>細越早稲田４９の４</t>
  </si>
  <si>
    <t>A079</t>
  </si>
  <si>
    <t>東通村砂子又沢内９の３５</t>
  </si>
  <si>
    <t>A080</t>
  </si>
  <si>
    <t>039-1516</t>
  </si>
  <si>
    <t>紺屋町１８７の２</t>
  </si>
  <si>
    <t>真土保育園</t>
  </si>
  <si>
    <t>真土苅田１２５の１</t>
  </si>
  <si>
    <t>A082</t>
  </si>
  <si>
    <t>本    務    教    員    数</t>
    <rPh sb="0" eb="6">
      <t>ホンム</t>
    </rPh>
    <rPh sb="10" eb="16">
      <t>キョウイン</t>
    </rPh>
    <rPh sb="20" eb="21">
      <t>スウ</t>
    </rPh>
    <phoneticPr fontId="2"/>
  </si>
  <si>
    <t>３個学年</t>
    <rPh sb="1" eb="2">
      <t>コ</t>
    </rPh>
    <rPh sb="2" eb="3">
      <t>ガク</t>
    </rPh>
    <rPh sb="3" eb="4">
      <t>ネン</t>
    </rPh>
    <phoneticPr fontId="2"/>
  </si>
  <si>
    <t>木の実こども園</t>
  </si>
  <si>
    <t>A083</t>
  </si>
  <si>
    <t>新里こども園</t>
  </si>
  <si>
    <t>大町三丁目５の６</t>
  </si>
  <si>
    <t>泉野四丁目７の１</t>
  </si>
  <si>
    <t>サンこども園</t>
  </si>
  <si>
    <t xml:space="preserve"> 〃   (88)3621</t>
  </si>
  <si>
    <t>ひかりこども園</t>
  </si>
  <si>
    <t>松ヶ枝二丁目１の１５</t>
  </si>
  <si>
    <t>A621</t>
  </si>
  <si>
    <t>百石</t>
    <rPh sb="0" eb="2">
      <t>モモイシ</t>
    </rPh>
    <phoneticPr fontId="2"/>
  </si>
  <si>
    <t>尻内町内田１０の２</t>
  </si>
  <si>
    <t>是川一丁目１２の１</t>
  </si>
  <si>
    <t>A622</t>
  </si>
  <si>
    <t>　0172(34)5211</t>
  </si>
  <si>
    <t>A102</t>
  </si>
  <si>
    <t>諏訪三丁目９の１９</t>
  </si>
  <si>
    <t>中居林こども園</t>
  </si>
  <si>
    <t>A104</t>
  </si>
  <si>
    <t>長坂保育園</t>
  </si>
  <si>
    <t>小久保保育園</t>
  </si>
  <si>
    <t>031-0834</t>
  </si>
  <si>
    <t>A107</t>
  </si>
  <si>
    <t>湊高台こども園</t>
  </si>
  <si>
    <t>A108</t>
  </si>
  <si>
    <t>白山台保育園</t>
  </si>
  <si>
    <t>東白山台二丁目２７の１</t>
  </si>
  <si>
    <t>A109</t>
  </si>
  <si>
    <t>A110</t>
  </si>
  <si>
    <t>根城西ノ沢３０の３５</t>
  </si>
  <si>
    <t>039-1168</t>
  </si>
  <si>
    <t>A112</t>
  </si>
  <si>
    <t>城下四丁目１６の４０</t>
  </si>
  <si>
    <t>A116</t>
  </si>
  <si>
    <t>南売市保育園</t>
  </si>
  <si>
    <t>売市一丁目８の１０</t>
  </si>
  <si>
    <t>A117</t>
  </si>
  <si>
    <t>A120</t>
  </si>
  <si>
    <t>031-0071</t>
  </si>
  <si>
    <t>A123</t>
  </si>
  <si>
    <t>尻内町尻内８の５</t>
  </si>
  <si>
    <t>５学年</t>
    <rPh sb="1" eb="2">
      <t>ガク</t>
    </rPh>
    <rPh sb="2" eb="3">
      <t>ネン</t>
    </rPh>
    <phoneticPr fontId="2"/>
  </si>
  <si>
    <t>017 (742)2411</t>
  </si>
  <si>
    <t>青森市立高等看護学院</t>
  </si>
  <si>
    <t>是川五丁目６の２</t>
  </si>
  <si>
    <t>すぎのこ保育園</t>
  </si>
  <si>
    <t>下長六丁目１４の２６</t>
  </si>
  <si>
    <t>地域みらい学科</t>
    <rPh sb="0" eb="2">
      <t>チイキ</t>
    </rPh>
    <rPh sb="5" eb="7">
      <t>ガッカ</t>
    </rPh>
    <phoneticPr fontId="2"/>
  </si>
  <si>
    <t>江陽二丁目１９の１０</t>
  </si>
  <si>
    <t>A136</t>
  </si>
  <si>
    <t>八戸市大久保町道８の３</t>
  </si>
  <si>
    <t>木の実園</t>
  </si>
  <si>
    <t>A137</t>
  </si>
  <si>
    <t>七戸町計　3</t>
  </si>
  <si>
    <t>明星こども園</t>
  </si>
  <si>
    <t>鮫町上盲久保７の１</t>
  </si>
  <si>
    <t>A392</t>
  </si>
  <si>
    <t>039-1107</t>
  </si>
  <si>
    <t>みどりのかぜエデュカーレ</t>
  </si>
  <si>
    <t>みどりのかぜ北ウィング</t>
  </si>
  <si>
    <t>A171</t>
  </si>
  <si>
    <t>さかえ</t>
  </si>
  <si>
    <t>車力</t>
    <rPh sb="0" eb="2">
      <t>シャリキ</t>
    </rPh>
    <phoneticPr fontId="2"/>
  </si>
  <si>
    <t>A273</t>
  </si>
  <si>
    <t>湊船越２２４の３</t>
  </si>
  <si>
    <t>A172</t>
  </si>
  <si>
    <t>A173</t>
  </si>
  <si>
    <t>米田八ツ橋６７の２</t>
  </si>
  <si>
    <t>A176</t>
  </si>
  <si>
    <t xml:space="preserve"> 〃   (45)2001</t>
  </si>
  <si>
    <t>A178</t>
  </si>
  <si>
    <t>A311</t>
  </si>
  <si>
    <t>037-0061</t>
  </si>
  <si>
    <t>雛田１６２の３４</t>
  </si>
  <si>
    <t>034-0088</t>
  </si>
  <si>
    <t xml:space="preserve"> 〃   (28)1924</t>
  </si>
  <si>
    <t>0176 (22)1636</t>
  </si>
  <si>
    <t>A192</t>
  </si>
  <si>
    <t>A661</t>
  </si>
  <si>
    <t>長倉　一志</t>
  </si>
  <si>
    <t>美野原二丁目１２の１９</t>
  </si>
  <si>
    <t>大町一丁目８の３６</t>
  </si>
  <si>
    <t>A681</t>
  </si>
  <si>
    <t>理工学研究科
（博士前期課程）</t>
    <rPh sb="0" eb="3">
      <t>リコウガク</t>
    </rPh>
    <rPh sb="3" eb="5">
      <t>ケンキュウ</t>
    </rPh>
    <rPh sb="5" eb="6">
      <t>カ</t>
    </rPh>
    <rPh sb="8" eb="10">
      <t>ハクシ</t>
    </rPh>
    <rPh sb="10" eb="12">
      <t>ゼンキ</t>
    </rPh>
    <rPh sb="12" eb="14">
      <t>カテイ</t>
    </rPh>
    <phoneticPr fontId="2"/>
  </si>
  <si>
    <t>038-2806</t>
  </si>
  <si>
    <t>A272</t>
  </si>
  <si>
    <t>２学年</t>
    <rPh sb="1" eb="2">
      <t>ガク</t>
    </rPh>
    <rPh sb="2" eb="3">
      <t>ネン</t>
    </rPh>
    <phoneticPr fontId="2"/>
  </si>
  <si>
    <t>036-0121</t>
  </si>
  <si>
    <t>新屋平野１３の１</t>
  </si>
  <si>
    <t>036-0142</t>
  </si>
  <si>
    <t>碇ヶ関鯨森９２の１</t>
  </si>
  <si>
    <t>A291</t>
  </si>
  <si>
    <t>平内町小湊前萢５３の３０８</t>
  </si>
  <si>
    <t>蓬田保育園</t>
  </si>
  <si>
    <t>西津軽郡計　2</t>
  </si>
  <si>
    <t>A341</t>
  </si>
  <si>
    <t>南津軽郡計　1</t>
  </si>
  <si>
    <t>鶴田町鶴田相原６８の２</t>
  </si>
  <si>
    <t>水喰保育園</t>
  </si>
  <si>
    <t>0173 (22)3765</t>
  </si>
  <si>
    <t>鶴田町野木東松虫３の２</t>
  </si>
  <si>
    <t>A411</t>
  </si>
  <si>
    <t>中郷こども園</t>
    <rPh sb="0" eb="2">
      <t>ナカザト</t>
    </rPh>
    <rPh sb="5" eb="6">
      <t>エン</t>
    </rPh>
    <phoneticPr fontId="2"/>
  </si>
  <si>
    <t>中里こども園</t>
  </si>
  <si>
    <t>五戸町上市川中平１の４</t>
  </si>
  <si>
    <t>A413</t>
  </si>
  <si>
    <t>中泊町富野千歳１８９の１</t>
  </si>
  <si>
    <t>A414</t>
  </si>
  <si>
    <t>薄市こども園</t>
  </si>
  <si>
    <t>039-2518</t>
  </si>
  <si>
    <t>七戸町蛇坂５７の５７</t>
  </si>
  <si>
    <t>A433</t>
  </si>
  <si>
    <t>道ノ上こども園</t>
  </si>
  <si>
    <t>特別支援学級</t>
    <rPh sb="4" eb="6">
      <t>ガッキュウ</t>
    </rPh>
    <phoneticPr fontId="2"/>
  </si>
  <si>
    <t>A434</t>
  </si>
  <si>
    <t>榎林こども園</t>
  </si>
  <si>
    <t>チビッコるーむ</t>
  </si>
  <si>
    <t>038-3302</t>
  </si>
  <si>
    <t>A441</t>
  </si>
  <si>
    <t>さつき保育園</t>
  </si>
  <si>
    <t>中央ポプラ保育所</t>
  </si>
  <si>
    <t>A464</t>
  </si>
  <si>
    <t xml:space="preserve"> 50～ 
99人</t>
  </si>
  <si>
    <t>ポプラ保育園</t>
  </si>
  <si>
    <t>東北町往来の下３４</t>
  </si>
  <si>
    <t>A466</t>
  </si>
  <si>
    <t>天間林</t>
  </si>
  <si>
    <t>039-2652</t>
  </si>
  <si>
    <t>カナリヤ保育園</t>
  </si>
  <si>
    <t>こども園ひがしどおり</t>
  </si>
  <si>
    <t>A542</t>
  </si>
  <si>
    <t>039-1531</t>
  </si>
  <si>
    <t>A571</t>
  </si>
  <si>
    <t>風間浦</t>
    <rPh sb="0" eb="3">
      <t>カザマウラ</t>
    </rPh>
    <phoneticPr fontId="2"/>
  </si>
  <si>
    <t>階上保育園</t>
  </si>
  <si>
    <t>八工大第二高附属</t>
    <rPh sb="5" eb="6">
      <t>コウ</t>
    </rPh>
    <phoneticPr fontId="2"/>
  </si>
  <si>
    <t>A572</t>
  </si>
  <si>
    <t>はまゆり保育園</t>
  </si>
  <si>
    <t>階上町道仏天当平１の３２７</t>
  </si>
  <si>
    <t>下長こども園</t>
    <rPh sb="0" eb="2">
      <t>シモナガ</t>
    </rPh>
    <rPh sb="5" eb="6">
      <t>エン</t>
    </rPh>
    <phoneticPr fontId="2"/>
  </si>
  <si>
    <t>A573</t>
  </si>
  <si>
    <t>A581</t>
  </si>
  <si>
    <t>しんごう保育園</t>
  </si>
  <si>
    <t>和田　律子</t>
    <rPh sb="0" eb="2">
      <t>ワダ</t>
    </rPh>
    <rPh sb="3" eb="5">
      <t>リツコ</t>
    </rPh>
    <phoneticPr fontId="2"/>
  </si>
  <si>
    <t>中村　敦子</t>
    <rPh sb="0" eb="2">
      <t>ナカムラ</t>
    </rPh>
    <rPh sb="3" eb="5">
      <t>アツコ</t>
    </rPh>
    <phoneticPr fontId="2"/>
  </si>
  <si>
    <t xml:space="preserve"> 〃  (32)7151</t>
  </si>
  <si>
    <t>むつ市　9</t>
  </si>
  <si>
    <t>齊藤　弘子</t>
    <rPh sb="0" eb="2">
      <t>サイトウ</t>
    </rPh>
    <rPh sb="3" eb="5">
      <t>ヒロコ</t>
    </rPh>
    <phoneticPr fontId="2"/>
  </si>
  <si>
    <t>市町
村立</t>
    <rPh sb="0" eb="2">
      <t>シチョウ</t>
    </rPh>
    <rPh sb="4" eb="5">
      <t>リツ</t>
    </rPh>
    <phoneticPr fontId="2"/>
  </si>
  <si>
    <t>　　 （７）　専修学校</t>
    <rPh sb="7" eb="8">
      <t>アツシ</t>
    </rPh>
    <rPh sb="8" eb="9">
      <t>オサム</t>
    </rPh>
    <rPh sb="9" eb="10">
      <t>ガク</t>
    </rPh>
    <rPh sb="10" eb="11">
      <t>コウ</t>
    </rPh>
    <phoneticPr fontId="2"/>
  </si>
  <si>
    <t>0173 (34)2347</t>
  </si>
  <si>
    <t>0172 (62)4051</t>
  </si>
  <si>
    <t>学        校        名</t>
    <rPh sb="0" eb="19">
      <t>ガッコウメイ</t>
    </rPh>
    <phoneticPr fontId="2"/>
  </si>
  <si>
    <t>入 学 定 員</t>
    <rPh sb="0" eb="3">
      <t>ニュウガク</t>
    </rPh>
    <rPh sb="4" eb="7">
      <t>テイイン</t>
    </rPh>
    <phoneticPr fontId="2"/>
  </si>
  <si>
    <t>(電     話     番     号)</t>
    <rPh sb="1" eb="20">
      <t>デンワバンゴウ</t>
    </rPh>
    <phoneticPr fontId="2"/>
  </si>
  <si>
    <t>　　各種学校</t>
    <rPh sb="2" eb="4">
      <t>カクシュ</t>
    </rPh>
    <rPh sb="4" eb="6">
      <t>ガッコウ</t>
    </rPh>
    <phoneticPr fontId="2"/>
  </si>
  <si>
    <t xml:space="preserve"> </t>
  </si>
  <si>
    <t xml:space="preserve"> 弘前市文京町1</t>
    <rPh sb="1" eb="4">
      <t>ヒロサキシ</t>
    </rPh>
    <rPh sb="4" eb="6">
      <t>ブンキョウ</t>
    </rPh>
    <rPh sb="6" eb="7">
      <t>マチ</t>
    </rPh>
    <phoneticPr fontId="2"/>
  </si>
  <si>
    <t>養護教諭養成課程</t>
    <rPh sb="0" eb="2">
      <t>ヨウゴ</t>
    </rPh>
    <rPh sb="2" eb="4">
      <t>キョウユ</t>
    </rPh>
    <rPh sb="4" eb="6">
      <t>ヨウセイ</t>
    </rPh>
    <rPh sb="6" eb="8">
      <t>カテイ</t>
    </rPh>
    <phoneticPr fontId="2"/>
  </si>
  <si>
    <t>医学部</t>
    <rPh sb="0" eb="3">
      <t>イガクブ</t>
    </rPh>
    <phoneticPr fontId="2"/>
  </si>
  <si>
    <t>保健学科</t>
    <rPh sb="0" eb="2">
      <t>ホケン</t>
    </rPh>
    <rPh sb="2" eb="4">
      <t>ガッカ</t>
    </rPh>
    <phoneticPr fontId="2"/>
  </si>
  <si>
    <t>物質創成化学科</t>
    <rPh sb="0" eb="2">
      <t>ブッシツ</t>
    </rPh>
    <rPh sb="2" eb="4">
      <t>ソウセイ</t>
    </rPh>
    <rPh sb="4" eb="6">
      <t>カガク</t>
    </rPh>
    <rPh sb="6" eb="7">
      <t>カ</t>
    </rPh>
    <phoneticPr fontId="2"/>
  </si>
  <si>
    <t>ふじこども園</t>
  </si>
  <si>
    <t>３歳</t>
    <rPh sb="1" eb="2">
      <t>サイ</t>
    </rPh>
    <phoneticPr fontId="2"/>
  </si>
  <si>
    <t>（単位：学級）</t>
    <rPh sb="1" eb="3">
      <t>タンイ</t>
    </rPh>
    <rPh sb="4" eb="6">
      <t>ガッキュウ</t>
    </rPh>
    <phoneticPr fontId="2"/>
  </si>
  <si>
    <t xml:space="preserve"> 保健学研究科</t>
    <rPh sb="1" eb="4">
      <t>ホケンガク</t>
    </rPh>
    <rPh sb="4" eb="7">
      <t>ケンキュウカ</t>
    </rPh>
    <phoneticPr fontId="2"/>
  </si>
  <si>
    <t>機能創成科学専攻</t>
    <rPh sb="0" eb="2">
      <t>キノウ</t>
    </rPh>
    <rPh sb="2" eb="4">
      <t>ソウセイ</t>
    </rPh>
    <rPh sb="4" eb="6">
      <t>カガク</t>
    </rPh>
    <rPh sb="6" eb="8">
      <t>センコウ</t>
    </rPh>
    <phoneticPr fontId="2"/>
  </si>
  <si>
    <t>A085</t>
  </si>
  <si>
    <t>農学生命科学専攻</t>
    <rPh sb="0" eb="2">
      <t>ノウガク</t>
    </rPh>
    <rPh sb="2" eb="4">
      <t>セイメイ</t>
    </rPh>
    <rPh sb="4" eb="6">
      <t>カガク</t>
    </rPh>
    <rPh sb="6" eb="8">
      <t>センコウ</t>
    </rPh>
    <phoneticPr fontId="2"/>
  </si>
  <si>
    <t>看護学科</t>
  </si>
  <si>
    <t xml:space="preserve"> 青森市浜館間瀬58の1</t>
    <rPh sb="1" eb="4">
      <t>アオモリシ</t>
    </rPh>
    <rPh sb="4" eb="5">
      <t>ハマダテ</t>
    </rPh>
    <rPh sb="5" eb="6">
      <t>タテ</t>
    </rPh>
    <rPh sb="6" eb="8">
      <t>マセ</t>
    </rPh>
    <phoneticPr fontId="2"/>
  </si>
  <si>
    <t>理学療法学科</t>
    <rPh sb="0" eb="2">
      <t>リガク</t>
    </rPh>
    <rPh sb="2" eb="4">
      <t>リョウホウ</t>
    </rPh>
    <rPh sb="4" eb="5">
      <t>ガク</t>
    </rPh>
    <rPh sb="5" eb="6">
      <t>カ</t>
    </rPh>
    <phoneticPr fontId="2"/>
  </si>
  <si>
    <t>栄養学科</t>
    <rPh sb="0" eb="2">
      <t>エイヨウ</t>
    </rPh>
    <rPh sb="2" eb="4">
      <t>ガッカ</t>
    </rPh>
    <phoneticPr fontId="2"/>
  </si>
  <si>
    <t>健康科学研究科
（博士前期課程）</t>
    <rPh sb="0" eb="2">
      <t>ケンコウ</t>
    </rPh>
    <rPh sb="2" eb="4">
      <t>カガク</t>
    </rPh>
    <rPh sb="4" eb="7">
      <t>ケンキュウカ</t>
    </rPh>
    <rPh sb="9" eb="11">
      <t>ハクシ</t>
    </rPh>
    <rPh sb="11" eb="13">
      <t>ゼンキ</t>
    </rPh>
    <rPh sb="13" eb="15">
      <t>カテイ</t>
    </rPh>
    <phoneticPr fontId="2"/>
  </si>
  <si>
    <t>豊崎</t>
    <rPh sb="0" eb="2">
      <t>トヨサキ</t>
    </rPh>
    <phoneticPr fontId="2"/>
  </si>
  <si>
    <t>経営経済学部</t>
    <rPh sb="0" eb="2">
      <t>ケイエイ</t>
    </rPh>
    <rPh sb="2" eb="6">
      <t>ケイザイガクブ</t>
    </rPh>
    <phoneticPr fontId="2"/>
  </si>
  <si>
    <t>経営経済学研究科
（博士前期課程）</t>
    <rPh sb="0" eb="2">
      <t>ケイエイ</t>
    </rPh>
    <rPh sb="2" eb="5">
      <t>ケイザイガク</t>
    </rPh>
    <rPh sb="5" eb="7">
      <t>ケンキュウ</t>
    </rPh>
    <rPh sb="7" eb="8">
      <t>カ</t>
    </rPh>
    <rPh sb="10" eb="12">
      <t>ハクシ</t>
    </rPh>
    <rPh sb="12" eb="14">
      <t>ゼンキ</t>
    </rPh>
    <rPh sb="14" eb="16">
      <t>カテイ</t>
    </rPh>
    <phoneticPr fontId="2"/>
  </si>
  <si>
    <t>経営経済学専攻</t>
    <rPh sb="0" eb="2">
      <t>ケイエイ</t>
    </rPh>
    <rPh sb="2" eb="4">
      <t>ケイザイ</t>
    </rPh>
    <rPh sb="4" eb="5">
      <t>ガク</t>
    </rPh>
    <rPh sb="5" eb="7">
      <t>センコウ</t>
    </rPh>
    <phoneticPr fontId="2"/>
  </si>
  <si>
    <t>経営経済学研究科
（博士後期課程）</t>
    <rPh sb="0" eb="2">
      <t>ケイエイ</t>
    </rPh>
    <rPh sb="2" eb="5">
      <t>ケイザイガク</t>
    </rPh>
    <rPh sb="5" eb="7">
      <t>ケンキュウ</t>
    </rPh>
    <rPh sb="7" eb="8">
      <t>カ</t>
    </rPh>
    <rPh sb="10" eb="12">
      <t>ハクシ</t>
    </rPh>
    <rPh sb="12" eb="14">
      <t>コウキ</t>
    </rPh>
    <rPh sb="14" eb="16">
      <t>カテイ</t>
    </rPh>
    <phoneticPr fontId="2"/>
  </si>
  <si>
    <t>獣医学部</t>
    <rPh sb="0" eb="2">
      <t>ジュウイ</t>
    </rPh>
    <rPh sb="2" eb="4">
      <t>ガクブ</t>
    </rPh>
    <phoneticPr fontId="2"/>
  </si>
  <si>
    <t xml:space="preserve"> 十和田市東二十三番町35の1</t>
    <rPh sb="1" eb="5">
      <t>トワダシ</t>
    </rPh>
    <rPh sb="5" eb="6">
      <t>ヒガシ</t>
    </rPh>
    <rPh sb="6" eb="9">
      <t>ニジュウサン</t>
    </rPh>
    <rPh sb="9" eb="10">
      <t>バン</t>
    </rPh>
    <rPh sb="10" eb="11">
      <t>マチ</t>
    </rPh>
    <phoneticPr fontId="2"/>
  </si>
  <si>
    <t xml:space="preserve"> 〒034-8628</t>
  </si>
  <si>
    <t>生物環境科学科</t>
    <rPh sb="0" eb="2">
      <t>セイブツ</t>
    </rPh>
    <rPh sb="2" eb="4">
      <t>カンキョウ</t>
    </rPh>
    <rPh sb="4" eb="6">
      <t>カガク</t>
    </rPh>
    <rPh sb="6" eb="7">
      <t>カ</t>
    </rPh>
    <phoneticPr fontId="2"/>
  </si>
  <si>
    <t>動物資源科学専攻</t>
    <rPh sb="0" eb="2">
      <t>ドウブツ</t>
    </rPh>
    <rPh sb="2" eb="4">
      <t>シゲン</t>
    </rPh>
    <rPh sb="4" eb="6">
      <t>カガク</t>
    </rPh>
    <rPh sb="6" eb="8">
      <t>センコウ</t>
    </rPh>
    <phoneticPr fontId="2"/>
  </si>
  <si>
    <t>生物環境科学専攻</t>
    <rPh sb="0" eb="2">
      <t>セイブツ</t>
    </rPh>
    <rPh sb="2" eb="4">
      <t>カンキョウ</t>
    </rPh>
    <rPh sb="4" eb="6">
      <t>カガク</t>
    </rPh>
    <rPh sb="6" eb="8">
      <t>センコウ</t>
    </rPh>
    <phoneticPr fontId="2"/>
  </si>
  <si>
    <t>獣医学系研究科
（博士課程）</t>
    <rPh sb="0" eb="2">
      <t>ジュウイ</t>
    </rPh>
    <rPh sb="2" eb="3">
      <t>ガク</t>
    </rPh>
    <rPh sb="3" eb="4">
      <t>ケイ</t>
    </rPh>
    <rPh sb="4" eb="7">
      <t>ケンキュウカ</t>
    </rPh>
    <rPh sb="9" eb="11">
      <t>ハクシ</t>
    </rPh>
    <rPh sb="11" eb="13">
      <t>カテイ</t>
    </rPh>
    <phoneticPr fontId="2"/>
  </si>
  <si>
    <t>社会学部</t>
    <rPh sb="0" eb="4">
      <t>シャカイガクブ</t>
    </rPh>
    <phoneticPr fontId="2"/>
  </si>
  <si>
    <t xml:space="preserve"> 〒030-0943</t>
  </si>
  <si>
    <t>ソフトウェア情報学科</t>
    <rPh sb="6" eb="8">
      <t>ジョウホウ</t>
    </rPh>
    <rPh sb="8" eb="10">
      <t>ガッカ</t>
    </rPh>
    <phoneticPr fontId="2"/>
  </si>
  <si>
    <t>薬学部</t>
    <rPh sb="0" eb="3">
      <t>ヤクガクブ</t>
    </rPh>
    <phoneticPr fontId="2"/>
  </si>
  <si>
    <t>薬学科</t>
    <rPh sb="0" eb="2">
      <t>ヤクガク</t>
    </rPh>
    <rPh sb="2" eb="3">
      <t>カ</t>
    </rPh>
    <phoneticPr fontId="2"/>
  </si>
  <si>
    <t>経営法学科</t>
    <rPh sb="0" eb="2">
      <t>ケイエイ</t>
    </rPh>
    <rPh sb="2" eb="3">
      <t>ホウ</t>
    </rPh>
    <rPh sb="3" eb="5">
      <t>ガッカ</t>
    </rPh>
    <phoneticPr fontId="2"/>
  </si>
  <si>
    <t>青森市横内神田12</t>
    <rPh sb="0" eb="3">
      <t>アオモリシ</t>
    </rPh>
    <rPh sb="3" eb="5">
      <t>ヨコウチ</t>
    </rPh>
    <rPh sb="5" eb="7">
      <t>カンダ</t>
    </rPh>
    <phoneticPr fontId="2"/>
  </si>
  <si>
    <t>看護学部</t>
    <rPh sb="0" eb="2">
      <t>カンゴ</t>
    </rPh>
    <rPh sb="2" eb="4">
      <t>ガクブ</t>
    </rPh>
    <phoneticPr fontId="2"/>
  </si>
  <si>
    <t>看護学科</t>
    <rPh sb="0" eb="2">
      <t>カンゴ</t>
    </rPh>
    <rPh sb="2" eb="4">
      <t>ガッカ</t>
    </rPh>
    <phoneticPr fontId="2"/>
  </si>
  <si>
    <t>地域マネジメント研究科</t>
    <rPh sb="0" eb="2">
      <t>チイキ</t>
    </rPh>
    <rPh sb="8" eb="10">
      <t>ケンキュウ</t>
    </rPh>
    <rPh sb="10" eb="11">
      <t>カ</t>
    </rPh>
    <phoneticPr fontId="2"/>
  </si>
  <si>
    <t>文学部・社会福祉学部</t>
    <rPh sb="0" eb="3">
      <t>ブンガクブ</t>
    </rPh>
    <phoneticPr fontId="2"/>
  </si>
  <si>
    <t>日本語・日本文学科</t>
    <rPh sb="0" eb="3">
      <t>ニホンゴ</t>
    </rPh>
    <rPh sb="4" eb="8">
      <t>ニホンブンガク</t>
    </rPh>
    <rPh sb="8" eb="9">
      <t>カ</t>
    </rPh>
    <phoneticPr fontId="2"/>
  </si>
  <si>
    <t>社会福祉学科</t>
    <rPh sb="0" eb="4">
      <t>シャカイフクシ</t>
    </rPh>
    <rPh sb="4" eb="5">
      <t>ガク</t>
    </rPh>
    <rPh sb="5" eb="6">
      <t>カ</t>
    </rPh>
    <phoneticPr fontId="2"/>
  </si>
  <si>
    <t>〒036-8577</t>
  </si>
  <si>
    <t>日本文学専攻</t>
    <rPh sb="0" eb="2">
      <t>ニホン</t>
    </rPh>
    <rPh sb="2" eb="4">
      <t>ブンガク</t>
    </rPh>
    <rPh sb="4" eb="6">
      <t>センコウ</t>
    </rPh>
    <phoneticPr fontId="2"/>
  </si>
  <si>
    <t>八戸市妙大開88の1</t>
    <rPh sb="0" eb="3">
      <t>ハチノヘシ</t>
    </rPh>
    <rPh sb="3" eb="4">
      <t>ミョウ</t>
    </rPh>
    <rPh sb="4" eb="5">
      <t>オオ</t>
    </rPh>
    <rPh sb="5" eb="6">
      <t>カイ</t>
    </rPh>
    <phoneticPr fontId="2"/>
  </si>
  <si>
    <t>電子電気・情報工学専攻</t>
    <rPh sb="0" eb="2">
      <t>デンシ</t>
    </rPh>
    <rPh sb="2" eb="4">
      <t>デンキ</t>
    </rPh>
    <rPh sb="5" eb="7">
      <t>ジョウホウ</t>
    </rPh>
    <rPh sb="7" eb="9">
      <t>コウガク</t>
    </rPh>
    <rPh sb="9" eb="11">
      <t>センコウ</t>
    </rPh>
    <phoneticPr fontId="2"/>
  </si>
  <si>
    <t>工学研究科
（博士後期課程）</t>
    <rPh sb="0" eb="2">
      <t>コウガク</t>
    </rPh>
    <rPh sb="2" eb="5">
      <t>ケンキュウカ</t>
    </rPh>
    <rPh sb="7" eb="9">
      <t>ハクシ</t>
    </rPh>
    <rPh sb="9" eb="11">
      <t>コウキ</t>
    </rPh>
    <rPh sb="11" eb="13">
      <t>カテイ</t>
    </rPh>
    <phoneticPr fontId="2"/>
  </si>
  <si>
    <t>幼児保育学科</t>
    <rPh sb="0" eb="2">
      <t>ヨウジ</t>
    </rPh>
    <rPh sb="2" eb="4">
      <t>ホイク</t>
    </rPh>
    <rPh sb="4" eb="6">
      <t>ガッカ</t>
    </rPh>
    <phoneticPr fontId="2"/>
  </si>
  <si>
    <t>福祉専攻</t>
    <rPh sb="0" eb="2">
      <t>フクシ</t>
    </rPh>
    <rPh sb="2" eb="4">
      <t>センコウ</t>
    </rPh>
    <phoneticPr fontId="2"/>
  </si>
  <si>
    <t>保育科</t>
    <rPh sb="0" eb="2">
      <t>ホイク</t>
    </rPh>
    <rPh sb="2" eb="3">
      <t>カ</t>
    </rPh>
    <phoneticPr fontId="2"/>
  </si>
  <si>
    <t xml:space="preserve"> 〃   (34)8833</t>
  </si>
  <si>
    <t>入学
者数</t>
    <rPh sb="0" eb="2">
      <t>ニュウガク</t>
    </rPh>
    <rPh sb="3" eb="4">
      <t>シャ</t>
    </rPh>
    <rPh sb="4" eb="5">
      <t>スウ</t>
    </rPh>
    <phoneticPr fontId="2"/>
  </si>
  <si>
    <t>産業システム工学専攻</t>
    <rPh sb="0" eb="2">
      <t>サンギョウ</t>
    </rPh>
    <rPh sb="6" eb="8">
      <t>コウガク</t>
    </rPh>
    <rPh sb="8" eb="10">
      <t>センコウ</t>
    </rPh>
    <phoneticPr fontId="2"/>
  </si>
  <si>
    <t>聴覚</t>
    <rPh sb="0" eb="2">
      <t>チョウカク</t>
    </rPh>
    <phoneticPr fontId="2"/>
  </si>
  <si>
    <t>肢体不自由及び
知的障害</t>
  </si>
  <si>
    <t>準学校法人</t>
    <rPh sb="0" eb="1">
      <t>ジュン</t>
    </rPh>
    <phoneticPr fontId="2"/>
  </si>
  <si>
    <t>0173 (57)2028</t>
  </si>
  <si>
    <t>紙漉沢山越４８</t>
    <rPh sb="0" eb="1">
      <t>カミ</t>
    </rPh>
    <phoneticPr fontId="2"/>
  </si>
  <si>
    <t>社会経営課程</t>
    <rPh sb="0" eb="2">
      <t>シャカイ</t>
    </rPh>
    <rPh sb="2" eb="4">
      <t>ケイエイ</t>
    </rPh>
    <rPh sb="4" eb="6">
      <t>カテイ</t>
    </rPh>
    <phoneticPr fontId="2"/>
  </si>
  <si>
    <t xml:space="preserve"> 理工学研究科･農学生命科学研究科</t>
    <rPh sb="1" eb="4">
      <t>リコウガク</t>
    </rPh>
    <rPh sb="4" eb="7">
      <t>ケンキュウカ</t>
    </rPh>
    <rPh sb="8" eb="10">
      <t>ノウガク</t>
    </rPh>
    <rPh sb="10" eb="12">
      <t>セイメイ</t>
    </rPh>
    <rPh sb="12" eb="14">
      <t>カガク</t>
    </rPh>
    <rPh sb="14" eb="16">
      <t>ケンキュウ</t>
    </rPh>
    <rPh sb="16" eb="17">
      <t>カ</t>
    </rPh>
    <phoneticPr fontId="2"/>
  </si>
  <si>
    <t>〒036-8530</t>
  </si>
  <si>
    <t xml:space="preserve"> 弘前市清原一丁目1の16</t>
    <rPh sb="1" eb="4">
      <t>ヒロサキシ</t>
    </rPh>
    <rPh sb="4" eb="6">
      <t>キヨハラ</t>
    </rPh>
    <rPh sb="6" eb="9">
      <t>イッチョウメ</t>
    </rPh>
    <phoneticPr fontId="2"/>
  </si>
  <si>
    <t>〒036-8231</t>
  </si>
  <si>
    <t>弘前市稔町20の7</t>
    <rPh sb="0" eb="3">
      <t>ヒロサキシ</t>
    </rPh>
    <rPh sb="3" eb="5">
      <t>ミノリチョウ</t>
    </rPh>
    <phoneticPr fontId="2"/>
  </si>
  <si>
    <t>弘前市小比内三丁目18の1</t>
    <rPh sb="0" eb="3">
      <t>ヒロサキシ</t>
    </rPh>
    <rPh sb="3" eb="4">
      <t>コ</t>
    </rPh>
    <rPh sb="4" eb="5">
      <t>ヒ</t>
    </rPh>
    <rPh sb="5" eb="6">
      <t>ナイ</t>
    </rPh>
    <rPh sb="6" eb="7">
      <t>3</t>
    </rPh>
    <rPh sb="7" eb="9">
      <t>チョウメ</t>
    </rPh>
    <phoneticPr fontId="2"/>
  </si>
  <si>
    <t>脇野沢</t>
    <rPh sb="0" eb="1">
      <t>ワキ</t>
    </rPh>
    <rPh sb="1" eb="3">
      <t>ノザワ</t>
    </rPh>
    <phoneticPr fontId="2"/>
  </si>
  <si>
    <t>八戸保健医療専門学校</t>
  </si>
  <si>
    <t>南郷</t>
    <rPh sb="0" eb="2">
      <t>ナンゴウ</t>
    </rPh>
    <phoneticPr fontId="2"/>
  </si>
  <si>
    <t>田代稲元１２１の１</t>
  </si>
  <si>
    <t>二川目保育園</t>
    <rPh sb="0" eb="2">
      <t>ニカワ</t>
    </rPh>
    <rPh sb="2" eb="3">
      <t>メ</t>
    </rPh>
    <rPh sb="3" eb="6">
      <t>ホイクエン</t>
    </rPh>
    <phoneticPr fontId="2"/>
  </si>
  <si>
    <t>異動年月日</t>
    <rPh sb="0" eb="1">
      <t>イ</t>
    </rPh>
    <rPh sb="1" eb="2">
      <t>ドウ</t>
    </rPh>
    <rPh sb="2" eb="5">
      <t>ネンガッピ</t>
    </rPh>
    <phoneticPr fontId="2"/>
  </si>
  <si>
    <t>からたけこども園</t>
    <rPh sb="7" eb="8">
      <t>エン</t>
    </rPh>
    <phoneticPr fontId="2"/>
  </si>
  <si>
    <t xml:space="preserve"> 〃 (788)2893</t>
  </si>
  <si>
    <t>沖館</t>
    <rPh sb="0" eb="2">
      <t>オキダテ</t>
    </rPh>
    <phoneticPr fontId="2"/>
  </si>
  <si>
    <t>017 (737)3600</t>
  </si>
  <si>
    <t>0173 (35)3073</t>
  </si>
  <si>
    <t xml:space="preserve"> 〃  (72)2106</t>
  </si>
  <si>
    <t xml:space="preserve"> 〃   (58)2254</t>
  </si>
  <si>
    <t xml:space="preserve"> 〃  (35)3444</t>
  </si>
  <si>
    <t>0172 (32)0251</t>
  </si>
  <si>
    <t xml:space="preserve"> 〃  (35)5000</t>
  </si>
  <si>
    <t>0176 (23)4181</t>
  </si>
  <si>
    <t>0176 (62)4111</t>
  </si>
  <si>
    <t>0175 (74)2304</t>
  </si>
  <si>
    <t xml:space="preserve"> 〃  (53)2880</t>
  </si>
  <si>
    <t xml:space="preserve"> 〃  (24)2164</t>
  </si>
  <si>
    <t>石川こども園</t>
  </si>
  <si>
    <t xml:space="preserve"> 〃  (43)0262</t>
  </si>
  <si>
    <t xml:space="preserve"> 〃  (27)5365</t>
  </si>
  <si>
    <t>敦賀　努子</t>
    <rPh sb="0" eb="1">
      <t>アツ</t>
    </rPh>
    <rPh sb="1" eb="2">
      <t>カ</t>
    </rPh>
    <rPh sb="3" eb="4">
      <t>ツト</t>
    </rPh>
    <rPh sb="4" eb="5">
      <t>コ</t>
    </rPh>
    <phoneticPr fontId="2"/>
  </si>
  <si>
    <t>0178 (76)2215</t>
  </si>
  <si>
    <t>0178 (22)2751</t>
  </si>
  <si>
    <t>017 (775)2121</t>
  </si>
  <si>
    <t>0172 (92)4111</t>
  </si>
  <si>
    <t>かしわこども園</t>
    <rPh sb="6" eb="7">
      <t>エン</t>
    </rPh>
    <phoneticPr fontId="2"/>
  </si>
  <si>
    <t>0172 (27)6487</t>
  </si>
  <si>
    <t>郵便番号</t>
    <rPh sb="0" eb="2">
      <t>ユウビン</t>
    </rPh>
    <rPh sb="2" eb="4">
      <t>バンゴウ</t>
    </rPh>
    <phoneticPr fontId="2"/>
  </si>
  <si>
    <t>0175 (64)4166</t>
  </si>
  <si>
    <t>038-0004</t>
  </si>
  <si>
    <t>0178 (44)3866</t>
  </si>
  <si>
    <t>田面木上田面木５５の３</t>
  </si>
  <si>
    <t>佐藤　滋子</t>
    <rPh sb="0" eb="2">
      <t>サトウ</t>
    </rPh>
    <rPh sb="3" eb="5">
      <t>シゲコ</t>
    </rPh>
    <phoneticPr fontId="2"/>
  </si>
  <si>
    <t>宗教法人　1</t>
  </si>
  <si>
    <t>こども園瑞穂</t>
  </si>
  <si>
    <t>青森ひかり</t>
  </si>
  <si>
    <t>あかしや保育園</t>
  </si>
  <si>
    <t>030-0855</t>
  </si>
  <si>
    <t>堀越こども園</t>
  </si>
  <si>
    <t>036-8373</t>
  </si>
  <si>
    <t>寒沢保育園</t>
  </si>
  <si>
    <t>036-8365</t>
  </si>
  <si>
    <t>036-8226</t>
  </si>
  <si>
    <t>田面木こども園</t>
    <rPh sb="0" eb="3">
      <t>タモノキ</t>
    </rPh>
    <rPh sb="6" eb="7">
      <t>エン</t>
    </rPh>
    <phoneticPr fontId="2"/>
  </si>
  <si>
    <t>六戸町小松ヶ丘四丁目７７の１６３６</t>
    <rPh sb="3" eb="7">
      <t>コマツガオカ</t>
    </rPh>
    <rPh sb="7" eb="10">
      <t>ヨンチョウメ</t>
    </rPh>
    <phoneticPr fontId="2"/>
  </si>
  <si>
    <t>たかたての森</t>
    <rPh sb="5" eb="6">
      <t>モリ</t>
    </rPh>
    <phoneticPr fontId="2"/>
  </si>
  <si>
    <t>緑と太陽の保育園</t>
    <rPh sb="0" eb="1">
      <t>ミドリ</t>
    </rPh>
    <rPh sb="2" eb="4">
      <t>タイヨウ</t>
    </rPh>
    <rPh sb="5" eb="8">
      <t>ホイクエン</t>
    </rPh>
    <phoneticPr fontId="2"/>
  </si>
  <si>
    <t>034-0012</t>
  </si>
  <si>
    <t>034-0021</t>
  </si>
  <si>
    <t xml:space="preserve"> 〃   (55)2094</t>
  </si>
  <si>
    <t>今別こども園</t>
    <rPh sb="0" eb="2">
      <t>イマベツ</t>
    </rPh>
    <rPh sb="5" eb="6">
      <t>エン</t>
    </rPh>
    <phoneticPr fontId="2"/>
  </si>
  <si>
    <t>板柳第三保育所鶴住</t>
    <rPh sb="0" eb="7">
      <t>イタヤナギダイサンホイクショ</t>
    </rPh>
    <rPh sb="7" eb="8">
      <t>ツル</t>
    </rPh>
    <rPh sb="8" eb="9">
      <t>ズミ</t>
    </rPh>
    <phoneticPr fontId="2"/>
  </si>
  <si>
    <t>038-3661</t>
  </si>
  <si>
    <t>めぐみ保育園</t>
    <rPh sb="3" eb="6">
      <t>ホイクエン</t>
    </rPh>
    <phoneticPr fontId="2"/>
  </si>
  <si>
    <t>五戸町市川道十文字３の２</t>
  </si>
  <si>
    <t>下田こども園</t>
  </si>
  <si>
    <t>松葉こども園</t>
    <rPh sb="0" eb="2">
      <t>マツバ</t>
    </rPh>
    <rPh sb="5" eb="6">
      <t>エン</t>
    </rPh>
    <phoneticPr fontId="2"/>
  </si>
  <si>
    <t xml:space="preserve">   ９ 教務主任等数</t>
    <rPh sb="5" eb="7">
      <t>キョウム</t>
    </rPh>
    <rPh sb="7" eb="9">
      <t>シュニン</t>
    </rPh>
    <rPh sb="9" eb="10">
      <t>トウ</t>
    </rPh>
    <rPh sb="10" eb="11">
      <t>スウ</t>
    </rPh>
    <phoneticPr fontId="2"/>
  </si>
  <si>
    <t>認定こども園名</t>
    <rPh sb="0" eb="2">
      <t>ニンテイ</t>
    </rPh>
    <phoneticPr fontId="2"/>
  </si>
  <si>
    <t>源内幼稚園</t>
    <rPh sb="0" eb="2">
      <t>ゲンナイ</t>
    </rPh>
    <phoneticPr fontId="2"/>
  </si>
  <si>
    <t>高館幼稚園</t>
    <rPh sb="0" eb="1">
      <t>タカ</t>
    </rPh>
    <rPh sb="1" eb="2">
      <t>タテ</t>
    </rPh>
    <phoneticPr fontId="2"/>
  </si>
  <si>
    <t>私　立</t>
    <rPh sb="0" eb="1">
      <t>ワタシ</t>
    </rPh>
    <rPh sb="2" eb="3">
      <t>タテ</t>
    </rPh>
    <phoneticPr fontId="2"/>
  </si>
  <si>
    <t xml:space="preserve"> 〃   (33)2384</t>
  </si>
  <si>
    <t>A195</t>
  </si>
  <si>
    <t>準</t>
    <rPh sb="0" eb="1">
      <t>ジュン</t>
    </rPh>
    <phoneticPr fontId="2"/>
  </si>
  <si>
    <t>　0176(23)4371</t>
  </si>
  <si>
    <t>　017(738)2001</t>
  </si>
  <si>
    <t>三島宮元９３</t>
    <rPh sb="0" eb="2">
      <t>ミシマ</t>
    </rPh>
    <rPh sb="2" eb="4">
      <t>ミヤモト</t>
    </rPh>
    <phoneticPr fontId="2"/>
  </si>
  <si>
    <t>　017(728)0131</t>
  </si>
  <si>
    <t>深持佐々木平２３４の１</t>
  </si>
  <si>
    <t>　0172(31)7100</t>
  </si>
  <si>
    <t>　017(728)0121</t>
  </si>
  <si>
    <t>藤崎町計　2</t>
    <rPh sb="0" eb="2">
      <t>フジサキ</t>
    </rPh>
    <rPh sb="2" eb="3">
      <t>マチ</t>
    </rPh>
    <rPh sb="3" eb="4">
      <t>ケイ</t>
    </rPh>
    <phoneticPr fontId="2"/>
  </si>
  <si>
    <t>理工学研究科
（博士後期課程）</t>
    <rPh sb="0" eb="3">
      <t>リコウガク</t>
    </rPh>
    <rPh sb="3" eb="5">
      <t>ケンキュウ</t>
    </rPh>
    <rPh sb="5" eb="6">
      <t>カ</t>
    </rPh>
    <rPh sb="8" eb="10">
      <t>ハクシ</t>
    </rPh>
    <rPh sb="10" eb="12">
      <t>コウキ</t>
    </rPh>
    <rPh sb="12" eb="14">
      <t>カテイ</t>
    </rPh>
    <phoneticPr fontId="2"/>
  </si>
  <si>
    <t>理工学部</t>
    <rPh sb="0" eb="4">
      <t>リコウガクブ</t>
    </rPh>
    <phoneticPr fontId="2"/>
  </si>
  <si>
    <t>江陽</t>
    <rPh sb="0" eb="2">
      <t>コウヨウ</t>
    </rPh>
    <phoneticPr fontId="2"/>
  </si>
  <si>
    <t xml:space="preserve"> 〒036-8564</t>
  </si>
  <si>
    <t xml:space="preserve"> 〒036-8561</t>
  </si>
  <si>
    <t>〔表２　幼児数･就園率の推移〕</t>
    <rPh sb="1" eb="2">
      <t>ヒョウ</t>
    </rPh>
    <phoneticPr fontId="2"/>
  </si>
  <si>
    <t>中学校生徒数</t>
    <rPh sb="0" eb="3">
      <t>チュウガッコウ</t>
    </rPh>
    <rPh sb="3" eb="6">
      <t>セイトスウ</t>
    </rPh>
    <phoneticPr fontId="2"/>
  </si>
  <si>
    <t>通信制</t>
    <rPh sb="0" eb="3">
      <t>ツウシンセイ</t>
    </rPh>
    <phoneticPr fontId="2"/>
  </si>
  <si>
    <t>6(3)</t>
  </si>
  <si>
    <t>公　立</t>
    <rPh sb="0" eb="1">
      <t>コウ</t>
    </rPh>
    <rPh sb="2" eb="3">
      <t>タテ</t>
    </rPh>
    <phoneticPr fontId="2"/>
  </si>
  <si>
    <t>その他の障害</t>
    <rPh sb="2" eb="3">
      <t>タ</t>
    </rPh>
    <rPh sb="4" eb="6">
      <t>ショウガイ</t>
    </rPh>
    <phoneticPr fontId="2"/>
  </si>
  <si>
    <t>（単位：校、人）</t>
    <rPh sb="1" eb="3">
      <t>タンイ</t>
    </rPh>
    <rPh sb="4" eb="5">
      <t>コウ</t>
    </rPh>
    <rPh sb="6" eb="7">
      <t>ニン</t>
    </rPh>
    <phoneticPr fontId="2"/>
  </si>
  <si>
    <t>学　校　数</t>
    <rPh sb="0" eb="1">
      <t>ガク</t>
    </rPh>
    <rPh sb="2" eb="3">
      <t>コウ</t>
    </rPh>
    <rPh sb="4" eb="5">
      <t>スウ</t>
    </rPh>
    <phoneticPr fontId="2"/>
  </si>
  <si>
    <t>学科別内訳</t>
    <rPh sb="0" eb="3">
      <t>ガッカベツ</t>
    </rPh>
    <rPh sb="3" eb="5">
      <t>ウチワケ</t>
    </rPh>
    <phoneticPr fontId="2"/>
  </si>
  <si>
    <t>高等課程</t>
    <rPh sb="0" eb="2">
      <t>コウトウ</t>
    </rPh>
    <rPh sb="2" eb="4">
      <t>カテイ</t>
    </rPh>
    <phoneticPr fontId="2"/>
  </si>
  <si>
    <t>A484</t>
  </si>
  <si>
    <t>一般課程</t>
    <rPh sb="0" eb="2">
      <t>イッパン</t>
    </rPh>
    <rPh sb="2" eb="4">
      <t>カテイ</t>
    </rPh>
    <phoneticPr fontId="2"/>
  </si>
  <si>
    <t>医療関係</t>
    <rPh sb="0" eb="2">
      <t>イリョウ</t>
    </rPh>
    <rPh sb="2" eb="4">
      <t>カンケイ</t>
    </rPh>
    <phoneticPr fontId="2"/>
  </si>
  <si>
    <t>衛生関係</t>
    <rPh sb="0" eb="2">
      <t>エイセイ</t>
    </rPh>
    <rPh sb="2" eb="4">
      <t>カンケイ</t>
    </rPh>
    <phoneticPr fontId="2"/>
  </si>
  <si>
    <t>関係
商業･実務</t>
    <rPh sb="0" eb="2">
      <t>カンケイ</t>
    </rPh>
    <rPh sb="3" eb="5">
      <t>ショウギョウ</t>
    </rPh>
    <phoneticPr fontId="2"/>
  </si>
  <si>
    <t>四ツ石下川原２４の１</t>
    <rPh sb="0" eb="1">
      <t>ヨ</t>
    </rPh>
    <rPh sb="2" eb="3">
      <t>イシ</t>
    </rPh>
    <rPh sb="3" eb="6">
      <t>シモガワラ</t>
    </rPh>
    <phoneticPr fontId="2"/>
  </si>
  <si>
    <t xml:space="preserve"> -</t>
  </si>
  <si>
    <t>学校数</t>
    <rPh sb="0" eb="3">
      <t>ガッコウスウ</t>
    </rPh>
    <phoneticPr fontId="2"/>
  </si>
  <si>
    <t>家政関係</t>
    <rPh sb="0" eb="2">
      <t>カセイ</t>
    </rPh>
    <rPh sb="2" eb="4">
      <t>カンケイ</t>
    </rPh>
    <phoneticPr fontId="2"/>
  </si>
  <si>
    <t xml:space="preserve">   -</t>
  </si>
  <si>
    <t>専修学校</t>
    <rPh sb="0" eb="2">
      <t>センシュウ</t>
    </rPh>
    <rPh sb="2" eb="4">
      <t>ガッコウ</t>
    </rPh>
    <phoneticPr fontId="2"/>
  </si>
  <si>
    <t>各種学校</t>
    <rPh sb="0" eb="2">
      <t>カクシュ</t>
    </rPh>
    <rPh sb="2" eb="4">
      <t>ガッコウ</t>
    </rPh>
    <phoneticPr fontId="2"/>
  </si>
  <si>
    <t>左記以外
の学級</t>
    <rPh sb="0" eb="2">
      <t>サキ</t>
    </rPh>
    <rPh sb="2" eb="4">
      <t>イガイ</t>
    </rPh>
    <phoneticPr fontId="2"/>
  </si>
  <si>
    <t>学校種別</t>
    <rPh sb="0" eb="2">
      <t>ガッコウ</t>
    </rPh>
    <rPh sb="2" eb="4">
      <t>シュベツ</t>
    </rPh>
    <phoneticPr fontId="2"/>
  </si>
  <si>
    <t>学　　校　　名　　等</t>
    <rPh sb="0" eb="1">
      <t>ガク</t>
    </rPh>
    <rPh sb="3" eb="4">
      <t>コウ</t>
    </rPh>
    <rPh sb="6" eb="7">
      <t>メイ</t>
    </rPh>
    <rPh sb="9" eb="10">
      <t>トウ</t>
    </rPh>
    <phoneticPr fontId="2"/>
  </si>
  <si>
    <t>名　　　　　称</t>
    <rPh sb="0" eb="1">
      <t>ナ</t>
    </rPh>
    <rPh sb="6" eb="7">
      <t>ショウ</t>
    </rPh>
    <phoneticPr fontId="2"/>
  </si>
  <si>
    <t xml:space="preserve">  ２  課程、学科の新設・廃止・募集停止等の状況</t>
    <rPh sb="5" eb="7">
      <t>カテイ</t>
    </rPh>
    <rPh sb="8" eb="10">
      <t>ガッカ</t>
    </rPh>
    <rPh sb="11" eb="13">
      <t>シンセツ</t>
    </rPh>
    <rPh sb="14" eb="16">
      <t>ハイシ</t>
    </rPh>
    <rPh sb="17" eb="19">
      <t>ボシュウ</t>
    </rPh>
    <rPh sb="19" eb="21">
      <t>テイシ</t>
    </rPh>
    <rPh sb="21" eb="22">
      <t>トウ</t>
    </rPh>
    <rPh sb="23" eb="25">
      <t>ジョウキョウ</t>
    </rPh>
    <phoneticPr fontId="2"/>
  </si>
  <si>
    <t>異　　動　　種　　別
（新設、廃止、名称
変更、番号変更の別）</t>
    <rPh sb="0" eb="1">
      <t>イ</t>
    </rPh>
    <rPh sb="3" eb="4">
      <t>ドウ</t>
    </rPh>
    <rPh sb="6" eb="7">
      <t>タネ</t>
    </rPh>
    <rPh sb="9" eb="10">
      <t>ベツ</t>
    </rPh>
    <rPh sb="12" eb="14">
      <t>シンセツ</t>
    </rPh>
    <rPh sb="15" eb="17">
      <t>ハイシ</t>
    </rPh>
    <rPh sb="18" eb="20">
      <t>メイショウ</t>
    </rPh>
    <rPh sb="21" eb="23">
      <t>ヘンコウ</t>
    </rPh>
    <rPh sb="24" eb="26">
      <t>バンゴウ</t>
    </rPh>
    <rPh sb="26" eb="28">
      <t>ヘンコウ</t>
    </rPh>
    <rPh sb="29" eb="30">
      <t>ベツ</t>
    </rPh>
    <phoneticPr fontId="2"/>
  </si>
  <si>
    <t>３　　歳</t>
    <rPh sb="3" eb="4">
      <t>サイ</t>
    </rPh>
    <phoneticPr fontId="2"/>
  </si>
  <si>
    <t>０ ～ ２　歳</t>
    <rPh sb="6" eb="7">
      <t>サイ</t>
    </rPh>
    <phoneticPr fontId="2"/>
  </si>
  <si>
    <t>就 園 率</t>
    <rPh sb="0" eb="1">
      <t>シュウ</t>
    </rPh>
    <rPh sb="2" eb="3">
      <t>エン</t>
    </rPh>
    <rPh sb="4" eb="5">
      <t>リツ</t>
    </rPh>
    <phoneticPr fontId="2"/>
  </si>
  <si>
    <t>私立</t>
    <rPh sb="0" eb="1">
      <t>ワタシ</t>
    </rPh>
    <rPh sb="1" eb="2">
      <t>タテ</t>
    </rPh>
    <phoneticPr fontId="2"/>
  </si>
  <si>
    <t>　第１　学校一覧総括表</t>
    <rPh sb="1" eb="2">
      <t>ダイ</t>
    </rPh>
    <rPh sb="4" eb="6">
      <t>ガッコウ</t>
    </rPh>
    <rPh sb="6" eb="8">
      <t>イチラン</t>
    </rPh>
    <rPh sb="8" eb="10">
      <t>ソウカツ</t>
    </rPh>
    <rPh sb="10" eb="11">
      <t>ヒョウ</t>
    </rPh>
    <phoneticPr fontId="2"/>
  </si>
  <si>
    <t>A490</t>
  </si>
  <si>
    <t>　 ２　幼保連携型認定こども園</t>
    <rPh sb="4" eb="5">
      <t>ヨウ</t>
    </rPh>
    <rPh sb="5" eb="6">
      <t>ホ</t>
    </rPh>
    <rPh sb="6" eb="7">
      <t>レン</t>
    </rPh>
    <rPh sb="7" eb="8">
      <t>ケイ</t>
    </rPh>
    <rPh sb="8" eb="9">
      <t>ガタ</t>
    </rPh>
    <rPh sb="9" eb="10">
      <t>シノブ</t>
    </rPh>
    <rPh sb="10" eb="11">
      <t>サダム</t>
    </rPh>
    <rPh sb="14" eb="15">
      <t>エン</t>
    </rPh>
    <phoneticPr fontId="2"/>
  </si>
  <si>
    <t>学校法人</t>
    <rPh sb="0" eb="1">
      <t>ガク</t>
    </rPh>
    <rPh sb="1" eb="2">
      <t>コウ</t>
    </rPh>
    <rPh sb="2" eb="3">
      <t>ホウ</t>
    </rPh>
    <rPh sb="3" eb="4">
      <t>ニン</t>
    </rPh>
    <phoneticPr fontId="2"/>
  </si>
  <si>
    <t>社会福祉法人</t>
    <rPh sb="0" eb="1">
      <t>シャ</t>
    </rPh>
    <rPh sb="1" eb="2">
      <t>カイ</t>
    </rPh>
    <rPh sb="2" eb="3">
      <t>フク</t>
    </rPh>
    <rPh sb="3" eb="4">
      <t>シ</t>
    </rPh>
    <rPh sb="4" eb="5">
      <t>ホウ</t>
    </rPh>
    <rPh sb="5" eb="6">
      <t>ニン</t>
    </rPh>
    <phoneticPr fontId="2"/>
  </si>
  <si>
    <t xml:space="preserve"> 〃   (30)1531</t>
  </si>
  <si>
    <t>３歳児</t>
    <rPh sb="1" eb="3">
      <t>サイジ</t>
    </rPh>
    <phoneticPr fontId="2"/>
  </si>
  <si>
    <t>４歳児</t>
    <rPh sb="1" eb="3">
      <t>サイジ</t>
    </rPh>
    <phoneticPr fontId="2"/>
  </si>
  <si>
    <t>３歳児入園</t>
    <rPh sb="1" eb="3">
      <t>サイジ</t>
    </rPh>
    <rPh sb="3" eb="5">
      <t>ニュウエン</t>
    </rPh>
    <phoneticPr fontId="2"/>
  </si>
  <si>
    <t>４歳児入園</t>
    <rPh sb="1" eb="3">
      <t>サイジ</t>
    </rPh>
    <rPh sb="3" eb="5">
      <t>ニュウエン</t>
    </rPh>
    <phoneticPr fontId="2"/>
  </si>
  <si>
    <t>４歳児入園
(本年度入園)</t>
    <rPh sb="1" eb="3">
      <t>サイジ</t>
    </rPh>
    <rPh sb="3" eb="5">
      <t>ニュウエン</t>
    </rPh>
    <rPh sb="7" eb="10">
      <t>ホンネンド</t>
    </rPh>
    <rPh sb="10" eb="12">
      <t>ニュウエン</t>
    </rPh>
    <phoneticPr fontId="2"/>
  </si>
  <si>
    <t>　 １　幼稚園</t>
    <rPh sb="4" eb="5">
      <t>ヨウ</t>
    </rPh>
    <rPh sb="5" eb="6">
      <t>ワカ</t>
    </rPh>
    <rPh sb="6" eb="7">
      <t>エン</t>
    </rPh>
    <phoneticPr fontId="2"/>
  </si>
  <si>
    <t>　 ４　中学校</t>
    <rPh sb="4" eb="5">
      <t>ナカ</t>
    </rPh>
    <rPh sb="5" eb="6">
      <t>ガク</t>
    </rPh>
    <rPh sb="6" eb="7">
      <t>コウ</t>
    </rPh>
    <phoneticPr fontId="2"/>
  </si>
  <si>
    <t>肢体不自由</t>
    <rPh sb="0" eb="1">
      <t>アシ</t>
    </rPh>
    <rPh sb="1" eb="2">
      <t>カラダ</t>
    </rPh>
    <rPh sb="2" eb="3">
      <t>フ</t>
    </rPh>
    <rPh sb="3" eb="4">
      <t>ジ</t>
    </rPh>
    <rPh sb="4" eb="5">
      <t>ヨシ</t>
    </rPh>
    <phoneticPr fontId="2"/>
  </si>
  <si>
    <t>弱視</t>
    <rPh sb="0" eb="1">
      <t>ジャク</t>
    </rPh>
    <rPh sb="1" eb="2">
      <t>シ</t>
    </rPh>
    <phoneticPr fontId="2"/>
  </si>
  <si>
    <t>難聴</t>
    <rPh sb="0" eb="1">
      <t>ナン</t>
    </rPh>
    <rPh sb="1" eb="2">
      <t>キ</t>
    </rPh>
    <phoneticPr fontId="2"/>
  </si>
  <si>
    <t>言語障害</t>
    <rPh sb="0" eb="1">
      <t>ゲン</t>
    </rPh>
    <rPh sb="1" eb="2">
      <t>ゴ</t>
    </rPh>
    <rPh sb="2" eb="3">
      <t>ショウ</t>
    </rPh>
    <rPh sb="3" eb="4">
      <t>ガイ</t>
    </rPh>
    <phoneticPr fontId="2"/>
  </si>
  <si>
    <t>養護教諭・養護助教諭・栄養教諭</t>
    <rPh sb="11" eb="13">
      <t>エイヨウ</t>
    </rPh>
    <phoneticPr fontId="2"/>
  </si>
  <si>
    <t>　 ５  高等学校　（全日制・定時制課程）</t>
    <rPh sb="5" eb="6">
      <t>タカ</t>
    </rPh>
    <rPh sb="6" eb="7">
      <t>トウ</t>
    </rPh>
    <rPh sb="7" eb="8">
      <t>ガク</t>
    </rPh>
    <rPh sb="8" eb="9">
      <t>コウ</t>
    </rPh>
    <rPh sb="11" eb="12">
      <t>ゼン</t>
    </rPh>
    <rPh sb="12" eb="13">
      <t>ニチ</t>
    </rPh>
    <rPh sb="13" eb="14">
      <t>セイ</t>
    </rPh>
    <rPh sb="15" eb="16">
      <t>テイジ</t>
    </rPh>
    <rPh sb="16" eb="17">
      <t>ジ</t>
    </rPh>
    <rPh sb="17" eb="18">
      <t>セイ</t>
    </rPh>
    <rPh sb="18" eb="20">
      <t>カテイ</t>
    </rPh>
    <phoneticPr fontId="2"/>
  </si>
  <si>
    <t>学科数</t>
    <rPh sb="0" eb="1">
      <t>ガク</t>
    </rPh>
    <rPh sb="1" eb="2">
      <t>カ</t>
    </rPh>
    <rPh sb="2" eb="3">
      <t>スウ</t>
    </rPh>
    <phoneticPr fontId="2"/>
  </si>
  <si>
    <t>　　 （２）　幼保連携型認定こども園</t>
    <rPh sb="7" eb="9">
      <t>ヨウホ</t>
    </rPh>
    <rPh sb="9" eb="11">
      <t>レンケイ</t>
    </rPh>
    <rPh sb="11" eb="12">
      <t>ガタ</t>
    </rPh>
    <rPh sb="12" eb="14">
      <t>ニンテイ</t>
    </rPh>
    <rPh sb="17" eb="18">
      <t>エン</t>
    </rPh>
    <phoneticPr fontId="2"/>
  </si>
  <si>
    <t>　　 （４）　中学校</t>
    <rPh sb="7" eb="8">
      <t>ナカ</t>
    </rPh>
    <rPh sb="8" eb="9">
      <t>ガク</t>
    </rPh>
    <rPh sb="9" eb="10">
      <t>コウ</t>
    </rPh>
    <phoneticPr fontId="2"/>
  </si>
  <si>
    <t>　　 （５）　高等学校</t>
    <rPh sb="7" eb="8">
      <t>タカ</t>
    </rPh>
    <rPh sb="8" eb="9">
      <t>トウ</t>
    </rPh>
    <rPh sb="9" eb="10">
      <t>ガク</t>
    </rPh>
    <rPh sb="10" eb="11">
      <t>コウ</t>
    </rPh>
    <phoneticPr fontId="2"/>
  </si>
  <si>
    <t>本園</t>
    <rPh sb="0" eb="1">
      <t>モト</t>
    </rPh>
    <rPh sb="1" eb="2">
      <t>エン</t>
    </rPh>
    <phoneticPr fontId="2"/>
  </si>
  <si>
    <t>本校</t>
    <rPh sb="0" eb="1">
      <t>ホン</t>
    </rPh>
    <rPh sb="1" eb="2">
      <t>コウ</t>
    </rPh>
    <phoneticPr fontId="2"/>
  </si>
  <si>
    <t>三内</t>
    <rPh sb="0" eb="2">
      <t>サンナイ</t>
    </rPh>
    <phoneticPr fontId="2"/>
  </si>
  <si>
    <t>国立</t>
    <rPh sb="0" eb="1">
      <t>クニ</t>
    </rPh>
    <rPh sb="1" eb="2">
      <t>タテ</t>
    </rPh>
    <phoneticPr fontId="2"/>
  </si>
  <si>
    <t>公立</t>
    <rPh sb="0" eb="1">
      <t>コウ</t>
    </rPh>
    <rPh sb="1" eb="2">
      <t>タテ</t>
    </rPh>
    <phoneticPr fontId="2"/>
  </si>
  <si>
    <t>区　　　　　　　　　　　　　　分</t>
    <rPh sb="0" eb="1">
      <t>ク</t>
    </rPh>
    <rPh sb="15" eb="16">
      <t>ブン</t>
    </rPh>
    <phoneticPr fontId="2"/>
  </si>
  <si>
    <t>公　　　　立</t>
    <rPh sb="0" eb="1">
      <t>コウ</t>
    </rPh>
    <rPh sb="5" eb="6">
      <t>タテ</t>
    </rPh>
    <phoneticPr fontId="2"/>
  </si>
  <si>
    <t>合　　　　計</t>
    <rPh sb="0" eb="1">
      <t>ア</t>
    </rPh>
    <rPh sb="5" eb="6">
      <t>ケイ</t>
    </rPh>
    <phoneticPr fontId="2"/>
  </si>
  <si>
    <t>区　　　　分</t>
    <rPh sb="0" eb="1">
      <t>ク</t>
    </rPh>
    <rPh sb="5" eb="6">
      <t>ブン</t>
    </rPh>
    <phoneticPr fontId="2"/>
  </si>
  <si>
    <t>１学年</t>
    <rPh sb="1" eb="2">
      <t>ガク</t>
    </rPh>
    <rPh sb="2" eb="3">
      <t>ネン</t>
    </rPh>
    <phoneticPr fontId="2"/>
  </si>
  <si>
    <t>(公立のみ)
負担法による者</t>
    <rPh sb="1" eb="3">
      <t>コウリツ</t>
    </rPh>
    <rPh sb="7" eb="10">
      <t>フタンホウ</t>
    </rPh>
    <rPh sb="13" eb="14">
      <t>モノ</t>
    </rPh>
    <phoneticPr fontId="2"/>
  </si>
  <si>
    <t>３学年</t>
    <rPh sb="1" eb="2">
      <t>ガク</t>
    </rPh>
    <rPh sb="2" eb="3">
      <t>ネン</t>
    </rPh>
    <phoneticPr fontId="2"/>
  </si>
  <si>
    <t>４学年</t>
    <rPh sb="1" eb="2">
      <t>ガク</t>
    </rPh>
    <rPh sb="2" eb="3">
      <t>ネン</t>
    </rPh>
    <phoneticPr fontId="2"/>
  </si>
  <si>
    <t>本　　　　　　　　　　　　　　　校</t>
    <rPh sb="0" eb="1">
      <t>ホン</t>
    </rPh>
    <rPh sb="16" eb="17">
      <t>コウ</t>
    </rPh>
    <phoneticPr fontId="2"/>
  </si>
  <si>
    <t>昼夜併置</t>
    <rPh sb="0" eb="1">
      <t>ヒル</t>
    </rPh>
    <rPh sb="1" eb="2">
      <t>ヨル</t>
    </rPh>
    <rPh sb="2" eb="3">
      <t>ヘイ</t>
    </rPh>
    <rPh sb="3" eb="4">
      <t>オ</t>
    </rPh>
    <phoneticPr fontId="2"/>
  </si>
  <si>
    <t>昼夜</t>
    <rPh sb="0" eb="1">
      <t>ヒル</t>
    </rPh>
    <rPh sb="1" eb="2">
      <t>ヨル</t>
    </rPh>
    <phoneticPr fontId="2"/>
  </si>
  <si>
    <t>定時制</t>
    <rPh sb="0" eb="1">
      <t>サダム</t>
    </rPh>
    <rPh sb="1" eb="2">
      <t>ジ</t>
    </rPh>
    <rPh sb="2" eb="3">
      <t>セイ</t>
    </rPh>
    <phoneticPr fontId="2"/>
  </si>
  <si>
    <t>普通</t>
    <rPh sb="0" eb="1">
      <t>ススム</t>
    </rPh>
    <rPh sb="1" eb="2">
      <t>ツウ</t>
    </rPh>
    <phoneticPr fontId="2"/>
  </si>
  <si>
    <t>工業</t>
    <rPh sb="0" eb="1">
      <t>コウ</t>
    </rPh>
    <rPh sb="1" eb="2">
      <t>ギョウ</t>
    </rPh>
    <phoneticPr fontId="2"/>
  </si>
  <si>
    <t>看護</t>
    <rPh sb="0" eb="1">
      <t>ミ</t>
    </rPh>
    <rPh sb="1" eb="2">
      <t>マモル</t>
    </rPh>
    <phoneticPr fontId="2"/>
  </si>
  <si>
    <t>水産</t>
    <rPh sb="0" eb="1">
      <t>ミズ</t>
    </rPh>
    <rPh sb="1" eb="2">
      <t>サン</t>
    </rPh>
    <phoneticPr fontId="2"/>
  </si>
  <si>
    <t>家庭</t>
    <rPh sb="0" eb="1">
      <t>イエ</t>
    </rPh>
    <rPh sb="1" eb="2">
      <t>ニワ</t>
    </rPh>
    <phoneticPr fontId="2"/>
  </si>
  <si>
    <t>福祉</t>
    <rPh sb="0" eb="1">
      <t>フク</t>
    </rPh>
    <rPh sb="1" eb="2">
      <t>シ</t>
    </rPh>
    <phoneticPr fontId="2"/>
  </si>
  <si>
    <t>おいらせ町深沢二丁目１１の５</t>
    <rPh sb="5" eb="7">
      <t>フカサワ</t>
    </rPh>
    <rPh sb="7" eb="10">
      <t>ニチョウメ</t>
    </rPh>
    <phoneticPr fontId="2"/>
  </si>
  <si>
    <t>校長</t>
    <rPh sb="0" eb="1">
      <t>コウ</t>
    </rPh>
    <rPh sb="1" eb="2">
      <t>チョウ</t>
    </rPh>
    <phoneticPr fontId="2"/>
  </si>
  <si>
    <t>副校長</t>
    <rPh sb="0" eb="1">
      <t>フク</t>
    </rPh>
    <rPh sb="1" eb="2">
      <t>コウ</t>
    </rPh>
    <rPh sb="2" eb="3">
      <t>チョウ</t>
    </rPh>
    <phoneticPr fontId="2"/>
  </si>
  <si>
    <t>山口　祝一</t>
  </si>
  <si>
    <t>教頭</t>
    <rPh sb="0" eb="1">
      <t>キョウ</t>
    </rPh>
    <rPh sb="1" eb="2">
      <t>アタマ</t>
    </rPh>
    <phoneticPr fontId="2"/>
  </si>
  <si>
    <t>主幹教諭</t>
    <rPh sb="0" eb="1">
      <t>シュ</t>
    </rPh>
    <rPh sb="1" eb="2">
      <t>ミキ</t>
    </rPh>
    <rPh sb="2" eb="3">
      <t>キョウ</t>
    </rPh>
    <rPh sb="3" eb="4">
      <t>サトシ</t>
    </rPh>
    <phoneticPr fontId="2"/>
  </si>
  <si>
    <t xml:space="preserve"> 〃   (22)2910</t>
  </si>
  <si>
    <t>指導教諭</t>
    <rPh sb="0" eb="1">
      <t>ユビ</t>
    </rPh>
    <rPh sb="1" eb="2">
      <t>シルベ</t>
    </rPh>
    <rPh sb="2" eb="3">
      <t>キョウ</t>
    </rPh>
    <rPh sb="3" eb="4">
      <t>サトシ</t>
    </rPh>
    <phoneticPr fontId="2"/>
  </si>
  <si>
    <t>教諭</t>
    <rPh sb="0" eb="1">
      <t>キョウ</t>
    </rPh>
    <rPh sb="1" eb="2">
      <t>サトシ</t>
    </rPh>
    <phoneticPr fontId="2"/>
  </si>
  <si>
    <t>弘前学院聖愛</t>
    <rPh sb="0" eb="2">
      <t>ヒロサキ</t>
    </rPh>
    <rPh sb="2" eb="4">
      <t>ガクイン</t>
    </rPh>
    <rPh sb="4" eb="6">
      <t>セイアイ</t>
    </rPh>
    <phoneticPr fontId="2"/>
  </si>
  <si>
    <t>助教諭</t>
    <rPh sb="0" eb="1">
      <t>スケ</t>
    </rPh>
    <rPh sb="1" eb="2">
      <t>キョウ</t>
    </rPh>
    <rPh sb="2" eb="3">
      <t>サトシ</t>
    </rPh>
    <phoneticPr fontId="2"/>
  </si>
  <si>
    <t>養護教諭</t>
    <rPh sb="0" eb="1">
      <t>マモル</t>
    </rPh>
    <rPh sb="1" eb="2">
      <t>マモル</t>
    </rPh>
    <rPh sb="2" eb="3">
      <t>キョウ</t>
    </rPh>
    <rPh sb="3" eb="4">
      <t>サトシ</t>
    </rPh>
    <phoneticPr fontId="2"/>
  </si>
  <si>
    <t>栄養教諭</t>
    <rPh sb="0" eb="1">
      <t>エイ</t>
    </rPh>
    <rPh sb="1" eb="2">
      <t>マモル</t>
    </rPh>
    <rPh sb="2" eb="3">
      <t>キョウ</t>
    </rPh>
    <rPh sb="3" eb="4">
      <t>サトシ</t>
    </rPh>
    <phoneticPr fontId="2"/>
  </si>
  <si>
    <t>２以上の年齢の幼児で編制</t>
    <rPh sb="1" eb="3">
      <t>イジョウ</t>
    </rPh>
    <rPh sb="4" eb="6">
      <t>ネンレイ</t>
    </rPh>
    <rPh sb="7" eb="9">
      <t>ヨウジ</t>
    </rPh>
    <rPh sb="10" eb="12">
      <t>ヘンセイ</t>
    </rPh>
    <phoneticPr fontId="2"/>
  </si>
  <si>
    <t>視覚障害</t>
    <rPh sb="0" eb="1">
      <t>シ</t>
    </rPh>
    <rPh sb="1" eb="2">
      <t>サトル</t>
    </rPh>
    <rPh sb="2" eb="3">
      <t>ショウ</t>
    </rPh>
    <rPh sb="3" eb="4">
      <t>ガイ</t>
    </rPh>
    <phoneticPr fontId="2"/>
  </si>
  <si>
    <t>聴覚障害</t>
    <rPh sb="0" eb="1">
      <t>キ</t>
    </rPh>
    <rPh sb="1" eb="2">
      <t>サトル</t>
    </rPh>
    <rPh sb="2" eb="3">
      <t>ショウ</t>
    </rPh>
    <rPh sb="3" eb="4">
      <t>ガイ</t>
    </rPh>
    <phoneticPr fontId="2"/>
  </si>
  <si>
    <t>肢体不自由及び知的障害</t>
    <rPh sb="0" eb="1">
      <t>アシ</t>
    </rPh>
    <rPh sb="1" eb="2">
      <t>カラダ</t>
    </rPh>
    <rPh sb="2" eb="3">
      <t>フ</t>
    </rPh>
    <rPh sb="3" eb="4">
      <t>ジ</t>
    </rPh>
    <rPh sb="4" eb="5">
      <t>ヨシ</t>
    </rPh>
    <rPh sb="5" eb="6">
      <t>オヨ</t>
    </rPh>
    <rPh sb="7" eb="8">
      <t>チ</t>
    </rPh>
    <rPh sb="8" eb="9">
      <t>マト</t>
    </rPh>
    <rPh sb="9" eb="10">
      <t>ショウ</t>
    </rPh>
    <rPh sb="10" eb="11">
      <t>ガイ</t>
    </rPh>
    <phoneticPr fontId="2"/>
  </si>
  <si>
    <t xml:space="preserve"> 〃  (70)2489</t>
  </si>
  <si>
    <t>複式学級</t>
    <rPh sb="0" eb="1">
      <t>フク</t>
    </rPh>
    <rPh sb="1" eb="2">
      <t>シキ</t>
    </rPh>
    <rPh sb="2" eb="3">
      <t>ガク</t>
    </rPh>
    <rPh sb="3" eb="4">
      <t>キュウ</t>
    </rPh>
    <phoneticPr fontId="2"/>
  </si>
  <si>
    <t>５歳</t>
    <rPh sb="1" eb="2">
      <t>サイ</t>
    </rPh>
    <phoneticPr fontId="2"/>
  </si>
  <si>
    <t xml:space="preserve">
</t>
  </si>
  <si>
    <t xml:space="preserve">    （１） 学年別生徒数</t>
    <rPh sb="11" eb="13">
      <t>セイト</t>
    </rPh>
    <phoneticPr fontId="2"/>
  </si>
  <si>
    <t>収容人員別学級数</t>
  </si>
  <si>
    <t xml:space="preserve">    （１） 学年別児童数</t>
    <rPh sb="8" eb="11">
      <t>ガクネンベツ</t>
    </rPh>
    <rPh sb="11" eb="13">
      <t>ジドウ</t>
    </rPh>
    <rPh sb="13" eb="14">
      <t>スウ</t>
    </rPh>
    <phoneticPr fontId="2"/>
  </si>
  <si>
    <t>情緒障害
自閉症･</t>
    <rPh sb="0" eb="2">
      <t>ジョウチョ</t>
    </rPh>
    <rPh sb="2" eb="4">
      <t>ショウガイ</t>
    </rPh>
    <phoneticPr fontId="2"/>
  </si>
  <si>
    <t>吉田　英人</t>
  </si>
  <si>
    <t>身体虚弱
病　弱･　</t>
    <rPh sb="0" eb="2">
      <t>シンタイ</t>
    </rPh>
    <rPh sb="2" eb="4">
      <t>キョジャク</t>
    </rPh>
    <rPh sb="5" eb="6">
      <t>ビョウ</t>
    </rPh>
    <rPh sb="7" eb="8">
      <t>ジャク</t>
    </rPh>
    <phoneticPr fontId="2"/>
  </si>
  <si>
    <t>弱　　視</t>
    <rPh sb="0" eb="1">
      <t>ジャク</t>
    </rPh>
    <rPh sb="3" eb="4">
      <t>シ</t>
    </rPh>
    <phoneticPr fontId="2"/>
  </si>
  <si>
    <t xml:space="preserve"> 0～49人</t>
    <rPh sb="5" eb="6">
      <t>ニン</t>
    </rPh>
    <phoneticPr fontId="2"/>
  </si>
  <si>
    <t>事務職員等</t>
    <rPh sb="4" eb="5">
      <t>トウ</t>
    </rPh>
    <phoneticPr fontId="2"/>
  </si>
  <si>
    <t>複式学級</t>
    <rPh sb="2" eb="4">
      <t>ガッキュウ</t>
    </rPh>
    <phoneticPr fontId="2"/>
  </si>
  <si>
    <t>産休代替教職員</t>
    <rPh sb="0" eb="2">
      <t>サンキュウ</t>
    </rPh>
    <rPh sb="2" eb="4">
      <t>ダイタイ</t>
    </rPh>
    <rPh sb="4" eb="7">
      <t>キョウショクイン</t>
    </rPh>
    <phoneticPr fontId="2"/>
  </si>
  <si>
    <t>　　（本務者）
産休代替等教職員数　</t>
    <rPh sb="3" eb="4">
      <t>ホン</t>
    </rPh>
    <rPh sb="4" eb="5">
      <t>ツトム</t>
    </rPh>
    <rPh sb="5" eb="6">
      <t>シャ</t>
    </rPh>
    <phoneticPr fontId="2"/>
  </si>
  <si>
    <t>養護職員（看護師等）</t>
  </si>
  <si>
    <t>城西こども園</t>
  </si>
  <si>
    <t>入学者計</t>
    <rPh sb="0" eb="1">
      <t>イ</t>
    </rPh>
    <rPh sb="1" eb="2">
      <t>ガク</t>
    </rPh>
    <rPh sb="2" eb="3">
      <t>シャ</t>
    </rPh>
    <rPh sb="3" eb="4">
      <t>ケイ</t>
    </rPh>
    <phoneticPr fontId="2"/>
  </si>
  <si>
    <t>専攻科計</t>
    <rPh sb="0" eb="1">
      <t>マコト</t>
    </rPh>
    <rPh sb="1" eb="2">
      <t>オサム</t>
    </rPh>
    <rPh sb="2" eb="3">
      <t>カ</t>
    </rPh>
    <rPh sb="3" eb="4">
      <t>ケイ</t>
    </rPh>
    <phoneticPr fontId="2"/>
  </si>
  <si>
    <t>藤代一丁目１２の５</t>
  </si>
  <si>
    <t>副園長・教頭・主幹保育教諭・
指導保育教諭・保育教諭・助保育教諭・
主幹養護教諭・主幹栄養教諭・講師</t>
    <rPh sb="0" eb="3">
      <t>フクエンチョウ</t>
    </rPh>
    <rPh sb="4" eb="6">
      <t>キョウトウ</t>
    </rPh>
    <rPh sb="7" eb="9">
      <t>シュカン</t>
    </rPh>
    <rPh sb="9" eb="11">
      <t>ホイク</t>
    </rPh>
    <rPh sb="11" eb="13">
      <t>キョウユ</t>
    </rPh>
    <rPh sb="15" eb="17">
      <t>シドウ</t>
    </rPh>
    <rPh sb="17" eb="19">
      <t>ホイク</t>
    </rPh>
    <rPh sb="19" eb="21">
      <t>キョウユ</t>
    </rPh>
    <rPh sb="22" eb="24">
      <t>ホイク</t>
    </rPh>
    <rPh sb="24" eb="26">
      <t>キョウユ</t>
    </rPh>
    <rPh sb="27" eb="28">
      <t>スケ</t>
    </rPh>
    <rPh sb="28" eb="30">
      <t>ホイク</t>
    </rPh>
    <rPh sb="30" eb="32">
      <t>キョウユ</t>
    </rPh>
    <rPh sb="34" eb="36">
      <t>シュカン</t>
    </rPh>
    <rPh sb="36" eb="38">
      <t>ヨウゴ</t>
    </rPh>
    <rPh sb="38" eb="40">
      <t>キョウユ</t>
    </rPh>
    <rPh sb="41" eb="43">
      <t>シュカン</t>
    </rPh>
    <rPh sb="43" eb="45">
      <t>エイヨウ</t>
    </rPh>
    <rPh sb="45" eb="47">
      <t>キョウユ</t>
    </rPh>
    <rPh sb="48" eb="50">
      <t>コウシ</t>
    </rPh>
    <phoneticPr fontId="2"/>
  </si>
  <si>
    <t>高等学校
専攻科</t>
  </si>
  <si>
    <t>学校調
査番号</t>
    <rPh sb="0" eb="2">
      <t>ガッコウ</t>
    </rPh>
    <rPh sb="2" eb="3">
      <t>チョウ</t>
    </rPh>
    <rPh sb="4" eb="5">
      <t>サ</t>
    </rPh>
    <rPh sb="5" eb="7">
      <t>バンゴウ</t>
    </rPh>
    <phoneticPr fontId="2"/>
  </si>
  <si>
    <t>３　歳　児　入　園</t>
    <rPh sb="2" eb="3">
      <t>サイ</t>
    </rPh>
    <rPh sb="4" eb="5">
      <t>コ</t>
    </rPh>
    <rPh sb="6" eb="7">
      <t>イ</t>
    </rPh>
    <rPh sb="8" eb="9">
      <t>エン</t>
    </rPh>
    <phoneticPr fontId="2"/>
  </si>
  <si>
    <t>五所川原第四</t>
    <rPh sb="0" eb="4">
      <t>ゴショガワラ</t>
    </rPh>
    <rPh sb="4" eb="6">
      <t>ダイヨン</t>
    </rPh>
    <phoneticPr fontId="2"/>
  </si>
  <si>
    <t>５　歳　児　入　園
 (本年度入園)</t>
    <rPh sb="2" eb="3">
      <t>サイ</t>
    </rPh>
    <rPh sb="4" eb="5">
      <t>コ</t>
    </rPh>
    <rPh sb="6" eb="7">
      <t>イ</t>
    </rPh>
    <rPh sb="8" eb="9">
      <t>エン</t>
    </rPh>
    <rPh sb="12" eb="15">
      <t>ホンネンド</t>
    </rPh>
    <rPh sb="15" eb="17">
      <t>ニュウエン</t>
    </rPh>
    <phoneticPr fontId="2"/>
  </si>
  <si>
    <t>　上記「負担法による者」のうち学校図書館事務に
　従事する者（再掲）</t>
    <rPh sb="1" eb="3">
      <t>ジョウキ</t>
    </rPh>
    <rPh sb="4" eb="7">
      <t>フタンホウ</t>
    </rPh>
    <rPh sb="10" eb="11">
      <t>モノ</t>
    </rPh>
    <rPh sb="15" eb="17">
      <t>ガッコウ</t>
    </rPh>
    <rPh sb="17" eb="20">
      <t>トショカン</t>
    </rPh>
    <rPh sb="20" eb="22">
      <t>ジム</t>
    </rPh>
    <rPh sb="25" eb="27">
      <t>ジュウジ</t>
    </rPh>
    <rPh sb="27" eb="30">
      <t>スルモノ</t>
    </rPh>
    <rPh sb="31" eb="32">
      <t>サイ</t>
    </rPh>
    <rPh sb="32" eb="33">
      <t>ケイ</t>
    </rPh>
    <phoneticPr fontId="2"/>
  </si>
  <si>
    <t>　 ３　小学校</t>
    <rPh sb="4" eb="5">
      <t>ショウ</t>
    </rPh>
    <rPh sb="5" eb="6">
      <t>ガク</t>
    </rPh>
    <rPh sb="6" eb="7">
      <t>コウ</t>
    </rPh>
    <phoneticPr fontId="2"/>
  </si>
  <si>
    <t xml:space="preserve"> 〃   (57)2428</t>
  </si>
  <si>
    <t>他県所在中学校
卒業者(再掲)</t>
    <rPh sb="0" eb="2">
      <t>タケン</t>
    </rPh>
    <rPh sb="2" eb="4">
      <t>ショザイ</t>
    </rPh>
    <rPh sb="4" eb="7">
      <t>チュウガッコウ</t>
    </rPh>
    <rPh sb="8" eb="11">
      <t>ソツギョウシャ</t>
    </rPh>
    <rPh sb="12" eb="13">
      <t>サイ</t>
    </rPh>
    <rPh sb="13" eb="14">
      <t>ケイ</t>
    </rPh>
    <phoneticPr fontId="2"/>
  </si>
  <si>
    <t>　 ６　高等学校 （通信制課程）</t>
    <rPh sb="4" eb="5">
      <t>タカ</t>
    </rPh>
    <rPh sb="5" eb="6">
      <t>トウ</t>
    </rPh>
    <rPh sb="6" eb="7">
      <t>ガク</t>
    </rPh>
    <rPh sb="7" eb="8">
      <t>コウ</t>
    </rPh>
    <rPh sb="10" eb="11">
      <t>ツウ</t>
    </rPh>
    <rPh sb="11" eb="12">
      <t>シン</t>
    </rPh>
    <rPh sb="12" eb="13">
      <t>セイ</t>
    </rPh>
    <rPh sb="13" eb="14">
      <t>カ</t>
    </rPh>
    <rPh sb="14" eb="15">
      <t>ホド</t>
    </rPh>
    <phoneticPr fontId="2"/>
  </si>
  <si>
    <t>高等部専攻科</t>
    <rPh sb="3" eb="5">
      <t>センコウ</t>
    </rPh>
    <rPh sb="5" eb="6">
      <t>カ</t>
    </rPh>
    <phoneticPr fontId="2"/>
  </si>
  <si>
    <t>　計のうち介助業務を担当する職員(再掲)</t>
    <rPh sb="1" eb="2">
      <t>ケイ</t>
    </rPh>
    <rPh sb="5" eb="7">
      <t>カイジョ</t>
    </rPh>
    <rPh sb="7" eb="9">
      <t>ギョウム</t>
    </rPh>
    <rPh sb="10" eb="12">
      <t>タントウ</t>
    </rPh>
    <rPh sb="14" eb="16">
      <t>ショクイン</t>
    </rPh>
    <rPh sb="17" eb="18">
      <t>サイ</t>
    </rPh>
    <rPh sb="18" eb="19">
      <t>ケイ</t>
    </rPh>
    <phoneticPr fontId="2"/>
  </si>
  <si>
    <t>A059</t>
  </si>
  <si>
    <t>　 １　公立小学校</t>
    <rPh sb="4" eb="5">
      <t>コウ</t>
    </rPh>
    <rPh sb="5" eb="6">
      <t>リツ</t>
    </rPh>
    <rPh sb="6" eb="7">
      <t>ショウ</t>
    </rPh>
    <rPh sb="7" eb="8">
      <t>ガク</t>
    </rPh>
    <rPh sb="8" eb="9">
      <t>コウ</t>
    </rPh>
    <phoneticPr fontId="2"/>
  </si>
  <si>
    <t>チビッコハウス保育園</t>
  </si>
  <si>
    <t>副校長・教頭・主幹教諭・指導教諭・
教諭・助教諭・講師</t>
    <rPh sb="0" eb="3">
      <t>フクコウチョウ</t>
    </rPh>
    <rPh sb="4" eb="6">
      <t>キョウトウ</t>
    </rPh>
    <rPh sb="7" eb="9">
      <t>シュカン</t>
    </rPh>
    <rPh sb="9" eb="11">
      <t>キョウユ</t>
    </rPh>
    <rPh sb="12" eb="14">
      <t>シドウ</t>
    </rPh>
    <rPh sb="14" eb="16">
      <t>キョウユ</t>
    </rPh>
    <rPh sb="18" eb="20">
      <t>キョウユ</t>
    </rPh>
    <rPh sb="21" eb="24">
      <t>ジョキョウユ</t>
    </rPh>
    <rPh sb="25" eb="27">
      <t>コウシ</t>
    </rPh>
    <phoneticPr fontId="2"/>
  </si>
  <si>
    <t>　 ２　調査結果の概要</t>
    <rPh sb="6" eb="8">
      <t>ケッカ</t>
    </rPh>
    <rPh sb="9" eb="11">
      <t>ガイヨウ</t>
    </rPh>
    <phoneticPr fontId="2"/>
  </si>
  <si>
    <t>青森中央短期大学
附属第二</t>
  </si>
  <si>
    <t>　 　（１）　幼稚園</t>
    <rPh sb="7" eb="8">
      <t>ヨウ</t>
    </rPh>
    <rPh sb="8" eb="9">
      <t>ワカ</t>
    </rPh>
    <rPh sb="9" eb="10">
      <t>エン</t>
    </rPh>
    <phoneticPr fontId="2"/>
  </si>
  <si>
    <t>　 １ 学級数別学校数及び児童・生徒数別学校数</t>
    <rPh sb="4" eb="6">
      <t>ガッキュウ</t>
    </rPh>
    <rPh sb="6" eb="7">
      <t>スウ</t>
    </rPh>
    <rPh sb="7" eb="8">
      <t>ベツ</t>
    </rPh>
    <rPh sb="8" eb="10">
      <t>ガッコウ</t>
    </rPh>
    <rPh sb="10" eb="11">
      <t>スウ</t>
    </rPh>
    <rPh sb="11" eb="12">
      <t>オヨ</t>
    </rPh>
    <rPh sb="13" eb="15">
      <t>ジドウ</t>
    </rPh>
    <rPh sb="16" eb="18">
      <t>セイト</t>
    </rPh>
    <rPh sb="18" eb="19">
      <t>カズ</t>
    </rPh>
    <rPh sb="19" eb="20">
      <t>ベツ</t>
    </rPh>
    <rPh sb="20" eb="22">
      <t>ガッコウ</t>
    </rPh>
    <rPh sb="22" eb="23">
      <t>スウ</t>
    </rPh>
    <phoneticPr fontId="2"/>
  </si>
  <si>
    <t>清野袋一丁目１の１１</t>
  </si>
  <si>
    <t xml:space="preserve"> 6 ～ 8
学級</t>
  </si>
  <si>
    <t>八戸市　24</t>
  </si>
  <si>
    <t xml:space="preserve"> 9 ～11
学級</t>
  </si>
  <si>
    <t xml:space="preserve"> 12～18
学級</t>
  </si>
  <si>
    <t xml:space="preserve"> 19～24
学級</t>
  </si>
  <si>
    <t>B002</t>
  </si>
  <si>
    <t xml:space="preserve"> 0 ～
 49人</t>
  </si>
  <si>
    <t>100～
199人</t>
  </si>
  <si>
    <t>200～
299人</t>
  </si>
  <si>
    <t>300～
399人</t>
  </si>
  <si>
    <t>600～
899人</t>
  </si>
  <si>
    <t>特別支援
学　　　級</t>
    <rPh sb="0" eb="2">
      <t>トクベツ</t>
    </rPh>
    <rPh sb="2" eb="4">
      <t>シエン</t>
    </rPh>
    <rPh sb="5" eb="6">
      <t>ガク</t>
    </rPh>
    <rPh sb="9" eb="10">
      <t>キュウ</t>
    </rPh>
    <phoneticPr fontId="2"/>
  </si>
  <si>
    <t>1学年の児童
を含む学級</t>
    <rPh sb="1" eb="3">
      <t>ガクネン</t>
    </rPh>
    <rPh sb="4" eb="6">
      <t>ジドウ</t>
    </rPh>
    <phoneticPr fontId="2"/>
  </si>
  <si>
    <t>舎監</t>
    <rPh sb="0" eb="1">
      <t>シャ</t>
    </rPh>
    <rPh sb="1" eb="2">
      <t>カン</t>
    </rPh>
    <phoneticPr fontId="2"/>
  </si>
  <si>
    <t>生徒指導主事</t>
    <rPh sb="0" eb="1">
      <t>ナマ</t>
    </rPh>
    <rPh sb="2" eb="4">
      <t>シドウ</t>
    </rPh>
    <rPh sb="4" eb="6">
      <t>シュジ</t>
    </rPh>
    <phoneticPr fontId="2"/>
  </si>
  <si>
    <t>進路指導主事</t>
    <rPh sb="0" eb="1">
      <t>ススム</t>
    </rPh>
    <rPh sb="1" eb="2">
      <t>ミチ</t>
    </rPh>
    <rPh sb="2" eb="4">
      <t>シドウ</t>
    </rPh>
    <rPh sb="4" eb="6">
      <t>シュジ</t>
    </rPh>
    <phoneticPr fontId="2"/>
  </si>
  <si>
    <t>免許状所有者</t>
    <rPh sb="0" eb="3">
      <t>メンキョジョウ</t>
    </rPh>
    <phoneticPr fontId="2"/>
  </si>
  <si>
    <t>副校長
教頭
主幹教諭
指導教諭
教諭
助教諭
講師</t>
    <rPh sb="0" eb="3">
      <t>フクコウチョウ</t>
    </rPh>
    <rPh sb="4" eb="6">
      <t>キョウトウ</t>
    </rPh>
    <rPh sb="7" eb="9">
      <t>シュカン</t>
    </rPh>
    <rPh sb="9" eb="11">
      <t>キョウユ</t>
    </rPh>
    <rPh sb="12" eb="14">
      <t>シドウ</t>
    </rPh>
    <rPh sb="14" eb="16">
      <t>キョウユ</t>
    </rPh>
    <rPh sb="17" eb="19">
      <t>キョウユ</t>
    </rPh>
    <phoneticPr fontId="2"/>
  </si>
  <si>
    <t>青森中央短期大学
附属第三</t>
  </si>
  <si>
    <t>弘前大学教育学部
附属　　　　　　　</t>
  </si>
  <si>
    <t>※１
 学級数　　　　　　</t>
    <rPh sb="4" eb="5">
      <t>ガク</t>
    </rPh>
    <rPh sb="5" eb="6">
      <t>キュウ</t>
    </rPh>
    <rPh sb="6" eb="7">
      <t>カズ</t>
    </rPh>
    <phoneticPr fontId="2"/>
  </si>
  <si>
    <t xml:space="preserve">　 修 了 者 数     </t>
    <rPh sb="2" eb="3">
      <t>オサム</t>
    </rPh>
    <rPh sb="4" eb="5">
      <t>リョウ</t>
    </rPh>
    <rPh sb="6" eb="7">
      <t>シャ</t>
    </rPh>
    <rPh sb="8" eb="9">
      <t>スウ</t>
    </rPh>
    <phoneticPr fontId="2"/>
  </si>
  <si>
    <t xml:space="preserve"> 学級数　　　　　　</t>
    <rPh sb="1" eb="2">
      <t>ガク</t>
    </rPh>
    <rPh sb="2" eb="3">
      <t>キュウ</t>
    </rPh>
    <rPh sb="3" eb="4">
      <t>カズ</t>
    </rPh>
    <phoneticPr fontId="2"/>
  </si>
  <si>
    <t>B005</t>
  </si>
  <si>
    <t xml:space="preserve"> 〃  (774)2231</t>
  </si>
  <si>
    <t>あけぼのこども園</t>
  </si>
  <si>
    <t xml:space="preserve"> 〃   (22)5384</t>
  </si>
  <si>
    <t>弘前大学教育学部
附属</t>
  </si>
  <si>
    <t>森　 　房子</t>
    <rPh sb="0" eb="1">
      <t>モリ</t>
    </rPh>
    <rPh sb="4" eb="6">
      <t>フサコ</t>
    </rPh>
    <phoneticPr fontId="2"/>
  </si>
  <si>
    <t>髙﨑　　 讓</t>
    <rPh sb="0" eb="2">
      <t>タカサキ</t>
    </rPh>
    <rPh sb="5" eb="6">
      <t>ユズル</t>
    </rPh>
    <phoneticPr fontId="2"/>
  </si>
  <si>
    <t xml:space="preserve"> 〃   (42)6200</t>
  </si>
  <si>
    <t>A229</t>
  </si>
  <si>
    <t>　 ３　小学校</t>
    <rPh sb="4" eb="7">
      <t>ショウガッコウ</t>
    </rPh>
    <phoneticPr fontId="2"/>
  </si>
  <si>
    <t xml:space="preserve">  １　幼稚園　</t>
    <rPh sb="4" eb="7">
      <t>ヨウチエン</t>
    </rPh>
    <phoneticPr fontId="2"/>
  </si>
  <si>
    <t>学　科　別</t>
    <rPh sb="0" eb="1">
      <t>ガク</t>
    </rPh>
    <rPh sb="2" eb="3">
      <t>カ</t>
    </rPh>
    <rPh sb="4" eb="5">
      <t>ベツ</t>
    </rPh>
    <phoneticPr fontId="2"/>
  </si>
  <si>
    <t>男　女　別</t>
    <rPh sb="0" eb="1">
      <t>オトコ</t>
    </rPh>
    <rPh sb="2" eb="3">
      <t>オンナ</t>
    </rPh>
    <rPh sb="4" eb="5">
      <t>ベツ</t>
    </rPh>
    <phoneticPr fontId="2"/>
  </si>
  <si>
    <t>　 ５　高等学校</t>
    <rPh sb="4" eb="8">
      <t>コウトウガッコウ</t>
    </rPh>
    <phoneticPr fontId="2"/>
  </si>
  <si>
    <t>　 ６　特別支援学校</t>
    <rPh sb="4" eb="6">
      <t>トクベツ</t>
    </rPh>
    <rPh sb="6" eb="8">
      <t>シエン</t>
    </rPh>
    <rPh sb="8" eb="10">
      <t>ガッコウ</t>
    </rPh>
    <phoneticPr fontId="2"/>
  </si>
  <si>
    <t>弘前大学教育学部
附属特別支援学校</t>
  </si>
  <si>
    <t>サンモードスクールオブデザイン</t>
  </si>
  <si>
    <t>スタイリスト･アパレル工･アパレルデザイン･和裁士</t>
  </si>
  <si>
    <t>　　専修学校</t>
  </si>
  <si>
    <t>内山　　　清</t>
    <rPh sb="0" eb="2">
      <t>ウチヤマ</t>
    </rPh>
    <rPh sb="5" eb="6">
      <t>キヨシ</t>
    </rPh>
    <phoneticPr fontId="2"/>
  </si>
  <si>
    <t>弘前大学</t>
  </si>
  <si>
    <t>青森県立保健大学</t>
    <rPh sb="0" eb="1">
      <t>アオ</t>
    </rPh>
    <rPh sb="1" eb="2">
      <t>モリ</t>
    </rPh>
    <rPh sb="2" eb="3">
      <t>ケン</t>
    </rPh>
    <rPh sb="3" eb="4">
      <t>リツ</t>
    </rPh>
    <rPh sb="4" eb="5">
      <t>ホ</t>
    </rPh>
    <rPh sb="5" eb="6">
      <t>ケン</t>
    </rPh>
    <rPh sb="6" eb="7">
      <t>ダイ</t>
    </rPh>
    <rPh sb="7" eb="8">
      <t>ガク</t>
    </rPh>
    <phoneticPr fontId="2"/>
  </si>
  <si>
    <t>北里大学</t>
    <rPh sb="0" eb="1">
      <t>キタ</t>
    </rPh>
    <phoneticPr fontId="2"/>
  </si>
  <si>
    <t>青森大学</t>
    <rPh sb="0" eb="1">
      <t>アオ</t>
    </rPh>
    <phoneticPr fontId="2"/>
  </si>
  <si>
    <t>尾駮野附１３０４の１</t>
  </si>
  <si>
    <t>弘前医療福祉大学</t>
    <rPh sb="0" eb="1">
      <t>ヒロシ</t>
    </rPh>
    <rPh sb="1" eb="2">
      <t>マエ</t>
    </rPh>
    <rPh sb="2" eb="3">
      <t>イ</t>
    </rPh>
    <rPh sb="3" eb="4">
      <t>リョウ</t>
    </rPh>
    <rPh sb="4" eb="5">
      <t>フク</t>
    </rPh>
    <rPh sb="5" eb="6">
      <t>シ</t>
    </rPh>
    <rPh sb="6" eb="7">
      <t>ダイ</t>
    </rPh>
    <rPh sb="7" eb="8">
      <t>ガク</t>
    </rPh>
    <phoneticPr fontId="2"/>
  </si>
  <si>
    <t>八戸工業大学</t>
  </si>
  <si>
    <t>青森明の星短期大学</t>
    <rPh sb="2" eb="3">
      <t>ア</t>
    </rPh>
    <rPh sb="4" eb="5">
      <t>ホシ</t>
    </rPh>
    <phoneticPr fontId="2"/>
  </si>
  <si>
    <t>青森中央短期大学</t>
  </si>
  <si>
    <t>公立計    2</t>
    <rPh sb="0" eb="1">
      <t>コウ</t>
    </rPh>
    <rPh sb="1" eb="2">
      <t>ダイガク</t>
    </rPh>
    <rPh sb="2" eb="3">
      <t>ケイ</t>
    </rPh>
    <phoneticPr fontId="2"/>
  </si>
  <si>
    <t>国立計　　 1</t>
    <rPh sb="0" eb="2">
      <t>コクリツ</t>
    </rPh>
    <rPh sb="2" eb="3">
      <t>ケイ</t>
    </rPh>
    <phoneticPr fontId="2"/>
  </si>
  <si>
    <t>(下田　　　肇)</t>
    <rPh sb="1" eb="2">
      <t>シタ</t>
    </rPh>
    <rPh sb="2" eb="3">
      <t>タ</t>
    </rPh>
    <rPh sb="6" eb="7">
      <t>ハジメ</t>
    </rPh>
    <phoneticPr fontId="2"/>
  </si>
  <si>
    <t>短期大学計5</t>
    <rPh sb="4" eb="5">
      <t>ケイ</t>
    </rPh>
    <phoneticPr fontId="2"/>
  </si>
  <si>
    <t>国立計1</t>
    <rPh sb="0" eb="1">
      <t>クニ</t>
    </rPh>
    <phoneticPr fontId="2"/>
  </si>
  <si>
    <t>備考　（ 旧名称等 ）</t>
    <rPh sb="0" eb="1">
      <t>ソナエ</t>
    </rPh>
    <rPh sb="1" eb="2">
      <t>コウ</t>
    </rPh>
    <rPh sb="5" eb="6">
      <t>キュウ</t>
    </rPh>
    <rPh sb="6" eb="7">
      <t>メイ</t>
    </rPh>
    <rPh sb="7" eb="8">
      <t>ショウ</t>
    </rPh>
    <rPh sb="8" eb="9">
      <t>トウ</t>
    </rPh>
    <phoneticPr fontId="2"/>
  </si>
  <si>
    <t xml:space="preserve"> 〃   (59)3040</t>
  </si>
  <si>
    <t>合計</t>
    <rPh sb="0" eb="1">
      <t>ア</t>
    </rPh>
    <rPh sb="1" eb="2">
      <t>ケイ</t>
    </rPh>
    <phoneticPr fontId="2"/>
  </si>
  <si>
    <t>区分</t>
    <rPh sb="0" eb="1">
      <t>ク</t>
    </rPh>
    <rPh sb="1" eb="2">
      <t>ブン</t>
    </rPh>
    <phoneticPr fontId="2"/>
  </si>
  <si>
    <t>私立</t>
    <rPh sb="0" eb="1">
      <t>ワタシ</t>
    </rPh>
    <rPh sb="1" eb="2">
      <t>リツ</t>
    </rPh>
    <phoneticPr fontId="2"/>
  </si>
  <si>
    <t>（本務者）
産休代替等教職員数</t>
    <rPh sb="1" eb="2">
      <t>ホン</t>
    </rPh>
    <rPh sb="2" eb="3">
      <t>ツトム</t>
    </rPh>
    <rPh sb="3" eb="4">
      <t>シャ</t>
    </rPh>
    <rPh sb="6" eb="8">
      <t>サンキュウ</t>
    </rPh>
    <rPh sb="8" eb="10">
      <t>ダイタイ</t>
    </rPh>
    <rPh sb="10" eb="11">
      <t>トウ</t>
    </rPh>
    <rPh sb="11" eb="14">
      <t>キョウショクイン</t>
    </rPh>
    <rPh sb="14" eb="15">
      <t>スウ</t>
    </rPh>
    <phoneticPr fontId="2"/>
  </si>
  <si>
    <t xml:space="preserve">  ８　大学、短期大学、高等専門学校</t>
    <rPh sb="4" eb="6">
      <t>ダイガク</t>
    </rPh>
    <rPh sb="7" eb="11">
      <t>タンキダイガク</t>
    </rPh>
    <rPh sb="12" eb="14">
      <t>コウトウ</t>
    </rPh>
    <rPh sb="14" eb="18">
      <t>センモンガッコウ</t>
    </rPh>
    <phoneticPr fontId="2"/>
  </si>
  <si>
    <t>養護教諭
養護助教諭
栄養教諭</t>
  </si>
  <si>
    <t>育児休業代替教員</t>
    <rPh sb="0" eb="2">
      <t>イクジ</t>
    </rPh>
    <rPh sb="2" eb="4">
      <t>キュウギョウ</t>
    </rPh>
    <rPh sb="5" eb="6">
      <t>イクヨ</t>
    </rPh>
    <phoneticPr fontId="2"/>
  </si>
  <si>
    <t>育児休業代替教員</t>
    <rPh sb="0" eb="2">
      <t>イクジ</t>
    </rPh>
    <rPh sb="2" eb="4">
      <t>キュウギョウ</t>
    </rPh>
    <rPh sb="5" eb="6">
      <t>イクヨ</t>
    </rPh>
    <rPh sb="6" eb="8">
      <t>キョウイン</t>
    </rPh>
    <phoneticPr fontId="2"/>
  </si>
  <si>
    <t>養護教諭
養護助教諭
栄養教諭</t>
    <rPh sb="0" eb="2">
      <t>ヨウゴ</t>
    </rPh>
    <rPh sb="13" eb="15">
      <t>エイヨウ</t>
    </rPh>
    <phoneticPr fontId="2"/>
  </si>
  <si>
    <t>養 護 教 諭
養護助教諭
栄 養 教 諭</t>
    <rPh sb="0" eb="1">
      <t>マモル</t>
    </rPh>
    <rPh sb="2" eb="3">
      <t>マモル</t>
    </rPh>
    <rPh sb="4" eb="5">
      <t>キョウ</t>
    </rPh>
    <rPh sb="6" eb="7">
      <t>サトシ</t>
    </rPh>
    <rPh sb="9" eb="11">
      <t>ヨウゴ</t>
    </rPh>
    <rPh sb="11" eb="14">
      <t>ジョキョウユ</t>
    </rPh>
    <rPh sb="16" eb="17">
      <t>サカエ</t>
    </rPh>
    <rPh sb="18" eb="19">
      <t>マモル</t>
    </rPh>
    <rPh sb="20" eb="21">
      <t>キョウ</t>
    </rPh>
    <rPh sb="22" eb="23">
      <t>サトシ</t>
    </rPh>
    <phoneticPr fontId="2"/>
  </si>
  <si>
    <t>　 １　調査の内容</t>
  </si>
  <si>
    <t>(注)　（　）は、全幼児数に占める比率（％）である。</t>
  </si>
  <si>
    <t xml:space="preserve"> 〃  (776)6215</t>
  </si>
  <si>
    <t>　　 （６）　特別支援学校</t>
  </si>
  <si>
    <t>　　-</t>
  </si>
  <si>
    <t>教育・保育補助員</t>
  </si>
  <si>
    <t>　 ４　中学校</t>
    <rPh sb="4" eb="7">
      <t>チュウガッコウ</t>
    </rPh>
    <phoneticPr fontId="2"/>
  </si>
  <si>
    <t>本務教員数</t>
    <rPh sb="0" eb="2">
      <t>ホンム</t>
    </rPh>
    <rPh sb="2" eb="5">
      <t>キョウインスウ</t>
    </rPh>
    <phoneticPr fontId="2"/>
  </si>
  <si>
    <t>へき地等指定別</t>
    <rPh sb="2" eb="3">
      <t>チ</t>
    </rPh>
    <rPh sb="3" eb="4">
      <t>トウ</t>
    </rPh>
    <rPh sb="4" eb="6">
      <t>シテイ</t>
    </rPh>
    <rPh sb="6" eb="7">
      <t>ベツ</t>
    </rPh>
    <phoneticPr fontId="2"/>
  </si>
  <si>
    <t>校長名</t>
    <rPh sb="0" eb="3">
      <t>コウチョウメイ</t>
    </rPh>
    <phoneticPr fontId="2"/>
  </si>
  <si>
    <t>単　 式</t>
    <rPh sb="0" eb="1">
      <t>タン</t>
    </rPh>
    <rPh sb="3" eb="4">
      <t>シキ</t>
    </rPh>
    <phoneticPr fontId="2"/>
  </si>
  <si>
    <t>複 　式</t>
    <rPh sb="0" eb="1">
      <t>フク</t>
    </rPh>
    <rPh sb="3" eb="4">
      <t>シキ</t>
    </rPh>
    <phoneticPr fontId="2"/>
  </si>
  <si>
    <t>１年</t>
    <rPh sb="1" eb="2">
      <t>ネン</t>
    </rPh>
    <phoneticPr fontId="2"/>
  </si>
  <si>
    <t>田子</t>
    <rPh sb="0" eb="2">
      <t>タッコ</t>
    </rPh>
    <phoneticPr fontId="2"/>
  </si>
  <si>
    <t>南津軽郡　5</t>
  </si>
  <si>
    <t>弘前大学教育学部附属</t>
    <rPh sb="0" eb="2">
      <t>ヒロサキ</t>
    </rPh>
    <rPh sb="2" eb="4">
      <t>ダイガク</t>
    </rPh>
    <rPh sb="4" eb="6">
      <t>キョウイク</t>
    </rPh>
    <rPh sb="6" eb="8">
      <t>ガクブ</t>
    </rPh>
    <rPh sb="8" eb="10">
      <t>フゾク</t>
    </rPh>
    <phoneticPr fontId="2"/>
  </si>
  <si>
    <t>青森山田</t>
    <rPh sb="0" eb="2">
      <t>アオモリ</t>
    </rPh>
    <rPh sb="2" eb="3">
      <t>ヤマ</t>
    </rPh>
    <rPh sb="3" eb="4">
      <t>タ</t>
    </rPh>
    <phoneticPr fontId="2"/>
  </si>
  <si>
    <t xml:space="preserve"> 〃  (762)5001</t>
  </si>
  <si>
    <t>八戸聖ウルスラ学院</t>
    <rPh sb="0" eb="2">
      <t>ハチノヘ</t>
    </rPh>
    <rPh sb="2" eb="3">
      <t>セイ</t>
    </rPh>
    <rPh sb="7" eb="9">
      <t>ガクイン</t>
    </rPh>
    <phoneticPr fontId="2"/>
  </si>
  <si>
    <t>三本木高校附属</t>
    <rPh sb="0" eb="3">
      <t>サンボンギ</t>
    </rPh>
    <rPh sb="3" eb="5">
      <t>コウコウ</t>
    </rPh>
    <rPh sb="5" eb="7">
      <t>フゾク</t>
    </rPh>
    <phoneticPr fontId="2"/>
  </si>
  <si>
    <t>青森市計　19</t>
    <rPh sb="0" eb="3">
      <t>アオモリシ</t>
    </rPh>
    <rPh sb="3" eb="4">
      <t>ケイ</t>
    </rPh>
    <phoneticPr fontId="2"/>
  </si>
  <si>
    <t xml:space="preserve"> 〃  (741)6461</t>
  </si>
  <si>
    <t xml:space="preserve"> 〃  (742)4251</t>
  </si>
  <si>
    <t>浦町</t>
    <rPh sb="0" eb="2">
      <t>ウラマチ</t>
    </rPh>
    <phoneticPr fontId="2"/>
  </si>
  <si>
    <t>古川</t>
    <rPh sb="0" eb="2">
      <t>フルカワ</t>
    </rPh>
    <phoneticPr fontId="2"/>
  </si>
  <si>
    <t xml:space="preserve"> 〃  (776)4622</t>
  </si>
  <si>
    <t>甲田</t>
    <rPh sb="0" eb="2">
      <t>コウダ</t>
    </rPh>
    <phoneticPr fontId="2"/>
  </si>
  <si>
    <t>貴福保育園</t>
  </si>
  <si>
    <t>油川</t>
    <rPh sb="0" eb="2">
      <t>アブラカワ</t>
    </rPh>
    <phoneticPr fontId="2"/>
  </si>
  <si>
    <t xml:space="preserve"> 〃  (739)2144</t>
  </si>
  <si>
    <t>西</t>
    <rPh sb="0" eb="1">
      <t>ニシ</t>
    </rPh>
    <phoneticPr fontId="2"/>
  </si>
  <si>
    <t xml:space="preserve"> 〃  (734)4164</t>
  </si>
  <si>
    <t>東</t>
    <rPh sb="0" eb="1">
      <t>ヒガシ</t>
    </rPh>
    <phoneticPr fontId="2"/>
  </si>
  <si>
    <t>戸山</t>
    <rPh sb="0" eb="2">
      <t>トヤマ</t>
    </rPh>
    <phoneticPr fontId="2"/>
  </si>
  <si>
    <t xml:space="preserve"> 〃  (741)4384</t>
  </si>
  <si>
    <t xml:space="preserve"> 〃  (754)2002</t>
  </si>
  <si>
    <t>弘前市計　16</t>
    <rPh sb="0" eb="2">
      <t>ヒロサキ</t>
    </rPh>
    <rPh sb="2" eb="3">
      <t>シ</t>
    </rPh>
    <rPh sb="3" eb="4">
      <t>ケイ</t>
    </rPh>
    <phoneticPr fontId="2"/>
  </si>
  <si>
    <t>新和</t>
    <rPh sb="0" eb="2">
      <t>シンワ</t>
    </rPh>
    <phoneticPr fontId="2"/>
  </si>
  <si>
    <t>東目屋</t>
    <rPh sb="0" eb="1">
      <t>ヒガシ</t>
    </rPh>
    <rPh sb="1" eb="3">
      <t>メヤ</t>
    </rPh>
    <phoneticPr fontId="2"/>
  </si>
  <si>
    <t>平新田森越１８の５</t>
  </si>
  <si>
    <t>青森県ビューティー＆メディカル専門学校</t>
  </si>
  <si>
    <t>第二</t>
    <rPh sb="0" eb="2">
      <t>ダイニ</t>
    </rPh>
    <phoneticPr fontId="2"/>
  </si>
  <si>
    <t>第三</t>
    <rPh sb="0" eb="2">
      <t>ダイサン</t>
    </rPh>
    <phoneticPr fontId="2"/>
  </si>
  <si>
    <t>第五</t>
    <rPh sb="0" eb="2">
      <t>ダイゴ</t>
    </rPh>
    <phoneticPr fontId="2"/>
  </si>
  <si>
    <t>北辰</t>
    <rPh sb="0" eb="2">
      <t>ホクシン</t>
    </rPh>
    <phoneticPr fontId="2"/>
  </si>
  <si>
    <t>裾野</t>
    <rPh sb="0" eb="1">
      <t>スソ</t>
    </rPh>
    <rPh sb="1" eb="2">
      <t>ノ</t>
    </rPh>
    <phoneticPr fontId="2"/>
  </si>
  <si>
    <t>常盤野</t>
    <rPh sb="0" eb="2">
      <t>トキワ</t>
    </rPh>
    <rPh sb="2" eb="3">
      <t>ノ</t>
    </rPh>
    <phoneticPr fontId="2"/>
  </si>
  <si>
    <t>相馬</t>
    <rPh sb="0" eb="2">
      <t>ソウマ</t>
    </rPh>
    <phoneticPr fontId="2"/>
  </si>
  <si>
    <t>八戸市計　24</t>
    <rPh sb="0" eb="2">
      <t>ハチノヘ</t>
    </rPh>
    <rPh sb="2" eb="3">
      <t>シ</t>
    </rPh>
    <rPh sb="3" eb="4">
      <t>ケイ</t>
    </rPh>
    <phoneticPr fontId="2"/>
  </si>
  <si>
    <t xml:space="preserve"> 〃  (43)2246</t>
  </si>
  <si>
    <t>湊</t>
    <rPh sb="0" eb="1">
      <t>ミナト</t>
    </rPh>
    <phoneticPr fontId="2"/>
  </si>
  <si>
    <t>A213</t>
  </si>
  <si>
    <t>鮫</t>
    <rPh sb="0" eb="1">
      <t>サメ</t>
    </rPh>
    <phoneticPr fontId="2"/>
  </si>
  <si>
    <t>根城</t>
    <rPh sb="0" eb="2">
      <t>ネジロ</t>
    </rPh>
    <phoneticPr fontId="2"/>
  </si>
  <si>
    <t>是川</t>
    <rPh sb="0" eb="2">
      <t>コレカワ</t>
    </rPh>
    <phoneticPr fontId="2"/>
  </si>
  <si>
    <t>三条</t>
    <rPh sb="0" eb="2">
      <t>サンジョウ</t>
    </rPh>
    <phoneticPr fontId="2"/>
  </si>
  <si>
    <t>市川</t>
    <rPh sb="0" eb="2">
      <t>イチカワ</t>
    </rPh>
    <phoneticPr fontId="2"/>
  </si>
  <si>
    <t>北稜</t>
    <rPh sb="0" eb="2">
      <t>ホクリョウ</t>
    </rPh>
    <phoneticPr fontId="2"/>
  </si>
  <si>
    <t>白銀南</t>
    <rPh sb="0" eb="2">
      <t>シロガネ</t>
    </rPh>
    <rPh sb="2" eb="3">
      <t>ミナミ</t>
    </rPh>
    <phoneticPr fontId="2"/>
  </si>
  <si>
    <t>白山台</t>
    <rPh sb="0" eb="3">
      <t>ハクサンダイ</t>
    </rPh>
    <phoneticPr fontId="2"/>
  </si>
  <si>
    <t>中郷</t>
    <rPh sb="0" eb="2">
      <t>ナカザト</t>
    </rPh>
    <phoneticPr fontId="2"/>
  </si>
  <si>
    <t>五所川原市計　6</t>
    <rPh sb="0" eb="4">
      <t>ゴショガワラ</t>
    </rPh>
    <rPh sb="4" eb="5">
      <t>シ</t>
    </rPh>
    <rPh sb="5" eb="6">
      <t>ケイ</t>
    </rPh>
    <phoneticPr fontId="2"/>
  </si>
  <si>
    <t>五所川原第一</t>
    <rPh sb="0" eb="4">
      <t>ゴショガワラ</t>
    </rPh>
    <rPh sb="4" eb="6">
      <t>ダイイチ</t>
    </rPh>
    <phoneticPr fontId="2"/>
  </si>
  <si>
    <t>五所川原第二</t>
    <rPh sb="0" eb="4">
      <t>ゴショガワラ</t>
    </rPh>
    <rPh sb="4" eb="6">
      <t>ダイニ</t>
    </rPh>
    <phoneticPr fontId="2"/>
  </si>
  <si>
    <t>金木</t>
    <rPh sb="0" eb="2">
      <t>カナギ</t>
    </rPh>
    <phoneticPr fontId="2"/>
  </si>
  <si>
    <t>十和田市計　9</t>
    <rPh sb="0" eb="3">
      <t>トワダ</t>
    </rPh>
    <rPh sb="3" eb="4">
      <t>シ</t>
    </rPh>
    <rPh sb="4" eb="5">
      <t>ケイ</t>
    </rPh>
    <phoneticPr fontId="2"/>
  </si>
  <si>
    <t>十和田</t>
    <rPh sb="0" eb="3">
      <t>トワダ</t>
    </rPh>
    <phoneticPr fontId="2"/>
  </si>
  <si>
    <t>切田</t>
    <rPh sb="0" eb="2">
      <t>キリタ</t>
    </rPh>
    <phoneticPr fontId="2"/>
  </si>
  <si>
    <t>碇ヶ関</t>
    <rPh sb="0" eb="3">
      <t>イカリガセキ</t>
    </rPh>
    <phoneticPr fontId="2"/>
  </si>
  <si>
    <t>大深内</t>
    <rPh sb="0" eb="1">
      <t>オオ</t>
    </rPh>
    <rPh sb="1" eb="2">
      <t>フカ</t>
    </rPh>
    <rPh sb="2" eb="3">
      <t>ウチ</t>
    </rPh>
    <phoneticPr fontId="2"/>
  </si>
  <si>
    <t>甲東</t>
    <rPh sb="0" eb="2">
      <t>コウトウ</t>
    </rPh>
    <phoneticPr fontId="2"/>
  </si>
  <si>
    <t>三沢市計　5</t>
    <rPh sb="0" eb="2">
      <t>ミサワ</t>
    </rPh>
    <rPh sb="2" eb="3">
      <t>シ</t>
    </rPh>
    <rPh sb="3" eb="4">
      <t>ケイ</t>
    </rPh>
    <phoneticPr fontId="2"/>
  </si>
  <si>
    <t>堀口</t>
    <rPh sb="0" eb="2">
      <t>ホリグチ</t>
    </rPh>
    <phoneticPr fontId="2"/>
  </si>
  <si>
    <t>むつ</t>
  </si>
  <si>
    <t>学  部  長　等　名</t>
    <rPh sb="0" eb="7">
      <t>ガクブチョウ</t>
    </rPh>
    <rPh sb="8" eb="9">
      <t>トウ</t>
    </rPh>
    <rPh sb="10" eb="11">
      <t>メイ</t>
    </rPh>
    <phoneticPr fontId="2"/>
  </si>
  <si>
    <t>関根</t>
    <rPh sb="0" eb="2">
      <t>セキネ</t>
    </rPh>
    <phoneticPr fontId="2"/>
  </si>
  <si>
    <t>近川</t>
    <rPh sb="0" eb="2">
      <t>チカガワ</t>
    </rPh>
    <phoneticPr fontId="2"/>
  </si>
  <si>
    <t>大湊</t>
    <rPh sb="0" eb="2">
      <t>オオミナト</t>
    </rPh>
    <phoneticPr fontId="2"/>
  </si>
  <si>
    <t>川内</t>
    <rPh sb="0" eb="2">
      <t>カワウチ</t>
    </rPh>
    <phoneticPr fontId="2"/>
  </si>
  <si>
    <t>大畑</t>
    <rPh sb="0" eb="2">
      <t>オオハタ</t>
    </rPh>
    <phoneticPr fontId="2"/>
  </si>
  <si>
    <t>つがる市計　5</t>
    <rPh sb="3" eb="4">
      <t>シ</t>
    </rPh>
    <rPh sb="4" eb="5">
      <t>ケイ</t>
    </rPh>
    <phoneticPr fontId="2"/>
  </si>
  <si>
    <t>木造</t>
    <rPh sb="0" eb="2">
      <t>キヅクリ</t>
    </rPh>
    <phoneticPr fontId="2"/>
  </si>
  <si>
    <t>森田</t>
    <rPh sb="0" eb="2">
      <t>モリタ</t>
    </rPh>
    <phoneticPr fontId="2"/>
  </si>
  <si>
    <t>森田町森田屏風山２の１</t>
    <rPh sb="0" eb="2">
      <t>モリタ</t>
    </rPh>
    <rPh sb="2" eb="3">
      <t>マチ</t>
    </rPh>
    <rPh sb="3" eb="5">
      <t>モリタ</t>
    </rPh>
    <rPh sb="5" eb="8">
      <t>ビョウブサン</t>
    </rPh>
    <phoneticPr fontId="2"/>
  </si>
  <si>
    <t xml:space="preserve"> 〃  (27)1588</t>
  </si>
  <si>
    <t xml:space="preserve"> 〃  (26)2074</t>
  </si>
  <si>
    <t>柏</t>
    <rPh sb="0" eb="1">
      <t>カシワ</t>
    </rPh>
    <phoneticPr fontId="2"/>
  </si>
  <si>
    <t xml:space="preserve"> 〃  (25)2021</t>
  </si>
  <si>
    <t>稲垣</t>
    <rPh sb="0" eb="2">
      <t>イナガキ</t>
    </rPh>
    <phoneticPr fontId="2"/>
  </si>
  <si>
    <t>稲垣町豊川宮川４５の１</t>
    <rPh sb="0" eb="2">
      <t>イナガキ</t>
    </rPh>
    <rPh sb="2" eb="3">
      <t>マチ</t>
    </rPh>
    <rPh sb="3" eb="5">
      <t>トヨカワ</t>
    </rPh>
    <rPh sb="5" eb="7">
      <t>ミヤガワ</t>
    </rPh>
    <phoneticPr fontId="2"/>
  </si>
  <si>
    <t xml:space="preserve"> 〃  (46)2022</t>
  </si>
  <si>
    <t>平川市計　4</t>
    <rPh sb="0" eb="2">
      <t>ヒラカワ</t>
    </rPh>
    <rPh sb="2" eb="3">
      <t>シ</t>
    </rPh>
    <rPh sb="3" eb="4">
      <t>ケイ</t>
    </rPh>
    <phoneticPr fontId="2"/>
  </si>
  <si>
    <t>尾上</t>
    <rPh sb="0" eb="2">
      <t>オノエ</t>
    </rPh>
    <phoneticPr fontId="2"/>
  </si>
  <si>
    <t>平賀東</t>
    <rPh sb="0" eb="2">
      <t>ヒラカ</t>
    </rPh>
    <rPh sb="2" eb="3">
      <t>ヒガシ</t>
    </rPh>
    <phoneticPr fontId="2"/>
  </si>
  <si>
    <t>浜掛１１の５</t>
  </si>
  <si>
    <t>蓬田村計　1</t>
    <rPh sb="0" eb="3">
      <t>ヨモギタムラ</t>
    </rPh>
    <rPh sb="3" eb="4">
      <t>ケイ</t>
    </rPh>
    <phoneticPr fontId="2"/>
  </si>
  <si>
    <t>鰺ヶ沢町計　1</t>
    <rPh sb="0" eb="3">
      <t>アジガサワ</t>
    </rPh>
    <rPh sb="3" eb="4">
      <t>マチ</t>
    </rPh>
    <rPh sb="4" eb="5">
      <t>ケイ</t>
    </rPh>
    <phoneticPr fontId="2"/>
  </si>
  <si>
    <t>鰺ヶ沢</t>
    <rPh sb="0" eb="3">
      <t>アジガサワ</t>
    </rPh>
    <phoneticPr fontId="2"/>
  </si>
  <si>
    <t>深浦</t>
    <rPh sb="0" eb="2">
      <t>フカウラ</t>
    </rPh>
    <phoneticPr fontId="2"/>
  </si>
  <si>
    <t>南津軽郡計　4</t>
    <rPh sb="0" eb="1">
      <t>ミナミ</t>
    </rPh>
    <rPh sb="1" eb="3">
      <t>ツガル</t>
    </rPh>
    <rPh sb="3" eb="4">
      <t>グン</t>
    </rPh>
    <rPh sb="4" eb="5">
      <t>ケイ</t>
    </rPh>
    <phoneticPr fontId="2"/>
  </si>
  <si>
    <t>明徳</t>
    <rPh sb="0" eb="2">
      <t>メイトク</t>
    </rPh>
    <phoneticPr fontId="2"/>
  </si>
  <si>
    <t>大鰐町計　1</t>
    <rPh sb="0" eb="2">
      <t>オオワニ</t>
    </rPh>
    <rPh sb="2" eb="3">
      <t>マチ</t>
    </rPh>
    <rPh sb="3" eb="4">
      <t>ケイ</t>
    </rPh>
    <phoneticPr fontId="2"/>
  </si>
  <si>
    <t>大鰐</t>
    <rPh sb="0" eb="2">
      <t>オオワニ</t>
    </rPh>
    <phoneticPr fontId="2"/>
  </si>
  <si>
    <t>田舎館村計　1</t>
    <rPh sb="0" eb="3">
      <t>イナカダテ</t>
    </rPh>
    <rPh sb="3" eb="4">
      <t>ムラ</t>
    </rPh>
    <rPh sb="4" eb="5">
      <t>ケイ</t>
    </rPh>
    <phoneticPr fontId="2"/>
  </si>
  <si>
    <t>田舎館</t>
    <rPh sb="0" eb="3">
      <t>イナカダテ</t>
    </rPh>
    <phoneticPr fontId="2"/>
  </si>
  <si>
    <t>北津軽郡計　4</t>
    <rPh sb="0" eb="1">
      <t>キタ</t>
    </rPh>
    <rPh sb="1" eb="3">
      <t>ツガル</t>
    </rPh>
    <rPh sb="3" eb="4">
      <t>グン</t>
    </rPh>
    <rPh sb="4" eb="5">
      <t>ケイ</t>
    </rPh>
    <phoneticPr fontId="2"/>
  </si>
  <si>
    <t>板柳町計　1</t>
    <rPh sb="0" eb="2">
      <t>イタヤナギ</t>
    </rPh>
    <rPh sb="2" eb="3">
      <t>マチ</t>
    </rPh>
    <rPh sb="3" eb="4">
      <t>ケイ</t>
    </rPh>
    <phoneticPr fontId="2"/>
  </si>
  <si>
    <t>鶴田町計　1</t>
    <rPh sb="0" eb="3">
      <t>ツルダマチ</t>
    </rPh>
    <rPh sb="3" eb="4">
      <t>ケイ</t>
    </rPh>
    <phoneticPr fontId="2"/>
  </si>
  <si>
    <t>中里</t>
    <rPh sb="0" eb="2">
      <t>ナカサト</t>
    </rPh>
    <phoneticPr fontId="2"/>
  </si>
  <si>
    <t>小泊</t>
    <rPh sb="0" eb="2">
      <t>コドマリ</t>
    </rPh>
    <phoneticPr fontId="2"/>
  </si>
  <si>
    <t>野辺地町計　1</t>
    <rPh sb="0" eb="3">
      <t>ノヘジ</t>
    </rPh>
    <rPh sb="3" eb="4">
      <t>マチ</t>
    </rPh>
    <rPh sb="4" eb="5">
      <t>ケイ</t>
    </rPh>
    <phoneticPr fontId="2"/>
  </si>
  <si>
    <t>七戸</t>
    <rPh sb="0" eb="2">
      <t>シチノヘ</t>
    </rPh>
    <phoneticPr fontId="2"/>
  </si>
  <si>
    <t>六戸町計　2</t>
    <rPh sb="0" eb="2">
      <t>ロクノヘ</t>
    </rPh>
    <rPh sb="2" eb="3">
      <t>マチ</t>
    </rPh>
    <rPh sb="3" eb="4">
      <t>ケイ</t>
    </rPh>
    <phoneticPr fontId="2"/>
  </si>
  <si>
    <t>横浜</t>
    <rPh sb="0" eb="2">
      <t>ヨコハマ</t>
    </rPh>
    <phoneticPr fontId="2"/>
  </si>
  <si>
    <t>東北町計　2</t>
    <rPh sb="0" eb="2">
      <t>トウホク</t>
    </rPh>
    <rPh sb="2" eb="3">
      <t>マチ</t>
    </rPh>
    <rPh sb="3" eb="4">
      <t>ケイ</t>
    </rPh>
    <phoneticPr fontId="2"/>
  </si>
  <si>
    <t>0175 (63)2620</t>
  </si>
  <si>
    <t>木ノ下</t>
    <rPh sb="0" eb="1">
      <t>キ</t>
    </rPh>
    <rPh sb="2" eb="3">
      <t>シタ</t>
    </rPh>
    <phoneticPr fontId="2"/>
  </si>
  <si>
    <t>大間</t>
    <rPh sb="0" eb="2">
      <t>オオマ</t>
    </rPh>
    <phoneticPr fontId="2"/>
  </si>
  <si>
    <t>東通村計　1</t>
    <rPh sb="0" eb="1">
      <t>ヒガシ</t>
    </rPh>
    <rPh sb="1" eb="2">
      <t>トオ</t>
    </rPh>
    <rPh sb="2" eb="3">
      <t>ムラ</t>
    </rPh>
    <rPh sb="3" eb="4">
      <t>ケイ</t>
    </rPh>
    <phoneticPr fontId="2"/>
  </si>
  <si>
    <t>東通</t>
    <rPh sb="0" eb="1">
      <t>ヒガシ</t>
    </rPh>
    <rPh sb="1" eb="2">
      <t>トオ</t>
    </rPh>
    <phoneticPr fontId="2"/>
  </si>
  <si>
    <t>風間浦村計　1</t>
    <rPh sb="0" eb="4">
      <t>カザマウラムラ</t>
    </rPh>
    <rPh sb="4" eb="5">
      <t>ケイ</t>
    </rPh>
    <phoneticPr fontId="2"/>
  </si>
  <si>
    <t>佐井</t>
    <rPh sb="0" eb="2">
      <t>サイ</t>
    </rPh>
    <phoneticPr fontId="2"/>
  </si>
  <si>
    <t>三戸</t>
    <rPh sb="0" eb="2">
      <t>サンノヘ</t>
    </rPh>
    <phoneticPr fontId="2"/>
  </si>
  <si>
    <t>田子町計　1</t>
    <rPh sb="0" eb="2">
      <t>タッコ</t>
    </rPh>
    <rPh sb="2" eb="3">
      <t>マチ</t>
    </rPh>
    <rPh sb="3" eb="4">
      <t>ケイ</t>
    </rPh>
    <phoneticPr fontId="2"/>
  </si>
  <si>
    <t>南部</t>
    <rPh sb="0" eb="1">
      <t>ナン</t>
    </rPh>
    <rPh sb="1" eb="2">
      <t>ブ</t>
    </rPh>
    <phoneticPr fontId="2"/>
  </si>
  <si>
    <t>新郷</t>
    <rPh sb="0" eb="2">
      <t>シンゴウ</t>
    </rPh>
    <phoneticPr fontId="2"/>
  </si>
  <si>
    <t>0173 (42)4760</t>
  </si>
  <si>
    <t>017 (776)3838</t>
  </si>
  <si>
    <t xml:space="preserve"> 〃  (83)2011</t>
  </si>
  <si>
    <t>A682</t>
  </si>
  <si>
    <t>0175 (72)2302</t>
  </si>
  <si>
    <t>030-0919</t>
  </si>
  <si>
    <t xml:space="preserve"> 〃  (776)4135</t>
  </si>
  <si>
    <t xml:space="preserve"> 〃  (766)1151</t>
  </si>
  <si>
    <t xml:space="preserve"> 〃  (734)7749</t>
  </si>
  <si>
    <t xml:space="preserve"> 〃  (738)5161</t>
  </si>
  <si>
    <t xml:space="preserve"> 〃  (788)0377</t>
  </si>
  <si>
    <t>A054</t>
  </si>
  <si>
    <t>浪岡樽沢村元３５３の３</t>
  </si>
  <si>
    <t>野沢　寿恵</t>
  </si>
  <si>
    <t>浪岡女鹿沢稲本８５</t>
  </si>
  <si>
    <t>A057</t>
  </si>
  <si>
    <t>奥野四丁目１１の１８</t>
  </si>
  <si>
    <t>A058</t>
  </si>
  <si>
    <t>北金沢二丁目１の６</t>
  </si>
  <si>
    <t xml:space="preserve"> 〃  (776)8680</t>
  </si>
  <si>
    <t>下北郡　6</t>
  </si>
  <si>
    <t>北金沢二丁目１９の６</t>
  </si>
  <si>
    <t>原別八丁目１１の１５</t>
  </si>
  <si>
    <t>A075</t>
  </si>
  <si>
    <t>堀越柳元２９３の２</t>
  </si>
  <si>
    <t xml:space="preserve"> 〃   (26)0228</t>
  </si>
  <si>
    <t xml:space="preserve"> 〃   (32)3974</t>
  </si>
  <si>
    <t>A362</t>
  </si>
  <si>
    <t>036-8263</t>
  </si>
  <si>
    <t xml:space="preserve"> 〃   (87)2480</t>
  </si>
  <si>
    <t xml:space="preserve"> 〃   (97)2540</t>
  </si>
  <si>
    <t xml:space="preserve"> 〃   (32)0396</t>
  </si>
  <si>
    <t xml:space="preserve"> 〃   (82)5468</t>
  </si>
  <si>
    <t xml:space="preserve"> 〃   (27)3800</t>
  </si>
  <si>
    <t xml:space="preserve"> 〃   (88)1811</t>
  </si>
  <si>
    <t xml:space="preserve"> 〃   (36)4264</t>
  </si>
  <si>
    <t>西大工町３８の１</t>
  </si>
  <si>
    <t xml:space="preserve"> 〃   (33)2670</t>
  </si>
  <si>
    <t>寒沢町１８の２</t>
  </si>
  <si>
    <t>A093</t>
  </si>
  <si>
    <t xml:space="preserve"> 〃   (46)0075</t>
  </si>
  <si>
    <t xml:space="preserve"> 〃   (96)1690</t>
  </si>
  <si>
    <t xml:space="preserve"> 〃   (34)0511</t>
  </si>
  <si>
    <t xml:space="preserve"> 〃   (34)5553</t>
  </si>
  <si>
    <t xml:space="preserve"> 〃   (43)9823</t>
  </si>
  <si>
    <t xml:space="preserve"> 〃   (46)2422</t>
  </si>
  <si>
    <t xml:space="preserve"> 〃   (45)2625</t>
  </si>
  <si>
    <t xml:space="preserve"> 〃   (28)2116</t>
  </si>
  <si>
    <t xml:space="preserve"> 〃   (38)2115</t>
  </si>
  <si>
    <t xml:space="preserve"> 〃   (43)4523</t>
  </si>
  <si>
    <t>A122</t>
  </si>
  <si>
    <t xml:space="preserve"> 〃   (27)3529</t>
  </si>
  <si>
    <t>尻内保育園</t>
  </si>
  <si>
    <t xml:space="preserve"> 〃   (27)1315</t>
  </si>
  <si>
    <t>A403</t>
  </si>
  <si>
    <t>東二十一番町２の５</t>
    <rPh sb="3" eb="4">
      <t>イチ</t>
    </rPh>
    <phoneticPr fontId="2"/>
  </si>
  <si>
    <t xml:space="preserve"> 〃   (33)0946</t>
  </si>
  <si>
    <t xml:space="preserve"> 〃   (20)2221</t>
  </si>
  <si>
    <t xml:space="preserve"> 〃   (34)4663</t>
  </si>
  <si>
    <t>A142</t>
  </si>
  <si>
    <t xml:space="preserve"> 〃   (33)3109</t>
  </si>
  <si>
    <t xml:space="preserve"> 〃   (27)1010</t>
  </si>
  <si>
    <t xml:space="preserve"> 〃   (33)3915</t>
  </si>
  <si>
    <t xml:space="preserve"> 〃   (35)2368</t>
  </si>
  <si>
    <t xml:space="preserve"> 〃   (29)3108</t>
  </si>
  <si>
    <t xml:space="preserve"> 〃   (35)2586</t>
  </si>
  <si>
    <t>A191</t>
  </si>
  <si>
    <t xml:space="preserve"> 〃   (21)4703</t>
  </si>
  <si>
    <t>西二十一番町６の１４</t>
  </si>
  <si>
    <t xml:space="preserve"> 〃   (23)4793</t>
  </si>
  <si>
    <t xml:space="preserve"> 〃   (24)3088</t>
  </si>
  <si>
    <t>A211</t>
  </si>
  <si>
    <t xml:space="preserve"> 〃   (54)2880</t>
  </si>
  <si>
    <t>A215</t>
  </si>
  <si>
    <t xml:space="preserve"> 〃   (53)4062</t>
  </si>
  <si>
    <t>A253</t>
  </si>
  <si>
    <t xml:space="preserve"> 〃   (26)3032</t>
  </si>
  <si>
    <t xml:space="preserve"> 〃   (57)3330</t>
  </si>
  <si>
    <t>A278</t>
  </si>
  <si>
    <t>新舘東山１０２の２</t>
  </si>
  <si>
    <t xml:space="preserve"> 〃   (44)8222</t>
  </si>
  <si>
    <t>はすね子ども園</t>
  </si>
  <si>
    <t xml:space="preserve"> 〃   (57)3430</t>
  </si>
  <si>
    <t>A301</t>
  </si>
  <si>
    <t>今別町今別中沢１６５の１</t>
  </si>
  <si>
    <t xml:space="preserve"> 〃   (76)2039</t>
  </si>
  <si>
    <t>A391</t>
  </si>
  <si>
    <t>板柳町灰沼東１の６</t>
  </si>
  <si>
    <t>板柳町福野田本泉３６の１９</t>
  </si>
  <si>
    <t>A488</t>
  </si>
  <si>
    <t xml:space="preserve"> 〃   (57)2057</t>
  </si>
  <si>
    <t xml:space="preserve"> 〃   (58)2332</t>
  </si>
  <si>
    <t xml:space="preserve"> 〃   (68)2793</t>
  </si>
  <si>
    <t>A381</t>
  </si>
  <si>
    <t xml:space="preserve"> 〃   (55)2297</t>
  </si>
  <si>
    <t xml:space="preserve"> 〃   (56)5115</t>
  </si>
  <si>
    <t>三戸町川守田落合６２の２</t>
  </si>
  <si>
    <t>A541</t>
  </si>
  <si>
    <t xml:space="preserve"> 〃   (62)2340</t>
  </si>
  <si>
    <t xml:space="preserve"> 〃   (62)3224</t>
  </si>
  <si>
    <t xml:space="preserve"> 〃   (88)2101</t>
  </si>
  <si>
    <t>医学研究科
（博士課程）</t>
    <rPh sb="0" eb="1">
      <t>イ</t>
    </rPh>
    <rPh sb="1" eb="2">
      <t>ガク</t>
    </rPh>
    <rPh sb="2" eb="4">
      <t>ケンキュウ</t>
    </rPh>
    <rPh sb="4" eb="5">
      <t>カ</t>
    </rPh>
    <rPh sb="7" eb="9">
      <t>ハクシ</t>
    </rPh>
    <rPh sb="9" eb="11">
      <t>カテイ</t>
    </rPh>
    <phoneticPr fontId="2"/>
  </si>
  <si>
    <t>地域社会研究科
（博士後期課程）</t>
    <rPh sb="0" eb="2">
      <t>チイキ</t>
    </rPh>
    <rPh sb="2" eb="4">
      <t>シャカイ</t>
    </rPh>
    <rPh sb="4" eb="6">
      <t>ケンキュウ</t>
    </rPh>
    <rPh sb="6" eb="7">
      <t>カ</t>
    </rPh>
    <phoneticPr fontId="2"/>
  </si>
  <si>
    <t>東津軽郡計　1</t>
  </si>
  <si>
    <t>八戸学院聖アンナ</t>
  </si>
  <si>
    <t>A060</t>
  </si>
  <si>
    <t>A064</t>
  </si>
  <si>
    <t>いしえこども園</t>
  </si>
  <si>
    <t>030-0931</t>
  </si>
  <si>
    <t>安田稲森１７０の１</t>
  </si>
  <si>
    <t>石江高間１３８の３</t>
  </si>
  <si>
    <t>八幡館ノ下１２の２</t>
    <rPh sb="2" eb="3">
      <t>タテ</t>
    </rPh>
    <phoneticPr fontId="2"/>
  </si>
  <si>
    <t xml:space="preserve"> 〃  (781)0881</t>
  </si>
  <si>
    <t>河原木二階堀１２の１</t>
  </si>
  <si>
    <t>A624</t>
  </si>
  <si>
    <t>A623</t>
  </si>
  <si>
    <t xml:space="preserve"> 〃   (28)2525</t>
  </si>
  <si>
    <t xml:space="preserve"> 〃   (27)3310</t>
  </si>
  <si>
    <t>A149</t>
  </si>
  <si>
    <t>A150</t>
  </si>
  <si>
    <t xml:space="preserve"> 〃   (22)1515</t>
  </si>
  <si>
    <t>A151</t>
  </si>
  <si>
    <t>A152</t>
  </si>
  <si>
    <t>A153</t>
  </si>
  <si>
    <t>千草保育園</t>
  </si>
  <si>
    <t>三条保育園</t>
  </si>
  <si>
    <t>小中野六丁目２３の５２</t>
  </si>
  <si>
    <t>旭ケ丘五丁目１の４０</t>
  </si>
  <si>
    <t>新井田門前１の２</t>
  </si>
  <si>
    <t>新井田坂１０の６</t>
  </si>
  <si>
    <t xml:space="preserve"> 〃   (45)5231</t>
  </si>
  <si>
    <t xml:space="preserve"> 〃   (25)5568</t>
  </si>
  <si>
    <t xml:space="preserve"> 〃   (27)3420</t>
  </si>
  <si>
    <t xml:space="preserve"> 〃   (53)2908</t>
  </si>
  <si>
    <t>A254</t>
  </si>
  <si>
    <t>A255</t>
  </si>
  <si>
    <t>A256</t>
  </si>
  <si>
    <t xml:space="preserve"> 〃   (22)0141</t>
  </si>
  <si>
    <t>木造北こども園</t>
  </si>
  <si>
    <t>銀杏ヶ丘こども園</t>
  </si>
  <si>
    <t>木造大畑朽葉７７</t>
  </si>
  <si>
    <t>A283</t>
  </si>
  <si>
    <t>A285</t>
  </si>
  <si>
    <t>036-0146</t>
  </si>
  <si>
    <t>柏木町東田６５の２</t>
  </si>
  <si>
    <t>大坊前田１３７の２</t>
  </si>
  <si>
    <t xml:space="preserve"> 〃   (44)2624</t>
  </si>
  <si>
    <t>038-1141</t>
  </si>
  <si>
    <t>大鰐町長峰前田３３４の７</t>
  </si>
  <si>
    <t>モーリ技芸専門学校［休校］　　　　　</t>
  </si>
  <si>
    <t>田舎館村川部上船橋５２の８</t>
  </si>
  <si>
    <t>はやせ</t>
  </si>
  <si>
    <t xml:space="preserve"> 〃   (22)5847</t>
  </si>
  <si>
    <t>外ヶ浜町計　2</t>
  </si>
  <si>
    <t>A487</t>
  </si>
  <si>
    <t>A489</t>
  </si>
  <si>
    <t>039-2183</t>
  </si>
  <si>
    <t>おおぞら保育園</t>
  </si>
  <si>
    <t>039-2115</t>
  </si>
  <si>
    <t>A791</t>
  </si>
  <si>
    <t>三戸町川守田正浄寺２０の１</t>
  </si>
  <si>
    <t>A401</t>
  </si>
  <si>
    <t>南郷島守小平１５の１</t>
  </si>
  <si>
    <t>西白山台</t>
  </si>
  <si>
    <t>038-1303</t>
  </si>
  <si>
    <t>西白山台四丁目１５の１</t>
  </si>
  <si>
    <t>0175 (22)1236</t>
  </si>
  <si>
    <t xml:space="preserve"> 〃  (34)2938</t>
  </si>
  <si>
    <t>七戸町計　2</t>
    <rPh sb="0" eb="2">
      <t>シチノヘ</t>
    </rPh>
    <rPh sb="2" eb="3">
      <t>マチ</t>
    </rPh>
    <rPh sb="3" eb="4">
      <t>ケイ</t>
    </rPh>
    <phoneticPr fontId="2"/>
  </si>
  <si>
    <t>4442</t>
  </si>
  <si>
    <t>森ノ上１６の４</t>
  </si>
  <si>
    <t xml:space="preserve"> 〃  (58)7775</t>
  </si>
  <si>
    <t xml:space="preserve"> 〃  (34)2937</t>
  </si>
  <si>
    <t xml:space="preserve"> 〃  (37)2042</t>
  </si>
  <si>
    <t xml:space="preserve"> 〃  (32)2854</t>
  </si>
  <si>
    <t>船沢こども園</t>
  </si>
  <si>
    <t>三川目三丁目１４５の１０５</t>
    <rPh sb="0" eb="3">
      <t>ミカワメ</t>
    </rPh>
    <rPh sb="3" eb="6">
      <t>サンチョウメ</t>
    </rPh>
    <phoneticPr fontId="2"/>
  </si>
  <si>
    <t>八太郎四丁目２の１９</t>
  </si>
  <si>
    <t>一川目保育園</t>
  </si>
  <si>
    <t xml:space="preserve"> 〃   (22)5719</t>
  </si>
  <si>
    <t>松木　信嘉</t>
  </si>
  <si>
    <t>澤田　美彦</t>
    <rPh sb="0" eb="2">
      <t>サワダ</t>
    </rPh>
    <rPh sb="3" eb="5">
      <t>ヨシヒコ</t>
    </rPh>
    <phoneticPr fontId="2"/>
  </si>
  <si>
    <t>宍戸　義彦</t>
  </si>
  <si>
    <t>総計　21</t>
  </si>
  <si>
    <t>青森市戸山安原７の１</t>
  </si>
  <si>
    <t xml:space="preserve"> 〃 (765)6030</t>
  </si>
  <si>
    <t>コルドウェル　ジョン</t>
  </si>
  <si>
    <t>①　学校数は視覚障害2校（県立）、聴覚障害3校（県立）、その他の障害16校（国立1校、県立
　15校）となっている。</t>
  </si>
  <si>
    <t>赤石町大和田２７</t>
  </si>
  <si>
    <t>五所川原市計　11</t>
  </si>
  <si>
    <t>鰺ヶ沢町計　2</t>
  </si>
  <si>
    <t>中津軽郡計　1</t>
  </si>
  <si>
    <t>西目屋村計　1</t>
  </si>
  <si>
    <t>田舎館村計　1</t>
  </si>
  <si>
    <t>おいらせ町計　5</t>
  </si>
  <si>
    <t>風間浦村計　1</t>
  </si>
  <si>
    <t>八戸シオン［休園］</t>
  </si>
  <si>
    <t>尾﨑　惠子</t>
    <rPh sb="0" eb="2">
      <t>オザキ</t>
    </rPh>
    <rPh sb="3" eb="5">
      <t>ケイコ</t>
    </rPh>
    <phoneticPr fontId="2"/>
  </si>
  <si>
    <t>奥島　敏美</t>
    <rPh sb="0" eb="2">
      <t>オクシマ</t>
    </rPh>
    <rPh sb="3" eb="5">
      <t>トシミ</t>
    </rPh>
    <phoneticPr fontId="2"/>
  </si>
  <si>
    <t>五所川原市　11</t>
  </si>
  <si>
    <t>A432</t>
  </si>
  <si>
    <t>ひのき</t>
  </si>
  <si>
    <t>のざわ子ども園</t>
    <rPh sb="3" eb="4">
      <t>コ</t>
    </rPh>
    <phoneticPr fontId="2"/>
  </si>
  <si>
    <t>狼森天王３３の１</t>
  </si>
  <si>
    <t>湊町ホロキ長根８の５</t>
    <rPh sb="0" eb="1">
      <t>ミナト</t>
    </rPh>
    <phoneticPr fontId="2"/>
  </si>
  <si>
    <t>豊成田子ノ浦７０の５</t>
  </si>
  <si>
    <t>第一さつき</t>
  </si>
  <si>
    <t>飯詰狐野７０の１</t>
  </si>
  <si>
    <t>岡三沢こども園</t>
  </si>
  <si>
    <t>公立計　2</t>
  </si>
  <si>
    <t>愛子こども園</t>
  </si>
  <si>
    <t>平畑こども園</t>
  </si>
  <si>
    <t xml:space="preserve"> 〃  (741)7161</t>
  </si>
  <si>
    <t xml:space="preserve"> 〃  (738)2143</t>
  </si>
  <si>
    <t xml:space="preserve"> 〃  (87)5900</t>
  </si>
  <si>
    <t>※構成比率の合計は、四捨五入のため100％にならないこともある。</t>
    <rPh sb="1" eb="3">
      <t>コウセイ</t>
    </rPh>
    <rPh sb="3" eb="5">
      <t>ヒリツ</t>
    </rPh>
    <rPh sb="6" eb="8">
      <t>ゴウケイ</t>
    </rPh>
    <rPh sb="10" eb="14">
      <t>シシャゴニュウ</t>
    </rPh>
    <phoneticPr fontId="2"/>
  </si>
  <si>
    <t xml:space="preserve"> 〃   (68)2042</t>
  </si>
  <si>
    <t xml:space="preserve"> 〃   (68)2047</t>
  </si>
  <si>
    <t>七戸町森ヶ沢２８０の１</t>
  </si>
  <si>
    <t xml:space="preserve"> 〃  (44)0527</t>
  </si>
  <si>
    <t xml:space="preserve"> 〃  (22)0564</t>
  </si>
  <si>
    <t>平川市　4</t>
  </si>
  <si>
    <t xml:space="preserve"> 〃  (46)2004</t>
  </si>
  <si>
    <t xml:space="preserve"> 〒030-0196</t>
  </si>
  <si>
    <t>八戸市計　16</t>
  </si>
  <si>
    <t>B019</t>
  </si>
  <si>
    <t>中田 尋美</t>
    <rPh sb="0" eb="2">
      <t>ナカタ</t>
    </rPh>
    <rPh sb="3" eb="5">
      <t>ヒロミ</t>
    </rPh>
    <phoneticPr fontId="2"/>
  </si>
  <si>
    <t>佐藤　俊裕</t>
    <rPh sb="0" eb="2">
      <t>サトウ</t>
    </rPh>
    <rPh sb="3" eb="5">
      <t>トシヒロ</t>
    </rPh>
    <phoneticPr fontId="2"/>
  </si>
  <si>
    <t>A230</t>
  </si>
  <si>
    <t>北村　昭彦</t>
    <rPh sb="0" eb="2">
      <t>キタムラ</t>
    </rPh>
    <rPh sb="3" eb="5">
      <t>アキヒコ</t>
    </rPh>
    <phoneticPr fontId="2"/>
  </si>
  <si>
    <t>青森市　19</t>
  </si>
  <si>
    <t>農学生命科学研究科
（修士課程）</t>
    <rPh sb="0" eb="2">
      <t>ノウガク</t>
    </rPh>
    <rPh sb="2" eb="4">
      <t>セイメイ</t>
    </rPh>
    <rPh sb="4" eb="5">
      <t>カ</t>
    </rPh>
    <rPh sb="5" eb="6">
      <t>ガッケン</t>
    </rPh>
    <rPh sb="6" eb="8">
      <t>ケンキュウ</t>
    </rPh>
    <rPh sb="8" eb="9">
      <t>カ</t>
    </rPh>
    <rPh sb="11" eb="13">
      <t>シュウシ</t>
    </rPh>
    <phoneticPr fontId="2"/>
  </si>
  <si>
    <t>機械工学科</t>
    <rPh sb="0" eb="2">
      <t>キカイ</t>
    </rPh>
    <rPh sb="2" eb="3">
      <t>コウ</t>
    </rPh>
    <rPh sb="3" eb="5">
      <t>ガッカ</t>
    </rPh>
    <phoneticPr fontId="2"/>
  </si>
  <si>
    <t>電気電子工学科</t>
    <rPh sb="0" eb="2">
      <t>デンキ</t>
    </rPh>
    <rPh sb="2" eb="4">
      <t>デンシ</t>
    </rPh>
    <rPh sb="4" eb="5">
      <t>コウ</t>
    </rPh>
    <rPh sb="5" eb="7">
      <t>ガッカ</t>
    </rPh>
    <phoneticPr fontId="2"/>
  </si>
  <si>
    <t>生命環境科学科</t>
    <rPh sb="0" eb="2">
      <t>セイメイ</t>
    </rPh>
    <rPh sb="2" eb="4">
      <t>カンキョウ</t>
    </rPh>
    <rPh sb="4" eb="7">
      <t>カガクカ</t>
    </rPh>
    <phoneticPr fontId="2"/>
  </si>
  <si>
    <t>健康医療学部</t>
    <rPh sb="0" eb="2">
      <t>ケンコウ</t>
    </rPh>
    <rPh sb="2" eb="4">
      <t>イリョウ</t>
    </rPh>
    <rPh sb="4" eb="6">
      <t>ガクブ</t>
    </rPh>
    <phoneticPr fontId="2"/>
  </si>
  <si>
    <t>八戸市妙大開６７</t>
    <rPh sb="3" eb="4">
      <t>ミョウ</t>
    </rPh>
    <rPh sb="4" eb="6">
      <t>オオビラキ</t>
    </rPh>
    <phoneticPr fontId="2"/>
  </si>
  <si>
    <t xml:space="preserve"> 〃   (52)3890</t>
  </si>
  <si>
    <t>0370</t>
  </si>
  <si>
    <t>031-0077</t>
  </si>
  <si>
    <t>三角　浩司</t>
  </si>
  <si>
    <t>A603</t>
  </si>
  <si>
    <t>A066</t>
  </si>
  <si>
    <t>しらゆり保育園</t>
    <rPh sb="4" eb="7">
      <t>ホイクエン</t>
    </rPh>
    <phoneticPr fontId="2"/>
  </si>
  <si>
    <t>浪岡若葉こども園</t>
    <rPh sb="0" eb="2">
      <t>ナミオカ</t>
    </rPh>
    <rPh sb="2" eb="4">
      <t>ワカバ</t>
    </rPh>
    <rPh sb="7" eb="8">
      <t>エン</t>
    </rPh>
    <phoneticPr fontId="2"/>
  </si>
  <si>
    <t>浪岡福田一丁目９の６</t>
    <rPh sb="2" eb="3">
      <t>フク</t>
    </rPh>
    <rPh sb="4" eb="7">
      <t>イッチョウメ</t>
    </rPh>
    <phoneticPr fontId="2"/>
  </si>
  <si>
    <t>認定末広こども園</t>
    <rPh sb="0" eb="2">
      <t>ニンテイ</t>
    </rPh>
    <rPh sb="2" eb="4">
      <t>スエヒロ</t>
    </rPh>
    <rPh sb="7" eb="8">
      <t>エン</t>
    </rPh>
    <phoneticPr fontId="2"/>
  </si>
  <si>
    <t xml:space="preserve"> 〃   (28)3186</t>
  </si>
  <si>
    <t>八戸学院幼稚園</t>
  </si>
  <si>
    <t>A154</t>
  </si>
  <si>
    <t>A155</t>
  </si>
  <si>
    <t>多賀台保育園</t>
    <rPh sb="0" eb="3">
      <t>タガダイ</t>
    </rPh>
    <rPh sb="3" eb="6">
      <t>ホイクエン</t>
    </rPh>
    <phoneticPr fontId="2"/>
  </si>
  <si>
    <t>吹上一丁目４の４</t>
    <rPh sb="0" eb="1">
      <t>フ</t>
    </rPh>
    <rPh sb="1" eb="2">
      <t>ア</t>
    </rPh>
    <rPh sb="2" eb="5">
      <t>イッチョウメ</t>
    </rPh>
    <phoneticPr fontId="2"/>
  </si>
  <si>
    <t xml:space="preserve"> 〃   (52)3465</t>
  </si>
  <si>
    <t>美しの森</t>
    <rPh sb="0" eb="1">
      <t>ウツク</t>
    </rPh>
    <rPh sb="3" eb="4">
      <t>モリ</t>
    </rPh>
    <phoneticPr fontId="2"/>
  </si>
  <si>
    <t>A228</t>
  </si>
  <si>
    <t>美郷こども園</t>
    <rPh sb="0" eb="2">
      <t>ミサト</t>
    </rPh>
    <rPh sb="5" eb="6">
      <t>エン</t>
    </rPh>
    <phoneticPr fontId="2"/>
  </si>
  <si>
    <t>036-0521</t>
  </si>
  <si>
    <t>036-0382</t>
  </si>
  <si>
    <t>小屋敷宮岸２０の５</t>
    <rPh sb="0" eb="3">
      <t>コヤシキ</t>
    </rPh>
    <rPh sb="3" eb="4">
      <t>ミヤ</t>
    </rPh>
    <rPh sb="4" eb="5">
      <t>キシ</t>
    </rPh>
    <phoneticPr fontId="2"/>
  </si>
  <si>
    <t>作場町８８の２</t>
    <rPh sb="0" eb="1">
      <t>ツク</t>
    </rPh>
    <rPh sb="1" eb="2">
      <t>バ</t>
    </rPh>
    <rPh sb="2" eb="3">
      <t>マチ</t>
    </rPh>
    <phoneticPr fontId="2"/>
  </si>
  <si>
    <t xml:space="preserve"> 〃   (53)3715</t>
  </si>
  <si>
    <t xml:space="preserve"> 〃   (52)4349</t>
  </si>
  <si>
    <t>なおみ園</t>
    <rPh sb="3" eb="4">
      <t>エン</t>
    </rPh>
    <phoneticPr fontId="2"/>
  </si>
  <si>
    <t>みどり町四丁目１２６の１</t>
    <rPh sb="3" eb="4">
      <t>チョウ</t>
    </rPh>
    <rPh sb="4" eb="7">
      <t>ヨンチョウメ</t>
    </rPh>
    <phoneticPr fontId="2"/>
  </si>
  <si>
    <t xml:space="preserve"> 〃　 (37)3030</t>
  </si>
  <si>
    <t>A197</t>
  </si>
  <si>
    <t>みきの保育園</t>
    <rPh sb="3" eb="6">
      <t>ホイクエン</t>
    </rPh>
    <phoneticPr fontId="2"/>
  </si>
  <si>
    <t>十和田めぐみ保育園</t>
    <rPh sb="0" eb="3">
      <t>トワダ</t>
    </rPh>
    <rPh sb="6" eb="9">
      <t>ホイクエン</t>
    </rPh>
    <phoneticPr fontId="2"/>
  </si>
  <si>
    <t>034-0083</t>
  </si>
  <si>
    <t>西三番町２２の３５</t>
    <rPh sb="0" eb="1">
      <t>ニシ</t>
    </rPh>
    <phoneticPr fontId="2"/>
  </si>
  <si>
    <t>西一番町５の５１</t>
    <rPh sb="0" eb="1">
      <t>ニシ</t>
    </rPh>
    <rPh sb="1" eb="2">
      <t>イチ</t>
    </rPh>
    <phoneticPr fontId="2"/>
  </si>
  <si>
    <t>車力こども園</t>
  </si>
  <si>
    <t xml:space="preserve"> 〃　 (56)2201</t>
  </si>
  <si>
    <t>A361</t>
  </si>
  <si>
    <t>みずきこども園</t>
    <rPh sb="6" eb="7">
      <t>エン</t>
    </rPh>
    <phoneticPr fontId="2"/>
  </si>
  <si>
    <t>038-1215</t>
  </si>
  <si>
    <t>百石幼稚園</t>
    <rPh sb="0" eb="2">
      <t>モモイシ</t>
    </rPh>
    <phoneticPr fontId="2"/>
  </si>
  <si>
    <t>039-2233</t>
  </si>
  <si>
    <t>A492</t>
  </si>
  <si>
    <t>A493</t>
  </si>
  <si>
    <t>深沢保育園</t>
  </si>
  <si>
    <t>川口保育園</t>
  </si>
  <si>
    <t>039-2187</t>
  </si>
  <si>
    <t>おいらせ町新田５７</t>
    <rPh sb="5" eb="7">
      <t>シンデン</t>
    </rPh>
    <phoneticPr fontId="2"/>
  </si>
  <si>
    <t xml:space="preserve"> 〃   (52)3756</t>
  </si>
  <si>
    <t>市川町古館３０の１</t>
    <rPh sb="4" eb="5">
      <t>タテ</t>
    </rPh>
    <phoneticPr fontId="2"/>
  </si>
  <si>
    <t>保育士</t>
    <rPh sb="0" eb="3">
      <t>ホイクシ</t>
    </rPh>
    <phoneticPr fontId="2"/>
  </si>
  <si>
    <t>※「Ⅲ 学校別集計編」では、学級数に「園児のいない学級」は含まれていない。</t>
  </si>
  <si>
    <t>県立</t>
    <rPh sb="0" eb="1">
      <t>ケン</t>
    </rPh>
    <phoneticPr fontId="2"/>
  </si>
  <si>
    <t>うち独立校
（再掲）</t>
  </si>
  <si>
    <t>淋代保育園</t>
  </si>
  <si>
    <t>9(6)</t>
  </si>
  <si>
    <t xml:space="preserve"> 〃  (52)3759</t>
  </si>
  <si>
    <t>介護休業</t>
    <rPh sb="0" eb="2">
      <t>カイゴ</t>
    </rPh>
    <rPh sb="2" eb="4">
      <t>キュウギョウ</t>
    </rPh>
    <phoneticPr fontId="2"/>
  </si>
  <si>
    <t>(水野　 眞佐夫)</t>
    <rPh sb="1" eb="3">
      <t>ミズノ</t>
    </rPh>
    <rPh sb="5" eb="6">
      <t>マ</t>
    </rPh>
    <rPh sb="6" eb="7">
      <t>サ</t>
    </rPh>
    <rPh sb="7" eb="8">
      <t>オ</t>
    </rPh>
    <phoneticPr fontId="2"/>
  </si>
  <si>
    <t>(島内　智秋)</t>
    <rPh sb="1" eb="3">
      <t>シマウチ</t>
    </rPh>
    <rPh sb="4" eb="6">
      <t>トモアキ</t>
    </rPh>
    <phoneticPr fontId="2"/>
  </si>
  <si>
    <t>介護福祉学科</t>
    <rPh sb="0" eb="2">
      <t>カイゴ</t>
    </rPh>
    <rPh sb="2" eb="4">
      <t>フクシ</t>
    </rPh>
    <rPh sb="4" eb="6">
      <t>ガッカ</t>
    </rPh>
    <phoneticPr fontId="2"/>
  </si>
  <si>
    <t>　0178(25)4411</t>
  </si>
  <si>
    <t>西津軽郡　5</t>
  </si>
  <si>
    <t>東津軽郡計　7</t>
  </si>
  <si>
    <t>東北町計　3</t>
  </si>
  <si>
    <t>東北</t>
  </si>
  <si>
    <t>塔ノ沢山１の４８４</t>
  </si>
  <si>
    <t>B009</t>
  </si>
  <si>
    <t>祐川　文規</t>
  </si>
  <si>
    <t>在家　正行</t>
  </si>
  <si>
    <t>１０市　99</t>
  </si>
  <si>
    <t>つがる市　5</t>
  </si>
  <si>
    <t>南津軽郡　4</t>
  </si>
  <si>
    <t>今別　幸司</t>
  </si>
  <si>
    <t>木村　政和</t>
  </si>
  <si>
    <t>藤田　盛浩</t>
  </si>
  <si>
    <t>八戸ドレメ専門学校［休校］</t>
  </si>
  <si>
    <t>古川　浩樹</t>
  </si>
  <si>
    <t>B004</t>
  </si>
  <si>
    <t>本郷保育園</t>
  </si>
  <si>
    <t>浪岡中央保育園</t>
  </si>
  <si>
    <t>南津軽郡計　6</t>
  </si>
  <si>
    <t>五本松保育園</t>
  </si>
  <si>
    <t>大釈迦保育園</t>
  </si>
  <si>
    <t>北中野保育園</t>
  </si>
  <si>
    <t>いしえこども園分園</t>
  </si>
  <si>
    <t>038-1312</t>
  </si>
  <si>
    <t>三田保育園</t>
    <rPh sb="0" eb="2">
      <t>ミタ</t>
    </rPh>
    <rPh sb="2" eb="5">
      <t>ホイクエン</t>
    </rPh>
    <phoneticPr fontId="2"/>
  </si>
  <si>
    <t>036-0323</t>
  </si>
  <si>
    <t>石江三丁目１６の５</t>
    <rPh sb="0" eb="2">
      <t>イシエ</t>
    </rPh>
    <rPh sb="2" eb="5">
      <t>サンチョウメ</t>
    </rPh>
    <phoneticPr fontId="2"/>
  </si>
  <si>
    <t>B008</t>
  </si>
  <si>
    <t>相馬こども園</t>
  </si>
  <si>
    <t>B010</t>
  </si>
  <si>
    <t>すみれ保育園</t>
  </si>
  <si>
    <t>サンフラワー保育園</t>
  </si>
  <si>
    <t>B011</t>
  </si>
  <si>
    <t>上十川保育園</t>
  </si>
  <si>
    <t>山形こども園</t>
  </si>
  <si>
    <t>あけぼの町９５</t>
  </si>
  <si>
    <t xml:space="preserve"> 〃   (34)7888</t>
  </si>
  <si>
    <t>B014</t>
  </si>
  <si>
    <t>037-0069</t>
  </si>
  <si>
    <t>鎌谷町５１０の１６</t>
    <rPh sb="0" eb="3">
      <t>カマヤチョウ</t>
    </rPh>
    <phoneticPr fontId="2"/>
  </si>
  <si>
    <t>若葉二丁目１の８</t>
    <rPh sb="0" eb="2">
      <t>ワカバ</t>
    </rPh>
    <rPh sb="2" eb="5">
      <t>ニチョウメ</t>
    </rPh>
    <phoneticPr fontId="2"/>
  </si>
  <si>
    <t>B016</t>
  </si>
  <si>
    <t>034-0014</t>
  </si>
  <si>
    <t xml:space="preserve"> 017 (766)0665</t>
  </si>
  <si>
    <t>三沢市計　13</t>
  </si>
  <si>
    <t>B017</t>
  </si>
  <si>
    <t>B020</t>
  </si>
  <si>
    <t>B021</t>
  </si>
  <si>
    <t>B022</t>
  </si>
  <si>
    <t>春日台保育園</t>
  </si>
  <si>
    <t>ふるまぎの森</t>
  </si>
  <si>
    <t>おおつ保育園</t>
  </si>
  <si>
    <t>三川目保育園</t>
  </si>
  <si>
    <t>033-0113</t>
  </si>
  <si>
    <t>春日台一丁目１２４の２</t>
    <rPh sb="0" eb="3">
      <t>カスガダイ</t>
    </rPh>
    <rPh sb="3" eb="6">
      <t>イッチョウメ</t>
    </rPh>
    <phoneticPr fontId="2"/>
  </si>
  <si>
    <t>古間木山８０の２</t>
    <rPh sb="0" eb="3">
      <t>フルマキ</t>
    </rPh>
    <rPh sb="3" eb="4">
      <t>ヤマ</t>
    </rPh>
    <phoneticPr fontId="2"/>
  </si>
  <si>
    <t>B024</t>
  </si>
  <si>
    <t>こども園えがお</t>
  </si>
  <si>
    <t xml:space="preserve"> 0178 (24)6611</t>
  </si>
  <si>
    <t>H28</t>
  </si>
  <si>
    <t>H29</t>
  </si>
  <si>
    <t>H30</t>
  </si>
  <si>
    <t>（注）定時制課程の（　　）は、全日制課程との併置校で、内数である。
　　　通信制課程の（　　）は、定時制課程との併置校で、内数である。</t>
    <rPh sb="1" eb="2">
      <t>チュウ</t>
    </rPh>
    <rPh sb="15" eb="18">
      <t>ゼンニチセイ</t>
    </rPh>
    <rPh sb="18" eb="20">
      <t>カテイ</t>
    </rPh>
    <rPh sb="22" eb="24">
      <t>ヘイチ</t>
    </rPh>
    <rPh sb="24" eb="25">
      <t>コウ</t>
    </rPh>
    <rPh sb="27" eb="28">
      <t>ウチ</t>
    </rPh>
    <rPh sb="28" eb="29">
      <t>カズ</t>
    </rPh>
    <rPh sb="37" eb="40">
      <t>ツウシンセイ</t>
    </rPh>
    <rPh sb="49" eb="51">
      <t>テイジ</t>
    </rPh>
    <rPh sb="51" eb="52">
      <t>セイ</t>
    </rPh>
    <phoneticPr fontId="2"/>
  </si>
  <si>
    <t>039-2125</t>
  </si>
  <si>
    <t xml:space="preserve"> 〃   (56)2008</t>
  </si>
  <si>
    <t>039-2201</t>
  </si>
  <si>
    <t xml:space="preserve"> 〃   (53)2041</t>
  </si>
  <si>
    <t>B025</t>
  </si>
  <si>
    <t>おおわに文化幼稚園あじゃら東分園</t>
    <rPh sb="4" eb="6">
      <t>ブンカ</t>
    </rPh>
    <rPh sb="6" eb="9">
      <t>ヨウチエン</t>
    </rPh>
    <rPh sb="14" eb="15">
      <t>ブン</t>
    </rPh>
    <phoneticPr fontId="2"/>
  </si>
  <si>
    <t>19           歳</t>
    <rPh sb="13" eb="14">
      <t>サイ</t>
    </rPh>
    <phoneticPr fontId="2"/>
  </si>
  <si>
    <t>県立通信制</t>
    <rPh sb="0" eb="1">
      <t>ケン</t>
    </rPh>
    <phoneticPr fontId="2"/>
  </si>
  <si>
    <t>県立定時制</t>
    <rPh sb="0" eb="1">
      <t>ケン</t>
    </rPh>
    <phoneticPr fontId="2"/>
  </si>
  <si>
    <t>育児休業</t>
    <phoneticPr fontId="2"/>
  </si>
  <si>
    <t>八戸中央高</t>
    <rPh sb="0" eb="2">
      <t>ハチノヘ</t>
    </rPh>
    <rPh sb="2" eb="4">
      <t>チュウオウ</t>
    </rPh>
    <rPh sb="4" eb="5">
      <t>コウ</t>
    </rPh>
    <phoneticPr fontId="2"/>
  </si>
  <si>
    <t>尾上総合高</t>
    <rPh sb="0" eb="2">
      <t>オノエ</t>
    </rPh>
    <rPh sb="2" eb="4">
      <t>ソウゴウ</t>
    </rPh>
    <rPh sb="4" eb="5">
      <t>コウ</t>
    </rPh>
    <phoneticPr fontId="2"/>
  </si>
  <si>
    <t>034-0017</t>
    <phoneticPr fontId="2"/>
  </si>
  <si>
    <t>東二番町１の５１</t>
    <rPh sb="0" eb="1">
      <t>ヒガシ</t>
    </rPh>
    <rPh sb="1" eb="4">
      <t>ニバンチョウ</t>
    </rPh>
    <phoneticPr fontId="2"/>
  </si>
  <si>
    <t>八戸市田向二丁目２の６</t>
    <rPh sb="5" eb="6">
      <t>ニ</t>
    </rPh>
    <phoneticPr fontId="2"/>
  </si>
  <si>
    <t xml:space="preserve"> 〃  (734)3980</t>
    <phoneticPr fontId="2"/>
  </si>
  <si>
    <t>湊高台六丁目１４の５</t>
    <rPh sb="0" eb="1">
      <t>ミナト</t>
    </rPh>
    <rPh sb="1" eb="3">
      <t>タカダイ</t>
    </rPh>
    <rPh sb="3" eb="4">
      <t>ロク</t>
    </rPh>
    <rPh sb="4" eb="6">
      <t>チョウメ</t>
    </rPh>
    <phoneticPr fontId="2"/>
  </si>
  <si>
    <t>八幡上ミ沢２６の６</t>
    <phoneticPr fontId="2"/>
  </si>
  <si>
    <t>新井田西一丁目１６の８</t>
    <rPh sb="4" eb="7">
      <t>イッチョウメ</t>
    </rPh>
    <phoneticPr fontId="2"/>
  </si>
  <si>
    <t>尻内町鴨ヶ池１３の３</t>
    <phoneticPr fontId="2"/>
  </si>
  <si>
    <t>上十川大野一番８の５</t>
    <rPh sb="0" eb="3">
      <t>カミトガワ</t>
    </rPh>
    <rPh sb="3" eb="5">
      <t>オオノ</t>
    </rPh>
    <rPh sb="5" eb="7">
      <t>イチバン</t>
    </rPh>
    <phoneticPr fontId="2"/>
  </si>
  <si>
    <t>みどり町二丁目４５の１</t>
    <rPh sb="4" eb="5">
      <t>ニ</t>
    </rPh>
    <phoneticPr fontId="2"/>
  </si>
  <si>
    <t>新井田こども園</t>
    <phoneticPr fontId="2"/>
  </si>
  <si>
    <t>旭ヶ丘こども園</t>
    <phoneticPr fontId="2"/>
  </si>
  <si>
    <t>ひばりこども園</t>
    <phoneticPr fontId="2"/>
  </si>
  <si>
    <t>白鷗</t>
    <phoneticPr fontId="2"/>
  </si>
  <si>
    <t>039-2654</t>
    <phoneticPr fontId="2"/>
  </si>
  <si>
    <t>車力町屏風山１の２１４</t>
    <phoneticPr fontId="2"/>
  </si>
  <si>
    <t xml:space="preserve"> 〃  (63)2618</t>
    <phoneticPr fontId="2"/>
  </si>
  <si>
    <t>0172 (33)0511</t>
    <phoneticPr fontId="2"/>
  </si>
  <si>
    <t>たまちこども園</t>
    <phoneticPr fontId="2"/>
  </si>
  <si>
    <t>石川西舘下１２の５</t>
    <rPh sb="3" eb="4">
      <t>タテ</t>
    </rPh>
    <phoneticPr fontId="2"/>
  </si>
  <si>
    <t>こばとこども園</t>
    <phoneticPr fontId="2"/>
  </si>
  <si>
    <t>長苗代島ノ後１８の８</t>
    <rPh sb="0" eb="1">
      <t>ナガ</t>
    </rPh>
    <rPh sb="1" eb="3">
      <t>ナワシロ</t>
    </rPh>
    <rPh sb="3" eb="4">
      <t>シマ</t>
    </rPh>
    <rPh sb="5" eb="6">
      <t>ウシ</t>
    </rPh>
    <phoneticPr fontId="2"/>
  </si>
  <si>
    <t>藤崎町水木浅田１１１の２</t>
    <rPh sb="0" eb="3">
      <t>フジサキマチ</t>
    </rPh>
    <rPh sb="3" eb="5">
      <t>ミズキ</t>
    </rPh>
    <rPh sb="5" eb="7">
      <t>アサダ</t>
    </rPh>
    <phoneticPr fontId="2"/>
  </si>
  <si>
    <t>039-1525</t>
    <phoneticPr fontId="2"/>
  </si>
  <si>
    <t xml:space="preserve"> 〃   (34)4151</t>
    <phoneticPr fontId="2"/>
  </si>
  <si>
    <t>0093</t>
    <phoneticPr fontId="2"/>
  </si>
  <si>
    <t>0371</t>
    <phoneticPr fontId="2"/>
  </si>
  <si>
    <t>0372</t>
    <phoneticPr fontId="2"/>
  </si>
  <si>
    <t>黒石東</t>
    <rPh sb="0" eb="3">
      <t>クロイシヒガシ</t>
    </rPh>
    <phoneticPr fontId="2"/>
  </si>
  <si>
    <t>黒石市計  4</t>
    <phoneticPr fontId="2"/>
  </si>
  <si>
    <t>1470</t>
    <phoneticPr fontId="2"/>
  </si>
  <si>
    <t>鶴田町計　1</t>
    <phoneticPr fontId="2"/>
  </si>
  <si>
    <t>北津軽郡計　9</t>
    <phoneticPr fontId="2"/>
  </si>
  <si>
    <t>六ヶ所村計　3</t>
    <rPh sb="0" eb="4">
      <t>ロッカショムラ</t>
    </rPh>
    <rPh sb="4" eb="5">
      <t>ケイ</t>
    </rPh>
    <phoneticPr fontId="2"/>
  </si>
  <si>
    <t>上北郡計　14</t>
    <rPh sb="0" eb="2">
      <t>カミキタ</t>
    </rPh>
    <rPh sb="2" eb="3">
      <t>グン</t>
    </rPh>
    <rPh sb="3" eb="4">
      <t>ケイ</t>
    </rPh>
    <phoneticPr fontId="2"/>
  </si>
  <si>
    <t>6136</t>
    <phoneticPr fontId="2"/>
  </si>
  <si>
    <t>看</t>
    <rPh sb="0" eb="1">
      <t>ミ</t>
    </rPh>
    <phoneticPr fontId="2"/>
  </si>
  <si>
    <t>8670</t>
    <phoneticPr fontId="2"/>
  </si>
  <si>
    <t>五所川原市計　1</t>
    <rPh sb="0" eb="4">
      <t>ゴショガワラ</t>
    </rPh>
    <phoneticPr fontId="2"/>
  </si>
  <si>
    <t>五所川原市立高等看護学院</t>
    <rPh sb="0" eb="4">
      <t>ゴショガワラ</t>
    </rPh>
    <phoneticPr fontId="2"/>
  </si>
  <si>
    <t>青森市計　7</t>
    <phoneticPr fontId="2"/>
  </si>
  <si>
    <t>037-0045</t>
    <phoneticPr fontId="2"/>
  </si>
  <si>
    <t>新町５８の２</t>
    <rPh sb="0" eb="2">
      <t>シンマチ</t>
    </rPh>
    <phoneticPr fontId="2"/>
  </si>
  <si>
    <t>0173(34)2715</t>
    <phoneticPr fontId="2"/>
  </si>
  <si>
    <t>岩村　秀輝</t>
    <rPh sb="0" eb="2">
      <t>イワムラ</t>
    </rPh>
    <rPh sb="3" eb="5">
      <t>ヒデキ</t>
    </rPh>
    <phoneticPr fontId="2"/>
  </si>
  <si>
    <t>人文社会科学専攻</t>
    <rPh sb="0" eb="2">
      <t>ジンブン</t>
    </rPh>
    <rPh sb="2" eb="4">
      <t>シャカイ</t>
    </rPh>
    <rPh sb="4" eb="6">
      <t>カガク</t>
    </rPh>
    <rPh sb="6" eb="8">
      <t>センコウ</t>
    </rPh>
    <phoneticPr fontId="2"/>
  </si>
  <si>
    <t>地域リノベーション専攻</t>
    <rPh sb="0" eb="2">
      <t>チイキ</t>
    </rPh>
    <rPh sb="9" eb="11">
      <t>センコウ</t>
    </rPh>
    <phoneticPr fontId="2"/>
  </si>
  <si>
    <t>産業創成科学専攻</t>
    <rPh sb="0" eb="2">
      <t>サンギョウ</t>
    </rPh>
    <rPh sb="2" eb="4">
      <t>ソウセイ</t>
    </rPh>
    <rPh sb="4" eb="6">
      <t>カガク</t>
    </rPh>
    <rPh sb="6" eb="8">
      <t>センコウ</t>
    </rPh>
    <phoneticPr fontId="2"/>
  </si>
  <si>
    <t>(坂本　禎智)</t>
    <rPh sb="1" eb="3">
      <t>サカモト</t>
    </rPh>
    <rPh sb="4" eb="5">
      <t>ヨシ</t>
    </rPh>
    <rPh sb="5" eb="6">
      <t>サトシ</t>
    </rPh>
    <phoneticPr fontId="2"/>
  </si>
  <si>
    <t>青森市計　24</t>
    <phoneticPr fontId="2"/>
  </si>
  <si>
    <t>B026</t>
  </si>
  <si>
    <t>小中野保育園分園</t>
  </si>
  <si>
    <t>小中野三丁目１の６８</t>
    <phoneticPr fontId="2"/>
  </si>
  <si>
    <t xml:space="preserve"> 〃   (38)5225</t>
    <phoneticPr fontId="2"/>
  </si>
  <si>
    <t>桜ケ丘二丁目３５の４６</t>
    <phoneticPr fontId="2"/>
  </si>
  <si>
    <t>浜の町西一丁目４の２</t>
    <rPh sb="3" eb="4">
      <t>ニシ</t>
    </rPh>
    <rPh sb="4" eb="5">
      <t>イチ</t>
    </rPh>
    <phoneticPr fontId="2"/>
  </si>
  <si>
    <t>田向五丁目１７の１３</t>
    <rPh sb="2" eb="3">
      <t>ゴ</t>
    </rPh>
    <rPh sb="3" eb="5">
      <t>チョウメ</t>
    </rPh>
    <phoneticPr fontId="2"/>
  </si>
  <si>
    <t xml:space="preserve"> 〃   (33)3800</t>
    <phoneticPr fontId="2"/>
  </si>
  <si>
    <t>駅前こども園分園</t>
    <rPh sb="6" eb="8">
      <t>ブンエン</t>
    </rPh>
    <phoneticPr fontId="2"/>
  </si>
  <si>
    <t>木造照日３５の１</t>
    <rPh sb="2" eb="3">
      <t>テ</t>
    </rPh>
    <rPh sb="3" eb="4">
      <t>ヒ</t>
    </rPh>
    <phoneticPr fontId="2"/>
  </si>
  <si>
    <t>038-3154</t>
    <phoneticPr fontId="2"/>
  </si>
  <si>
    <t>B027</t>
  </si>
  <si>
    <t>こども園おひさま</t>
  </si>
  <si>
    <t>上北郡計　28</t>
    <phoneticPr fontId="2"/>
  </si>
  <si>
    <t>B028</t>
  </si>
  <si>
    <t>B029</t>
  </si>
  <si>
    <t>B030</t>
  </si>
  <si>
    <t>チェリーこども園</t>
  </si>
  <si>
    <t>なんぶこども園</t>
  </si>
  <si>
    <t>福地こども園</t>
  </si>
  <si>
    <t>0179 (23)0505</t>
    <phoneticPr fontId="2"/>
  </si>
  <si>
    <t>0178 (51)9756</t>
    <phoneticPr fontId="2"/>
  </si>
  <si>
    <t>清水浜元１８１</t>
  </si>
  <si>
    <t xml:space="preserve"> 〃 (754)2009</t>
    <phoneticPr fontId="2"/>
  </si>
  <si>
    <t>成田　王仁</t>
  </si>
  <si>
    <t>036-0338</t>
  </si>
  <si>
    <t>春日町７０</t>
    <rPh sb="0" eb="2">
      <t>カスガ</t>
    </rPh>
    <rPh sb="2" eb="3">
      <t>チョウ</t>
    </rPh>
    <phoneticPr fontId="2"/>
  </si>
  <si>
    <t>017 (741)0614</t>
    <phoneticPr fontId="2"/>
  </si>
  <si>
    <t xml:space="preserve"> 〃 (741)6561</t>
    <phoneticPr fontId="2"/>
  </si>
  <si>
    <t>〃  (33)6780</t>
    <phoneticPr fontId="2"/>
  </si>
  <si>
    <t xml:space="preserve"> 〃  (52)3880</t>
    <phoneticPr fontId="2"/>
  </si>
  <si>
    <t>原田　憲寿</t>
  </si>
  <si>
    <t>株梗木中渡１の１</t>
    <rPh sb="0" eb="3">
      <t>グミノキ</t>
    </rPh>
    <rPh sb="3" eb="4">
      <t>ナカ</t>
    </rPh>
    <rPh sb="4" eb="5">
      <t>ワタリ</t>
    </rPh>
    <phoneticPr fontId="2"/>
  </si>
  <si>
    <t>中居　春雄</t>
  </si>
  <si>
    <t>鶴田鷹ノ尾１１の２</t>
    <rPh sb="0" eb="2">
      <t>ツルタ</t>
    </rPh>
    <rPh sb="2" eb="3">
      <t>タカ</t>
    </rPh>
    <rPh sb="4" eb="5">
      <t>オ</t>
    </rPh>
    <phoneticPr fontId="2"/>
  </si>
  <si>
    <t>0173 (22)2021</t>
    <phoneticPr fontId="2"/>
  </si>
  <si>
    <t>内海　浩幸</t>
  </si>
  <si>
    <t>釜田　信子</t>
  </si>
  <si>
    <t>山田　大介</t>
  </si>
  <si>
    <t>古川　和生</t>
  </si>
  <si>
    <t>木村　憲夫</t>
  </si>
  <si>
    <t>富樫　克輝</t>
  </si>
  <si>
    <t>0173 (35)2820</t>
    <phoneticPr fontId="2"/>
  </si>
  <si>
    <t xml:space="preserve"> 〃  (53)2573</t>
    <phoneticPr fontId="2"/>
  </si>
  <si>
    <t>長末　道夫</t>
  </si>
  <si>
    <t>對馬　嘉晴</t>
  </si>
  <si>
    <t>菊地　康弘</t>
  </si>
  <si>
    <t>木村　生</t>
  </si>
  <si>
    <t>小森　直樹</t>
  </si>
  <si>
    <t xml:space="preserve"> 〃   (58)5725</t>
    <phoneticPr fontId="2"/>
  </si>
  <si>
    <t xml:space="preserve"> 〃 　(55)2005</t>
    <phoneticPr fontId="2"/>
  </si>
  <si>
    <t>0172 (72)1530</t>
    <phoneticPr fontId="2"/>
  </si>
  <si>
    <t>0176 (62)3095</t>
    <phoneticPr fontId="2"/>
  </si>
  <si>
    <t>0175 (63)3173</t>
    <phoneticPr fontId="2"/>
  </si>
  <si>
    <t>0176 (53)8670</t>
    <phoneticPr fontId="2"/>
  </si>
  <si>
    <t>新城平岡２５２の４</t>
    <rPh sb="0" eb="2">
      <t>シンジョウ</t>
    </rPh>
    <rPh sb="2" eb="4">
      <t>ヒラオカ</t>
    </rPh>
    <phoneticPr fontId="2"/>
  </si>
  <si>
    <t>浪岡本郷岸田１７の２</t>
    <rPh sb="0" eb="2">
      <t>ナミオカ</t>
    </rPh>
    <rPh sb="2" eb="4">
      <t>ホンゴウ</t>
    </rPh>
    <rPh sb="4" eb="6">
      <t>キシダ</t>
    </rPh>
    <phoneticPr fontId="2"/>
  </si>
  <si>
    <t>浪岡浪岡若松８４の２</t>
    <rPh sb="0" eb="2">
      <t>ナミオカ</t>
    </rPh>
    <rPh sb="2" eb="4">
      <t>ナミオカ</t>
    </rPh>
    <rPh sb="4" eb="6">
      <t>ワカマツ</t>
    </rPh>
    <phoneticPr fontId="2"/>
  </si>
  <si>
    <t>浪岡五本松岡本１３の４</t>
    <rPh sb="0" eb="2">
      <t>ナミオカ</t>
    </rPh>
    <rPh sb="2" eb="5">
      <t>ゴホンマツ</t>
    </rPh>
    <rPh sb="5" eb="7">
      <t>オカモト</t>
    </rPh>
    <phoneticPr fontId="2"/>
  </si>
  <si>
    <t>浪岡徳才子早稲田９５の１</t>
    <rPh sb="0" eb="2">
      <t>ナミオカ</t>
    </rPh>
    <rPh sb="2" eb="5">
      <t>トクサイシ</t>
    </rPh>
    <rPh sb="5" eb="8">
      <t>ワセダ</t>
    </rPh>
    <phoneticPr fontId="2"/>
  </si>
  <si>
    <t>浪岡北中野上嶋田３８</t>
    <rPh sb="0" eb="2">
      <t>ナミオカ</t>
    </rPh>
    <rPh sb="2" eb="5">
      <t>キタナカノ</t>
    </rPh>
    <rPh sb="5" eb="6">
      <t>カミ</t>
    </rPh>
    <rPh sb="6" eb="8">
      <t>シマダ</t>
    </rPh>
    <phoneticPr fontId="2"/>
  </si>
  <si>
    <t>紙漉沢山越８の１４</t>
    <rPh sb="0" eb="1">
      <t>カミ</t>
    </rPh>
    <rPh sb="1" eb="2">
      <t>ス</t>
    </rPh>
    <rPh sb="2" eb="3">
      <t>サワ</t>
    </rPh>
    <rPh sb="3" eb="5">
      <t>ヤマコシ</t>
    </rPh>
    <phoneticPr fontId="2"/>
  </si>
  <si>
    <t>白金町中平３１の３</t>
    <rPh sb="0" eb="3">
      <t>シロガネマチ</t>
    </rPh>
    <rPh sb="3" eb="5">
      <t>ナカダイ</t>
    </rPh>
    <phoneticPr fontId="2"/>
  </si>
  <si>
    <t>糠塚下屋敷６の３</t>
    <rPh sb="0" eb="2">
      <t>ヌカヅカ</t>
    </rPh>
    <rPh sb="2" eb="5">
      <t>シモヤシキ</t>
    </rPh>
    <phoneticPr fontId="2"/>
  </si>
  <si>
    <t>花巻長坂南４の３</t>
    <rPh sb="0" eb="2">
      <t>ハナマキ</t>
    </rPh>
    <rPh sb="2" eb="4">
      <t>ナガサカ</t>
    </rPh>
    <rPh sb="4" eb="5">
      <t>ミナミ</t>
    </rPh>
    <phoneticPr fontId="2"/>
  </si>
  <si>
    <t>南部町下名久井八森１６の１</t>
    <phoneticPr fontId="2"/>
  </si>
  <si>
    <t>南部町沖田面下村３０の３</t>
    <phoneticPr fontId="2"/>
  </si>
  <si>
    <t>南部町福田源次郎平１９の１</t>
    <phoneticPr fontId="2"/>
  </si>
  <si>
    <t>長根三丁目２４の１</t>
    <phoneticPr fontId="2"/>
  </si>
  <si>
    <t>藤澤　重信</t>
    <rPh sb="0" eb="2">
      <t>フジサワ</t>
    </rPh>
    <rPh sb="3" eb="5">
      <t>シゲノブ</t>
    </rPh>
    <phoneticPr fontId="42"/>
  </si>
  <si>
    <t>長尾　正順</t>
    <rPh sb="0" eb="2">
      <t>ナガオ</t>
    </rPh>
    <rPh sb="3" eb="5">
      <t>セイジュン</t>
    </rPh>
    <phoneticPr fontId="2"/>
  </si>
  <si>
    <t>島守　麻美</t>
    <rPh sb="0" eb="2">
      <t>シマモリ</t>
    </rPh>
    <rPh sb="3" eb="5">
      <t>アサミ</t>
    </rPh>
    <phoneticPr fontId="2"/>
  </si>
  <si>
    <t>杉浦　晶子</t>
    <rPh sb="0" eb="2">
      <t>スギウラ</t>
    </rPh>
    <rPh sb="3" eb="5">
      <t>アキコ</t>
    </rPh>
    <phoneticPr fontId="2"/>
  </si>
  <si>
    <t>杉山　恵美</t>
    <rPh sb="0" eb="2">
      <t>スギヤマ</t>
    </rPh>
    <rPh sb="3" eb="5">
      <t>メグミ</t>
    </rPh>
    <phoneticPr fontId="2"/>
  </si>
  <si>
    <t>平田　浩介</t>
    <rPh sb="0" eb="2">
      <t>ヒラタ</t>
    </rPh>
    <rPh sb="3" eb="5">
      <t>コウスケ</t>
    </rPh>
    <phoneticPr fontId="2"/>
  </si>
  <si>
    <t xml:space="preserve"> 〃   (33)2286</t>
    <phoneticPr fontId="2"/>
  </si>
  <si>
    <t xml:space="preserve"> 〃   (44)6440</t>
    <phoneticPr fontId="2"/>
  </si>
  <si>
    <t xml:space="preserve"> 〃   (35)1181</t>
    <phoneticPr fontId="2"/>
  </si>
  <si>
    <t xml:space="preserve"> 〃   (35)1005</t>
    <phoneticPr fontId="2"/>
  </si>
  <si>
    <t xml:space="preserve"> 〃   (23)6333</t>
    <phoneticPr fontId="2"/>
  </si>
  <si>
    <t xml:space="preserve"> 〃   (53)2874</t>
    <phoneticPr fontId="2"/>
  </si>
  <si>
    <t xml:space="preserve"> 〃   (53)2515</t>
    <phoneticPr fontId="2"/>
  </si>
  <si>
    <t xml:space="preserve"> 〃   (54)3140</t>
    <phoneticPr fontId="2"/>
  </si>
  <si>
    <t xml:space="preserve"> 〃   (54)2648</t>
    <phoneticPr fontId="2"/>
  </si>
  <si>
    <t xml:space="preserve"> 〃   (54)3813</t>
    <phoneticPr fontId="2"/>
  </si>
  <si>
    <t xml:space="preserve"> 〃   (54)3784</t>
    <phoneticPr fontId="2"/>
  </si>
  <si>
    <t xml:space="preserve"> 〃   (65)3159</t>
    <phoneticPr fontId="2"/>
  </si>
  <si>
    <t xml:space="preserve"> 〃   (65)3125</t>
    <phoneticPr fontId="2"/>
  </si>
  <si>
    <t xml:space="preserve"> 〃   (75)5238</t>
    <phoneticPr fontId="2"/>
  </si>
  <si>
    <t xml:space="preserve"> 〃   (73)5570</t>
    <phoneticPr fontId="2"/>
  </si>
  <si>
    <t xml:space="preserve"> 〃   (56)2254</t>
    <phoneticPr fontId="2"/>
  </si>
  <si>
    <t xml:space="preserve"> 〃   (56)2532</t>
    <phoneticPr fontId="2"/>
  </si>
  <si>
    <t xml:space="preserve"> 〃   (52)2170</t>
    <phoneticPr fontId="2"/>
  </si>
  <si>
    <t xml:space="preserve"> 〃   (52)4320</t>
    <phoneticPr fontId="2"/>
  </si>
  <si>
    <t xml:space="preserve"> 〃   (52)3200</t>
    <phoneticPr fontId="2"/>
  </si>
  <si>
    <t xml:space="preserve"> 〃   (84)3103</t>
    <phoneticPr fontId="2"/>
  </si>
  <si>
    <t xml:space="preserve"> 〃  (738)2622</t>
    <phoneticPr fontId="2"/>
  </si>
  <si>
    <t xml:space="preserve"> 0175 (37)4073</t>
    <phoneticPr fontId="2"/>
  </si>
  <si>
    <t xml:space="preserve"> 0179 (32)2340</t>
    <phoneticPr fontId="2"/>
  </si>
  <si>
    <t xml:space="preserve"> 0172 (32)6518</t>
    <phoneticPr fontId="2"/>
  </si>
  <si>
    <t xml:space="preserve"> 0178 (25)2488</t>
    <phoneticPr fontId="2"/>
  </si>
  <si>
    <t xml:space="preserve"> 0172 (52)3072</t>
    <phoneticPr fontId="2"/>
  </si>
  <si>
    <t xml:space="preserve"> 0173 (34)5080</t>
    <phoneticPr fontId="2"/>
  </si>
  <si>
    <t xml:space="preserve"> 0176 (22)1871</t>
    <phoneticPr fontId="2"/>
  </si>
  <si>
    <t xml:space="preserve">  〃 (742)4452</t>
    <phoneticPr fontId="2"/>
  </si>
  <si>
    <t xml:space="preserve"> 017 (722)6017</t>
    <phoneticPr fontId="2"/>
  </si>
  <si>
    <t xml:space="preserve"> 0172 (32)6815</t>
    <phoneticPr fontId="2"/>
  </si>
  <si>
    <t xml:space="preserve">  〃 (764)2600</t>
    <phoneticPr fontId="2"/>
  </si>
  <si>
    <t xml:space="preserve">  〃 (782)5665</t>
    <phoneticPr fontId="2"/>
  </si>
  <si>
    <t xml:space="preserve">  〃 (726)2112</t>
    <phoneticPr fontId="2"/>
  </si>
  <si>
    <t xml:space="preserve">  〃 (742)3935</t>
    <phoneticPr fontId="2"/>
  </si>
  <si>
    <t xml:space="preserve">  〃 (775)2125</t>
    <phoneticPr fontId="2"/>
  </si>
  <si>
    <t xml:space="preserve">  〃 (781)0433</t>
    <phoneticPr fontId="2"/>
  </si>
  <si>
    <t xml:space="preserve">  〃 (739)3441</t>
    <phoneticPr fontId="2"/>
  </si>
  <si>
    <t xml:space="preserve">  〃 (788)0911</t>
    <phoneticPr fontId="2"/>
  </si>
  <si>
    <t xml:space="preserve">  〃 (743)2027</t>
    <phoneticPr fontId="2"/>
  </si>
  <si>
    <t xml:space="preserve">  〃 (781)1637</t>
    <phoneticPr fontId="2"/>
  </si>
  <si>
    <t xml:space="preserve">  〃 (742)2292</t>
    <phoneticPr fontId="2"/>
  </si>
  <si>
    <t xml:space="preserve">  〃 (742)0985</t>
    <phoneticPr fontId="2"/>
  </si>
  <si>
    <t xml:space="preserve">  〃 (774)2262</t>
    <phoneticPr fontId="2"/>
  </si>
  <si>
    <t xml:space="preserve">  〃 (776)8639</t>
    <phoneticPr fontId="2"/>
  </si>
  <si>
    <t xml:space="preserve">  〃 (754)2056</t>
    <phoneticPr fontId="2"/>
  </si>
  <si>
    <t xml:space="preserve">  〃 (781)1577</t>
    <phoneticPr fontId="2"/>
  </si>
  <si>
    <t xml:space="preserve">  〃 (734)7728</t>
    <phoneticPr fontId="2"/>
  </si>
  <si>
    <t xml:space="preserve">  〃 (741)6825</t>
    <phoneticPr fontId="2"/>
  </si>
  <si>
    <t xml:space="preserve">  〃 (741)6339</t>
    <phoneticPr fontId="2"/>
  </si>
  <si>
    <t xml:space="preserve">  〃 (776)6649</t>
    <phoneticPr fontId="2"/>
  </si>
  <si>
    <t xml:space="preserve">  〃 (742)6089</t>
    <phoneticPr fontId="2"/>
  </si>
  <si>
    <t xml:space="preserve">  〃 (734)3712</t>
    <phoneticPr fontId="2"/>
  </si>
  <si>
    <t xml:space="preserve">  〃   (32)6669</t>
    <phoneticPr fontId="2"/>
  </si>
  <si>
    <t xml:space="preserve">  〃   (32)3984</t>
    <phoneticPr fontId="2"/>
  </si>
  <si>
    <t xml:space="preserve">  〃   (33)8080</t>
    <phoneticPr fontId="2"/>
  </si>
  <si>
    <t xml:space="preserve">  〃   (34)1320</t>
    <phoneticPr fontId="2"/>
  </si>
  <si>
    <t xml:space="preserve">  〃   (88)3611</t>
    <phoneticPr fontId="2"/>
  </si>
  <si>
    <t xml:space="preserve">  〃   (32)7507</t>
    <phoneticPr fontId="2"/>
  </si>
  <si>
    <t xml:space="preserve">  〃   (88)3733</t>
    <phoneticPr fontId="2"/>
  </si>
  <si>
    <t xml:space="preserve">  〃   (33)5688</t>
    <phoneticPr fontId="2"/>
  </si>
  <si>
    <t xml:space="preserve"> 0178 (33)4011</t>
    <phoneticPr fontId="2"/>
  </si>
  <si>
    <t xml:space="preserve">  〃   (27)2096</t>
    <phoneticPr fontId="2"/>
  </si>
  <si>
    <t xml:space="preserve">  〃   (45)2312</t>
    <phoneticPr fontId="2"/>
  </si>
  <si>
    <t xml:space="preserve">  〃   (22)2224</t>
    <phoneticPr fontId="2"/>
  </si>
  <si>
    <t xml:space="preserve">  〃   (33)1334</t>
    <phoneticPr fontId="2"/>
  </si>
  <si>
    <t xml:space="preserve">  〃   (24)4810</t>
    <phoneticPr fontId="2"/>
  </si>
  <si>
    <t xml:space="preserve">  〃   (45)1941</t>
    <phoneticPr fontId="2"/>
  </si>
  <si>
    <t xml:space="preserve">  〃   (96)5517</t>
    <phoneticPr fontId="2"/>
  </si>
  <si>
    <t xml:space="preserve">  〃   (45)5974</t>
    <phoneticPr fontId="2"/>
  </si>
  <si>
    <t xml:space="preserve">  〃   (22)6487</t>
    <phoneticPr fontId="2"/>
  </si>
  <si>
    <t xml:space="preserve">  〃   (25)3516</t>
    <phoneticPr fontId="2"/>
  </si>
  <si>
    <t xml:space="preserve">  〃   (22)2860</t>
    <phoneticPr fontId="2"/>
  </si>
  <si>
    <t xml:space="preserve">  〃   (22)7957</t>
    <phoneticPr fontId="2"/>
  </si>
  <si>
    <t xml:space="preserve">  〃   (45)1993</t>
    <phoneticPr fontId="2"/>
  </si>
  <si>
    <t xml:space="preserve">  〃   (54)8220</t>
    <phoneticPr fontId="2"/>
  </si>
  <si>
    <t xml:space="preserve">  〃   (35)5150</t>
    <phoneticPr fontId="2"/>
  </si>
  <si>
    <t xml:space="preserve">  〃   (34)2222</t>
    <phoneticPr fontId="2"/>
  </si>
  <si>
    <t xml:space="preserve">  〃   (52)2459</t>
    <phoneticPr fontId="2"/>
  </si>
  <si>
    <t xml:space="preserve">  〃   (23)2518</t>
    <phoneticPr fontId="2"/>
  </si>
  <si>
    <t xml:space="preserve">  〃   (23)3797</t>
    <phoneticPr fontId="2"/>
  </si>
  <si>
    <t xml:space="preserve">  〃  (53)7941</t>
    <phoneticPr fontId="2"/>
  </si>
  <si>
    <t xml:space="preserve">  〃  (51)1888</t>
    <phoneticPr fontId="2"/>
  </si>
  <si>
    <t xml:space="preserve">  〃  (22)2491</t>
    <phoneticPr fontId="2"/>
  </si>
  <si>
    <t xml:space="preserve">  〃  (22)5070</t>
    <phoneticPr fontId="2"/>
  </si>
  <si>
    <t xml:space="preserve">  〃  (22)1530</t>
    <phoneticPr fontId="2"/>
  </si>
  <si>
    <t xml:space="preserve">  〃  (24)2832</t>
    <phoneticPr fontId="2"/>
  </si>
  <si>
    <t xml:space="preserve">  〃  (42)3673</t>
    <phoneticPr fontId="2"/>
  </si>
  <si>
    <t xml:space="preserve">  〃  (34)5255</t>
    <phoneticPr fontId="2"/>
  </si>
  <si>
    <t xml:space="preserve">  〃  (62)4305</t>
    <phoneticPr fontId="2"/>
  </si>
  <si>
    <t xml:space="preserve">  〃  (76)1801</t>
    <phoneticPr fontId="2"/>
  </si>
  <si>
    <t>医療専門課程看護</t>
  </si>
  <si>
    <t>トータルファッション</t>
    <phoneticPr fontId="2"/>
  </si>
  <si>
    <t>メディカルビジネス</t>
    <phoneticPr fontId="2"/>
  </si>
  <si>
    <t>販売実務</t>
    <rPh sb="0" eb="4">
      <t>ハンバイジツム</t>
    </rPh>
    <phoneticPr fontId="2"/>
  </si>
  <si>
    <t>情報経理</t>
    <rPh sb="2" eb="4">
      <t>ケイリ</t>
    </rPh>
    <phoneticPr fontId="2"/>
  </si>
  <si>
    <t>総合実務</t>
    <rPh sb="0" eb="2">
      <t>ソウゴウ</t>
    </rPh>
    <rPh sb="2" eb="4">
      <t>ジツム</t>
    </rPh>
    <phoneticPr fontId="2"/>
  </si>
  <si>
    <t>ＩＴ情報</t>
    <rPh sb="2" eb="4">
      <t>ジョウホウ</t>
    </rPh>
    <phoneticPr fontId="2"/>
  </si>
  <si>
    <t>医療事務</t>
    <rPh sb="0" eb="4">
      <t>イリョウジム</t>
    </rPh>
    <phoneticPr fontId="2"/>
  </si>
  <si>
    <t>公務員</t>
    <phoneticPr fontId="2"/>
  </si>
  <si>
    <t>こども</t>
    <phoneticPr fontId="2"/>
  </si>
  <si>
    <t>公務員・公務員速修</t>
    <rPh sb="0" eb="3">
      <t>コウムイン</t>
    </rPh>
    <rPh sb="4" eb="9">
      <t>コウムインソクシュウ</t>
    </rPh>
    <phoneticPr fontId="2"/>
  </si>
  <si>
    <t>スポーツ柔整</t>
    <phoneticPr fontId="2"/>
  </si>
  <si>
    <t>8524</t>
  </si>
  <si>
    <t>医療事務・ドクターズクラーク</t>
  </si>
  <si>
    <t>佐藤 都留雄</t>
    <rPh sb="0" eb="2">
      <t>サトウ</t>
    </rPh>
    <rPh sb="3" eb="5">
      <t>ツル</t>
    </rPh>
    <rPh sb="5" eb="6">
      <t>ユウ</t>
    </rPh>
    <phoneticPr fontId="2"/>
  </si>
  <si>
    <t>学部学科によらない本務教員</t>
    <rPh sb="0" eb="2">
      <t>ガクブ</t>
    </rPh>
    <rPh sb="2" eb="4">
      <t>ガッカ</t>
    </rPh>
    <rPh sb="9" eb="11">
      <t>ホンム</t>
    </rPh>
    <rPh sb="11" eb="13">
      <t>キョウイン</t>
    </rPh>
    <phoneticPr fontId="2"/>
  </si>
  <si>
    <t>B031</t>
  </si>
  <si>
    <t>分園ほりこし</t>
  </si>
  <si>
    <t>036-8161</t>
  </si>
  <si>
    <t>大清水一丁目１１の４２</t>
  </si>
  <si>
    <t xml:space="preserve"> 〃   (55)8153</t>
    <phoneticPr fontId="2"/>
  </si>
  <si>
    <t>高等学校
　（定時制）</t>
    <phoneticPr fontId="2"/>
  </si>
  <si>
    <t>高等学校
　（通信制）</t>
    <phoneticPr fontId="2"/>
  </si>
  <si>
    <t>～</t>
  </si>
  <si>
    <t>人</t>
    <rPh sb="0" eb="1">
      <t>ニン</t>
    </rPh>
    <phoneticPr fontId="2"/>
  </si>
  <si>
    <t>養護教諭
養護助教諭
栄養教諭</t>
    <phoneticPr fontId="2"/>
  </si>
  <si>
    <t>指導主事</t>
    <phoneticPr fontId="2"/>
  </si>
  <si>
    <t>在学者数　
高等部学科別</t>
    <rPh sb="0" eb="1">
      <t>ザイ</t>
    </rPh>
    <rPh sb="1" eb="2">
      <t>ガク</t>
    </rPh>
    <rPh sb="2" eb="3">
      <t>モノ</t>
    </rPh>
    <rPh sb="3" eb="4">
      <t>スウ</t>
    </rPh>
    <phoneticPr fontId="2"/>
  </si>
  <si>
    <t>弘前市中別所向野２２７の６</t>
    <phoneticPr fontId="2"/>
  </si>
  <si>
    <t>036-8385
036-1322</t>
    <phoneticPr fontId="2"/>
  </si>
  <si>
    <t>高等学校
　（全日制）</t>
    <phoneticPr fontId="2"/>
  </si>
  <si>
    <t>等 数
学校医</t>
    <rPh sb="0" eb="1">
      <t>トウ</t>
    </rPh>
    <rPh sb="2" eb="3">
      <t>スウ</t>
    </rPh>
    <phoneticPr fontId="2"/>
  </si>
  <si>
    <t>田向二丁目１１の１５</t>
    <rPh sb="0" eb="2">
      <t>タムカイ</t>
    </rPh>
    <rPh sb="2" eb="5">
      <t>ニチョウメ</t>
    </rPh>
    <phoneticPr fontId="2"/>
  </si>
  <si>
    <t>〃</t>
    <phoneticPr fontId="2"/>
  </si>
  <si>
    <t>〃</t>
    <phoneticPr fontId="2"/>
  </si>
  <si>
    <t>学校法人</t>
    <rPh sb="0" eb="2">
      <t>ガッコウ</t>
    </rPh>
    <rPh sb="2" eb="4">
      <t>ホウジン</t>
    </rPh>
    <phoneticPr fontId="2"/>
  </si>
  <si>
    <t>帰国生徒数</t>
    <rPh sb="0" eb="2">
      <t>キコク</t>
    </rPh>
    <rPh sb="2" eb="4">
      <t>セイト</t>
    </rPh>
    <rPh sb="4" eb="5">
      <t>スウ</t>
    </rPh>
    <phoneticPr fontId="2"/>
  </si>
  <si>
    <t>外国人生徒数</t>
    <rPh sb="0" eb="3">
      <t>ガイコクジン</t>
    </rPh>
    <rPh sb="3" eb="5">
      <t>セイト</t>
    </rPh>
    <rPh sb="5" eb="6">
      <t>スウ</t>
    </rPh>
    <phoneticPr fontId="2"/>
  </si>
  <si>
    <t>　　 （８）　各種学校</t>
    <rPh sb="7" eb="8">
      <t>カク</t>
    </rPh>
    <rPh sb="8" eb="9">
      <t>タネ</t>
    </rPh>
    <rPh sb="9" eb="10">
      <t>ガク</t>
    </rPh>
    <rPh sb="10" eb="11">
      <t>コウ</t>
    </rPh>
    <phoneticPr fontId="2"/>
  </si>
  <si>
    <t xml:space="preserve">※学級数には、園児・児童・生徒が在籍していない学級は含まれていない。
※大学、短期大学、高等専門学校の幼児・児童・生徒・学生数には専攻科、
　別科等は含まれていない。
※大学の本務教員数には学部学科によらない者も含む。 </t>
    <rPh sb="36" eb="38">
      <t>ダイガク</t>
    </rPh>
    <rPh sb="39" eb="41">
      <t>タンキ</t>
    </rPh>
    <rPh sb="41" eb="43">
      <t>ダイガク</t>
    </rPh>
    <rPh sb="44" eb="46">
      <t>コウトウ</t>
    </rPh>
    <rPh sb="46" eb="48">
      <t>センモン</t>
    </rPh>
    <rPh sb="48" eb="50">
      <t>ガッコウ</t>
    </rPh>
    <rPh sb="65" eb="67">
      <t>センコウ</t>
    </rPh>
    <rPh sb="67" eb="68">
      <t>カ</t>
    </rPh>
    <rPh sb="71" eb="73">
      <t>ベッカ</t>
    </rPh>
    <rPh sb="73" eb="74">
      <t>トウ</t>
    </rPh>
    <rPh sb="75" eb="76">
      <t>フク</t>
    </rPh>
    <rPh sb="85" eb="87">
      <t>ダイガク</t>
    </rPh>
    <rPh sb="88" eb="90">
      <t>ホンム</t>
    </rPh>
    <rPh sb="90" eb="93">
      <t>キョウインスウ</t>
    </rPh>
    <rPh sb="95" eb="97">
      <t>ガクブ</t>
    </rPh>
    <rPh sb="97" eb="99">
      <t>ガッカ</t>
    </rPh>
    <rPh sb="104" eb="105">
      <t>モノ</t>
    </rPh>
    <rPh sb="106" eb="107">
      <t>フク</t>
    </rPh>
    <phoneticPr fontId="2"/>
  </si>
  <si>
    <t>弘前市　32</t>
  </si>
  <si>
    <t>つがる市　7</t>
  </si>
  <si>
    <t>北津軽郡　9</t>
  </si>
  <si>
    <t>西北　32</t>
  </si>
  <si>
    <t>0188</t>
    <phoneticPr fontId="2"/>
  </si>
  <si>
    <t>佐藤　卓司</t>
  </si>
  <si>
    <t>林　亨</t>
  </si>
  <si>
    <t>寺口　朋男</t>
  </si>
  <si>
    <t>八嶋　俊次</t>
  </si>
  <si>
    <t>吉田　朝子</t>
  </si>
  <si>
    <t>中奥　尚子</t>
  </si>
  <si>
    <t>木村　朋子</t>
  </si>
  <si>
    <t>木村　俊秀</t>
  </si>
  <si>
    <t>新谷　勝一</t>
  </si>
  <si>
    <t>石山　宏一</t>
  </si>
  <si>
    <t>新堂　正一</t>
  </si>
  <si>
    <t>田浦　ルミ</t>
  </si>
  <si>
    <t>長根　朋子</t>
  </si>
  <si>
    <t>佐藤　智義</t>
  </si>
  <si>
    <t>千葉　義幸</t>
  </si>
  <si>
    <t>工藤　圭子</t>
  </si>
  <si>
    <t>小枝　康幸</t>
  </si>
  <si>
    <t>工藤　隆幸</t>
  </si>
  <si>
    <t>番場　武明</t>
  </si>
  <si>
    <t>森　靖</t>
  </si>
  <si>
    <t>木村　道浩</t>
  </si>
  <si>
    <t>野坂　佳孝</t>
  </si>
  <si>
    <t>高杉　洋子</t>
  </si>
  <si>
    <t>島守　詩子</t>
  </si>
  <si>
    <t>新郷</t>
  </si>
  <si>
    <t>上北郡　14</t>
  </si>
  <si>
    <t>上北　28</t>
  </si>
  <si>
    <t>下北　14</t>
  </si>
  <si>
    <t>高屋　美穂</t>
  </si>
  <si>
    <t>管　宏</t>
  </si>
  <si>
    <t>横　由紀</t>
  </si>
  <si>
    <t>米田　裕子</t>
  </si>
  <si>
    <t>成田　基之</t>
  </si>
  <si>
    <t>藤森　裕之</t>
  </si>
  <si>
    <t>中野　寿彦</t>
  </si>
  <si>
    <t>竹内　明人</t>
  </si>
  <si>
    <t>梅津　知己</t>
  </si>
  <si>
    <t>藤川　俊彦</t>
  </si>
  <si>
    <t>中村　邦夫</t>
  </si>
  <si>
    <t>6142</t>
  </si>
  <si>
    <t>五所川原工科</t>
  </si>
  <si>
    <t>6139</t>
  </si>
  <si>
    <t>三本木農業恵拓</t>
  </si>
  <si>
    <t>大瀬　幸治</t>
  </si>
  <si>
    <t>川野　優子</t>
  </si>
  <si>
    <t>千葉　栄美</t>
  </si>
  <si>
    <t>玉井　勝弘</t>
  </si>
  <si>
    <t>種市　朋哉</t>
  </si>
  <si>
    <t>竹谷　孝治</t>
  </si>
  <si>
    <t>おおぼし保育園</t>
  </si>
  <si>
    <t>さんない</t>
  </si>
  <si>
    <t>おくない</t>
  </si>
  <si>
    <t>030-0121</t>
  </si>
  <si>
    <t xml:space="preserve"> 〃 (738)3589</t>
  </si>
  <si>
    <t xml:space="preserve"> 〃 (781)8010</t>
  </si>
  <si>
    <t xml:space="preserve"> 〃 (754)2108</t>
  </si>
  <si>
    <t>B032</t>
  </si>
  <si>
    <t>B033</t>
  </si>
  <si>
    <t>B034</t>
  </si>
  <si>
    <t>青森市計　36</t>
  </si>
  <si>
    <t>B035</t>
  </si>
  <si>
    <t>036-8232</t>
  </si>
  <si>
    <t xml:space="preserve"> 〃  (34)2444</t>
  </si>
  <si>
    <t>黒石市計　10</t>
  </si>
  <si>
    <t>B036</t>
  </si>
  <si>
    <t>黒石保善園</t>
  </si>
  <si>
    <t>西ヶ丘６３</t>
  </si>
  <si>
    <t xml:space="preserve"> 〃   (52)2758</t>
    <phoneticPr fontId="2"/>
  </si>
  <si>
    <t>B037</t>
  </si>
  <si>
    <t>たっここども園</t>
  </si>
  <si>
    <t>田子町田子天神堂向７２</t>
  </si>
  <si>
    <t>0179 (32)2229</t>
  </si>
  <si>
    <t>※入学定員は現在のもの。入学定員及び学生数の合計は正規の学部学科生のみである。（大学院、専攻科、別科、聴講生等は含まない）</t>
    <rPh sb="1" eb="3">
      <t>ニュウガク</t>
    </rPh>
    <rPh sb="3" eb="5">
      <t>テイイン</t>
    </rPh>
    <rPh sb="6" eb="8">
      <t>ゲンザイ</t>
    </rPh>
    <rPh sb="12" eb="14">
      <t>ニュウガク</t>
    </rPh>
    <rPh sb="14" eb="16">
      <t>テイイン</t>
    </rPh>
    <rPh sb="16" eb="17">
      <t>オヨ</t>
    </rPh>
    <rPh sb="18" eb="21">
      <t>ガクセイスウ</t>
    </rPh>
    <rPh sb="22" eb="24">
      <t>ゴウケイ</t>
    </rPh>
    <rPh sb="25" eb="27">
      <t>セイキ</t>
    </rPh>
    <rPh sb="28" eb="30">
      <t>ガクブ</t>
    </rPh>
    <rPh sb="30" eb="32">
      <t>ガッカ</t>
    </rPh>
    <rPh sb="32" eb="33">
      <t>セイ</t>
    </rPh>
    <rPh sb="40" eb="43">
      <t>ダイガクイン</t>
    </rPh>
    <rPh sb="44" eb="46">
      <t>センコウ</t>
    </rPh>
    <rPh sb="46" eb="47">
      <t>カ</t>
    </rPh>
    <rPh sb="48" eb="50">
      <t>ベッカ</t>
    </rPh>
    <rPh sb="51" eb="54">
      <t>チョウコウセイ</t>
    </rPh>
    <rPh sb="54" eb="55">
      <t>トウ</t>
    </rPh>
    <rPh sb="56" eb="57">
      <t>フク</t>
    </rPh>
    <phoneticPr fontId="2"/>
  </si>
  <si>
    <t>※　弘大・・・教育基礎調査のその他「本務教員」を計上するか検討。（本務教員数が表によって異なっており、そのたびに注釈が必要となっている）</t>
    <rPh sb="2" eb="4">
      <t>ヒロダイ</t>
    </rPh>
    <rPh sb="7" eb="9">
      <t>キョウイク</t>
    </rPh>
    <rPh sb="9" eb="11">
      <t>キソ</t>
    </rPh>
    <rPh sb="11" eb="13">
      <t>チョウサ</t>
    </rPh>
    <rPh sb="16" eb="17">
      <t>タ</t>
    </rPh>
    <rPh sb="18" eb="20">
      <t>ホンム</t>
    </rPh>
    <rPh sb="20" eb="22">
      <t>キョウイン</t>
    </rPh>
    <rPh sb="24" eb="26">
      <t>ケイジョウ</t>
    </rPh>
    <rPh sb="29" eb="31">
      <t>ケントウ</t>
    </rPh>
    <rPh sb="33" eb="35">
      <t>ホンム</t>
    </rPh>
    <rPh sb="35" eb="38">
      <t>キョウインスウ</t>
    </rPh>
    <rPh sb="39" eb="40">
      <t>ヒョウ</t>
    </rPh>
    <rPh sb="44" eb="45">
      <t>コト</t>
    </rPh>
    <rPh sb="56" eb="58">
      <t>チュウシャク</t>
    </rPh>
    <rPh sb="59" eb="61">
      <t>ヒツヨウ</t>
    </rPh>
    <phoneticPr fontId="2"/>
  </si>
  <si>
    <t>(福田　眞作)</t>
    <rPh sb="1" eb="3">
      <t>フクダ</t>
    </rPh>
    <rPh sb="4" eb="6">
      <t>シンサク</t>
    </rPh>
    <phoneticPr fontId="2"/>
  </si>
  <si>
    <t>人文社会科学部
（旧：人文学部）</t>
    <rPh sb="0" eb="2">
      <t>ジンブン</t>
    </rPh>
    <rPh sb="2" eb="4">
      <t>シャカイ</t>
    </rPh>
    <rPh sb="4" eb="5">
      <t>カ</t>
    </rPh>
    <rPh sb="5" eb="7">
      <t>ガクブ</t>
    </rPh>
    <rPh sb="9" eb="10">
      <t>キュウ</t>
    </rPh>
    <rPh sb="11" eb="13">
      <t>ジンブン</t>
    </rPh>
    <rPh sb="13" eb="15">
      <t>ガクブ</t>
    </rPh>
    <phoneticPr fontId="2"/>
  </si>
  <si>
    <t>飯島　裕胤</t>
    <rPh sb="3" eb="4">
      <t>ユウ</t>
    </rPh>
    <phoneticPr fontId="2"/>
  </si>
  <si>
    <t xml:space="preserve"> 本部・人文学部・人文社会科学部･教育学部</t>
    <rPh sb="1" eb="3">
      <t>ホンブ</t>
    </rPh>
    <rPh sb="9" eb="11">
      <t>ジンブン</t>
    </rPh>
    <rPh sb="11" eb="13">
      <t>シャカイ</t>
    </rPh>
    <rPh sb="13" eb="15">
      <t>カガク</t>
    </rPh>
    <rPh sb="15" eb="16">
      <t>ブ</t>
    </rPh>
    <phoneticPr fontId="2"/>
  </si>
  <si>
    <t xml:space="preserve"> 医学部保健学科・心理支援科学科</t>
    <rPh sb="1" eb="4">
      <t>イガクブ</t>
    </rPh>
    <rPh sb="4" eb="6">
      <t>ホケン</t>
    </rPh>
    <rPh sb="6" eb="8">
      <t>ガッカ</t>
    </rPh>
    <rPh sb="9" eb="14">
      <t>シンリシエンカ</t>
    </rPh>
    <rPh sb="14" eb="16">
      <t>ガッカ</t>
    </rPh>
    <phoneticPr fontId="2"/>
  </si>
  <si>
    <t>心理支援科学科</t>
    <rPh sb="0" eb="2">
      <t>シンリ</t>
    </rPh>
    <rPh sb="2" eb="4">
      <t>シエン</t>
    </rPh>
    <rPh sb="4" eb="6">
      <t>カガク</t>
    </rPh>
    <rPh sb="5" eb="7">
      <t>ガッカ</t>
    </rPh>
    <phoneticPr fontId="2"/>
  </si>
  <si>
    <t>飯島　裕胤</t>
    <rPh sb="0" eb="2">
      <t>イイジマ</t>
    </rPh>
    <rPh sb="3" eb="4">
      <t>ユウ</t>
    </rPh>
    <phoneticPr fontId="2"/>
  </si>
  <si>
    <t>教職実践専攻</t>
    <rPh sb="0" eb="2">
      <t>キョウショク</t>
    </rPh>
    <rPh sb="2" eb="4">
      <t>ジッセン</t>
    </rPh>
    <rPh sb="4" eb="6">
      <t>センコウ</t>
    </rPh>
    <phoneticPr fontId="2"/>
  </si>
  <si>
    <t>保健学研究科
（博士前期課程）</t>
    <rPh sb="0" eb="2">
      <t>ホケン</t>
    </rPh>
    <rPh sb="2" eb="3">
      <t>ガク</t>
    </rPh>
    <rPh sb="3" eb="5">
      <t>ケンキュウ</t>
    </rPh>
    <rPh sb="5" eb="6">
      <t>カ</t>
    </rPh>
    <rPh sb="8" eb="10">
      <t>ハクシ</t>
    </rPh>
    <rPh sb="10" eb="12">
      <t>ゼンキ</t>
    </rPh>
    <rPh sb="12" eb="14">
      <t>カテイ</t>
    </rPh>
    <phoneticPr fontId="2"/>
  </si>
  <si>
    <t>保健学専攻</t>
    <rPh sb="0" eb="2">
      <t>ホケン</t>
    </rPh>
    <rPh sb="2" eb="3">
      <t>ガク</t>
    </rPh>
    <rPh sb="3" eb="5">
      <t>センコウ</t>
    </rPh>
    <phoneticPr fontId="2"/>
  </si>
  <si>
    <t>保健学研究科
（博士後期課程）</t>
    <rPh sb="0" eb="2">
      <t>ホケン</t>
    </rPh>
    <rPh sb="2" eb="3">
      <t>ガク</t>
    </rPh>
    <rPh sb="3" eb="5">
      <t>ケンキュウ</t>
    </rPh>
    <rPh sb="5" eb="6">
      <t>カ</t>
    </rPh>
    <rPh sb="8" eb="10">
      <t>ハクシ</t>
    </rPh>
    <rPh sb="10" eb="12">
      <t>コウキ</t>
    </rPh>
    <rPh sb="12" eb="14">
      <t>カテイ</t>
    </rPh>
    <phoneticPr fontId="2"/>
  </si>
  <si>
    <t xml:space="preserve"> 地域社会研究科・地域共創科学研究科</t>
    <rPh sb="1" eb="3">
      <t>チイキ</t>
    </rPh>
    <rPh sb="3" eb="5">
      <t>シャカイ</t>
    </rPh>
    <rPh sb="5" eb="7">
      <t>ケンキュウ</t>
    </rPh>
    <rPh sb="7" eb="8">
      <t>カ</t>
    </rPh>
    <rPh sb="9" eb="11">
      <t>チイキ</t>
    </rPh>
    <rPh sb="11" eb="13">
      <t>キョウソウ</t>
    </rPh>
    <rPh sb="13" eb="15">
      <t>カガク</t>
    </rPh>
    <rPh sb="15" eb="18">
      <t>ケンキュウカ</t>
    </rPh>
    <phoneticPr fontId="2"/>
  </si>
  <si>
    <t>地域共創科学研究科
（修士課程）</t>
    <rPh sb="0" eb="2">
      <t>チイキ</t>
    </rPh>
    <rPh sb="2" eb="4">
      <t>キョウソウ</t>
    </rPh>
    <rPh sb="4" eb="6">
      <t>カガク</t>
    </rPh>
    <rPh sb="6" eb="8">
      <t>ケンキュウ</t>
    </rPh>
    <rPh sb="8" eb="9">
      <t>カ</t>
    </rPh>
    <rPh sb="11" eb="13">
      <t>シュウシ</t>
    </rPh>
    <rPh sb="13" eb="15">
      <t>カテイ</t>
    </rPh>
    <phoneticPr fontId="2"/>
  </si>
  <si>
    <t>水野　憲一</t>
    <rPh sb="0" eb="2">
      <t>ミズノ</t>
    </rPh>
    <rPh sb="3" eb="5">
      <t>ケンイチ</t>
    </rPh>
    <phoneticPr fontId="2"/>
  </si>
  <si>
    <t>(佐藤　　　敬)</t>
    <rPh sb="1" eb="3">
      <t>サトウ</t>
    </rPh>
    <rPh sb="6" eb="7">
      <t>タカシ</t>
    </rPh>
    <phoneticPr fontId="2"/>
  </si>
  <si>
    <t>一戸　とも子</t>
    <rPh sb="0" eb="2">
      <t>イチノヘ</t>
    </rPh>
    <rPh sb="5" eb="6">
      <t>コ</t>
    </rPh>
    <phoneticPr fontId="2"/>
  </si>
  <si>
    <t>柴田学園大学</t>
    <rPh sb="0" eb="2">
      <t>シバタ</t>
    </rPh>
    <rPh sb="2" eb="4">
      <t>ガクエン</t>
    </rPh>
    <phoneticPr fontId="2"/>
  </si>
  <si>
    <t>生活創生学部</t>
    <rPh sb="0" eb="2">
      <t>セイカツ</t>
    </rPh>
    <rPh sb="2" eb="4">
      <t>ソウセイ</t>
    </rPh>
    <rPh sb="4" eb="6">
      <t>ガクブ</t>
    </rPh>
    <phoneticPr fontId="2"/>
  </si>
  <si>
    <t>健康栄養学科</t>
    <rPh sb="0" eb="2">
      <t>ケンコウ</t>
    </rPh>
    <rPh sb="2" eb="4">
      <t>エイヨウ</t>
    </rPh>
    <rPh sb="4" eb="6">
      <t>ガッカ</t>
    </rPh>
    <phoneticPr fontId="2"/>
  </si>
  <si>
    <t>こども発達学科</t>
    <rPh sb="3" eb="5">
      <t>ハッタツ</t>
    </rPh>
    <rPh sb="5" eb="7">
      <t>ガッカ</t>
    </rPh>
    <phoneticPr fontId="2"/>
  </si>
  <si>
    <t>(藁科　勝之)</t>
    <rPh sb="1" eb="2">
      <t>ワラ</t>
    </rPh>
    <rPh sb="2" eb="3">
      <t>シナ</t>
    </rPh>
    <rPh sb="4" eb="6">
      <t>カツユキ</t>
    </rPh>
    <phoneticPr fontId="2"/>
  </si>
  <si>
    <t>竹内　貴弘</t>
    <rPh sb="0" eb="2">
      <t>タケウチ</t>
    </rPh>
    <rPh sb="3" eb="5">
      <t>タカヒロ</t>
    </rPh>
    <phoneticPr fontId="2"/>
  </si>
  <si>
    <t>坂本　禎智</t>
    <rPh sb="0" eb="2">
      <t>サカモト</t>
    </rPh>
    <rPh sb="3" eb="4">
      <t>テイ</t>
    </rPh>
    <rPh sb="4" eb="5">
      <t>サトシ</t>
    </rPh>
    <phoneticPr fontId="2"/>
  </si>
  <si>
    <t>〒030-0961</t>
  </si>
  <si>
    <t xml:space="preserve"> 青森市浪打二丁目6の32</t>
    <rPh sb="1" eb="4">
      <t>アオモリシ</t>
    </rPh>
    <rPh sb="4" eb="5">
      <t>ナミ</t>
    </rPh>
    <rPh sb="5" eb="6">
      <t>ウ</t>
    </rPh>
    <rPh sb="6" eb="7">
      <t>2</t>
    </rPh>
    <rPh sb="7" eb="9">
      <t>チョウメ</t>
    </rPh>
    <phoneticPr fontId="2"/>
  </si>
  <si>
    <t>柴田学園大学短期大学部</t>
    <rPh sb="0" eb="2">
      <t>シバタ</t>
    </rPh>
    <rPh sb="2" eb="4">
      <t>ガクエン</t>
    </rPh>
    <rPh sb="4" eb="6">
      <t>ダイガク</t>
    </rPh>
    <rPh sb="10" eb="11">
      <t>ブ</t>
    </rPh>
    <phoneticPr fontId="2"/>
  </si>
  <si>
    <t>〒036-8503</t>
  </si>
  <si>
    <t xml:space="preserve"> 弘前市上瓦ヶ町25</t>
    <rPh sb="1" eb="4">
      <t>ヒロサキシ</t>
    </rPh>
    <rPh sb="4" eb="5">
      <t>ウエ</t>
    </rPh>
    <rPh sb="5" eb="6">
      <t>カワラ</t>
    </rPh>
    <rPh sb="7" eb="8">
      <t>マチ</t>
    </rPh>
    <phoneticPr fontId="2"/>
  </si>
  <si>
    <t>(下田　肇)</t>
    <rPh sb="1" eb="3">
      <t>シモダ</t>
    </rPh>
    <rPh sb="4" eb="5">
      <t>ハジメ</t>
    </rPh>
    <phoneticPr fontId="2"/>
  </si>
  <si>
    <t xml:space="preserve"> 〒039-1192</t>
  </si>
  <si>
    <t>八戸市田面木上野平16の1</t>
    <rPh sb="0" eb="3">
      <t>ハチノヘシ</t>
    </rPh>
    <rPh sb="3" eb="4">
      <t>タ</t>
    </rPh>
    <rPh sb="4" eb="5">
      <t>メン</t>
    </rPh>
    <rPh sb="5" eb="6">
      <t>キ</t>
    </rPh>
    <rPh sb="6" eb="8">
      <t>ウエノ</t>
    </rPh>
    <rPh sb="8" eb="9">
      <t>ヒラ</t>
    </rPh>
    <phoneticPr fontId="2"/>
  </si>
  <si>
    <t>　0178(27)7223</t>
  </si>
  <si>
    <t>別科 調理師養成 1年課程</t>
    <rPh sb="0" eb="2">
      <t>ベッカ</t>
    </rPh>
    <rPh sb="3" eb="6">
      <t>チョウリシ</t>
    </rPh>
    <rPh sb="6" eb="8">
      <t>ヨウセイ</t>
    </rPh>
    <rPh sb="10" eb="11">
      <t>ネン</t>
    </rPh>
    <rPh sb="11" eb="13">
      <t>カテイ</t>
    </rPh>
    <phoneticPr fontId="2"/>
  </si>
  <si>
    <t>八戸学院大学短期大学部</t>
    <rPh sb="0" eb="1">
      <t>ハチ</t>
    </rPh>
    <rPh sb="1" eb="2">
      <t>ト</t>
    </rPh>
    <rPh sb="2" eb="3">
      <t>ガク</t>
    </rPh>
    <rPh sb="3" eb="4">
      <t>イン</t>
    </rPh>
    <rPh sb="4" eb="6">
      <t>ダイガク</t>
    </rPh>
    <rPh sb="6" eb="7">
      <t>タン</t>
    </rPh>
    <rPh sb="7" eb="8">
      <t>キ</t>
    </rPh>
    <rPh sb="8" eb="9">
      <t>ダイ</t>
    </rPh>
    <rPh sb="9" eb="10">
      <t>ガク</t>
    </rPh>
    <rPh sb="10" eb="11">
      <t>ブ</t>
    </rPh>
    <phoneticPr fontId="2"/>
  </si>
  <si>
    <t>特別支援
学級</t>
    <rPh sb="0" eb="1">
      <t>トク</t>
    </rPh>
    <rPh sb="1" eb="2">
      <t>ベツ</t>
    </rPh>
    <rPh sb="2" eb="3">
      <t>シ</t>
    </rPh>
    <rPh sb="3" eb="4">
      <t>エン</t>
    </rPh>
    <rPh sb="5" eb="6">
      <t>ガク</t>
    </rPh>
    <rPh sb="6" eb="7">
      <t>キュウ</t>
    </rPh>
    <phoneticPr fontId="2"/>
  </si>
  <si>
    <t>産休代替
教職員</t>
    <phoneticPr fontId="2"/>
  </si>
  <si>
    <t>育児休業
代替教員</t>
    <rPh sb="0" eb="2">
      <t>イクジ</t>
    </rPh>
    <rPh sb="2" eb="4">
      <t>キュウギョウ</t>
    </rPh>
    <phoneticPr fontId="2"/>
  </si>
  <si>
    <t>区分</t>
    <rPh sb="0" eb="2">
      <t>クブン</t>
    </rPh>
    <phoneticPr fontId="2"/>
  </si>
  <si>
    <t>事務職員</t>
    <phoneticPr fontId="2"/>
  </si>
  <si>
    <t>学校栄養職員</t>
    <phoneticPr fontId="2"/>
  </si>
  <si>
    <t>特別支援学級
担当教員</t>
    <phoneticPr fontId="2"/>
  </si>
  <si>
    <t>学校図書館事務員</t>
    <phoneticPr fontId="2"/>
  </si>
  <si>
    <t>学校栄養職員</t>
    <rPh sb="0" eb="1">
      <t>ガク</t>
    </rPh>
    <phoneticPr fontId="2"/>
  </si>
  <si>
    <t>用務員</t>
    <phoneticPr fontId="2"/>
  </si>
  <si>
    <t>警備員・その他</t>
    <phoneticPr fontId="2"/>
  </si>
  <si>
    <t>よる者
負担法に</t>
    <rPh sb="2" eb="3">
      <t>モノ</t>
    </rPh>
    <phoneticPr fontId="2"/>
  </si>
  <si>
    <t>県立　1</t>
  </si>
  <si>
    <t>市立　3</t>
  </si>
  <si>
    <t>八戸市計　7</t>
  </si>
  <si>
    <t>等数
指導主事</t>
    <phoneticPr fontId="2"/>
  </si>
  <si>
    <t>職員数
私費負担の</t>
    <rPh sb="4" eb="6">
      <t>シヒ</t>
    </rPh>
    <rPh sb="6" eb="8">
      <t>フタン</t>
    </rPh>
    <phoneticPr fontId="2"/>
  </si>
  <si>
    <t>教職員数
産休代替等</t>
    <rPh sb="5" eb="7">
      <t>サンキュウ</t>
    </rPh>
    <rPh sb="7" eb="9">
      <t>ダイタイ</t>
    </rPh>
    <rPh sb="9" eb="10">
      <t>トウ</t>
    </rPh>
    <phoneticPr fontId="2"/>
  </si>
  <si>
    <t>職員数
私費負担の</t>
    <rPh sb="7" eb="9">
      <t>シヒフタン</t>
    </rPh>
    <phoneticPr fontId="2"/>
  </si>
  <si>
    <t>教職員数
産休代替等</t>
    <rPh sb="0" eb="3">
      <t>キョウショクイン</t>
    </rPh>
    <rPh sb="3" eb="4">
      <t>スウ</t>
    </rPh>
    <phoneticPr fontId="2"/>
  </si>
  <si>
    <t>育児休業
代替教職員</t>
    <rPh sb="0" eb="2">
      <t>イクジ</t>
    </rPh>
    <rPh sb="2" eb="4">
      <t>キュウギョウ</t>
    </rPh>
    <rPh sb="6" eb="7">
      <t>イクヨ</t>
    </rPh>
    <phoneticPr fontId="2"/>
  </si>
  <si>
    <t>産休代替
教職員</t>
    <phoneticPr fontId="2"/>
  </si>
  <si>
    <t>産休代替
教職員</t>
    <rPh sb="0" eb="2">
      <t>サンキュウ</t>
    </rPh>
    <rPh sb="2" eb="4">
      <t>ダイタイ</t>
    </rPh>
    <rPh sb="5" eb="8">
      <t>キョウショクイン</t>
    </rPh>
    <phoneticPr fontId="2"/>
  </si>
  <si>
    <t>同一学校内（本校分校間を含む）で定時制課程に兼任している教員数</t>
    <phoneticPr fontId="2"/>
  </si>
  <si>
    <t>介護休業</t>
    <rPh sb="0" eb="2">
      <t>カイゴ</t>
    </rPh>
    <rPh sb="2" eb="4">
      <t>キュウギョウ</t>
    </rPh>
    <phoneticPr fontId="2"/>
  </si>
  <si>
    <t>区分</t>
    <rPh sb="0" eb="2">
      <t>クブン</t>
    </rPh>
    <phoneticPr fontId="2"/>
  </si>
  <si>
    <t>下北郡計　5</t>
  </si>
  <si>
    <t>大間町計　1</t>
  </si>
  <si>
    <t>新郷村計　1</t>
  </si>
  <si>
    <t>弘前市計　32</t>
  </si>
  <si>
    <t>つがる市計　7</t>
  </si>
  <si>
    <t>階上町計　4</t>
  </si>
  <si>
    <t>計</t>
    <rPh sb="0" eb="1">
      <t>ケイ</t>
    </rPh>
    <phoneticPr fontId="2"/>
  </si>
  <si>
    <t>区　　　　　　　　　　　分</t>
    <rPh sb="0" eb="1">
      <t>ク</t>
    </rPh>
    <rPh sb="12" eb="13">
      <t>ブン</t>
    </rPh>
    <phoneticPr fontId="2"/>
  </si>
  <si>
    <t>その他（用務員・警備員等）</t>
    <rPh sb="2" eb="3">
      <t>タ</t>
    </rPh>
    <rPh sb="4" eb="5">
      <t>ヨウ</t>
    </rPh>
    <rPh sb="5" eb="6">
      <t>ツトム</t>
    </rPh>
    <rPh sb="6" eb="7">
      <t>イン</t>
    </rPh>
    <rPh sb="8" eb="11">
      <t>ケイビイン</t>
    </rPh>
    <rPh sb="11" eb="12">
      <t>トウ</t>
    </rPh>
    <phoneticPr fontId="2"/>
  </si>
  <si>
    <t>私立</t>
    <rPh sb="0" eb="2">
      <t>シリツ</t>
    </rPh>
    <phoneticPr fontId="2"/>
  </si>
  <si>
    <t>学校法人</t>
    <rPh sb="0" eb="2">
      <t>ガッコウ</t>
    </rPh>
    <rPh sb="2" eb="4">
      <t>ホウジン</t>
    </rPh>
    <phoneticPr fontId="2"/>
  </si>
  <si>
    <t>社会福祉法人</t>
    <rPh sb="0" eb="2">
      <t>シャカイ</t>
    </rPh>
    <rPh sb="2" eb="4">
      <t>フクシ</t>
    </rPh>
    <rPh sb="4" eb="6">
      <t>ホウジン</t>
    </rPh>
    <phoneticPr fontId="2"/>
  </si>
  <si>
    <t>その他</t>
    <rPh sb="2" eb="3">
      <t>タ</t>
    </rPh>
    <phoneticPr fontId="2"/>
  </si>
  <si>
    <t>北山　麻里</t>
    <rPh sb="0" eb="2">
      <t>キタヤマ</t>
    </rPh>
    <rPh sb="3" eb="5">
      <t>マリ</t>
    </rPh>
    <phoneticPr fontId="2"/>
  </si>
  <si>
    <t>工藤　舞子</t>
    <rPh sb="0" eb="2">
      <t>クドウ</t>
    </rPh>
    <rPh sb="3" eb="5">
      <t>マイコ</t>
    </rPh>
    <phoneticPr fontId="2"/>
  </si>
  <si>
    <t>一戸　一枝</t>
    <rPh sb="0" eb="2">
      <t>イチノヘ</t>
    </rPh>
    <rPh sb="3" eb="5">
      <t>ヒトエダ</t>
    </rPh>
    <phoneticPr fontId="2"/>
  </si>
  <si>
    <t>澤井　睦美</t>
    <rPh sb="0" eb="2">
      <t>サワイ</t>
    </rPh>
    <rPh sb="3" eb="5">
      <t>ムツミ</t>
    </rPh>
    <phoneticPr fontId="2"/>
  </si>
  <si>
    <t>里村　由紀子</t>
    <rPh sb="0" eb="2">
      <t>サトムラ</t>
    </rPh>
    <rPh sb="3" eb="6">
      <t>ユキコ</t>
    </rPh>
    <phoneticPr fontId="2"/>
  </si>
  <si>
    <t>田村　元</t>
    <rPh sb="0" eb="2">
      <t>タムラ</t>
    </rPh>
    <rPh sb="3" eb="4">
      <t>ゲン</t>
    </rPh>
    <phoneticPr fontId="2"/>
  </si>
  <si>
    <t>倉敷　ツギ子</t>
    <rPh sb="0" eb="2">
      <t>クラシキ</t>
    </rPh>
    <rPh sb="5" eb="6">
      <t>コ</t>
    </rPh>
    <phoneticPr fontId="2"/>
  </si>
  <si>
    <t>西村　政孝</t>
    <rPh sb="0" eb="2">
      <t>ニシムラ</t>
    </rPh>
    <rPh sb="3" eb="5">
      <t>マサタカ</t>
    </rPh>
    <phoneticPr fontId="2"/>
  </si>
  <si>
    <t>0172 (34)9086</t>
    <phoneticPr fontId="2"/>
  </si>
  <si>
    <t>産休代替教職員</t>
    <phoneticPr fontId="2"/>
  </si>
  <si>
    <t>区分</t>
    <rPh sb="0" eb="2">
      <t>クブン</t>
    </rPh>
    <phoneticPr fontId="2"/>
  </si>
  <si>
    <t>中村　良寛</t>
    <rPh sb="0" eb="2">
      <t>ナカムラ</t>
    </rPh>
    <rPh sb="3" eb="4">
      <t>リョウ</t>
    </rPh>
    <rPh sb="4" eb="5">
      <t>カン</t>
    </rPh>
    <phoneticPr fontId="42"/>
  </si>
  <si>
    <t>金浜伊吹１２８の20</t>
    <phoneticPr fontId="2"/>
  </si>
  <si>
    <t>036-8324</t>
    <phoneticPr fontId="2"/>
  </si>
  <si>
    <t xml:space="preserve"> 〃   (33)3060</t>
    <phoneticPr fontId="2"/>
  </si>
  <si>
    <t xml:space="preserve"> 〃   (44)3120</t>
    <phoneticPr fontId="2"/>
  </si>
  <si>
    <t>039-1202</t>
    <phoneticPr fontId="2"/>
  </si>
  <si>
    <t xml:space="preserve"> 〃   (38)3920</t>
    <phoneticPr fontId="2"/>
  </si>
  <si>
    <t>031-8505</t>
    <phoneticPr fontId="2"/>
  </si>
  <si>
    <t>0173 (42)3250</t>
    <phoneticPr fontId="2"/>
  </si>
  <si>
    <t>併</t>
    <rPh sb="0" eb="1">
      <t>ヘイ</t>
    </rPh>
    <phoneticPr fontId="2"/>
  </si>
  <si>
    <t>その他（用務員・警備員）</t>
    <rPh sb="2" eb="3">
      <t>タ</t>
    </rPh>
    <rPh sb="4" eb="6">
      <t>ヨウム</t>
    </rPh>
    <rPh sb="6" eb="7">
      <t>イン</t>
    </rPh>
    <rPh sb="8" eb="11">
      <t>ケイビイン</t>
    </rPh>
    <phoneticPr fontId="2"/>
  </si>
  <si>
    <t>副校長･教頭･主幹教諭･
指導教諭･教諭･助教諭･講師</t>
    <rPh sb="0" eb="1">
      <t>フク</t>
    </rPh>
    <rPh sb="1" eb="2">
      <t>コウ</t>
    </rPh>
    <rPh sb="2" eb="3">
      <t>チョウ</t>
    </rPh>
    <rPh sb="7" eb="9">
      <t>シュカン</t>
    </rPh>
    <rPh sb="9" eb="11">
      <t>キョウユ</t>
    </rPh>
    <rPh sb="13" eb="15">
      <t>シドウ</t>
    </rPh>
    <rPh sb="15" eb="17">
      <t>キョウユ</t>
    </rPh>
    <phoneticPr fontId="2"/>
  </si>
  <si>
    <t>副校長・教頭・主幹教諭・
指導教諭・教諭・助教諭・講師</t>
    <phoneticPr fontId="2"/>
  </si>
  <si>
    <t>等　数
学校医</t>
    <phoneticPr fontId="2"/>
  </si>
  <si>
    <t>計</t>
    <rPh sb="0" eb="1">
      <t>ケイ</t>
    </rPh>
    <phoneticPr fontId="2"/>
  </si>
  <si>
    <t>男</t>
    <rPh sb="0" eb="1">
      <t>オトコ</t>
    </rPh>
    <phoneticPr fontId="2"/>
  </si>
  <si>
    <t>女</t>
    <rPh sb="0" eb="1">
      <t>オンナ</t>
    </rPh>
    <phoneticPr fontId="2"/>
  </si>
  <si>
    <t>区分</t>
    <rPh sb="0" eb="2">
      <t>クブン</t>
    </rPh>
    <phoneticPr fontId="2"/>
  </si>
  <si>
    <t>合計</t>
    <rPh sb="0" eb="2">
      <t>ゴウケイ</t>
    </rPh>
    <phoneticPr fontId="2"/>
  </si>
  <si>
    <t>県立</t>
    <rPh sb="0" eb="2">
      <t>ケンリツ</t>
    </rPh>
    <phoneticPr fontId="2"/>
  </si>
  <si>
    <t>市町村立</t>
    <rPh sb="0" eb="3">
      <t>シチョウソン</t>
    </rPh>
    <rPh sb="3" eb="4">
      <t>リツ</t>
    </rPh>
    <phoneticPr fontId="2"/>
  </si>
  <si>
    <t>私立</t>
    <rPh sb="0" eb="2">
      <t>シリツ</t>
    </rPh>
    <phoneticPr fontId="2"/>
  </si>
  <si>
    <t>私立の内訳</t>
    <rPh sb="0" eb="1">
      <t>ワタシ</t>
    </rPh>
    <rPh sb="1" eb="2">
      <t>リツ</t>
    </rPh>
    <rPh sb="3" eb="4">
      <t>ウチ</t>
    </rPh>
    <rPh sb="4" eb="5">
      <t>ワケ</t>
    </rPh>
    <phoneticPr fontId="2"/>
  </si>
  <si>
    <t>入学状況 
高等部本科の</t>
    <rPh sb="0" eb="1">
      <t>イ</t>
    </rPh>
    <rPh sb="1" eb="2">
      <t>ガク</t>
    </rPh>
    <rPh sb="2" eb="3">
      <t>ジョウ</t>
    </rPh>
    <rPh sb="3" eb="4">
      <t>キョウ</t>
    </rPh>
    <phoneticPr fontId="2"/>
  </si>
  <si>
    <t>038-0003</t>
    <phoneticPr fontId="2"/>
  </si>
  <si>
    <t>葛 西　由起子</t>
    <rPh sb="0" eb="1">
      <t>クズ</t>
    </rPh>
    <rPh sb="2" eb="3">
      <t>ニシ</t>
    </rPh>
    <rPh sb="4" eb="5">
      <t>ヨシ</t>
    </rPh>
    <rPh sb="5" eb="6">
      <t>キ</t>
    </rPh>
    <rPh sb="6" eb="7">
      <t>コ</t>
    </rPh>
    <phoneticPr fontId="42"/>
  </si>
  <si>
    <t>東　信行</t>
    <rPh sb="0" eb="1">
      <t>アズマ</t>
    </rPh>
    <rPh sb="2" eb="4">
      <t>ノブユキ</t>
    </rPh>
    <phoneticPr fontId="2"/>
  </si>
  <si>
    <t>片岡　俊一</t>
    <rPh sb="0" eb="2">
      <t>カタオカ</t>
    </rPh>
    <rPh sb="3" eb="5">
      <t>シュンイチ</t>
    </rPh>
    <phoneticPr fontId="2"/>
  </si>
  <si>
    <t>森　樹男</t>
    <rPh sb="0" eb="1">
      <t>モリ</t>
    </rPh>
    <rPh sb="2" eb="3">
      <t>イツキ</t>
    </rPh>
    <rPh sb="3" eb="4">
      <t>オ</t>
    </rPh>
    <phoneticPr fontId="2"/>
  </si>
  <si>
    <t>(島袋　香子)</t>
    <rPh sb="1" eb="3">
      <t>シマブクロ</t>
    </rPh>
    <rPh sb="4" eb="6">
      <t>キョウコ</t>
    </rPh>
    <phoneticPr fontId="2"/>
  </si>
  <si>
    <t>清川　繁人</t>
    <rPh sb="0" eb="2">
      <t>キヨカワ</t>
    </rPh>
    <rPh sb="3" eb="5">
      <t>シゲト</t>
    </rPh>
    <phoneticPr fontId="2"/>
  </si>
  <si>
    <t>工学科</t>
    <rPh sb="0" eb="3">
      <t>コウガッカ</t>
    </rPh>
    <phoneticPr fontId="2"/>
  </si>
  <si>
    <t>感性デザイン学科</t>
    <rPh sb="0" eb="2">
      <t>カンセイ</t>
    </rPh>
    <rPh sb="6" eb="8">
      <t>ガッカ</t>
    </rPh>
    <phoneticPr fontId="2"/>
  </si>
  <si>
    <t>(花田　慎)</t>
    <rPh sb="1" eb="3">
      <t>ハナダ</t>
    </rPh>
    <rPh sb="4" eb="5">
      <t>マコト</t>
    </rPh>
    <phoneticPr fontId="2"/>
  </si>
  <si>
    <t>口腔衛生学科</t>
    <rPh sb="0" eb="2">
      <t>コウクウ</t>
    </rPh>
    <rPh sb="2" eb="4">
      <t>エイセイ</t>
    </rPh>
    <rPh sb="4" eb="6">
      <t>ガッカ</t>
    </rPh>
    <phoneticPr fontId="2"/>
  </si>
  <si>
    <t>別科　介護福祉科</t>
    <rPh sb="0" eb="2">
      <t>ベッカ</t>
    </rPh>
    <rPh sb="3" eb="5">
      <t>カイゴ</t>
    </rPh>
    <rPh sb="5" eb="7">
      <t>フクシ</t>
    </rPh>
    <rPh sb="7" eb="8">
      <t>カ</t>
    </rPh>
    <phoneticPr fontId="2"/>
  </si>
  <si>
    <t>北畠　滋郎</t>
    <rPh sb="0" eb="2">
      <t>キタバタケ</t>
    </rPh>
    <rPh sb="3" eb="4">
      <t>シゲル</t>
    </rPh>
    <phoneticPr fontId="2"/>
  </si>
  <si>
    <t>長内　明人</t>
    <rPh sb="0" eb="2">
      <t>オサナイ</t>
    </rPh>
    <rPh sb="3" eb="5">
      <t>アキヒト</t>
    </rPh>
    <phoneticPr fontId="2"/>
  </si>
  <si>
    <t>(吉池　信男)</t>
    <rPh sb="1" eb="2">
      <t>ヨシ</t>
    </rPh>
    <rPh sb="2" eb="3">
      <t>イケ</t>
    </rPh>
    <rPh sb="4" eb="6">
      <t>ノブオ</t>
    </rPh>
    <phoneticPr fontId="2"/>
  </si>
  <si>
    <t>猿田  了子</t>
    <rPh sb="0" eb="2">
      <t>サルタ</t>
    </rPh>
    <rPh sb="4" eb="5">
      <t>リョウ</t>
    </rPh>
    <rPh sb="5" eb="6">
      <t>コ</t>
    </rPh>
    <phoneticPr fontId="2"/>
  </si>
  <si>
    <t>　0172(36)2111</t>
    <phoneticPr fontId="2"/>
  </si>
  <si>
    <t>公立計　1</t>
    <phoneticPr fontId="2"/>
  </si>
  <si>
    <t>学校法人</t>
    <rPh sb="0" eb="2">
      <t>ガッコウ</t>
    </rPh>
    <rPh sb="2" eb="4">
      <t>ホウジン</t>
    </rPh>
    <phoneticPr fontId="2"/>
  </si>
  <si>
    <t>0172 (92)3300</t>
  </si>
  <si>
    <t xml:space="preserve"> 〃  (32)3309</t>
  </si>
  <si>
    <t>B039</t>
    <phoneticPr fontId="2"/>
  </si>
  <si>
    <t>〃</t>
    <phoneticPr fontId="2"/>
  </si>
  <si>
    <t>みどり幼稚園</t>
    <rPh sb="3" eb="6">
      <t>ヨウチエン</t>
    </rPh>
    <phoneticPr fontId="2"/>
  </si>
  <si>
    <t>新寺町１５６の４</t>
    <rPh sb="0" eb="2">
      <t>ニイデラ</t>
    </rPh>
    <rPh sb="2" eb="3">
      <t>マチ</t>
    </rPh>
    <phoneticPr fontId="2"/>
  </si>
  <si>
    <t>B040</t>
    <phoneticPr fontId="2"/>
  </si>
  <si>
    <t>弘前すみれ第二保育園こどもの城</t>
    <rPh sb="0" eb="2">
      <t>ヒロサキ</t>
    </rPh>
    <rPh sb="5" eb="7">
      <t>ダイニ</t>
    </rPh>
    <rPh sb="7" eb="10">
      <t>ホイクエン</t>
    </rPh>
    <rPh sb="14" eb="15">
      <t>シロ</t>
    </rPh>
    <phoneticPr fontId="2"/>
  </si>
  <si>
    <t>036-8043</t>
    <phoneticPr fontId="2"/>
  </si>
  <si>
    <t>東和徳町１２の２</t>
    <rPh sb="0" eb="3">
      <t>ヒガシワトク</t>
    </rPh>
    <rPh sb="3" eb="4">
      <t>チョウ</t>
    </rPh>
    <phoneticPr fontId="2"/>
  </si>
  <si>
    <t xml:space="preserve"> 〃  (33)9650</t>
  </si>
  <si>
    <t>こもれびのもり幼稚園</t>
    <rPh sb="7" eb="10">
      <t>ヨウチエン</t>
    </rPh>
    <phoneticPr fontId="2"/>
  </si>
  <si>
    <t>039-2245</t>
    <phoneticPr fontId="2"/>
  </si>
  <si>
    <t>北インター工業団地１の３の７２</t>
    <rPh sb="0" eb="1">
      <t>キタ</t>
    </rPh>
    <rPh sb="5" eb="7">
      <t>コウギョウ</t>
    </rPh>
    <rPh sb="7" eb="9">
      <t>ダンチ</t>
    </rPh>
    <phoneticPr fontId="2"/>
  </si>
  <si>
    <t xml:space="preserve"> 〃  (25)0183</t>
  </si>
  <si>
    <t>0178(24)4418</t>
    <phoneticPr fontId="2"/>
  </si>
  <si>
    <t>つがる市計　6</t>
    <phoneticPr fontId="2"/>
  </si>
  <si>
    <t>むつ市計　２</t>
    <rPh sb="2" eb="3">
      <t>シ</t>
    </rPh>
    <rPh sb="3" eb="4">
      <t>ケイ</t>
    </rPh>
    <phoneticPr fontId="2"/>
  </si>
  <si>
    <t>B043</t>
  </si>
  <si>
    <t>0175 (22)2223</t>
  </si>
  <si>
    <t>B044</t>
  </si>
  <si>
    <t>よしのこども園</t>
  </si>
  <si>
    <t xml:space="preserve"> 〃  (22)4015</t>
  </si>
  <si>
    <t>社会福祉法人</t>
    <rPh sb="0" eb="2">
      <t>シャカイ</t>
    </rPh>
    <rPh sb="2" eb="4">
      <t>フクシ</t>
    </rPh>
    <rPh sb="4" eb="6">
      <t>ホウジン</t>
    </rPh>
    <phoneticPr fontId="2"/>
  </si>
  <si>
    <t>B041</t>
  </si>
  <si>
    <t>町居こども園</t>
  </si>
  <si>
    <t>036-0114</t>
  </si>
  <si>
    <t>町居字西田１９９の４</t>
  </si>
  <si>
    <t xml:space="preserve"> 〃  (44)3174</t>
  </si>
  <si>
    <t>B042</t>
  </si>
  <si>
    <t>松崎保育園</t>
  </si>
  <si>
    <t>036-0163</t>
  </si>
  <si>
    <t>苗生松字下東田１６１の２</t>
  </si>
  <si>
    <t xml:space="preserve"> 〃  (44)3168</t>
  </si>
  <si>
    <t xml:space="preserve"> 〃   (62)2971</t>
    <phoneticPr fontId="2"/>
  </si>
  <si>
    <t xml:space="preserve"> 〃   (63)2544</t>
    <phoneticPr fontId="2"/>
  </si>
  <si>
    <t xml:space="preserve"> 〃   (62)2639</t>
    <phoneticPr fontId="2"/>
  </si>
  <si>
    <t>0178(56)4015</t>
    <phoneticPr fontId="2"/>
  </si>
  <si>
    <t>0178 (52)2206</t>
    <phoneticPr fontId="2"/>
  </si>
  <si>
    <t>川内こども園</t>
    <phoneticPr fontId="2"/>
  </si>
  <si>
    <t>0178 (51)8585</t>
  </si>
  <si>
    <t>青森市　42</t>
    <phoneticPr fontId="2"/>
  </si>
  <si>
    <t>むつ市　12</t>
    <phoneticPr fontId="2"/>
  </si>
  <si>
    <t>東青　49</t>
    <phoneticPr fontId="2"/>
  </si>
  <si>
    <t>下北　18</t>
    <phoneticPr fontId="2"/>
  </si>
  <si>
    <t>青森市計  42</t>
    <phoneticPr fontId="2"/>
  </si>
  <si>
    <t>原子　雄治</t>
  </si>
  <si>
    <t>木村　英俊</t>
  </si>
  <si>
    <t>田澤　直子</t>
  </si>
  <si>
    <t>宮野　孝晶</t>
  </si>
  <si>
    <t xml:space="preserve"> 017 (742)2141</t>
    <phoneticPr fontId="2"/>
  </si>
  <si>
    <t xml:space="preserve"> 〃 (738)2241</t>
    <phoneticPr fontId="2"/>
  </si>
  <si>
    <t>折舘　尚子</t>
  </si>
  <si>
    <t>相馬　克典</t>
  </si>
  <si>
    <t>中嶋　裕明</t>
  </si>
  <si>
    <t>浅利　幸</t>
  </si>
  <si>
    <t>宮野　康彦</t>
  </si>
  <si>
    <t>工藤　茂都</t>
  </si>
  <si>
    <t>沢田　明伸</t>
  </si>
  <si>
    <t>中野　正寛</t>
  </si>
  <si>
    <t>石田　睦子</t>
  </si>
  <si>
    <t>齋藤　祥子</t>
  </si>
  <si>
    <t>清水　峰夫</t>
  </si>
  <si>
    <t>前田　清幸</t>
  </si>
  <si>
    <t xml:space="preserve"> 〃  (99)7131</t>
  </si>
  <si>
    <t>河島　勝行</t>
  </si>
  <si>
    <t xml:space="preserve"> 0172  (83)2047</t>
    <phoneticPr fontId="2"/>
  </si>
  <si>
    <t>沼舘　寿朗</t>
  </si>
  <si>
    <t>南舘　義孝</t>
  </si>
  <si>
    <t>本宮　共子</t>
  </si>
  <si>
    <t>橋　将樹</t>
  </si>
  <si>
    <t>堤　司</t>
  </si>
  <si>
    <t>竹花　剛二</t>
  </si>
  <si>
    <t>加藤　慎一</t>
  </si>
  <si>
    <t xml:space="preserve"> 〃  (54)8311</t>
  </si>
  <si>
    <t>0172 (52)2391</t>
  </si>
  <si>
    <t>0173 (35)2767</t>
    <phoneticPr fontId="2"/>
  </si>
  <si>
    <t xml:space="preserve"> 0173(34)2930</t>
    <phoneticPr fontId="2"/>
  </si>
  <si>
    <t>會津　隆史</t>
  </si>
  <si>
    <t>江渡　俊晴</t>
  </si>
  <si>
    <t>菊池　健一</t>
  </si>
  <si>
    <t>むつ市計　12</t>
    <phoneticPr fontId="2"/>
  </si>
  <si>
    <t>町田　晋一</t>
  </si>
  <si>
    <t xml:space="preserve"> 〃  (42)2241</t>
  </si>
  <si>
    <t>西川　正之</t>
  </si>
  <si>
    <t>森田町屏風山２の２</t>
  </si>
  <si>
    <t>森内　智隆</t>
  </si>
  <si>
    <t>山田　康子</t>
  </si>
  <si>
    <t>川浪　久和</t>
  </si>
  <si>
    <t>三和　貴道</t>
  </si>
  <si>
    <t>成田　考児</t>
  </si>
  <si>
    <t>小泊砂山１０７６の３</t>
  </si>
  <si>
    <t>木村　典克</t>
  </si>
  <si>
    <t>村川　研二</t>
    <rPh sb="0" eb="2">
      <t>ムラカワ</t>
    </rPh>
    <rPh sb="3" eb="5">
      <t>ケンジ</t>
    </rPh>
    <phoneticPr fontId="2"/>
  </si>
  <si>
    <t>赤坂　裕子</t>
    <rPh sb="0" eb="2">
      <t>アカサカ</t>
    </rPh>
    <rPh sb="3" eb="5">
      <t>ユウコ</t>
    </rPh>
    <phoneticPr fontId="2"/>
  </si>
  <si>
    <t>小澤　直子</t>
    <rPh sb="0" eb="2">
      <t>オザワ</t>
    </rPh>
    <rPh sb="3" eb="5">
      <t>ナオコ</t>
    </rPh>
    <phoneticPr fontId="2"/>
  </si>
  <si>
    <t>田村　和恵</t>
    <rPh sb="0" eb="2">
      <t>タムラ</t>
    </rPh>
    <rPh sb="3" eb="5">
      <t>カズエ</t>
    </rPh>
    <phoneticPr fontId="2"/>
  </si>
  <si>
    <t>小島　亮子</t>
    <rPh sb="0" eb="2">
      <t>コジマ</t>
    </rPh>
    <rPh sb="3" eb="5">
      <t>リョウコ</t>
    </rPh>
    <phoneticPr fontId="2"/>
  </si>
  <si>
    <t xml:space="preserve"> 〃  (56)3562</t>
  </si>
  <si>
    <t>齋藤　修一</t>
  </si>
  <si>
    <t>奥戸館ノ上９６の６９</t>
  </si>
  <si>
    <t>俵山　純一</t>
  </si>
  <si>
    <t>牛滝［休校］</t>
  </si>
  <si>
    <t>三戸町計　2</t>
    <phoneticPr fontId="2"/>
  </si>
  <si>
    <t>大岡　忠信</t>
  </si>
  <si>
    <t>斉藤　祐之</t>
  </si>
  <si>
    <t>竹原　まり子</t>
  </si>
  <si>
    <t>馬場　英子</t>
  </si>
  <si>
    <t>私立計　6</t>
    <rPh sb="0" eb="2">
      <t>シリツ</t>
    </rPh>
    <rPh sb="2" eb="3">
      <t>ケイ</t>
    </rPh>
    <phoneticPr fontId="2"/>
  </si>
  <si>
    <t>3641</t>
  </si>
  <si>
    <t xml:space="preserve"> 〃  (92)4111</t>
  </si>
  <si>
    <t xml:space="preserve"> 〃  (25)4311</t>
  </si>
  <si>
    <t>西津軽郡　3</t>
    <phoneticPr fontId="2"/>
  </si>
  <si>
    <t>西北　18</t>
    <phoneticPr fontId="2"/>
  </si>
  <si>
    <t>藤田　孝仁</t>
  </si>
  <si>
    <t xml:space="preserve"> 017  (781)0611</t>
    <phoneticPr fontId="2"/>
  </si>
  <si>
    <t xml:space="preserve"> 〃 (726)2135</t>
  </si>
  <si>
    <t>黒丸　健吾</t>
  </si>
  <si>
    <t>岩渕　智恵</t>
  </si>
  <si>
    <t>横山　晴彦</t>
  </si>
  <si>
    <t>石田　盛彦</t>
  </si>
  <si>
    <t>鎌田　康由</t>
  </si>
  <si>
    <t>0172 (52)3703</t>
  </si>
  <si>
    <t xml:space="preserve"> 〃  (52)3193</t>
  </si>
  <si>
    <t xml:space="preserve"> 〃  (36)2415</t>
  </si>
  <si>
    <t>三和　明久</t>
  </si>
  <si>
    <t>桐原　賢哉</t>
  </si>
  <si>
    <t>太田　浩之</t>
  </si>
  <si>
    <t>成田　浩之</t>
  </si>
  <si>
    <t>太田　尚人</t>
  </si>
  <si>
    <t>西津軽郡計　3</t>
    <rPh sb="0" eb="1">
      <t>ニシ</t>
    </rPh>
    <rPh sb="1" eb="3">
      <t>ツガル</t>
    </rPh>
    <rPh sb="3" eb="4">
      <t>グン</t>
    </rPh>
    <rPh sb="4" eb="5">
      <t>ケイ</t>
    </rPh>
    <phoneticPr fontId="2"/>
  </si>
  <si>
    <t>深浦町計　2</t>
    <rPh sb="0" eb="2">
      <t>フカウラ</t>
    </rPh>
    <rPh sb="2" eb="3">
      <t>マチ</t>
    </rPh>
    <rPh sb="3" eb="4">
      <t>ケイ</t>
    </rPh>
    <phoneticPr fontId="2"/>
  </si>
  <si>
    <t>鎌田　長生</t>
  </si>
  <si>
    <t>直町　成二</t>
  </si>
  <si>
    <t>三戸町計　1</t>
    <rPh sb="0" eb="2">
      <t>サンノヘ</t>
    </rPh>
    <rPh sb="2" eb="3">
      <t>マチ</t>
    </rPh>
    <rPh sb="3" eb="4">
      <t>ケイ</t>
    </rPh>
    <phoneticPr fontId="2"/>
  </si>
  <si>
    <t>佐藤　俊之</t>
  </si>
  <si>
    <t>野田　基行</t>
  </si>
  <si>
    <t>甲地　智弘</t>
  </si>
  <si>
    <t>0178 (78)2047</t>
  </si>
  <si>
    <t>箱田　憲哉</t>
  </si>
  <si>
    <t>川浪　泰浩</t>
  </si>
  <si>
    <t>中山　康夫</t>
  </si>
  <si>
    <t>共</t>
    <rPh sb="0" eb="1">
      <t>キョウ</t>
    </rPh>
    <phoneticPr fontId="2"/>
  </si>
  <si>
    <t>黒石市黒石市西ヶ丘６５</t>
  </si>
  <si>
    <t>0176 (23)6178</t>
  </si>
  <si>
    <t>矢部　広明</t>
  </si>
  <si>
    <t xml:space="preserve"> 〃  (24)1244</t>
  </si>
  <si>
    <t>豊川　武伸</t>
  </si>
  <si>
    <t>小泉　朋雄</t>
  </si>
  <si>
    <t>田中　正也</t>
  </si>
  <si>
    <t>坂上　佳苗</t>
  </si>
  <si>
    <t>017 (756)2818</t>
  </si>
  <si>
    <t>柴田学園大学附属柴田学園</t>
  </si>
  <si>
    <t>普</t>
    <rPh sb="0" eb="1">
      <t>フ</t>
    </rPh>
    <phoneticPr fontId="2"/>
  </si>
  <si>
    <t>女</t>
    <rPh sb="0" eb="1">
      <t>オンナ</t>
    </rPh>
    <phoneticPr fontId="2"/>
  </si>
  <si>
    <t>木村　禎子</t>
  </si>
  <si>
    <t>湯田　秀樹</t>
  </si>
  <si>
    <t>佐藤　忠全</t>
  </si>
  <si>
    <t>矢野　久光</t>
  </si>
  <si>
    <t>〃</t>
    <phoneticPr fontId="2"/>
  </si>
  <si>
    <t>弘前総合医療センター附属看護学校</t>
  </si>
  <si>
    <t>S　H　I　N　J　O</t>
    <phoneticPr fontId="2"/>
  </si>
  <si>
    <t>036-8214</t>
    <phoneticPr fontId="2"/>
  </si>
  <si>
    <t>031-8507</t>
    <phoneticPr fontId="2"/>
  </si>
  <si>
    <t>日計こども園</t>
    <phoneticPr fontId="2"/>
  </si>
  <si>
    <t>河原木日計上６の１</t>
    <phoneticPr fontId="2"/>
  </si>
  <si>
    <t>河原木中央こども園</t>
    <phoneticPr fontId="2"/>
  </si>
  <si>
    <t>036-0372</t>
    <phoneticPr fontId="2"/>
  </si>
  <si>
    <t xml:space="preserve"> 〃   (53)1992</t>
    <phoneticPr fontId="2"/>
  </si>
  <si>
    <t>037-0017</t>
    <phoneticPr fontId="2"/>
  </si>
  <si>
    <t>漆川字浅井１２の１</t>
    <rPh sb="0" eb="2">
      <t>ウルシカワ</t>
    </rPh>
    <rPh sb="2" eb="3">
      <t>アザ</t>
    </rPh>
    <rPh sb="3" eb="5">
      <t>アザイ</t>
    </rPh>
    <phoneticPr fontId="2"/>
  </si>
  <si>
    <t>035-0072</t>
    <phoneticPr fontId="2"/>
  </si>
  <si>
    <t>緑町１７の８</t>
    <phoneticPr fontId="2"/>
  </si>
  <si>
    <t>ひのでこども園</t>
    <rPh sb="6" eb="7">
      <t>エン</t>
    </rPh>
    <phoneticPr fontId="2"/>
  </si>
  <si>
    <t>くらいしこども園</t>
    <rPh sb="7" eb="8">
      <t>エン</t>
    </rPh>
    <phoneticPr fontId="2"/>
  </si>
  <si>
    <t>039-1702</t>
    <phoneticPr fontId="2"/>
  </si>
  <si>
    <t>五戸町倉石中市中市境田３７</t>
    <rPh sb="5" eb="7">
      <t>ナカイチ</t>
    </rPh>
    <rPh sb="7" eb="9">
      <t>ナカイチ</t>
    </rPh>
    <rPh sb="9" eb="10">
      <t>サカイ</t>
    </rPh>
    <rPh sb="10" eb="11">
      <t>タ</t>
    </rPh>
    <phoneticPr fontId="2"/>
  </si>
  <si>
    <t>尻内町島田２４の１</t>
    <rPh sb="3" eb="4">
      <t>シマ</t>
    </rPh>
    <phoneticPr fontId="2"/>
  </si>
  <si>
    <t>福祉科</t>
    <rPh sb="0" eb="3">
      <t>フクシカ</t>
    </rPh>
    <phoneticPr fontId="2"/>
  </si>
  <si>
    <t>039-5201</t>
    <phoneticPr fontId="2"/>
  </si>
  <si>
    <t>虻川　昭吾</t>
    <rPh sb="0" eb="1">
      <t>アブ</t>
    </rPh>
    <rPh sb="1" eb="2">
      <t>カワ</t>
    </rPh>
    <rPh sb="3" eb="5">
      <t>ショウゴ</t>
    </rPh>
    <phoneticPr fontId="42"/>
  </si>
  <si>
    <t>岡本　潤子</t>
    <rPh sb="0" eb="2">
      <t>オカモト</t>
    </rPh>
    <rPh sb="3" eb="5">
      <t>ジュンコ</t>
    </rPh>
    <phoneticPr fontId="42"/>
  </si>
  <si>
    <t>堀内　英男</t>
    <rPh sb="0" eb="2">
      <t>ホリウチ</t>
    </rPh>
    <rPh sb="3" eb="5">
      <t>ヒデオ</t>
    </rPh>
    <phoneticPr fontId="42"/>
  </si>
  <si>
    <t>髙橋　秀親</t>
    <rPh sb="0" eb="2">
      <t>タカハシ</t>
    </rPh>
    <rPh sb="3" eb="5">
      <t>ヒデチカ</t>
    </rPh>
    <phoneticPr fontId="42"/>
  </si>
  <si>
    <t>令和４年度</t>
    <rPh sb="0" eb="2">
      <t>レイワ</t>
    </rPh>
    <rPh sb="3" eb="5">
      <t>ネンド</t>
    </rPh>
    <phoneticPr fontId="2"/>
  </si>
  <si>
    <t>R2</t>
  </si>
  <si>
    <t>R3</t>
  </si>
  <si>
    <t xml:space="preserve">  〃   (45)3670</t>
    <phoneticPr fontId="2"/>
  </si>
  <si>
    <t>赤坂一丁目２７の９</t>
    <phoneticPr fontId="2"/>
  </si>
  <si>
    <t>八戸社会福祉専門学校〔休校〕　　　　　</t>
    <rPh sb="11" eb="13">
      <t>キュウコウ</t>
    </rPh>
    <phoneticPr fontId="2"/>
  </si>
  <si>
    <t>ＩＴエキスパート・ＩＴデザイン</t>
    <phoneticPr fontId="2"/>
  </si>
  <si>
    <t>0172 (53)6060</t>
    <phoneticPr fontId="2"/>
  </si>
  <si>
    <t>田中　誠也</t>
    <rPh sb="0" eb="2">
      <t>タナカ</t>
    </rPh>
    <rPh sb="3" eb="5">
      <t>セイヤ</t>
    </rPh>
    <phoneticPr fontId="2"/>
  </si>
  <si>
    <t>幼 保 連 携 型認定こども園</t>
    <rPh sb="0" eb="1">
      <t>ヨウ</t>
    </rPh>
    <rPh sb="2" eb="3">
      <t>タモツ</t>
    </rPh>
    <rPh sb="4" eb="5">
      <t>レン</t>
    </rPh>
    <rPh sb="6" eb="7">
      <t>ケイ</t>
    </rPh>
    <rPh sb="8" eb="9">
      <t>ガタ</t>
    </rPh>
    <phoneticPr fontId="2"/>
  </si>
  <si>
    <t>よる者1
負担法に</t>
    <rPh sb="2" eb="3">
      <t>モノ</t>
    </rPh>
    <phoneticPr fontId="2"/>
  </si>
  <si>
    <t xml:space="preserve"> 〃  (96)2222
 〃  (31)7118</t>
    <phoneticPr fontId="2"/>
  </si>
  <si>
    <t>0178 (31)5008</t>
    <phoneticPr fontId="2"/>
  </si>
  <si>
    <t>八戸市松館水野平２０の１９</t>
    <rPh sb="4" eb="5">
      <t>ダテ</t>
    </rPh>
    <phoneticPr fontId="2"/>
  </si>
  <si>
    <t>黒石市温湯䖸堤沢５の３</t>
    <phoneticPr fontId="2"/>
  </si>
  <si>
    <t>06～11歳</t>
    <rPh sb="5" eb="6">
      <t>サイ</t>
    </rPh>
    <phoneticPr fontId="2"/>
  </si>
  <si>
    <t>その他
（英語・音楽）</t>
    <rPh sb="0" eb="3">
      <t>ソノタ</t>
    </rPh>
    <rPh sb="5" eb="7">
      <t>エイゴ</t>
    </rPh>
    <rPh sb="8" eb="10">
      <t>オンガク</t>
    </rPh>
    <phoneticPr fontId="2"/>
  </si>
  <si>
    <t>星美幼稚園</t>
    <phoneticPr fontId="2"/>
  </si>
  <si>
    <t>中田　　　均</t>
    <phoneticPr fontId="2"/>
  </si>
  <si>
    <t>相馬　　　保</t>
    <phoneticPr fontId="2"/>
  </si>
  <si>
    <t>井　　　洋</t>
    <phoneticPr fontId="2"/>
  </si>
  <si>
    <t>工藤　　 学</t>
    <phoneticPr fontId="2"/>
  </si>
  <si>
    <t>折舘　　　渉</t>
    <phoneticPr fontId="2"/>
  </si>
  <si>
    <t>山本　 　哲</t>
    <phoneticPr fontId="2"/>
  </si>
  <si>
    <t>田村　　 元</t>
    <rPh sb="0" eb="2">
      <t>タムラ</t>
    </rPh>
    <rPh sb="5" eb="6">
      <t>ゲン</t>
    </rPh>
    <phoneticPr fontId="2"/>
  </si>
  <si>
    <t>川守田　道 治</t>
    <rPh sb="0" eb="2">
      <t>カワモリ</t>
    </rPh>
    <rPh sb="2" eb="3">
      <t>タ</t>
    </rPh>
    <rPh sb="4" eb="5">
      <t>ミチ</t>
    </rPh>
    <rPh sb="6" eb="7">
      <t>オサ</t>
    </rPh>
    <phoneticPr fontId="2"/>
  </si>
  <si>
    <t>伊 藤　咲由利</t>
    <rPh sb="0" eb="1">
      <t>イ</t>
    </rPh>
    <rPh sb="2" eb="3">
      <t>フジ</t>
    </rPh>
    <rPh sb="4" eb="5">
      <t>サ</t>
    </rPh>
    <rPh sb="5" eb="6">
      <t>ユ</t>
    </rPh>
    <rPh sb="6" eb="7">
      <t>リ</t>
    </rPh>
    <phoneticPr fontId="2"/>
  </si>
  <si>
    <t>新 山　かつえ</t>
    <rPh sb="0" eb="1">
      <t>シン</t>
    </rPh>
    <rPh sb="2" eb="3">
      <t>ヤマ</t>
    </rPh>
    <phoneticPr fontId="2"/>
  </si>
  <si>
    <t>工 藤　千栄子</t>
    <rPh sb="0" eb="1">
      <t>コウ</t>
    </rPh>
    <rPh sb="2" eb="3">
      <t>フジ</t>
    </rPh>
    <rPh sb="4" eb="7">
      <t>チエコ</t>
    </rPh>
    <phoneticPr fontId="2"/>
  </si>
  <si>
    <t>佐々木　美 佳</t>
    <rPh sb="0" eb="3">
      <t>ササキ</t>
    </rPh>
    <rPh sb="4" eb="5">
      <t>ビ</t>
    </rPh>
    <rPh sb="6" eb="7">
      <t>ケイ</t>
    </rPh>
    <phoneticPr fontId="2"/>
  </si>
  <si>
    <t>髙 木　由加里</t>
    <rPh sb="0" eb="1">
      <t>ダカイ</t>
    </rPh>
    <rPh sb="2" eb="3">
      <t>キ</t>
    </rPh>
    <rPh sb="4" eb="7">
      <t>ユカリ</t>
    </rPh>
    <phoneticPr fontId="2"/>
  </si>
  <si>
    <t>川 口　奈津子</t>
    <rPh sb="0" eb="1">
      <t>カワ</t>
    </rPh>
    <rPh sb="2" eb="3">
      <t>クチ</t>
    </rPh>
    <rPh sb="4" eb="7">
      <t>ナツコ</t>
    </rPh>
    <phoneticPr fontId="2"/>
  </si>
  <si>
    <t>下 山　美智子</t>
    <rPh sb="0" eb="1">
      <t>シタ</t>
    </rPh>
    <rPh sb="2" eb="3">
      <t>ヤマ</t>
    </rPh>
    <rPh sb="4" eb="7">
      <t>ミチコ</t>
    </rPh>
    <phoneticPr fontId="2"/>
  </si>
  <si>
    <t>加 藤　智恵子</t>
    <rPh sb="0" eb="1">
      <t>カ</t>
    </rPh>
    <rPh sb="2" eb="3">
      <t>フジ</t>
    </rPh>
    <rPh sb="4" eb="7">
      <t>チエコ</t>
    </rPh>
    <phoneticPr fontId="2"/>
  </si>
  <si>
    <t>小 林　よう子</t>
    <rPh sb="0" eb="1">
      <t>ショウ</t>
    </rPh>
    <rPh sb="2" eb="3">
      <t>ハヤシ</t>
    </rPh>
    <rPh sb="6" eb="7">
      <t>コ</t>
    </rPh>
    <phoneticPr fontId="2"/>
  </si>
  <si>
    <t>須 川　真也子</t>
    <rPh sb="0" eb="1">
      <t>ス</t>
    </rPh>
    <rPh sb="2" eb="3">
      <t>カワ</t>
    </rPh>
    <rPh sb="4" eb="7">
      <t>マヤコ</t>
    </rPh>
    <phoneticPr fontId="2"/>
  </si>
  <si>
    <t>正部家　朱 美</t>
    <rPh sb="0" eb="1">
      <t>タダ</t>
    </rPh>
    <rPh sb="1" eb="2">
      <t>ブ</t>
    </rPh>
    <rPh sb="2" eb="3">
      <t>イエ</t>
    </rPh>
    <rPh sb="4" eb="5">
      <t>シュ</t>
    </rPh>
    <rPh sb="6" eb="7">
      <t>ビ</t>
    </rPh>
    <phoneticPr fontId="2"/>
  </si>
  <si>
    <t>里 村　由紀子</t>
    <rPh sb="0" eb="1">
      <t>サト</t>
    </rPh>
    <rPh sb="2" eb="3">
      <t>ムラ</t>
    </rPh>
    <rPh sb="4" eb="7">
      <t>ユキコ</t>
    </rPh>
    <phoneticPr fontId="2"/>
  </si>
  <si>
    <t>石 山　いつ子</t>
    <rPh sb="0" eb="1">
      <t>イシ</t>
    </rPh>
    <rPh sb="2" eb="3">
      <t>ヤマ</t>
    </rPh>
    <rPh sb="6" eb="7">
      <t>コ</t>
    </rPh>
    <phoneticPr fontId="2"/>
  </si>
  <si>
    <t>福 岡　たき子</t>
    <rPh sb="0" eb="1">
      <t>フク</t>
    </rPh>
    <rPh sb="2" eb="3">
      <t>オカ</t>
    </rPh>
    <rPh sb="6" eb="7">
      <t>コ</t>
    </rPh>
    <phoneticPr fontId="2"/>
  </si>
  <si>
    <t>福 田　優美子</t>
    <rPh sb="0" eb="1">
      <t>フク</t>
    </rPh>
    <rPh sb="2" eb="3">
      <t>タ</t>
    </rPh>
    <rPh sb="4" eb="7">
      <t>ユミコ</t>
    </rPh>
    <phoneticPr fontId="2"/>
  </si>
  <si>
    <t>河 野　五百子</t>
    <rPh sb="0" eb="1">
      <t>カワ</t>
    </rPh>
    <rPh sb="2" eb="3">
      <t>ノ</t>
    </rPh>
    <rPh sb="4" eb="5">
      <t>ゴ</t>
    </rPh>
    <rPh sb="5" eb="6">
      <t>ヒャク</t>
    </rPh>
    <rPh sb="6" eb="7">
      <t>コ</t>
    </rPh>
    <phoneticPr fontId="2"/>
  </si>
  <si>
    <t>阿 部　真樹子</t>
    <rPh sb="0" eb="1">
      <t>ア</t>
    </rPh>
    <rPh sb="2" eb="3">
      <t>ブ</t>
    </rPh>
    <rPh sb="4" eb="7">
      <t>マキコ</t>
    </rPh>
    <phoneticPr fontId="2"/>
  </si>
  <si>
    <t>越後谷　絹 子</t>
    <rPh sb="0" eb="3">
      <t>エチゴヤ</t>
    </rPh>
    <rPh sb="4" eb="5">
      <t>キヌ</t>
    </rPh>
    <rPh sb="6" eb="7">
      <t>コ</t>
    </rPh>
    <phoneticPr fontId="2"/>
  </si>
  <si>
    <t>湯 沢　あけ美</t>
    <rPh sb="0" eb="1">
      <t>ユ</t>
    </rPh>
    <rPh sb="2" eb="3">
      <t>サワ</t>
    </rPh>
    <rPh sb="6" eb="7">
      <t>ミ</t>
    </rPh>
    <phoneticPr fontId="2"/>
  </si>
  <si>
    <t>尾 形　真一朗</t>
    <rPh sb="0" eb="1">
      <t>オ</t>
    </rPh>
    <rPh sb="2" eb="3">
      <t>カタチ</t>
    </rPh>
    <rPh sb="4" eb="7">
      <t>シンイチロウ</t>
    </rPh>
    <phoneticPr fontId="2"/>
  </si>
  <si>
    <t>花田　　　　惇</t>
    <rPh sb="0" eb="1">
      <t>ハナ</t>
    </rPh>
    <rPh sb="1" eb="2">
      <t>タ</t>
    </rPh>
    <rPh sb="6" eb="7">
      <t>アツシ</t>
    </rPh>
    <phoneticPr fontId="42"/>
  </si>
  <si>
    <t>妙見三丁目６の１０</t>
    <phoneticPr fontId="2"/>
  </si>
  <si>
    <t>石江江渡６の７</t>
    <phoneticPr fontId="2"/>
  </si>
  <si>
    <t>奥内宮田５６８の２</t>
    <phoneticPr fontId="2"/>
  </si>
  <si>
    <t>城南一丁目１０の４</t>
    <phoneticPr fontId="2"/>
  </si>
  <si>
    <t>階上町赤保内柳沢１５の３４６</t>
    <phoneticPr fontId="2"/>
  </si>
  <si>
    <t>07人以下</t>
    <rPh sb="2" eb="5">
      <t>ニンイカ</t>
    </rPh>
    <phoneticPr fontId="2"/>
  </si>
  <si>
    <t>08～12人</t>
    <rPh sb="5" eb="6">
      <t>ニン</t>
    </rPh>
    <phoneticPr fontId="2"/>
  </si>
  <si>
    <t>④　教員数（本務者：県立）のうち、女子教員の占める比率は63.5％で、前年度と同率で
　ある。</t>
    <rPh sb="39" eb="41">
      <t>ドウリツ</t>
    </rPh>
    <phoneticPr fontId="2"/>
  </si>
  <si>
    <t>県　　　立</t>
    <rPh sb="0" eb="1">
      <t>ケン</t>
    </rPh>
    <rPh sb="4" eb="5">
      <t>タチ</t>
    </rPh>
    <phoneticPr fontId="2"/>
  </si>
  <si>
    <t>私　　　立</t>
    <rPh sb="0" eb="1">
      <t>ワタシ</t>
    </rPh>
    <rPh sb="4" eb="5">
      <t>タチ</t>
    </rPh>
    <phoneticPr fontId="2"/>
  </si>
  <si>
    <t>学科別</t>
    <rPh sb="0" eb="3">
      <t>ガッカベツ</t>
    </rPh>
    <phoneticPr fontId="2"/>
  </si>
  <si>
    <t>医療</t>
    <rPh sb="0" eb="2">
      <t>イリョウ</t>
    </rPh>
    <phoneticPr fontId="2"/>
  </si>
  <si>
    <t>服飾・家政</t>
    <rPh sb="0" eb="2">
      <t>フクショク</t>
    </rPh>
    <rPh sb="3" eb="5">
      <t>カセイ</t>
    </rPh>
    <phoneticPr fontId="2"/>
  </si>
  <si>
    <t>商業</t>
    <rPh sb="0" eb="2">
      <t>ショウギョウ</t>
    </rPh>
    <phoneticPr fontId="2"/>
  </si>
  <si>
    <t>保育社会福祉</t>
    <rPh sb="0" eb="2">
      <t>ホイク</t>
    </rPh>
    <rPh sb="2" eb="4">
      <t>シャカイ</t>
    </rPh>
    <rPh sb="4" eb="6">
      <t>フクシ</t>
    </rPh>
    <phoneticPr fontId="2"/>
  </si>
  <si>
    <t>衛生</t>
    <rPh sb="0" eb="2">
      <t>エイセイ</t>
    </rPh>
    <phoneticPr fontId="2"/>
  </si>
  <si>
    <t>商業</t>
    <rPh sb="0" eb="2">
      <t>ショウギョウ</t>
    </rPh>
    <phoneticPr fontId="2"/>
  </si>
  <si>
    <t>文化教養</t>
    <rPh sb="0" eb="2">
      <t>ブンカ</t>
    </rPh>
    <rPh sb="2" eb="4">
      <t>キョウヨウ</t>
    </rPh>
    <phoneticPr fontId="2"/>
  </si>
  <si>
    <t>衛生</t>
    <rPh sb="0" eb="2">
      <t>エイセイ</t>
    </rPh>
    <phoneticPr fontId="2"/>
  </si>
  <si>
    <t>服飾・家政</t>
    <rPh sb="0" eb="2">
      <t>フクショク</t>
    </rPh>
    <rPh sb="3" eb="5">
      <t>カセイ</t>
    </rPh>
    <phoneticPr fontId="2"/>
  </si>
  <si>
    <t>保育社会福祉</t>
    <rPh sb="0" eb="2">
      <t>ホイク</t>
    </rPh>
    <rPh sb="2" eb="4">
      <t>シャカイ</t>
    </rPh>
    <rPh sb="4" eb="6">
      <t>フクシ</t>
    </rPh>
    <phoneticPr fontId="2"/>
  </si>
  <si>
    <t>医療</t>
    <rPh sb="0" eb="2">
      <t>イリョウ</t>
    </rPh>
    <phoneticPr fontId="2"/>
  </si>
  <si>
    <t>工業</t>
    <rPh sb="0" eb="2">
      <t>コウギョウ</t>
    </rPh>
    <phoneticPr fontId="2"/>
  </si>
  <si>
    <t>農業</t>
    <rPh sb="0" eb="2">
      <t>ノウギョウ</t>
    </rPh>
    <phoneticPr fontId="2"/>
  </si>
  <si>
    <t>※調査概要6p</t>
    <rPh sb="1" eb="3">
      <t>チョウサ</t>
    </rPh>
    <rPh sb="3" eb="5">
      <t>ガイヨウ</t>
    </rPh>
    <phoneticPr fontId="2"/>
  </si>
  <si>
    <t>その他</t>
    <rPh sb="2" eb="3">
      <t>タ</t>
    </rPh>
    <phoneticPr fontId="2"/>
  </si>
  <si>
    <t>0173 (26)4268</t>
    <phoneticPr fontId="2"/>
  </si>
  <si>
    <t>R2.4.2～R2.5.1生
（本年度入園）</t>
    <phoneticPr fontId="2"/>
  </si>
  <si>
    <t>H31.4.2～H31.4.1生
（本年度入園）</t>
    <phoneticPr fontId="2"/>
  </si>
  <si>
    <t>H31.4.2～R2.4.1生
（前年度間入園）</t>
    <phoneticPr fontId="2"/>
  </si>
  <si>
    <t>H31.4.2～R2.4.1生
（本年度入園）</t>
    <phoneticPr fontId="2"/>
  </si>
  <si>
    <t>鈴木　智子</t>
    <rPh sb="0" eb="2">
      <t>スズキ</t>
    </rPh>
    <rPh sb="3" eb="5">
      <t>トモコ</t>
    </rPh>
    <phoneticPr fontId="2"/>
  </si>
  <si>
    <t>齋藤　セツ</t>
    <rPh sb="0" eb="2">
      <t>サイトウ</t>
    </rPh>
    <phoneticPr fontId="2"/>
  </si>
  <si>
    <t>加藤　康子</t>
    <rPh sb="0" eb="2">
      <t>カトウ</t>
    </rPh>
    <rPh sb="3" eb="5">
      <t>ヤスコ</t>
    </rPh>
    <phoneticPr fontId="2"/>
  </si>
  <si>
    <t>工 藤　由貴子</t>
    <rPh sb="0" eb="1">
      <t>コウ</t>
    </rPh>
    <rPh sb="2" eb="3">
      <t>フジ</t>
    </rPh>
    <rPh sb="4" eb="7">
      <t>ユキコ</t>
    </rPh>
    <phoneticPr fontId="2"/>
  </si>
  <si>
    <t>三戸紫苑［休園］　　　　　　　　　　　</t>
    <phoneticPr fontId="2"/>
  </si>
  <si>
    <t>R2.4.2～
R2.5.1生</t>
    <phoneticPr fontId="2"/>
  </si>
  <si>
    <t>H31.4.2～
R2.4.1生</t>
    <phoneticPr fontId="2"/>
  </si>
  <si>
    <t>根城七丁目３の８</t>
    <rPh sb="2" eb="3">
      <t>7</t>
    </rPh>
    <rPh sb="3" eb="5">
      <t>チョウメ</t>
    </rPh>
    <phoneticPr fontId="2"/>
  </si>
  <si>
    <t>037-0202</t>
    <phoneticPr fontId="2"/>
  </si>
  <si>
    <t>金木町菅原３６９の１</t>
    <rPh sb="3" eb="5">
      <t>スガワラ</t>
    </rPh>
    <phoneticPr fontId="2"/>
  </si>
  <si>
    <t>B045</t>
    <phoneticPr fontId="2"/>
  </si>
  <si>
    <t>〃</t>
    <phoneticPr fontId="2"/>
  </si>
  <si>
    <t>認定こども園生きがい十和田</t>
    <rPh sb="0" eb="2">
      <t>ニンテイ</t>
    </rPh>
    <rPh sb="5" eb="6">
      <t>エン</t>
    </rPh>
    <rPh sb="6" eb="7">
      <t>イ</t>
    </rPh>
    <rPh sb="10" eb="13">
      <t>トワダ</t>
    </rPh>
    <phoneticPr fontId="2"/>
  </si>
  <si>
    <t>034-0001</t>
    <phoneticPr fontId="2"/>
  </si>
  <si>
    <t>三本木一本木沢４８の２</t>
    <rPh sb="0" eb="3">
      <t>サンボンギ</t>
    </rPh>
    <rPh sb="3" eb="7">
      <t>イッポンギサワ</t>
    </rPh>
    <phoneticPr fontId="2"/>
  </si>
  <si>
    <t xml:space="preserve"> 〃   (51)0019</t>
    <phoneticPr fontId="2"/>
  </si>
  <si>
    <t>社会福祉法人</t>
    <rPh sb="0" eb="2">
      <t>シャカイ</t>
    </rPh>
    <rPh sb="2" eb="4">
      <t>フクシ</t>
    </rPh>
    <rPh sb="4" eb="6">
      <t>ホウジン</t>
    </rPh>
    <phoneticPr fontId="2"/>
  </si>
  <si>
    <t>〃</t>
    <phoneticPr fontId="2"/>
  </si>
  <si>
    <t xml:space="preserve"> 〃   (42)1228</t>
    <phoneticPr fontId="2"/>
  </si>
  <si>
    <t>0173 (25)2062</t>
    <phoneticPr fontId="2"/>
  </si>
  <si>
    <t>８郡　69</t>
    <phoneticPr fontId="2"/>
  </si>
  <si>
    <t>八戸市　41</t>
    <phoneticPr fontId="2"/>
  </si>
  <si>
    <t>十和田市　14</t>
    <phoneticPr fontId="2"/>
  </si>
  <si>
    <t>上北郡　21</t>
    <phoneticPr fontId="2"/>
  </si>
  <si>
    <t>三戸郡　15</t>
    <phoneticPr fontId="2"/>
  </si>
  <si>
    <t>上北　42</t>
    <phoneticPr fontId="2"/>
  </si>
  <si>
    <t>三八　56</t>
    <phoneticPr fontId="2"/>
  </si>
  <si>
    <t>八戸市計  41</t>
    <phoneticPr fontId="2"/>
  </si>
  <si>
    <t>武田　勇人</t>
    <rPh sb="0" eb="2">
      <t>タケダ</t>
    </rPh>
    <rPh sb="3" eb="5">
      <t>ユウト</t>
    </rPh>
    <phoneticPr fontId="2"/>
  </si>
  <si>
    <t>黒石市　4</t>
    <phoneticPr fontId="2"/>
  </si>
  <si>
    <t>中南　51</t>
    <phoneticPr fontId="2"/>
  </si>
  <si>
    <t>十和田市計　14</t>
  </si>
  <si>
    <t>原田　克人</t>
  </si>
  <si>
    <t>馬渕　環</t>
  </si>
  <si>
    <t>中野　良喜</t>
  </si>
  <si>
    <t>三上　菜穂子</t>
  </si>
  <si>
    <t>四和</t>
  </si>
  <si>
    <t>特</t>
  </si>
  <si>
    <t>小沼　</t>
  </si>
  <si>
    <t>0507</t>
  </si>
  <si>
    <t>大深内</t>
  </si>
  <si>
    <t xml:space="preserve"> 〃  (27)5646</t>
  </si>
  <si>
    <t>伊藤　鉄正</t>
  </si>
  <si>
    <t>３</t>
  </si>
  <si>
    <t>工藤　直樹</t>
  </si>
  <si>
    <t>大角　貫</t>
  </si>
  <si>
    <t>渋谷　真</t>
  </si>
  <si>
    <t>山本　明美</t>
  </si>
  <si>
    <t>佐藤　充</t>
  </si>
  <si>
    <t>三ツ橋　一弘</t>
  </si>
  <si>
    <t>乗松　朋博</t>
  </si>
  <si>
    <t>祐川　達也</t>
  </si>
  <si>
    <t>鎌田　悟</t>
  </si>
  <si>
    <t>小原　卓</t>
  </si>
  <si>
    <t>平川　公明</t>
  </si>
  <si>
    <t>浅利　忠</t>
  </si>
  <si>
    <t>佐々木　綾子</t>
  </si>
  <si>
    <t>山口　朋子</t>
  </si>
  <si>
    <t>小山内　睦子</t>
  </si>
  <si>
    <t>木立　啓司</t>
  </si>
  <si>
    <t>中屋　久美子</t>
  </si>
  <si>
    <t>鷲尾　厚</t>
  </si>
  <si>
    <t>小島　史靖</t>
  </si>
  <si>
    <t>木　玄</t>
  </si>
  <si>
    <t>中村　康</t>
  </si>
  <si>
    <t>中島谷　正史</t>
  </si>
  <si>
    <t>三橋　信</t>
  </si>
  <si>
    <t>黒沢　護</t>
  </si>
  <si>
    <t>野辺地町計　2</t>
    <phoneticPr fontId="2"/>
  </si>
  <si>
    <t>熊谷　純</t>
  </si>
  <si>
    <t>二ツ森　牧彦</t>
  </si>
  <si>
    <t>熊澤　尚彦</t>
  </si>
  <si>
    <t>今泉　勝徳</t>
  </si>
  <si>
    <t>尾崎　修一</t>
  </si>
  <si>
    <t>松山　勉</t>
  </si>
  <si>
    <t>鹿原　秀章</t>
  </si>
  <si>
    <t>泉　隆知</t>
  </si>
  <si>
    <t>小原　操</t>
  </si>
  <si>
    <t>山本　敦</t>
  </si>
  <si>
    <t>１</t>
  </si>
  <si>
    <t>４</t>
  </si>
  <si>
    <t>牛滝</t>
    <phoneticPr fontId="2"/>
  </si>
  <si>
    <t>後藤　真樹子</t>
  </si>
  <si>
    <t>田子町計　1</t>
    <phoneticPr fontId="2"/>
  </si>
  <si>
    <t>2085</t>
  </si>
  <si>
    <t>2103</t>
  </si>
  <si>
    <t>2142</t>
  </si>
  <si>
    <t>名川</t>
  </si>
  <si>
    <t>南部町計　3</t>
    <phoneticPr fontId="2"/>
  </si>
  <si>
    <t>0178 (76)2010</t>
  </si>
  <si>
    <t>山田　昇</t>
  </si>
  <si>
    <t>黒坂　孝</t>
    <rPh sb="0" eb="1">
      <t>クロ</t>
    </rPh>
    <rPh sb="1" eb="2">
      <t>サカ</t>
    </rPh>
    <rPh sb="3" eb="4">
      <t>タカシ</t>
    </rPh>
    <phoneticPr fontId="2"/>
  </si>
  <si>
    <t>近藤　鉄也</t>
  </si>
  <si>
    <t>笹　弘道</t>
  </si>
  <si>
    <t>大友　啓文</t>
  </si>
  <si>
    <t>長尾　信</t>
  </si>
  <si>
    <t>横山　博</t>
  </si>
  <si>
    <t>中村　薫</t>
  </si>
  <si>
    <t>袴田　康夫</t>
  </si>
  <si>
    <t>三橋　信子</t>
  </si>
  <si>
    <t>葛西　富生</t>
  </si>
  <si>
    <t>船水　泰秀</t>
  </si>
  <si>
    <t>小笠原　恭史</t>
  </si>
  <si>
    <t>鈴木　敏浩</t>
  </si>
  <si>
    <t>千葉　暁生</t>
  </si>
  <si>
    <t>長尾　朗</t>
  </si>
  <si>
    <t>葛原　秀人</t>
  </si>
  <si>
    <t>後藤　光生</t>
  </si>
  <si>
    <t>蔦川　誠</t>
  </si>
  <si>
    <t>佐々木　宏恵</t>
  </si>
  <si>
    <t>川村　隆憲</t>
  </si>
  <si>
    <t>太田　成人</t>
  </si>
  <si>
    <t>高橋　健</t>
  </si>
  <si>
    <t>松倉　知秀</t>
  </si>
  <si>
    <t>鈴木　悟</t>
  </si>
  <si>
    <t>岩舘　昇</t>
  </si>
  <si>
    <t>齋藤　浩</t>
  </si>
  <si>
    <t>橋　英臣</t>
  </si>
  <si>
    <t>佐々木　勝規</t>
  </si>
  <si>
    <t>二本柳　智弘</t>
  </si>
  <si>
    <t>侭田　登</t>
  </si>
  <si>
    <t>竹川　康則</t>
  </si>
  <si>
    <t>佐々木　倫哉</t>
  </si>
  <si>
    <t>工藤　歩</t>
  </si>
  <si>
    <t>岩渕　純</t>
  </si>
  <si>
    <t>3833</t>
  </si>
  <si>
    <t>平内</t>
    <rPh sb="0" eb="2">
      <t>ヒラウチ</t>
    </rPh>
    <phoneticPr fontId="2"/>
  </si>
  <si>
    <t>017 (752)1256</t>
  </si>
  <si>
    <t>加藤　日寿</t>
    <rPh sb="0" eb="2">
      <t>カトウ</t>
    </rPh>
    <rPh sb="3" eb="4">
      <t>ヒ</t>
    </rPh>
    <rPh sb="4" eb="5">
      <t>ジュ</t>
    </rPh>
    <phoneticPr fontId="2"/>
  </si>
  <si>
    <t>平内町計　1</t>
    <rPh sb="0" eb="3">
      <t>ヒラナイマチ</t>
    </rPh>
    <rPh sb="3" eb="4">
      <t>ケイ</t>
    </rPh>
    <phoneticPr fontId="2"/>
  </si>
  <si>
    <t>佐藤　由孝</t>
  </si>
  <si>
    <t>目時　聖児</t>
  </si>
  <si>
    <t>小笠原　茂</t>
  </si>
  <si>
    <t>木村　浩</t>
  </si>
  <si>
    <t>棟方　仁人</t>
  </si>
  <si>
    <t>古川　一夫</t>
  </si>
  <si>
    <t>中谷　由恵子</t>
  </si>
  <si>
    <t>小比類巻　英夫</t>
  </si>
  <si>
    <t>小笠原　聡</t>
  </si>
  <si>
    <t>田畑　信</t>
  </si>
  <si>
    <t>畑山　元康</t>
  </si>
  <si>
    <t>工藤　秀吾</t>
  </si>
  <si>
    <t>南部町計　3</t>
    <rPh sb="0" eb="3">
      <t>ナンブマチ</t>
    </rPh>
    <rPh sb="3" eb="4">
      <t>ケイ</t>
    </rPh>
    <phoneticPr fontId="2"/>
  </si>
  <si>
    <t>越後　俊之</t>
  </si>
  <si>
    <t>全日制　60</t>
  </si>
  <si>
    <t>本校　60</t>
  </si>
  <si>
    <t>県立　43</t>
  </si>
  <si>
    <t>高橋　英樹</t>
  </si>
  <si>
    <t>岡　一仁</t>
  </si>
  <si>
    <t>島元　力</t>
  </si>
  <si>
    <t>千葉　努</t>
  </si>
  <si>
    <t>木立　徹</t>
  </si>
  <si>
    <t>志村　博</t>
  </si>
  <si>
    <t>蛯名　良一</t>
  </si>
  <si>
    <t>津島　節</t>
  </si>
  <si>
    <t>三浦　真</t>
  </si>
  <si>
    <t>三和　聖徳</t>
  </si>
  <si>
    <t>山田　誠</t>
  </si>
  <si>
    <t>坪　宏至</t>
  </si>
  <si>
    <t>中川　伸吾</t>
  </si>
  <si>
    <t>佐藤　努</t>
  </si>
  <si>
    <t>田島　博文</t>
  </si>
  <si>
    <t>杉森　晋</t>
  </si>
  <si>
    <t>鈴木　崇</t>
  </si>
  <si>
    <t>荒城英子</t>
    <rPh sb="0" eb="1">
      <t>アラ</t>
    </rPh>
    <rPh sb="1" eb="2">
      <t>シロ</t>
    </rPh>
    <rPh sb="2" eb="4">
      <t>ヒデコ</t>
    </rPh>
    <phoneticPr fontId="42"/>
  </si>
  <si>
    <t>黒坂　孝</t>
    <rPh sb="0" eb="2">
      <t>クロサカ</t>
    </rPh>
    <rPh sb="3" eb="4">
      <t>タカシ</t>
    </rPh>
    <phoneticPr fontId="42"/>
  </si>
  <si>
    <t>川口晃世</t>
    <rPh sb="0" eb="2">
      <t>カワグチ</t>
    </rPh>
    <rPh sb="2" eb="3">
      <t>アキラ</t>
    </rPh>
    <rPh sb="3" eb="4">
      <t>ヨ</t>
    </rPh>
    <phoneticPr fontId="2"/>
  </si>
  <si>
    <t>奈良　潔</t>
  </si>
  <si>
    <t>小笠原　一恵</t>
  </si>
  <si>
    <t>柿　朗</t>
  </si>
  <si>
    <t>下川原　慶子</t>
  </si>
  <si>
    <t>石戸谷　恒鋭</t>
  </si>
  <si>
    <t>髙橋　寿</t>
  </si>
  <si>
    <t>小笠原　雅和</t>
  </si>
  <si>
    <t>菊地　圭子</t>
  </si>
  <si>
    <t>今村　勤</t>
  </si>
  <si>
    <t>総計　25</t>
  </si>
  <si>
    <t>Ｓ．Ｋ．Ｋ．リカレントスクール</t>
    <phoneticPr fontId="2"/>
  </si>
  <si>
    <t>徳田町２９の３</t>
    <phoneticPr fontId="2"/>
  </si>
  <si>
    <t>0172(32)0315</t>
    <phoneticPr fontId="2"/>
  </si>
  <si>
    <t>私立計　21</t>
  </si>
  <si>
    <t>弘前市計　6</t>
    <phoneticPr fontId="2"/>
  </si>
  <si>
    <t>大学受験</t>
    <rPh sb="0" eb="2">
      <t>ダイガク</t>
    </rPh>
    <rPh sb="2" eb="4">
      <t>ジュケン</t>
    </rPh>
    <phoneticPr fontId="2"/>
  </si>
  <si>
    <t>学び直し</t>
    <rPh sb="0" eb="1">
      <t>マナ</t>
    </rPh>
    <rPh sb="2" eb="3">
      <t>ナオ</t>
    </rPh>
    <phoneticPr fontId="2"/>
  </si>
  <si>
    <t>個人</t>
    <rPh sb="0" eb="2">
      <t>コジン</t>
    </rPh>
    <phoneticPr fontId="2"/>
  </si>
  <si>
    <t>学校法人</t>
    <rPh sb="0" eb="2">
      <t>ガッコウ</t>
    </rPh>
    <rPh sb="2" eb="4">
      <t>ホウジン</t>
    </rPh>
    <phoneticPr fontId="2"/>
  </si>
  <si>
    <t>学校法人　1</t>
  </si>
  <si>
    <t xml:space="preserve"> 医学研究科</t>
    <phoneticPr fontId="2"/>
  </si>
  <si>
    <t xml:space="preserve"> 弘前市文京町１</t>
    <rPh sb="1" eb="4">
      <t>ヒロサキシ</t>
    </rPh>
    <rPh sb="4" eb="7">
      <t>ブンキョウチョウ</t>
    </rPh>
    <phoneticPr fontId="2"/>
  </si>
  <si>
    <t>0172(39)3011</t>
    <phoneticPr fontId="2"/>
  </si>
  <si>
    <t xml:space="preserve"> 〒036-8560</t>
    <phoneticPr fontId="2"/>
  </si>
  <si>
    <t>地域環境工学科</t>
    <rPh sb="0" eb="2">
      <t>チイキ</t>
    </rPh>
    <rPh sb="2" eb="4">
      <t>カンキョウ</t>
    </rPh>
    <rPh sb="4" eb="7">
      <t>コウガクカ</t>
    </rPh>
    <phoneticPr fontId="2"/>
  </si>
  <si>
    <t>人文社会科学研究科
（修士課程）</t>
    <rPh sb="0" eb="2">
      <t>ジンブン</t>
    </rPh>
    <rPh sb="2" eb="4">
      <t>シャカイ</t>
    </rPh>
    <rPh sb="4" eb="6">
      <t>カガク</t>
    </rPh>
    <rPh sb="6" eb="9">
      <t>ケンキュウカ</t>
    </rPh>
    <rPh sb="11" eb="13">
      <t>シュウシ</t>
    </rPh>
    <rPh sb="13" eb="15">
      <t>カテイ</t>
    </rPh>
    <phoneticPr fontId="2"/>
  </si>
  <si>
    <t>(澁谷泰秀)</t>
    <rPh sb="1" eb="3">
      <t>シブタニ</t>
    </rPh>
    <rPh sb="3" eb="4">
      <t>ヤスシ</t>
    </rPh>
    <rPh sb="4" eb="5">
      <t>ヒデ</t>
    </rPh>
    <phoneticPr fontId="2"/>
  </si>
  <si>
    <t>前田　　済</t>
    <rPh sb="0" eb="2">
      <t>マエダ</t>
    </rPh>
    <rPh sb="4" eb="5">
      <t>スミ</t>
    </rPh>
    <phoneticPr fontId="2"/>
  </si>
  <si>
    <t>黒田　　茂</t>
    <rPh sb="0" eb="2">
      <t>クロダ</t>
    </rPh>
    <rPh sb="4" eb="5">
      <t>シゲ</t>
    </rPh>
    <phoneticPr fontId="2"/>
  </si>
  <si>
    <t>大泉　常長</t>
    <rPh sb="0" eb="2">
      <t>オオイズミ</t>
    </rPh>
    <rPh sb="3" eb="5">
      <t>ツネナガ</t>
    </rPh>
    <phoneticPr fontId="2"/>
  </si>
  <si>
    <t>－</t>
    <phoneticPr fontId="2"/>
  </si>
  <si>
    <t>フードマネジメント学科</t>
    <rPh sb="9" eb="11">
      <t>ガッカ</t>
    </rPh>
    <phoneticPr fontId="2"/>
  </si>
  <si>
    <t>小川　幸裕</t>
    <rPh sb="0" eb="2">
      <t>オガワ</t>
    </rPh>
    <rPh sb="3" eb="4">
      <t>シアワ</t>
    </rPh>
    <rPh sb="4" eb="5">
      <t>ユウ</t>
    </rPh>
    <phoneticPr fontId="2"/>
  </si>
  <si>
    <t>今村　かほる</t>
    <rPh sb="0" eb="2">
      <t>イマムラ</t>
    </rPh>
    <phoneticPr fontId="2"/>
  </si>
  <si>
    <t>藤原　健一</t>
    <rPh sb="0" eb="2">
      <t>フジワラ</t>
    </rPh>
    <rPh sb="3" eb="5">
      <t>ケンイチ</t>
    </rPh>
    <phoneticPr fontId="2"/>
  </si>
  <si>
    <t>(土屋　範芳)</t>
    <rPh sb="1" eb="3">
      <t>ツチヤ</t>
    </rPh>
    <rPh sb="4" eb="5">
      <t>ハン</t>
    </rPh>
    <rPh sb="5" eb="6">
      <t>カンバ</t>
    </rPh>
    <phoneticPr fontId="2"/>
  </si>
  <si>
    <t xml:space="preserve"> 〒031-0844</t>
  </si>
  <si>
    <t>　八戸市美保野13の384</t>
  </si>
  <si>
    <t>令和５年度</t>
    <rPh sb="0" eb="2">
      <t>レイワ</t>
    </rPh>
    <rPh sb="3" eb="5">
      <t>ネンド</t>
    </rPh>
    <phoneticPr fontId="2"/>
  </si>
  <si>
    <t>令和４年度</t>
  </si>
  <si>
    <t>1,147（30.0）</t>
  </si>
  <si>
    <t>1,271（33.3）</t>
  </si>
  <si>
    <t>1,402 （36.7）</t>
  </si>
  <si>
    <t>R4</t>
  </si>
  <si>
    <t>6,739 (36.1)</t>
  </si>
  <si>
    <t>3,806 (20.4)</t>
  </si>
  <si>
    <t>3,976 (21.3)</t>
  </si>
  <si>
    <t>4,129 (22.1)</t>
  </si>
  <si>
    <t>舘　千春</t>
  </si>
  <si>
    <t>出町　智</t>
  </si>
  <si>
    <t xml:space="preserve"> 〃  (782)4360</t>
    <phoneticPr fontId="2"/>
  </si>
  <si>
    <t xml:space="preserve"> 0172 (62)4134</t>
    <phoneticPr fontId="2"/>
  </si>
  <si>
    <t xml:space="preserve"> 0172（62)7350</t>
    <phoneticPr fontId="2"/>
  </si>
  <si>
    <t>0172（62)7660</t>
    <phoneticPr fontId="2"/>
  </si>
  <si>
    <t xml:space="preserve"> 0172（62)4136</t>
    <phoneticPr fontId="2"/>
  </si>
  <si>
    <t xml:space="preserve"> 017 (776)3544</t>
    <phoneticPr fontId="2"/>
  </si>
  <si>
    <t xml:space="preserve"> 〃　（62)5100</t>
    <phoneticPr fontId="2"/>
  </si>
  <si>
    <t xml:space="preserve"> 〃　（62)4036</t>
    <phoneticPr fontId="2"/>
  </si>
  <si>
    <t xml:space="preserve"> 〃  （62)6994</t>
    <phoneticPr fontId="2"/>
  </si>
  <si>
    <t xml:space="preserve"> 017 (752)6016</t>
    <phoneticPr fontId="2"/>
  </si>
  <si>
    <t xml:space="preserve"> 017（788)0874</t>
    <phoneticPr fontId="2"/>
  </si>
  <si>
    <t xml:space="preserve"> 017（722)3316</t>
    <phoneticPr fontId="2"/>
  </si>
  <si>
    <t xml:space="preserve"> 〃   (62)3022</t>
    <phoneticPr fontId="2"/>
  </si>
  <si>
    <t xml:space="preserve"> 〃   (62)3057</t>
    <phoneticPr fontId="2"/>
  </si>
  <si>
    <t xml:space="preserve"> 〃   (23)3445</t>
    <phoneticPr fontId="2"/>
  </si>
  <si>
    <t>金谷１の９の１１</t>
    <phoneticPr fontId="2"/>
  </si>
  <si>
    <t>038-0211</t>
    <phoneticPr fontId="2"/>
  </si>
  <si>
    <t>0172 (49)1122</t>
    <phoneticPr fontId="2"/>
  </si>
  <si>
    <t>036-8550</t>
    <phoneticPr fontId="2"/>
  </si>
  <si>
    <t>久保田　千夏</t>
    <rPh sb="0" eb="3">
      <t>クボタ</t>
    </rPh>
    <phoneticPr fontId="2"/>
  </si>
  <si>
    <t>038-3503</t>
    <phoneticPr fontId="2"/>
  </si>
  <si>
    <t>鶴田町鶴田字小泉３６９の１</t>
    <rPh sb="0" eb="2">
      <t>ツルタ</t>
    </rPh>
    <rPh sb="2" eb="3">
      <t>マチ</t>
    </rPh>
    <rPh sb="3" eb="5">
      <t>ツルタ</t>
    </rPh>
    <rPh sb="5" eb="6">
      <t>アザ</t>
    </rPh>
    <rPh sb="6" eb="8">
      <t>コイズミ</t>
    </rPh>
    <phoneticPr fontId="2"/>
  </si>
  <si>
    <t>コルドウェル・ジョン</t>
    <phoneticPr fontId="2"/>
  </si>
  <si>
    <t>東津軽郡　5</t>
    <phoneticPr fontId="2"/>
  </si>
  <si>
    <t>三戸郡　11</t>
    <phoneticPr fontId="2"/>
  </si>
  <si>
    <t>本校　145</t>
    <phoneticPr fontId="2"/>
  </si>
  <si>
    <t>東青　24</t>
    <phoneticPr fontId="2"/>
  </si>
  <si>
    <t>下北郡　5</t>
    <phoneticPr fontId="2"/>
  </si>
  <si>
    <t>三八　35</t>
    <phoneticPr fontId="2"/>
  </si>
  <si>
    <t>市町村立計　145</t>
    <phoneticPr fontId="2"/>
  </si>
  <si>
    <t>公立計　146</t>
    <phoneticPr fontId="2"/>
  </si>
  <si>
    <t>本校　153</t>
    <phoneticPr fontId="2"/>
  </si>
  <si>
    <t>総計　153</t>
    <phoneticPr fontId="2"/>
  </si>
  <si>
    <t>東津軽郡計　5</t>
    <rPh sb="0" eb="3">
      <t>ヒガシツガル</t>
    </rPh>
    <rPh sb="3" eb="4">
      <t>グン</t>
    </rPh>
    <rPh sb="4" eb="5">
      <t>ケイ</t>
    </rPh>
    <phoneticPr fontId="2"/>
  </si>
  <si>
    <t>三戸郡計　11</t>
    <phoneticPr fontId="2"/>
  </si>
  <si>
    <t>宮﨑　充治</t>
    <rPh sb="0" eb="2">
      <t>ミヤザキ</t>
    </rPh>
    <rPh sb="3" eb="5">
      <t>ミツハル</t>
    </rPh>
    <phoneticPr fontId="2"/>
  </si>
  <si>
    <t>篠田二丁目２２の８</t>
    <phoneticPr fontId="2"/>
  </si>
  <si>
    <t>017 (776)7133</t>
    <phoneticPr fontId="2"/>
  </si>
  <si>
    <t>〃</t>
    <phoneticPr fontId="2"/>
  </si>
  <si>
    <t>－</t>
    <phoneticPr fontId="2"/>
  </si>
  <si>
    <t>　017(765)2009</t>
    <phoneticPr fontId="2"/>
  </si>
  <si>
    <t>　0178(25)8111</t>
    <phoneticPr fontId="2"/>
  </si>
  <si>
    <t>岡野　昇三</t>
    <rPh sb="0" eb="2">
      <t>オカノ</t>
    </rPh>
    <rPh sb="3" eb="4">
      <t>ノボ</t>
    </rPh>
    <rPh sb="4" eb="5">
      <t>サン</t>
    </rPh>
    <phoneticPr fontId="2"/>
  </si>
  <si>
    <t>上北郡計　21</t>
    <phoneticPr fontId="2"/>
  </si>
  <si>
    <t>三戸郡計　15</t>
    <phoneticPr fontId="2"/>
  </si>
  <si>
    <t>専門</t>
    <rPh sb="0" eb="2">
      <t>センモン</t>
    </rPh>
    <phoneticPr fontId="2"/>
  </si>
  <si>
    <t>脇野沢瀬野川目８５の２</t>
    <rPh sb="0" eb="3">
      <t>ワキノサワ</t>
    </rPh>
    <rPh sb="3" eb="5">
      <t>セノ</t>
    </rPh>
    <rPh sb="5" eb="7">
      <t>カワメ</t>
    </rPh>
    <phoneticPr fontId="2"/>
  </si>
  <si>
    <t>菊池　信吾</t>
  </si>
  <si>
    <t>森山　浩平</t>
  </si>
  <si>
    <t>夏坂　俊史</t>
  </si>
  <si>
    <t>大川　雄一郎</t>
  </si>
  <si>
    <t>中村　健</t>
  </si>
  <si>
    <t>増尾　敏彦</t>
  </si>
  <si>
    <t>山崎　斉</t>
  </si>
  <si>
    <t>桜庭　幸久</t>
  </si>
  <si>
    <t>山内　明人</t>
  </si>
  <si>
    <t>岡田　英樹</t>
  </si>
  <si>
    <t>千葉　勝</t>
  </si>
  <si>
    <t>工藤　あゆみ</t>
  </si>
  <si>
    <t>岩森　美代子</t>
  </si>
  <si>
    <t>荒谷　俊治</t>
  </si>
  <si>
    <t>大賀　重樹</t>
  </si>
  <si>
    <t>築舘　雅樹</t>
  </si>
  <si>
    <t>栃丸　庄司</t>
  </si>
  <si>
    <t>東　真史</t>
  </si>
  <si>
    <t>柴田　美穂子</t>
  </si>
  <si>
    <t>松尾　浩昭</t>
  </si>
  <si>
    <t>権代　一徳</t>
  </si>
  <si>
    <t>澤田　裕一</t>
  </si>
  <si>
    <t>鹿内　安栄</t>
  </si>
  <si>
    <t>須藤　香代子</t>
  </si>
  <si>
    <t>西村　健</t>
  </si>
  <si>
    <t>須藤　隆文</t>
  </si>
  <si>
    <t>高橋　圭</t>
  </si>
  <si>
    <t>坂　隆幸</t>
  </si>
  <si>
    <t>石澤　照英</t>
  </si>
  <si>
    <t>津嶋　一史</t>
  </si>
  <si>
    <t>福士　竜也</t>
  </si>
  <si>
    <t>原　毅爾</t>
  </si>
  <si>
    <t>相澤　純子</t>
  </si>
  <si>
    <t>蒔苗　隆文</t>
  </si>
  <si>
    <t>山崎　浩</t>
  </si>
  <si>
    <t>安田　奈津子</t>
  </si>
  <si>
    <t>佐藤　淳哉</t>
  </si>
  <si>
    <t>工藤　武久</t>
  </si>
  <si>
    <t>皆川　智希</t>
  </si>
  <si>
    <t>山口　安祈子</t>
  </si>
  <si>
    <t>菊池　諭</t>
  </si>
  <si>
    <t>奈良　篤志</t>
  </si>
  <si>
    <t>鈴木　直大</t>
  </si>
  <si>
    <t>岩間　一人</t>
  </si>
  <si>
    <t>土岐　賢悟</t>
  </si>
  <si>
    <t>鈴木　一哉</t>
  </si>
  <si>
    <t>宮崎　研也</t>
  </si>
  <si>
    <t>鎌田　猛</t>
  </si>
  <si>
    <t>棟方　貴文</t>
  </si>
  <si>
    <t>小林　淳</t>
  </si>
  <si>
    <t>川村　洋</t>
  </si>
  <si>
    <t>島浦　靖</t>
  </si>
  <si>
    <t>河村　雅庸</t>
  </si>
  <si>
    <t>笹川　力</t>
  </si>
  <si>
    <t>音喜多　勧</t>
  </si>
  <si>
    <t>後藤　浩</t>
  </si>
  <si>
    <t>熊谷　一</t>
  </si>
  <si>
    <t>松本　清和</t>
  </si>
  <si>
    <t>新山　聡</t>
  </si>
  <si>
    <t>中村　雅人</t>
  </si>
  <si>
    <t>久保　亨</t>
  </si>
  <si>
    <t>梅内　太郎</t>
  </si>
  <si>
    <t>石丸　昌克</t>
  </si>
  <si>
    <t>古川　祐行</t>
  </si>
  <si>
    <t>大坂　隆</t>
  </si>
  <si>
    <t>出貝　幸浩</t>
  </si>
  <si>
    <t>楢木　慎一</t>
  </si>
  <si>
    <t>高山　一雄</t>
  </si>
  <si>
    <t>大館　秀光</t>
  </si>
  <si>
    <t>久保　慶喜</t>
  </si>
  <si>
    <t>小笠原　一彦</t>
  </si>
  <si>
    <t>近藤　正嗣</t>
  </si>
  <si>
    <t>小山内　徹</t>
  </si>
  <si>
    <t>大場　康之</t>
  </si>
  <si>
    <t>白取　知佳子</t>
  </si>
  <si>
    <t>澁谷　隆行</t>
  </si>
  <si>
    <t>根城　善直</t>
  </si>
  <si>
    <t>佐々木　謙一</t>
  </si>
  <si>
    <t>野上　新二</t>
  </si>
  <si>
    <t>山本　治</t>
  </si>
  <si>
    <t>一戸　稔彦</t>
  </si>
  <si>
    <t>工藤　尚樹</t>
  </si>
  <si>
    <t>竹ケ原　英樹</t>
  </si>
  <si>
    <t>毛利　直樹</t>
  </si>
  <si>
    <t>村上　輝仁</t>
  </si>
  <si>
    <t>藤谷　悟</t>
  </si>
  <si>
    <t>上村　正信</t>
  </si>
  <si>
    <t>佐藤　修</t>
  </si>
  <si>
    <t>杉原　憲一郎</t>
  </si>
  <si>
    <t>蒔苗　元紹</t>
  </si>
  <si>
    <t>山舘　伸太郎</t>
  </si>
  <si>
    <t>永原　信哉</t>
  </si>
  <si>
    <t>小枝　晃嘉</t>
  </si>
  <si>
    <t>工藤　良信</t>
  </si>
  <si>
    <t>佐藤　信孝</t>
  </si>
  <si>
    <t>成田　和弘</t>
  </si>
  <si>
    <t>荒田　孝将</t>
  </si>
  <si>
    <t>水谷　和憲</t>
  </si>
  <si>
    <t>佐々木　卓</t>
  </si>
  <si>
    <t>松尾　健治</t>
  </si>
  <si>
    <t>小笠原　崇浩</t>
  </si>
  <si>
    <t>今村　健児</t>
  </si>
  <si>
    <t>鳴海　昭博</t>
  </si>
  <si>
    <t>小山内　宏太</t>
  </si>
  <si>
    <t>小山内　慎治</t>
  </si>
  <si>
    <t>外崎　陵一郎</t>
  </si>
  <si>
    <t>大川　浩</t>
  </si>
  <si>
    <t>三橋　孝行</t>
  </si>
  <si>
    <t>猪股　健</t>
  </si>
  <si>
    <t>鎌田　健吾</t>
  </si>
  <si>
    <t>佐藤　聡</t>
  </si>
  <si>
    <t>中村　月美</t>
  </si>
  <si>
    <t>中野　睦子</t>
  </si>
  <si>
    <t>佐伯　仁</t>
  </si>
  <si>
    <t>蛯名　健一</t>
  </si>
  <si>
    <t>江渡　富貴子</t>
  </si>
  <si>
    <t>矢﨑　美香子</t>
  </si>
  <si>
    <t>木村　智</t>
  </si>
  <si>
    <t>伊東　明子</t>
  </si>
  <si>
    <t>横　慎一</t>
  </si>
  <si>
    <t>長内　人志</t>
  </si>
  <si>
    <t>向井　美香子</t>
  </si>
  <si>
    <t>橋本　博子</t>
  </si>
  <si>
    <t>石渡　保</t>
  </si>
  <si>
    <t>今　卓也</t>
    <rPh sb="0" eb="1">
      <t>コン</t>
    </rPh>
    <rPh sb="2" eb="4">
      <t>タクヤ</t>
    </rPh>
    <phoneticPr fontId="2"/>
  </si>
  <si>
    <t>長内　弘光</t>
    <rPh sb="0" eb="2">
      <t>オサナイ</t>
    </rPh>
    <rPh sb="3" eb="5">
      <t>ヒロミツ</t>
    </rPh>
    <phoneticPr fontId="2"/>
  </si>
  <si>
    <t>十和田湖</t>
    <phoneticPr fontId="2"/>
  </si>
  <si>
    <t>高瀬　一元</t>
  </si>
  <si>
    <t>佐藤　研</t>
  </si>
  <si>
    <t>斉藤　直樹</t>
  </si>
  <si>
    <t>石川　慎哉</t>
  </si>
  <si>
    <t>木村　文俊</t>
  </si>
  <si>
    <t>山本　正弘</t>
  </si>
  <si>
    <t>森　尚生</t>
  </si>
  <si>
    <t>釜石　潤</t>
  </si>
  <si>
    <t>熊谷　誠二</t>
  </si>
  <si>
    <t>栁谷　貴広</t>
  </si>
  <si>
    <t>堀合　貴</t>
  </si>
  <si>
    <t>梅村　光江</t>
  </si>
  <si>
    <t>安田　俊彦</t>
  </si>
  <si>
    <t>五十嵐　圭一</t>
  </si>
  <si>
    <t>鎌田　寛市</t>
  </si>
  <si>
    <t>佐々木　隆一</t>
  </si>
  <si>
    <t>小山内　敦</t>
  </si>
  <si>
    <t>泉　毅知</t>
  </si>
  <si>
    <t>林　亨</t>
    <rPh sb="0" eb="1">
      <t>ハヤシ</t>
    </rPh>
    <rPh sb="2" eb="3">
      <t>トオル</t>
    </rPh>
    <phoneticPr fontId="2"/>
  </si>
  <si>
    <t>五十嵐　康彦</t>
  </si>
  <si>
    <t>豊川　るみ子</t>
  </si>
  <si>
    <t>齊藤　靖浩</t>
  </si>
  <si>
    <t>川崎　惠美子</t>
  </si>
  <si>
    <t>蒔苗　尚文</t>
  </si>
  <si>
    <t>大和　克彦</t>
  </si>
  <si>
    <t>岩井　理</t>
  </si>
  <si>
    <t>尾崎　徳哉</t>
  </si>
  <si>
    <t>中村　博文</t>
  </si>
  <si>
    <t>栩内　一将</t>
  </si>
  <si>
    <t>古川　貴紀</t>
  </si>
  <si>
    <t>立崎　賢一</t>
  </si>
  <si>
    <t>谷口　実</t>
  </si>
  <si>
    <t>中村　光博</t>
  </si>
  <si>
    <t>工藤　正義</t>
  </si>
  <si>
    <t>鈴木　浩司</t>
  </si>
  <si>
    <t>佐々木原　淳</t>
  </si>
  <si>
    <t>奥寺　努</t>
  </si>
  <si>
    <t>平　和人</t>
  </si>
  <si>
    <t>橋本　満昭</t>
  </si>
  <si>
    <t>傳法　公彦</t>
    <rPh sb="0" eb="2">
      <t>デンポウ</t>
    </rPh>
    <rPh sb="3" eb="5">
      <t>キミヒコ</t>
    </rPh>
    <phoneticPr fontId="2"/>
  </si>
  <si>
    <t>片山　好弘</t>
    <rPh sb="0" eb="2">
      <t>カタヤマ</t>
    </rPh>
    <rPh sb="3" eb="5">
      <t>ヨシヒロ</t>
    </rPh>
    <phoneticPr fontId="2"/>
  </si>
  <si>
    <t>グ</t>
    <phoneticPr fontId="2"/>
  </si>
  <si>
    <t>共</t>
    <rPh sb="0" eb="1">
      <t>キョウ</t>
    </rPh>
    <phoneticPr fontId="2"/>
  </si>
  <si>
    <t>下山学園</t>
    <rPh sb="0" eb="2">
      <t>シモヤマ</t>
    </rPh>
    <rPh sb="2" eb="4">
      <t>ガクエン</t>
    </rPh>
    <phoneticPr fontId="2"/>
  </si>
  <si>
    <t>八戸工業大学第二</t>
    <rPh sb="0" eb="2">
      <t>ハチノヘ</t>
    </rPh>
    <rPh sb="2" eb="4">
      <t>コウギョウ</t>
    </rPh>
    <rPh sb="4" eb="6">
      <t>ダイガク</t>
    </rPh>
    <rPh sb="6" eb="8">
      <t>ダイニ</t>
    </rPh>
    <phoneticPr fontId="2"/>
  </si>
  <si>
    <t>031-8505</t>
    <phoneticPr fontId="2"/>
  </si>
  <si>
    <t>八戸市妙字大開67</t>
    <rPh sb="0" eb="3">
      <t>ハチノヘシ</t>
    </rPh>
    <rPh sb="3" eb="4">
      <t>タエ</t>
    </rPh>
    <rPh sb="4" eb="5">
      <t>アザ</t>
    </rPh>
    <rPh sb="5" eb="7">
      <t>ダイカイ</t>
    </rPh>
    <phoneticPr fontId="2"/>
  </si>
  <si>
    <t>0178 (25)4311</t>
    <phoneticPr fontId="2"/>
  </si>
  <si>
    <t>三上　保</t>
  </si>
  <si>
    <t>藤田　明彦</t>
  </si>
  <si>
    <t>山口　正実</t>
  </si>
  <si>
    <t>小田桐　世長</t>
  </si>
  <si>
    <t>工藤　和樹</t>
  </si>
  <si>
    <t>小倉　民生</t>
  </si>
  <si>
    <t>高橋　美和子</t>
  </si>
  <si>
    <t>伊藤　文一</t>
  </si>
  <si>
    <t>野呂　政幸</t>
  </si>
  <si>
    <t>嵯峨　弘章</t>
  </si>
  <si>
    <t>直町　年行</t>
  </si>
  <si>
    <t>小笠原　理高</t>
  </si>
  <si>
    <t>今　卓也</t>
    <rPh sb="0" eb="1">
      <t>コン</t>
    </rPh>
    <rPh sb="2" eb="4">
      <t>タクヤ</t>
    </rPh>
    <phoneticPr fontId="42"/>
  </si>
  <si>
    <t>澤田　高久</t>
    <rPh sb="0" eb="2">
      <t>サワダ</t>
    </rPh>
    <rPh sb="3" eb="5">
      <t>タカヒサ</t>
    </rPh>
    <phoneticPr fontId="42"/>
  </si>
  <si>
    <t>木下　保樹</t>
    <rPh sb="0" eb="2">
      <t>キノシタ</t>
    </rPh>
    <rPh sb="3" eb="4">
      <t>タモツ</t>
    </rPh>
    <phoneticPr fontId="42"/>
  </si>
  <si>
    <t>長内　弘光</t>
    <rPh sb="0" eb="2">
      <t>オサナイ</t>
    </rPh>
    <rPh sb="3" eb="5">
      <t>ヒロミツ</t>
    </rPh>
    <phoneticPr fontId="42"/>
  </si>
  <si>
    <t>西里　俊文</t>
  </si>
  <si>
    <t>道合　修子</t>
  </si>
  <si>
    <t>村井　知史</t>
  </si>
  <si>
    <t>個人　6</t>
    <phoneticPr fontId="2"/>
  </si>
  <si>
    <t>個人</t>
    <rPh sb="0" eb="2">
      <t>コジン</t>
    </rPh>
    <phoneticPr fontId="2"/>
  </si>
  <si>
    <t>まなびの森弘前城東予備校</t>
  </si>
  <si>
    <t>城東中央一丁目５の２</t>
  </si>
  <si>
    <t>0172(55)8831</t>
    <phoneticPr fontId="2"/>
  </si>
  <si>
    <t>弘前市計　3</t>
    <phoneticPr fontId="2"/>
  </si>
  <si>
    <t>櫻庭　和史</t>
    <rPh sb="0" eb="2">
      <t>サクラバ</t>
    </rPh>
    <rPh sb="3" eb="5">
      <t>カズフミ</t>
    </rPh>
    <phoneticPr fontId="2"/>
  </si>
  <si>
    <t>今井　将貴</t>
    <rPh sb="0" eb="2">
      <t>イマイ</t>
    </rPh>
    <rPh sb="3" eb="5">
      <t>ショウキ</t>
    </rPh>
    <phoneticPr fontId="2"/>
  </si>
  <si>
    <t>高橋　秀親</t>
    <rPh sb="0" eb="2">
      <t>タカハシ</t>
    </rPh>
    <rPh sb="3" eb="5">
      <t>ヒデチカ</t>
    </rPh>
    <phoneticPr fontId="2"/>
  </si>
  <si>
    <t>西谷　冽</t>
    <rPh sb="0" eb="1">
      <t>ニシ</t>
    </rPh>
    <rPh sb="1" eb="2">
      <t>タニ</t>
    </rPh>
    <rPh sb="3" eb="4">
      <t>レツ</t>
    </rPh>
    <phoneticPr fontId="2"/>
  </si>
  <si>
    <t>鈴木　とみ</t>
    <rPh sb="0" eb="2">
      <t>スズキ</t>
    </rPh>
    <phoneticPr fontId="2"/>
  </si>
  <si>
    <t>楠岡　英雄</t>
    <rPh sb="0" eb="1">
      <t>クス</t>
    </rPh>
    <rPh sb="1" eb="2">
      <t>オカ</t>
    </rPh>
    <rPh sb="3" eb="5">
      <t>ヒデオ</t>
    </rPh>
    <phoneticPr fontId="2"/>
  </si>
  <si>
    <t>黒沢　宣太郎</t>
    <rPh sb="0" eb="2">
      <t>クロサワ</t>
    </rPh>
    <rPh sb="3" eb="4">
      <t>セン</t>
    </rPh>
    <rPh sb="4" eb="6">
      <t>タロウ</t>
    </rPh>
    <phoneticPr fontId="2"/>
  </si>
  <si>
    <t>吉田　誠夫</t>
    <rPh sb="0" eb="2">
      <t>ヨシダ</t>
    </rPh>
    <rPh sb="3" eb="4">
      <t>マコト</t>
    </rPh>
    <rPh sb="4" eb="5">
      <t>オット</t>
    </rPh>
    <phoneticPr fontId="2"/>
  </si>
  <si>
    <t>田中　由紀子</t>
    <rPh sb="0" eb="2">
      <t>タナカ</t>
    </rPh>
    <rPh sb="3" eb="6">
      <t>ユキコ</t>
    </rPh>
    <phoneticPr fontId="2"/>
  </si>
  <si>
    <t>弘前市小比内三丁目18の1</t>
  </si>
  <si>
    <t>髙瀬　雅弘</t>
    <rPh sb="0" eb="2">
      <t>タカセ</t>
    </rPh>
    <rPh sb="3" eb="5">
      <t>マサヒロ</t>
    </rPh>
    <phoneticPr fontId="2"/>
  </si>
  <si>
    <t>石橋　恭之</t>
    <rPh sb="0" eb="2">
      <t>イシバシ</t>
    </rPh>
    <rPh sb="3" eb="4">
      <t>ウヤウヤ</t>
    </rPh>
    <rPh sb="4" eb="5">
      <t>ノ</t>
    </rPh>
    <phoneticPr fontId="2"/>
  </si>
  <si>
    <t>敦賀　英知</t>
    <rPh sb="0" eb="2">
      <t>ツルガ</t>
    </rPh>
    <rPh sb="3" eb="5">
      <t>エイチ</t>
    </rPh>
    <phoneticPr fontId="2"/>
  </si>
  <si>
    <t>小河　妙子</t>
    <rPh sb="0" eb="2">
      <t>コガワ</t>
    </rPh>
    <rPh sb="3" eb="5">
      <t>タエコ</t>
    </rPh>
    <phoneticPr fontId="2"/>
  </si>
  <si>
    <t>金本　俊幾</t>
    <rPh sb="0" eb="2">
      <t>カネモト</t>
    </rPh>
    <rPh sb="3" eb="4">
      <t>シュン</t>
    </rPh>
    <rPh sb="4" eb="5">
      <t>キ</t>
    </rPh>
    <phoneticPr fontId="2"/>
  </si>
  <si>
    <t>教育学研究科
（専門職学位課程）</t>
    <rPh sb="0" eb="3">
      <t>キョウイクガク</t>
    </rPh>
    <rPh sb="3" eb="6">
      <t>ケンキュウカ</t>
    </rPh>
    <rPh sb="8" eb="11">
      <t>センモンショク</t>
    </rPh>
    <rPh sb="11" eb="13">
      <t>ガクイ</t>
    </rPh>
    <rPh sb="13" eb="15">
      <t>カテイ</t>
    </rPh>
    <phoneticPr fontId="2"/>
  </si>
  <si>
    <t>心理支援科学専攻</t>
    <rPh sb="0" eb="2">
      <t>シンリ</t>
    </rPh>
    <rPh sb="2" eb="4">
      <t>シエン</t>
    </rPh>
    <rPh sb="4" eb="6">
      <t>カガク</t>
    </rPh>
    <rPh sb="6" eb="8">
      <t>センコウ</t>
    </rPh>
    <phoneticPr fontId="2"/>
  </si>
  <si>
    <t>川口　徹</t>
    <rPh sb="0" eb="2">
      <t>カワグチ</t>
    </rPh>
    <rPh sb="3" eb="4">
      <t>トオル</t>
    </rPh>
    <phoneticPr fontId="2"/>
  </si>
  <si>
    <t>古川　照美</t>
    <rPh sb="0" eb="2">
      <t>フルカワ</t>
    </rPh>
    <rPh sb="3" eb="5">
      <t>テルミ</t>
    </rPh>
    <phoneticPr fontId="2"/>
  </si>
  <si>
    <t>(神山　博)</t>
    <rPh sb="1" eb="3">
      <t>カミヤマ</t>
    </rPh>
    <rPh sb="4" eb="5">
      <t>ヒロシ</t>
    </rPh>
    <phoneticPr fontId="2"/>
  </si>
  <si>
    <t>鈴木　郁生</t>
    <rPh sb="0" eb="2">
      <t>スズキ</t>
    </rPh>
    <rPh sb="3" eb="5">
      <t>イクオ</t>
    </rPh>
    <phoneticPr fontId="2"/>
  </si>
  <si>
    <t>大矢　奈美</t>
    <rPh sb="0" eb="2">
      <t>オオヤ</t>
    </rPh>
    <rPh sb="3" eb="5">
      <t>ナミ</t>
    </rPh>
    <phoneticPr fontId="2"/>
  </si>
  <si>
    <t>鈴木　崇</t>
    <phoneticPr fontId="2"/>
  </si>
  <si>
    <t>杉森　晋</t>
    <rPh sb="0" eb="2">
      <t>スギモリ</t>
    </rPh>
    <rPh sb="3" eb="4">
      <t>シン</t>
    </rPh>
    <phoneticPr fontId="2"/>
  </si>
  <si>
    <t>そ　　　の　　　他
（理数･外国語･
ｽﾎﾟｰﾂ科学･表現・
ｸﾞﾛｰﾊﾞﾙ探究）</t>
    <rPh sb="8" eb="9">
      <t>ホカ</t>
    </rPh>
    <rPh sb="11" eb="13">
      <t>リスウ</t>
    </rPh>
    <rPh sb="14" eb="17">
      <t>ガイコクゴ</t>
    </rPh>
    <rPh sb="24" eb="26">
      <t>カガク</t>
    </rPh>
    <rPh sb="27" eb="29">
      <t>ヒョウゲン</t>
    </rPh>
    <rPh sb="38" eb="40">
      <t>タンキュウ</t>
    </rPh>
    <phoneticPr fontId="2"/>
  </si>
  <si>
    <t>八工大第二高</t>
  </si>
  <si>
    <t>034-0302</t>
    <phoneticPr fontId="2"/>
  </si>
  <si>
    <t>沢田下洗５３の３</t>
    <rPh sb="0" eb="2">
      <t>サワダ</t>
    </rPh>
    <rPh sb="2" eb="4">
      <t>シモアライ</t>
    </rPh>
    <phoneticPr fontId="2"/>
  </si>
  <si>
    <t>別科助産専攻</t>
    <rPh sb="0" eb="2">
      <t>ベッカ</t>
    </rPh>
    <rPh sb="2" eb="4">
      <t>ジョサン</t>
    </rPh>
    <rPh sb="4" eb="6">
      <t>センコウ</t>
    </rPh>
    <phoneticPr fontId="2"/>
  </si>
  <si>
    <t>(吉澤　結子)</t>
    <rPh sb="1" eb="3">
      <t>ヨシザワ</t>
    </rPh>
    <rPh sb="4" eb="6">
      <t>ユウコ</t>
    </rPh>
    <phoneticPr fontId="2"/>
  </si>
  <si>
    <t>鎌田　学</t>
    <rPh sb="0" eb="2">
      <t>カマダ</t>
    </rPh>
    <rPh sb="3" eb="4">
      <t>マナ</t>
    </rPh>
    <phoneticPr fontId="2"/>
  </si>
  <si>
    <t>西東　克介</t>
    <rPh sb="0" eb="2">
      <t>サイトウ</t>
    </rPh>
    <rPh sb="3" eb="5">
      <t>カツスケ</t>
    </rPh>
    <phoneticPr fontId="2"/>
  </si>
  <si>
    <t>髙田　まり子</t>
    <rPh sb="0" eb="2">
      <t>タカダ</t>
    </rPh>
    <rPh sb="5" eb="6">
      <t>コ</t>
    </rPh>
    <phoneticPr fontId="2"/>
  </si>
  <si>
    <t>地域健康支援学研究科</t>
    <rPh sb="0" eb="2">
      <t>チイキ</t>
    </rPh>
    <rPh sb="2" eb="4">
      <t>ケンコウ</t>
    </rPh>
    <rPh sb="4" eb="7">
      <t>シエンガク</t>
    </rPh>
    <rPh sb="7" eb="10">
      <t>ケンキュウカ</t>
    </rPh>
    <phoneticPr fontId="2"/>
  </si>
  <si>
    <t>吉田　守実</t>
    <rPh sb="0" eb="2">
      <t>ヨシダ</t>
    </rPh>
    <rPh sb="3" eb="4">
      <t>モリ</t>
    </rPh>
    <rPh sb="4" eb="5">
      <t>ミノル</t>
    </rPh>
    <phoneticPr fontId="2"/>
  </si>
  <si>
    <t>(山田　順子)</t>
    <rPh sb="1" eb="3">
      <t>ヤマダ</t>
    </rPh>
    <rPh sb="4" eb="6">
      <t>ジュンコ</t>
    </rPh>
    <phoneticPr fontId="2"/>
  </si>
  <si>
    <t xml:space="preserve"> 0172 (31)2200</t>
    <phoneticPr fontId="2"/>
  </si>
  <si>
    <t>〃</t>
    <phoneticPr fontId="2"/>
  </si>
  <si>
    <t>031-0812</t>
    <phoneticPr fontId="2"/>
  </si>
  <si>
    <t>建築</t>
    <rPh sb="0" eb="2">
      <t>ケンチク</t>
    </rPh>
    <phoneticPr fontId="2"/>
  </si>
  <si>
    <t>建築専攻</t>
    <rPh sb="0" eb="2">
      <t>ケンチク</t>
    </rPh>
    <rPh sb="2" eb="4">
      <t>センコウ</t>
    </rPh>
    <phoneticPr fontId="2"/>
  </si>
  <si>
    <t>ITエンジニア</t>
    <phoneticPr fontId="2"/>
  </si>
  <si>
    <t>事務ビジネス</t>
    <rPh sb="0" eb="2">
      <t>ジム</t>
    </rPh>
    <phoneticPr fontId="2"/>
  </si>
  <si>
    <t>総合事務</t>
    <rPh sb="0" eb="2">
      <t>ソウゴウ</t>
    </rPh>
    <rPh sb="2" eb="4">
      <t>ジム</t>
    </rPh>
    <phoneticPr fontId="2"/>
  </si>
  <si>
    <t>鈴木　直子</t>
    <rPh sb="0" eb="2">
      <t>スズキ</t>
    </rPh>
    <rPh sb="3" eb="5">
      <t>ナオコ</t>
    </rPh>
    <phoneticPr fontId="2"/>
  </si>
  <si>
    <t>川守田　究</t>
    <rPh sb="0" eb="2">
      <t>カワモリ</t>
    </rPh>
    <rPh sb="2" eb="3">
      <t>タ</t>
    </rPh>
    <rPh sb="4" eb="5">
      <t>キワム</t>
    </rPh>
    <phoneticPr fontId="2"/>
  </si>
  <si>
    <t>棟方　博文</t>
    <rPh sb="0" eb="2">
      <t>ムナカタ</t>
    </rPh>
    <rPh sb="3" eb="5">
      <t>ヒロフミ</t>
    </rPh>
    <phoneticPr fontId="2"/>
  </si>
  <si>
    <t>越田　牧</t>
    <rPh sb="0" eb="2">
      <t>コシタ</t>
    </rPh>
    <rPh sb="3" eb="4">
      <t>マキ</t>
    </rPh>
    <phoneticPr fontId="2"/>
  </si>
  <si>
    <t>今村　百合子</t>
    <rPh sb="0" eb="2">
      <t>イマムラ</t>
    </rPh>
    <rPh sb="3" eb="6">
      <t>ユリコ</t>
    </rPh>
    <phoneticPr fontId="2"/>
  </si>
  <si>
    <t>一戸　幸子</t>
    <rPh sb="0" eb="2">
      <t>イチノヘ</t>
    </rPh>
    <rPh sb="3" eb="5">
      <t>サチコ</t>
    </rPh>
    <phoneticPr fontId="2"/>
  </si>
  <si>
    <t>倉 敷　ツギ子</t>
    <rPh sb="0" eb="1">
      <t>クラ</t>
    </rPh>
    <rPh sb="2" eb="3">
      <t>シキ</t>
    </rPh>
    <rPh sb="6" eb="7">
      <t>コ</t>
    </rPh>
    <phoneticPr fontId="2"/>
  </si>
  <si>
    <t>上澤　司</t>
    <rPh sb="0" eb="2">
      <t>ウエザワ</t>
    </rPh>
    <rPh sb="3" eb="4">
      <t>ツカサ</t>
    </rPh>
    <phoneticPr fontId="2"/>
  </si>
  <si>
    <t>棟方　ふみ子</t>
    <rPh sb="0" eb="2">
      <t>ムナカタ</t>
    </rPh>
    <rPh sb="5" eb="6">
      <t>コ</t>
    </rPh>
    <phoneticPr fontId="2"/>
  </si>
  <si>
    <t>村本　卓</t>
    <rPh sb="0" eb="2">
      <t>ムラモト</t>
    </rPh>
    <rPh sb="3" eb="4">
      <t>タク</t>
    </rPh>
    <phoneticPr fontId="2"/>
  </si>
  <si>
    <t>西沢　義子</t>
    <rPh sb="0" eb="2">
      <t>ニシザワ</t>
    </rPh>
    <rPh sb="3" eb="5">
      <t>ヨシコ</t>
    </rPh>
    <phoneticPr fontId="2"/>
  </si>
  <si>
    <t xml:space="preserve"> 0178 (24)5127</t>
    <phoneticPr fontId="2"/>
  </si>
  <si>
    <t xml:space="preserve"> 0172 (35)5151</t>
    <phoneticPr fontId="2"/>
  </si>
  <si>
    <t xml:space="preserve"> 017 (728)0145</t>
    <phoneticPr fontId="2"/>
  </si>
  <si>
    <t xml:space="preserve"> 017 (735)3353</t>
    <phoneticPr fontId="2"/>
  </si>
  <si>
    <t>017 (782)3040</t>
    <phoneticPr fontId="2"/>
  </si>
  <si>
    <t>平賀〔廃園〕　　　　　　　　　　　　　</t>
    <rPh sb="3" eb="5">
      <t>ハイエン</t>
    </rPh>
    <phoneticPr fontId="2"/>
  </si>
  <si>
    <t>B046</t>
    <phoneticPr fontId="2"/>
  </si>
  <si>
    <t>〃</t>
    <phoneticPr fontId="2"/>
  </si>
  <si>
    <t>弘前大清水藤こども園</t>
    <rPh sb="0" eb="2">
      <t>ヒロサキ</t>
    </rPh>
    <rPh sb="2" eb="5">
      <t>オオシミズ</t>
    </rPh>
    <rPh sb="5" eb="6">
      <t>フジ</t>
    </rPh>
    <rPh sb="9" eb="10">
      <t>エン</t>
    </rPh>
    <phoneticPr fontId="2"/>
  </si>
  <si>
    <t>036-8163</t>
    <phoneticPr fontId="2"/>
  </si>
  <si>
    <t>清原四丁目１７の７</t>
  </si>
  <si>
    <t xml:space="preserve"> 〃  (35)4900</t>
  </si>
  <si>
    <t>B047</t>
    <phoneticPr fontId="2"/>
  </si>
  <si>
    <t>ふたば保育園</t>
    <rPh sb="3" eb="6">
      <t>ホイクエン</t>
    </rPh>
    <phoneticPr fontId="2"/>
  </si>
  <si>
    <t>036-8171</t>
  </si>
  <si>
    <t>取上三丁目６の１７</t>
  </si>
  <si>
    <t xml:space="preserve"> 〃  (33)1207</t>
  </si>
  <si>
    <t>031-0077</t>
    <phoneticPr fontId="2"/>
  </si>
  <si>
    <t>長根四丁目１７の２０</t>
    <rPh sb="0" eb="2">
      <t>ナガネ</t>
    </rPh>
    <rPh sb="2" eb="5">
      <t>ヨンチョウメ</t>
    </rPh>
    <phoneticPr fontId="2"/>
  </si>
  <si>
    <t>B048</t>
    <phoneticPr fontId="2"/>
  </si>
  <si>
    <t>是川こども園</t>
    <rPh sb="0" eb="2">
      <t>コレカワ</t>
    </rPh>
    <rPh sb="5" eb="6">
      <t>エン</t>
    </rPh>
    <phoneticPr fontId="2"/>
  </si>
  <si>
    <t>031-0023</t>
    <phoneticPr fontId="2"/>
  </si>
  <si>
    <t>是川二丁目１５の１</t>
    <rPh sb="0" eb="2">
      <t>コレカワ</t>
    </rPh>
    <rPh sb="2" eb="5">
      <t>ニチョウメ</t>
    </rPh>
    <phoneticPr fontId="2"/>
  </si>
  <si>
    <t xml:space="preserve"> 〃   (96)4082</t>
    <phoneticPr fontId="2"/>
  </si>
  <si>
    <t>B049</t>
    <phoneticPr fontId="2"/>
  </si>
  <si>
    <t>吹上保育園</t>
    <rPh sb="0" eb="2">
      <t>フキアゲ</t>
    </rPh>
    <rPh sb="2" eb="5">
      <t>ホイクエン</t>
    </rPh>
    <phoneticPr fontId="2"/>
  </si>
  <si>
    <t>031-0003</t>
    <phoneticPr fontId="2"/>
  </si>
  <si>
    <t>吹上二丁目１１の２７</t>
    <rPh sb="0" eb="2">
      <t>フキアゲ</t>
    </rPh>
    <rPh sb="2" eb="5">
      <t>ニチョウメ</t>
    </rPh>
    <phoneticPr fontId="2"/>
  </si>
  <si>
    <t xml:space="preserve"> 〃   (22)4587</t>
    <phoneticPr fontId="2"/>
  </si>
  <si>
    <t>B050</t>
    <phoneticPr fontId="2"/>
  </si>
  <si>
    <t>学校法人</t>
    <rPh sb="0" eb="2">
      <t>ガッコウ</t>
    </rPh>
    <rPh sb="2" eb="4">
      <t>ホウジン</t>
    </rPh>
    <phoneticPr fontId="2"/>
  </si>
  <si>
    <t>富士幼稚園</t>
    <rPh sb="0" eb="2">
      <t>フジ</t>
    </rPh>
    <rPh sb="2" eb="5">
      <t>ヨウチエン</t>
    </rPh>
    <phoneticPr fontId="2"/>
  </si>
  <si>
    <t>037-0024</t>
    <phoneticPr fontId="2"/>
  </si>
  <si>
    <t>みどり町八丁目４０</t>
    <rPh sb="3" eb="4">
      <t>チョウ</t>
    </rPh>
    <rPh sb="4" eb="5">
      <t>ハッ</t>
    </rPh>
    <rPh sb="5" eb="7">
      <t>チョウメ</t>
    </rPh>
    <phoneticPr fontId="2"/>
  </si>
  <si>
    <t>0173（34）7494</t>
    <phoneticPr fontId="2"/>
  </si>
  <si>
    <t xml:space="preserve"> 〃   (34)3404</t>
    <phoneticPr fontId="2"/>
  </si>
  <si>
    <t>B051</t>
    <phoneticPr fontId="2"/>
  </si>
  <si>
    <t>ほなみ保育園</t>
    <rPh sb="3" eb="6">
      <t>ホイクエン</t>
    </rPh>
    <phoneticPr fontId="2"/>
  </si>
  <si>
    <t>034-0037</t>
    <phoneticPr fontId="2"/>
  </si>
  <si>
    <t>穂並町４の４０</t>
    <rPh sb="0" eb="3">
      <t>ホナミチョウ</t>
    </rPh>
    <phoneticPr fontId="2"/>
  </si>
  <si>
    <t xml:space="preserve"> 〃   (22)2589</t>
    <phoneticPr fontId="2"/>
  </si>
  <si>
    <t>東町一丁目９の２１</t>
    <rPh sb="2" eb="5">
      <t>イッチョウメ</t>
    </rPh>
    <phoneticPr fontId="2"/>
  </si>
  <si>
    <t>B052</t>
    <phoneticPr fontId="2"/>
  </si>
  <si>
    <t>あすなろこども園</t>
    <rPh sb="7" eb="8">
      <t>エン</t>
    </rPh>
    <phoneticPr fontId="2"/>
  </si>
  <si>
    <t>036-0104</t>
    <phoneticPr fontId="2"/>
  </si>
  <si>
    <t>柏木町柳田２４６の１</t>
    <rPh sb="0" eb="3">
      <t>カシワギチョウ</t>
    </rPh>
    <rPh sb="3" eb="5">
      <t>ヤナギタ</t>
    </rPh>
    <phoneticPr fontId="2"/>
  </si>
  <si>
    <t xml:space="preserve"> 〃  (44)8181</t>
    <phoneticPr fontId="2"/>
  </si>
  <si>
    <t>舞戸子の星こども園</t>
    <rPh sb="0" eb="1">
      <t>マイ</t>
    </rPh>
    <rPh sb="1" eb="2">
      <t>ト</t>
    </rPh>
    <rPh sb="2" eb="3">
      <t>コ</t>
    </rPh>
    <rPh sb="4" eb="5">
      <t>ホシ</t>
    </rPh>
    <rPh sb="8" eb="9">
      <t>エン</t>
    </rPh>
    <phoneticPr fontId="2"/>
  </si>
  <si>
    <t>鰺ヶ沢町舞戸町鳴戸３４７の４３</t>
    <rPh sb="7" eb="9">
      <t>ナルト</t>
    </rPh>
    <phoneticPr fontId="2"/>
  </si>
  <si>
    <t>0173 (82)0811</t>
    <phoneticPr fontId="2"/>
  </si>
  <si>
    <t>ふじこども園</t>
    <phoneticPr fontId="2"/>
  </si>
  <si>
    <t>小阿弥保育所鶴住</t>
  </si>
  <si>
    <t>板柳第二保育所鶴住</t>
  </si>
  <si>
    <t>B053</t>
  </si>
  <si>
    <t>B054</t>
  </si>
  <si>
    <t>板柳町板柳町大俵字富永５０の１</t>
  </si>
  <si>
    <t>板柳町赤田字松下１の４</t>
  </si>
  <si>
    <t xml:space="preserve"> 〃  (77)2501</t>
    <phoneticPr fontId="2"/>
  </si>
  <si>
    <t xml:space="preserve"> 〃  (73)2683</t>
    <phoneticPr fontId="2"/>
  </si>
  <si>
    <t>039-0071</t>
    <phoneticPr fontId="2"/>
  </si>
  <si>
    <t>東北町ほとけ沢５の１６０</t>
    <phoneticPr fontId="2"/>
  </si>
  <si>
    <t>六戸町犬落瀬下久保１７４の１２４４</t>
    <rPh sb="0" eb="2">
      <t>ロクノヘ</t>
    </rPh>
    <rPh sb="2" eb="3">
      <t>マチ</t>
    </rPh>
    <rPh sb="6" eb="9">
      <t>シモクボ</t>
    </rPh>
    <phoneticPr fontId="2"/>
  </si>
  <si>
    <t>総計　255</t>
    <phoneticPr fontId="2"/>
  </si>
  <si>
    <t>今別西田２５８の９０</t>
    <rPh sb="2" eb="4">
      <t>ニシタ</t>
    </rPh>
    <phoneticPr fontId="2"/>
  </si>
  <si>
    <t>小湊新道４６の２６</t>
    <phoneticPr fontId="2"/>
  </si>
  <si>
    <t>通信課程理容</t>
    <rPh sb="0" eb="2">
      <t>ツウシン</t>
    </rPh>
    <rPh sb="2" eb="4">
      <t>カテイ</t>
    </rPh>
    <phoneticPr fontId="2"/>
  </si>
  <si>
    <t>通信課程美容</t>
    <rPh sb="0" eb="2">
      <t>ツウシン</t>
    </rPh>
    <rPh sb="2" eb="4">
      <t>カテイ</t>
    </rPh>
    <rPh sb="4" eb="6">
      <t>ビヨウ</t>
    </rPh>
    <phoneticPr fontId="2"/>
  </si>
  <si>
    <t>小松ヶ丘［廃園］</t>
    <rPh sb="0" eb="4">
      <t>コマツガオカ</t>
    </rPh>
    <rPh sb="5" eb="7">
      <t>ハイエン</t>
    </rPh>
    <phoneticPr fontId="2"/>
  </si>
  <si>
    <t>033-0074</t>
    <phoneticPr fontId="2"/>
  </si>
  <si>
    <t>六戸町小松ヶ丘一丁目７７の３９３</t>
    <rPh sb="0" eb="3">
      <t>ロクノヘマチ</t>
    </rPh>
    <rPh sb="3" eb="7">
      <t>コマツガオカ</t>
    </rPh>
    <rPh sb="7" eb="10">
      <t>イッチョウメ</t>
    </rPh>
    <phoneticPr fontId="2"/>
  </si>
  <si>
    <t>0176（53）9343</t>
    <phoneticPr fontId="2"/>
  </si>
  <si>
    <t xml:space="preserve">※２　 
　　修 了 者 数     </t>
    <rPh sb="7" eb="8">
      <t>オサム</t>
    </rPh>
    <rPh sb="9" eb="10">
      <t>リョウ</t>
    </rPh>
    <rPh sb="11" eb="12">
      <t>シャ</t>
    </rPh>
    <rPh sb="13" eb="14">
      <t>スウ</t>
    </rPh>
    <phoneticPr fontId="2"/>
  </si>
  <si>
    <t>※１　「Ⅲ 学校別集計編」では、学級数に「園児のいない学級」は含まれていない。（園児のいない学級数についてはP.９参照）
※２　修了者数には、廃園の人数を含む。</t>
    <rPh sb="64" eb="67">
      <t>シュウリョウシャ</t>
    </rPh>
    <rPh sb="67" eb="68">
      <t>スウ</t>
    </rPh>
    <rPh sb="71" eb="73">
      <t>ハイエン</t>
    </rPh>
    <rPh sb="74" eb="76">
      <t>ニンズウ</t>
    </rPh>
    <rPh sb="77" eb="78">
      <t>フク</t>
    </rPh>
    <phoneticPr fontId="2"/>
  </si>
  <si>
    <t>田名部カトリック［廃園］　　　　　　</t>
    <rPh sb="9" eb="11">
      <t>ハイエン</t>
    </rPh>
    <phoneticPr fontId="2"/>
  </si>
  <si>
    <r>
      <t>第２　学校の設置・廃止等の状況</t>
    </r>
    <r>
      <rPr>
        <sz val="16"/>
        <rFont val="ＭＳ 明朝"/>
        <family val="1"/>
        <charset val="128"/>
      </rPr>
      <t>（令和５年５月２日～令和６年５月１日）</t>
    </r>
    <rPh sb="0" eb="1">
      <t>ダイ</t>
    </rPh>
    <rPh sb="3" eb="5">
      <t>ガッコウ</t>
    </rPh>
    <rPh sb="6" eb="8">
      <t>セッチ</t>
    </rPh>
    <rPh sb="9" eb="11">
      <t>ハイシ</t>
    </rPh>
    <rPh sb="11" eb="12">
      <t>トウ</t>
    </rPh>
    <rPh sb="13" eb="15">
      <t>ジョウキョウ</t>
    </rPh>
    <rPh sb="16" eb="18">
      <t>レイワ</t>
    </rPh>
    <rPh sb="19" eb="20">
      <t>ネン</t>
    </rPh>
    <rPh sb="21" eb="22">
      <t>ガツ</t>
    </rPh>
    <rPh sb="23" eb="24">
      <t>ニチ</t>
    </rPh>
    <rPh sb="25" eb="27">
      <t>レイワ</t>
    </rPh>
    <rPh sb="28" eb="29">
      <t>ネン</t>
    </rPh>
    <rPh sb="30" eb="31">
      <t>ガツ</t>
    </rPh>
    <rPh sb="32" eb="33">
      <t>ニチ</t>
    </rPh>
    <phoneticPr fontId="2"/>
  </si>
  <si>
    <t>幼</t>
  </si>
  <si>
    <t>平賀幼稚園</t>
  </si>
  <si>
    <t>私</t>
  </si>
  <si>
    <t>平川市荒田上駒田１５８－２</t>
  </si>
  <si>
    <t>認定こども園小松ケ丘幼稚園</t>
  </si>
  <si>
    <t>上北郡六戸町小松ヶ丘一丁目７７－３９３</t>
  </si>
  <si>
    <t>中</t>
  </si>
  <si>
    <t>十和田市立第一中学校</t>
  </si>
  <si>
    <t>公</t>
  </si>
  <si>
    <t>住所変更</t>
  </si>
  <si>
    <t>十和田市沢田字下洗５３－３</t>
  </si>
  <si>
    <t>高</t>
  </si>
  <si>
    <t>下山学園高等学校</t>
  </si>
  <si>
    <t>名称変更</t>
  </si>
  <si>
    <t>五所川原商業高等学校から（鶴田町）</t>
    <rPh sb="13" eb="16">
      <t>ツルタマチ</t>
    </rPh>
    <phoneticPr fontId="2"/>
  </si>
  <si>
    <t>専</t>
  </si>
  <si>
    <t>弘前市城東中央1-5-2</t>
  </si>
  <si>
    <t>八戸工業大学第二高等学校</t>
    <phoneticPr fontId="2"/>
  </si>
  <si>
    <t>通信制課程</t>
    <rPh sb="0" eb="3">
      <t>ツウシンセイ</t>
    </rPh>
    <rPh sb="3" eb="5">
      <t>カテイ</t>
    </rPh>
    <phoneticPr fontId="2"/>
  </si>
  <si>
    <t>田名部カトリック幼稚園</t>
    <rPh sb="0" eb="3">
      <t>タナブ</t>
    </rPh>
    <rPh sb="8" eb="11">
      <t>ヨウチエン</t>
    </rPh>
    <phoneticPr fontId="2"/>
  </si>
  <si>
    <t>むつ市新町１１の２８</t>
    <rPh sb="2" eb="3">
      <t>シ</t>
    </rPh>
    <rPh sb="3" eb="5">
      <t>シンマチ</t>
    </rPh>
    <phoneticPr fontId="2"/>
  </si>
  <si>
    <t>令和６年度</t>
    <rPh sb="0" eb="2">
      <t>レイワ</t>
    </rPh>
    <rPh sb="3" eb="5">
      <t>ネンド</t>
    </rPh>
    <phoneticPr fontId="2"/>
  </si>
  <si>
    <t>①　幼稚園在園児数（以下「幼児数」という。）は3,000人（男子1,494人、女子1,506人）で、
  前年度より404人減少（男子239人減、女子165人減）している。</t>
    <phoneticPr fontId="2"/>
  </si>
  <si>
    <t>②　設置者別の幼児数は、国立36人、公立11人、私立2,953人となっている。</t>
    <phoneticPr fontId="2"/>
  </si>
  <si>
    <t>979（28.8）</t>
  </si>
  <si>
    <t>1,165（34.2）</t>
  </si>
  <si>
    <t>1,260（37.0）</t>
  </si>
  <si>
    <t>887（29.6）</t>
    <phoneticPr fontId="2"/>
  </si>
  <si>
    <t>958（31.9）</t>
    <phoneticPr fontId="2"/>
  </si>
  <si>
    <t>1,155（38.5）</t>
    <phoneticPr fontId="2"/>
  </si>
  <si>
    <t>　この「学校一覧」は、文部科学省が実施した「学校基本調査（学校調査）」（令和６年５月１日現在）の本県集計結果及び県教育委員会が実施した「教育基礎調査」（令和６年５月１日現在）の集計結果並びに県教育委員会と県こども家庭部県民活躍推進課が調査した各学校別の集計データを取りまとめたものである。
（※なお、住所や校長名等に異動が生じた場合は上記に関わらず修正している。）
　</t>
    <rPh sb="36" eb="38">
      <t>レイワ</t>
    </rPh>
    <rPh sb="76" eb="78">
      <t>レイワ</t>
    </rPh>
    <rPh sb="106" eb="108">
      <t>カテイ</t>
    </rPh>
    <rPh sb="108" eb="109">
      <t>ブ</t>
    </rPh>
    <rPh sb="109" eb="111">
      <t>ケンミン</t>
    </rPh>
    <rPh sb="111" eb="113">
      <t>カツヤク</t>
    </rPh>
    <rPh sb="113" eb="116">
      <t>スイシンカ</t>
    </rPh>
    <rPh sb="150" eb="152">
      <t>ジュウショ</t>
    </rPh>
    <rPh sb="153" eb="155">
      <t>コウチョウ</t>
    </rPh>
    <rPh sb="155" eb="156">
      <t>メイ</t>
    </rPh>
    <rPh sb="156" eb="157">
      <t>トウ</t>
    </rPh>
    <rPh sb="158" eb="160">
      <t>イドウ</t>
    </rPh>
    <rPh sb="161" eb="162">
      <t>ショウ</t>
    </rPh>
    <rPh sb="164" eb="166">
      <t>バアイ</t>
    </rPh>
    <rPh sb="167" eb="169">
      <t>ジョウキ</t>
    </rPh>
    <rPh sb="170" eb="171">
      <t>カカ</t>
    </rPh>
    <rPh sb="174" eb="176">
      <t>シュウセイ</t>
    </rPh>
    <phoneticPr fontId="2"/>
  </si>
  <si>
    <t>（R6.8.21）</t>
    <phoneticPr fontId="2"/>
  </si>
  <si>
    <t>R5</t>
  </si>
  <si>
    <t>R6</t>
    <phoneticPr fontId="2"/>
  </si>
  <si>
    <t>③　教員数（本務者）は612人（男子30人、女子582人）で、前年度より19人減少（男子4人減、
　女子15人減）している。</t>
    <rPh sb="39" eb="41">
      <t>ゲンショウ</t>
    </rPh>
    <rPh sb="45" eb="46">
      <t>ニン</t>
    </rPh>
    <rPh sb="46" eb="47">
      <t>ゲン</t>
    </rPh>
    <rPh sb="54" eb="55">
      <t>ニン</t>
    </rPh>
    <rPh sb="55" eb="56">
      <t>ゲン</t>
    </rPh>
    <phoneticPr fontId="2"/>
  </si>
  <si>
    <t>④　教員数（本務者）のうち、女子教員の占める比率は95.1％で、前年度より0.5ポイント上昇
　している。</t>
    <rPh sb="44" eb="46">
      <t>ジョウショウ</t>
    </rPh>
    <phoneticPr fontId="2"/>
  </si>
  <si>
    <t>⑤　本務教員１人当たりの幼児数は4.9人で、前年度より0.5人減少している。</t>
    <phoneticPr fontId="2"/>
  </si>
  <si>
    <t>3,696 (20.5)</t>
  </si>
  <si>
    <t>3,796 (21.1)</t>
  </si>
  <si>
    <t>3,982 (22.1)</t>
  </si>
  <si>
    <t>6,461 (36.4)</t>
    <phoneticPr fontId="2"/>
  </si>
  <si>
    <t>3,650 (20.6)</t>
    <phoneticPr fontId="2"/>
  </si>
  <si>
    <t>3,727 (21.0)</t>
    <phoneticPr fontId="2"/>
  </si>
  <si>
    <t>3,904 (22.0)</t>
    <phoneticPr fontId="2"/>
  </si>
  <si>
    <t xml:space="preserve">①　幼保連携型認定こども園在園児数（以下「幼児数」という。）は17,742人（男子9,170人、
　女子8,572人）で、前年度より266人減少（男子166人減、女子100人減）している。
</t>
    <rPh sb="3" eb="4">
      <t>ホ</t>
    </rPh>
    <rPh sb="4" eb="6">
      <t>レンケイ</t>
    </rPh>
    <rPh sb="6" eb="7">
      <t>ガタ</t>
    </rPh>
    <rPh sb="7" eb="9">
      <t>ニンテイ</t>
    </rPh>
    <rPh sb="61" eb="63">
      <t>ゼンネン</t>
    </rPh>
    <rPh sb="63" eb="64">
      <t>ド</t>
    </rPh>
    <rPh sb="69" eb="70">
      <t>ニン</t>
    </rPh>
    <rPh sb="70" eb="72">
      <t>ゲンショウ</t>
    </rPh>
    <rPh sb="73" eb="75">
      <t>ダンシ</t>
    </rPh>
    <rPh sb="78" eb="79">
      <t>ニン</t>
    </rPh>
    <rPh sb="79" eb="80">
      <t>ゲン</t>
    </rPh>
    <rPh sb="81" eb="83">
      <t>ジョシ</t>
    </rPh>
    <rPh sb="86" eb="87">
      <t>ニン</t>
    </rPh>
    <rPh sb="87" eb="88">
      <t>ゲン</t>
    </rPh>
    <phoneticPr fontId="2"/>
  </si>
  <si>
    <t>②　設置者別の幼児数は、公立134人、私立17,608人となっている。</t>
    <phoneticPr fontId="2"/>
  </si>
  <si>
    <t>③　教育・保育職員数（本務者）は3,828人（男子239人、女子3,589人）で、前年度より83人
　増加（男子6人減、女子89人増）している。</t>
    <rPh sb="28" eb="29">
      <t>ニン</t>
    </rPh>
    <rPh sb="48" eb="50">
      <t>ゲンショウ</t>
    </rPh>
    <rPh sb="51" eb="53">
      <t>ゾウカ</t>
    </rPh>
    <rPh sb="55" eb="56">
      <t>ゾウ</t>
    </rPh>
    <rPh sb="58" eb="59">
      <t>ゲン</t>
    </rPh>
    <rPh sb="64" eb="65">
      <t>ニン</t>
    </rPh>
    <rPh sb="65" eb="66">
      <t>ゾウ</t>
    </rPh>
    <phoneticPr fontId="2"/>
  </si>
  <si>
    <t xml:space="preserve">④　教育・保育職員数（本務者）のうち、女子教員の占める比率は93.8％で、前年度より0.3
　ポイント上昇している。
</t>
    <rPh sb="2" eb="4">
      <t>キョウイク</t>
    </rPh>
    <rPh sb="5" eb="7">
      <t>ホイク</t>
    </rPh>
    <rPh sb="37" eb="40">
      <t>ゼンネンド</t>
    </rPh>
    <rPh sb="51" eb="53">
      <t>ジョウショウ</t>
    </rPh>
    <phoneticPr fontId="2"/>
  </si>
  <si>
    <t>⑤　本務教育・保育職員１人当たりの幼児数は4.6人で、前年度から0.2人減少している。</t>
    <rPh sb="35" eb="36">
      <t>ニン</t>
    </rPh>
    <rPh sb="36" eb="38">
      <t>ゲンショウ</t>
    </rPh>
    <phoneticPr fontId="2"/>
  </si>
  <si>
    <t>①　25学級以上の大規模校（公立）は4校で、前年度から1校増加している。</t>
    <rPh sb="28" eb="29">
      <t>コウ</t>
    </rPh>
    <rPh sb="29" eb="31">
      <t>ゾウカ</t>
    </rPh>
    <phoneticPr fontId="2"/>
  </si>
  <si>
    <t xml:space="preserve">③　児童数は51,035人（男子26,029人、女子25,006人）で、前年度より1,402人減少（男子727
　人減、女子675人減）している。
</t>
    <rPh sb="58" eb="59">
      <t>ゲン</t>
    </rPh>
    <rPh sb="60" eb="61">
      <t>オンナ</t>
    </rPh>
    <phoneticPr fontId="2"/>
  </si>
  <si>
    <t xml:space="preserve">④　小学校第１学年の児童数は7,887人（男子3,973人、女子3,914人）で、前年度より486人減少
　（男子285人減、女子201人減）している。
</t>
    <rPh sb="37" eb="38">
      <t>ニン</t>
    </rPh>
    <rPh sb="49" eb="50">
      <t>ニン</t>
    </rPh>
    <rPh sb="50" eb="52">
      <t>ゲンショウ</t>
    </rPh>
    <rPh sb="61" eb="62">
      <t>ゲン</t>
    </rPh>
    <rPh sb="69" eb="70">
      <t>ゲン</t>
    </rPh>
    <phoneticPr fontId="2"/>
  </si>
  <si>
    <t xml:space="preserve">⑤　教員数（本務者：公立）は4,252人（男子1,431人、女子2,821人）で、前年度より80人減
　少（男子56人減、女子24人減）している。
</t>
    <rPh sb="37" eb="38">
      <t>ニン</t>
    </rPh>
    <rPh sb="52" eb="53">
      <t>ショウ</t>
    </rPh>
    <rPh sb="54" eb="55">
      <t>オトコ</t>
    </rPh>
    <rPh sb="66" eb="67">
      <t>ゲン</t>
    </rPh>
    <phoneticPr fontId="2"/>
  </si>
  <si>
    <t>⑦　本務教員１人当たりの児童数（公立）は11.9人で、前年度から0.1人減少している。</t>
    <rPh sb="35" eb="36">
      <t>ニン</t>
    </rPh>
    <rPh sb="36" eb="38">
      <t>ゲンショウ</t>
    </rPh>
    <phoneticPr fontId="2"/>
  </si>
  <si>
    <t>⑥　教員数（本務者：公立）のうち、女子教員の占める比率は66.3％で、前年度より0.6ポイ
　ント上昇している。</t>
    <rPh sb="49" eb="51">
      <t>ジョウショウ</t>
    </rPh>
    <phoneticPr fontId="2"/>
  </si>
  <si>
    <t>①　25学級以上の大規模校（公立）は0校で、前年度より1校減少している。</t>
    <rPh sb="28" eb="29">
      <t>コウ</t>
    </rPh>
    <rPh sb="29" eb="31">
      <t>ゲンショウ</t>
    </rPh>
    <phoneticPr fontId="2"/>
  </si>
  <si>
    <t>⑦　本務教員１人当たりの生徒数（公立）は9.6人で、前年度から0.2人減少している。</t>
    <rPh sb="34" eb="35">
      <t>ニン</t>
    </rPh>
    <rPh sb="35" eb="37">
      <t>ゲンショウ</t>
    </rPh>
    <phoneticPr fontId="2"/>
  </si>
  <si>
    <t xml:space="preserve">①　課程別の学校数（公立）は、全日制課程を置く学校が43校（本校43校、分校0校）、全日制
  ・定時制の両課程を併置している学校が3校、定時制・通信制の両課程を併置している学校が
  3校となっている。
</t>
    <rPh sb="10" eb="11">
      <t>コウ</t>
    </rPh>
    <phoneticPr fontId="2"/>
  </si>
  <si>
    <t>6(3)</t>
    <phoneticPr fontId="2"/>
  </si>
  <si>
    <t>7(3)</t>
    <phoneticPr fontId="2"/>
  </si>
  <si>
    <t>②　全日制課程の生徒数は26,734人（男子13,773人、女子12,961人）で、前年度より481人減
  少（男子124人減、女子357人減）している。</t>
    <phoneticPr fontId="2"/>
  </si>
  <si>
    <t xml:space="preserve">③　定時制課程の生徒数は846人（男子424人、女子422人）で、前年度より16人増加（男子3人
　減、女子19人増）している。
</t>
    <rPh sb="41" eb="43">
      <t>ゾウカ</t>
    </rPh>
    <rPh sb="47" eb="48">
      <t>ニン</t>
    </rPh>
    <rPh sb="50" eb="51">
      <t>ゲン</t>
    </rPh>
    <rPh sb="57" eb="58">
      <t>ゾウ</t>
    </rPh>
    <phoneticPr fontId="2"/>
  </si>
  <si>
    <t>④　全日制課程の生徒数を学科別にみると、普通科（16,518人）が最も多く生徒数の61.8％を
　占めており、次いで工業科（3,285人）12.3％、商業科（1,892人）7.1％、総合学科（1,793
　人）6.7％の順となっている。</t>
    <rPh sb="49" eb="50">
      <t>セン</t>
    </rPh>
    <rPh sb="103" eb="104">
      <t>ニン</t>
    </rPh>
    <phoneticPr fontId="2"/>
  </si>
  <si>
    <t>⑤　教員数（本務者：県立全日制課程）は1,812人（男子1,188人、女子624人）で、前年度より
　25人減少（男子22人減、女子3人減）している。</t>
    <rPh sb="67" eb="68">
      <t>ゲン</t>
    </rPh>
    <phoneticPr fontId="2"/>
  </si>
  <si>
    <t>⑥　教員数（本務者：県立全日制課程）のうち、女子教員の占める比率は34.4％で、前年度から
　0.3％上昇している。</t>
    <rPh sb="51" eb="53">
      <t>ジョウショウ</t>
    </rPh>
    <phoneticPr fontId="2"/>
  </si>
  <si>
    <t xml:space="preserve">⑦　本務教員１人当たりの生徒数（県立全日制課程）は10.6人で、前年度から0.1％低下してい
　る。
</t>
    <rPh sb="41" eb="43">
      <t>テイカ</t>
    </rPh>
    <phoneticPr fontId="2"/>
  </si>
  <si>
    <t xml:space="preserve">②　幼児・児童・生徒数は視覚障害25人、聴覚障害45人、その他の障害1,651人で、視覚障害は
  2人減、聴覚障害は3人増、その他の障害は24人増となっている。
</t>
    <rPh sb="51" eb="52">
      <t>ニン</t>
    </rPh>
    <rPh sb="52" eb="53">
      <t>ゲン</t>
    </rPh>
    <rPh sb="61" eb="62">
      <t>ゾウ</t>
    </rPh>
    <rPh sb="72" eb="73">
      <t>ニン</t>
    </rPh>
    <rPh sb="73" eb="74">
      <t>ゾウ</t>
    </rPh>
    <phoneticPr fontId="2"/>
  </si>
  <si>
    <t xml:space="preserve">③　教員数（本務者：県立）は1,068人（男子390人、女子678人）で、前年度より4人減少
　（男子1人減、女子3人減）している。
</t>
    <rPh sb="44" eb="46">
      <t>ゲンショウ</t>
    </rPh>
    <rPh sb="50" eb="51">
      <t>シ</t>
    </rPh>
    <rPh sb="52" eb="53">
      <t>ニン</t>
    </rPh>
    <rPh sb="53" eb="54">
      <t>ゲン</t>
    </rPh>
    <rPh sb="59" eb="60">
      <t>ゲン</t>
    </rPh>
    <phoneticPr fontId="2"/>
  </si>
  <si>
    <t>①　生徒数は1,954人で、前年度より249人減少している。</t>
    <rPh sb="11" eb="12">
      <t>ニン</t>
    </rPh>
    <rPh sb="23" eb="25">
      <t>ゲンショウ</t>
    </rPh>
    <phoneticPr fontId="2"/>
  </si>
  <si>
    <t xml:space="preserve">②　教員数（本務者）は211人（男子66人、女子145人）で、前年度より12人減少（男子3人減、
　女子9人減）している。
</t>
    <rPh sb="38" eb="39">
      <t>ニン</t>
    </rPh>
    <rPh sb="39" eb="41">
      <t>ゲンショウ</t>
    </rPh>
    <rPh sb="46" eb="47">
      <t>ゲン</t>
    </rPh>
    <rPh sb="53" eb="54">
      <t>ニン</t>
    </rPh>
    <rPh sb="54" eb="55">
      <t>ゲン</t>
    </rPh>
    <phoneticPr fontId="2"/>
  </si>
  <si>
    <t>①　生徒数は137人で、前年度と同数である。</t>
    <rPh sb="16" eb="18">
      <t>ドウスウ</t>
    </rPh>
    <phoneticPr fontId="2"/>
  </si>
  <si>
    <t>②　教員数（本務者）は28人（男子8人、女子20人）で、前年度より4人増加（男子4人増、
　女子は同数）している。</t>
    <rPh sb="34" eb="35">
      <t>ニン</t>
    </rPh>
    <rPh sb="35" eb="37">
      <t>ゾウカ</t>
    </rPh>
    <rPh sb="38" eb="40">
      <t>ダンシ</t>
    </rPh>
    <rPh sb="41" eb="42">
      <t>ニン</t>
    </rPh>
    <rPh sb="42" eb="43">
      <t>ゾウ</t>
    </rPh>
    <rPh sb="46" eb="48">
      <t>ジョシ</t>
    </rPh>
    <rPh sb="49" eb="51">
      <t>ドウスウ</t>
    </rPh>
    <phoneticPr fontId="2"/>
  </si>
  <si>
    <t>高</t>
    <rPh sb="0" eb="1">
      <t>コウ</t>
    </rPh>
    <phoneticPr fontId="2"/>
  </si>
  <si>
    <t>青森南高等学校</t>
    <rPh sb="0" eb="3">
      <t>アオモリミナミ</t>
    </rPh>
    <rPh sb="3" eb="7">
      <t>コウトウガッコウ</t>
    </rPh>
    <phoneticPr fontId="2"/>
  </si>
  <si>
    <t>公</t>
    <rPh sb="0" eb="1">
      <t>コウ</t>
    </rPh>
    <phoneticPr fontId="2"/>
  </si>
  <si>
    <t>外国語科</t>
    <rPh sb="0" eb="3">
      <t>ガイコクゴ</t>
    </rPh>
    <rPh sb="3" eb="4">
      <t>カ</t>
    </rPh>
    <phoneticPr fontId="2"/>
  </si>
  <si>
    <t>グローバル探究科</t>
    <rPh sb="5" eb="8">
      <t>タンキュウカ</t>
    </rPh>
    <phoneticPr fontId="2"/>
  </si>
  <si>
    <t>柏木農業高等学校</t>
    <rPh sb="0" eb="2">
      <t>カシワギ</t>
    </rPh>
    <rPh sb="2" eb="4">
      <t>ノウギョウ</t>
    </rPh>
    <rPh sb="4" eb="8">
      <t>コウトウガッコウ</t>
    </rPh>
    <phoneticPr fontId="2"/>
  </si>
  <si>
    <t>生活科学科</t>
    <rPh sb="0" eb="2">
      <t>セイカツ</t>
    </rPh>
    <rPh sb="2" eb="4">
      <t>カガク</t>
    </rPh>
    <rPh sb="4" eb="5">
      <t>カ</t>
    </rPh>
    <phoneticPr fontId="2"/>
  </si>
  <si>
    <t>青森工業高等学校（定時制）</t>
    <rPh sb="0" eb="2">
      <t>アオモリ</t>
    </rPh>
    <rPh sb="2" eb="4">
      <t>コウギョウ</t>
    </rPh>
    <rPh sb="4" eb="6">
      <t>コウトウ</t>
    </rPh>
    <rPh sb="6" eb="8">
      <t>ガッコウ</t>
    </rPh>
    <rPh sb="9" eb="12">
      <t>テイジセイ</t>
    </rPh>
    <phoneticPr fontId="2"/>
  </si>
  <si>
    <t>工業科（工業技術科）</t>
    <rPh sb="0" eb="2">
      <t>コウギョウ</t>
    </rPh>
    <rPh sb="2" eb="3">
      <t>カ</t>
    </rPh>
    <rPh sb="4" eb="6">
      <t>コウギョウ</t>
    </rPh>
    <rPh sb="6" eb="8">
      <t>ギジュツ</t>
    </rPh>
    <rPh sb="8" eb="9">
      <t>カ</t>
    </rPh>
    <phoneticPr fontId="2"/>
  </si>
  <si>
    <t>弘前工業高等学校（定時制）</t>
    <rPh sb="0" eb="4">
      <t>ヒロサキコウギョウ</t>
    </rPh>
    <rPh sb="4" eb="8">
      <t>コウトウガッコウ</t>
    </rPh>
    <rPh sb="9" eb="12">
      <t>テイジセイ</t>
    </rPh>
    <phoneticPr fontId="2"/>
  </si>
  <si>
    <t>八戸工業高等学校（定時制）</t>
    <rPh sb="0" eb="2">
      <t>ハチノヘ</t>
    </rPh>
    <rPh sb="2" eb="4">
      <t>コウギョウ</t>
    </rPh>
    <rPh sb="4" eb="8">
      <t>コウトウガッコウ</t>
    </rPh>
    <rPh sb="9" eb="12">
      <t>テイジセイ</t>
    </rPh>
    <phoneticPr fontId="2"/>
  </si>
  <si>
    <t>〃</t>
    <phoneticPr fontId="2"/>
  </si>
  <si>
    <t>廃止</t>
    <phoneticPr fontId="2"/>
  </si>
  <si>
    <t>新設</t>
    <phoneticPr fontId="2"/>
  </si>
  <si>
    <t>学科の新設</t>
    <rPh sb="0" eb="2">
      <t>ガッカ</t>
    </rPh>
    <rPh sb="3" eb="5">
      <t>シンセツ</t>
    </rPh>
    <phoneticPr fontId="2"/>
  </si>
  <si>
    <t>学科の廃止</t>
    <rPh sb="0" eb="2">
      <t>ガッカ</t>
    </rPh>
    <rPh sb="3" eb="5">
      <t>ハイシ</t>
    </rPh>
    <phoneticPr fontId="2"/>
  </si>
  <si>
    <t>課程の新設</t>
    <rPh sb="0" eb="2">
      <t>カテイ</t>
    </rPh>
    <rPh sb="3" eb="5">
      <t>シンセツ</t>
    </rPh>
    <phoneticPr fontId="2"/>
  </si>
  <si>
    <t>学科の募集停止</t>
    <rPh sb="0" eb="2">
      <t>ガッカ</t>
    </rPh>
    <rPh sb="3" eb="7">
      <t>ボシュウテイシ</t>
    </rPh>
    <phoneticPr fontId="2"/>
  </si>
  <si>
    <t xml:space="preserve">  幼稚園は廃園２園、小学校は異動なし、中学校は住所変更１校、高等学校は名称変更１校、専修学校等は新設１校、特別支援学校は異動なしの状況となっている。なお、幼保連携型認定こども園（幼稚園，保育所からの移行含む）については64～69ページ参照のこと。</t>
    <rPh sb="2" eb="5">
      <t>ヨウチエン</t>
    </rPh>
    <rPh sb="6" eb="8">
      <t>ハイエン</t>
    </rPh>
    <rPh sb="9" eb="10">
      <t>エン</t>
    </rPh>
    <rPh sb="11" eb="14">
      <t>ショウガッコウ</t>
    </rPh>
    <rPh sb="15" eb="17">
      <t>イドウ</t>
    </rPh>
    <rPh sb="20" eb="23">
      <t>チュウガッコウ</t>
    </rPh>
    <rPh sb="24" eb="26">
      <t>ジュウショ</t>
    </rPh>
    <rPh sb="26" eb="28">
      <t>ヘンコウ</t>
    </rPh>
    <rPh sb="29" eb="30">
      <t>コウ</t>
    </rPh>
    <rPh sb="31" eb="33">
      <t>コウトウ</t>
    </rPh>
    <rPh sb="33" eb="35">
      <t>ガッコウ</t>
    </rPh>
    <rPh sb="36" eb="38">
      <t>メイショウ</t>
    </rPh>
    <rPh sb="38" eb="40">
      <t>ヘンコウ</t>
    </rPh>
    <rPh sb="41" eb="42">
      <t>コウ</t>
    </rPh>
    <rPh sb="43" eb="45">
      <t>センシュウ</t>
    </rPh>
    <rPh sb="45" eb="47">
      <t>ガッコウ</t>
    </rPh>
    <rPh sb="47" eb="48">
      <t>トウ</t>
    </rPh>
    <rPh sb="49" eb="51">
      <t>シンセツ</t>
    </rPh>
    <rPh sb="61" eb="63">
      <t>イドウ</t>
    </rPh>
    <rPh sb="66" eb="68">
      <t>ジョウキョウ</t>
    </rPh>
    <phoneticPr fontId="2"/>
  </si>
  <si>
    <t>〔表３　幼保連携型認定こども園数〕</t>
    <rPh sb="1" eb="2">
      <t>ヒョウ</t>
    </rPh>
    <rPh sb="4" eb="5">
      <t>ヨウ</t>
    </rPh>
    <rPh sb="5" eb="6">
      <t>ホ</t>
    </rPh>
    <rPh sb="6" eb="9">
      <t>レンケイガタ</t>
    </rPh>
    <rPh sb="9" eb="11">
      <t>ニンテイ</t>
    </rPh>
    <rPh sb="14" eb="15">
      <t>エン</t>
    </rPh>
    <rPh sb="15" eb="16">
      <t>スウ</t>
    </rPh>
    <phoneticPr fontId="2"/>
  </si>
  <si>
    <t>〔表４　幼児数･就園率〕</t>
    <rPh sb="1" eb="2">
      <t>ヒョウ</t>
    </rPh>
    <phoneticPr fontId="2"/>
  </si>
  <si>
    <t>〔表５　学校数の推移〕</t>
    <phoneticPr fontId="2"/>
  </si>
  <si>
    <t>〔表６　学級数（公立）の推移〕</t>
    <rPh sb="1" eb="2">
      <t>ヒョウ</t>
    </rPh>
    <rPh sb="4" eb="7">
      <t>ガッキュウスウ</t>
    </rPh>
    <rPh sb="8" eb="10">
      <t>コウリツ</t>
    </rPh>
    <phoneticPr fontId="2"/>
  </si>
  <si>
    <t>〔表７　児童数の推移〕</t>
    <rPh sb="1" eb="2">
      <t>ヒョウ</t>
    </rPh>
    <rPh sb="4" eb="6">
      <t>ジドウ</t>
    </rPh>
    <rPh sb="6" eb="7">
      <t>スウ</t>
    </rPh>
    <rPh sb="8" eb="10">
      <t>スイイ</t>
    </rPh>
    <phoneticPr fontId="2"/>
  </si>
  <si>
    <t>〔表８　学校数の推移〕</t>
    <rPh sb="1" eb="2">
      <t>ヒョウ</t>
    </rPh>
    <rPh sb="4" eb="6">
      <t>ガッコウ</t>
    </rPh>
    <rPh sb="6" eb="7">
      <t>スウ</t>
    </rPh>
    <rPh sb="8" eb="10">
      <t>スイイ</t>
    </rPh>
    <phoneticPr fontId="2"/>
  </si>
  <si>
    <t>〔表９　学級数（公立）の推移〕</t>
    <rPh sb="1" eb="2">
      <t>ヒョウ</t>
    </rPh>
    <rPh sb="4" eb="7">
      <t>ガッキュウスウ</t>
    </rPh>
    <rPh sb="8" eb="10">
      <t>コウリツ</t>
    </rPh>
    <phoneticPr fontId="2"/>
  </si>
  <si>
    <t>〔表１２　生徒数の推移〕</t>
    <rPh sb="1" eb="2">
      <t>ヒョウ</t>
    </rPh>
    <rPh sb="5" eb="7">
      <t>セイト</t>
    </rPh>
    <rPh sb="7" eb="8">
      <t>スウ</t>
    </rPh>
    <rPh sb="9" eb="11">
      <t>スイイ</t>
    </rPh>
    <phoneticPr fontId="2"/>
  </si>
  <si>
    <t>〔表１１　学校数の推移〕</t>
    <rPh sb="1" eb="2">
      <t>ヒョウ</t>
    </rPh>
    <rPh sb="5" eb="7">
      <t>ガッコウ</t>
    </rPh>
    <rPh sb="7" eb="8">
      <t>スウ</t>
    </rPh>
    <rPh sb="9" eb="11">
      <t>スイイ</t>
    </rPh>
    <phoneticPr fontId="2"/>
  </si>
  <si>
    <t>〔表１０　生徒数の推移〕</t>
    <rPh sb="1" eb="2">
      <t>ヒョウ</t>
    </rPh>
    <rPh sb="5" eb="8">
      <t>セイトスウ</t>
    </rPh>
    <rPh sb="9" eb="11">
      <t>スイイ</t>
    </rPh>
    <phoneticPr fontId="2"/>
  </si>
  <si>
    <t>〔表１３　幼児・児童・生徒数の推移〕</t>
    <rPh sb="1" eb="2">
      <t>ヒョウ</t>
    </rPh>
    <phoneticPr fontId="2"/>
  </si>
  <si>
    <t>〔表１４　学校数・生徒数の推移〕</t>
    <rPh sb="1" eb="2">
      <t>ヒョウ</t>
    </rPh>
    <rPh sb="5" eb="8">
      <t>ガッコウスウ</t>
    </rPh>
    <phoneticPr fontId="2"/>
  </si>
  <si>
    <t>〔表１５　学校数・生徒数の推移〕</t>
    <rPh sb="1" eb="2">
      <t>ヒョウ</t>
    </rPh>
    <rPh sb="5" eb="8">
      <t>ガッコウスウ</t>
    </rPh>
    <phoneticPr fontId="2"/>
  </si>
  <si>
    <t>③　生徒数は27,895人（男子14,107人、女子13,788人）で、前年度より646人減少（男子428人
　減、女子218人減）している。</t>
    <phoneticPr fontId="2"/>
  </si>
  <si>
    <t>　</t>
    <phoneticPr fontId="2"/>
  </si>
  <si>
    <t xml:space="preserve">④　中学校第１学年の生徒数は9,183人（男子4,645人、女子4,538人）で、前年度より267人減少　（男子120人減、女子147人減）している。
</t>
    <rPh sb="50" eb="52">
      <t>ゲンショウ</t>
    </rPh>
    <rPh sb="60" eb="61">
      <t>ゲン</t>
    </rPh>
    <rPh sb="68" eb="69">
      <t>ゲン</t>
    </rPh>
    <phoneticPr fontId="2"/>
  </si>
  <si>
    <t xml:space="preserve">⑤　教員数（本務者：公立）は2,822人（男子1,470人、女子1,352人）で、前年度より6人減少
　（男子20人減、女子14人増）している。
</t>
    <rPh sb="48" eb="50">
      <t>ゲンショウ</t>
    </rPh>
    <rPh sb="58" eb="59">
      <t>ゲン</t>
    </rPh>
    <rPh sb="64" eb="65">
      <t>ニン</t>
    </rPh>
    <rPh sb="65" eb="66">
      <t>ゾウ</t>
    </rPh>
    <phoneticPr fontId="2"/>
  </si>
  <si>
    <t>⑥　教員数（本務者：公立）のうち、女子教員の占める比率は47.9％で、前年度より0.6ポイン
　ト上昇している。</t>
    <rPh sb="37" eb="38">
      <t>ド</t>
    </rPh>
    <rPh sb="49" eb="51">
      <t>ジョウショウ</t>
    </rPh>
    <phoneticPr fontId="2"/>
  </si>
  <si>
    <t>6,534 (36.3)</t>
    <phoneticPr fontId="2"/>
  </si>
  <si>
    <t>07人以下</t>
    <rPh sb="2" eb="3">
      <t>ニン</t>
    </rPh>
    <rPh sb="3" eb="5">
      <t>イカ</t>
    </rPh>
    <phoneticPr fontId="2"/>
  </si>
  <si>
    <r>
      <rPr>
        <sz val="10.5"/>
        <color theme="1"/>
        <rFont val="ＭＳ Ｐ明朝"/>
        <family val="1"/>
        <charset val="128"/>
      </rPr>
      <t>（総収容定員）</t>
    </r>
    <r>
      <rPr>
        <sz val="11"/>
        <color theme="1"/>
        <rFont val="ＭＳ Ｐ明朝"/>
        <family val="1"/>
        <charset val="128"/>
      </rPr>
      <t xml:space="preserve">
認可定員　　　 </t>
    </r>
    <rPh sb="1" eb="2">
      <t>ソウ</t>
    </rPh>
    <rPh sb="2" eb="4">
      <t>シュウヨウ</t>
    </rPh>
    <rPh sb="4" eb="6">
      <t>テイイン</t>
    </rPh>
    <rPh sb="8" eb="9">
      <t>ニン</t>
    </rPh>
    <rPh sb="9" eb="10">
      <t>カ</t>
    </rPh>
    <rPh sb="10" eb="11">
      <t>サダム</t>
    </rPh>
    <rPh sb="11" eb="12">
      <t>イン</t>
    </rPh>
    <phoneticPr fontId="2"/>
  </si>
  <si>
    <t>総計　81</t>
    <phoneticPr fontId="2"/>
  </si>
  <si>
    <t>私立計　78</t>
    <phoneticPr fontId="2"/>
  </si>
  <si>
    <t>学校法人　77</t>
    <phoneticPr fontId="2"/>
  </si>
  <si>
    <t>むつ市計　6</t>
    <phoneticPr fontId="2"/>
  </si>
  <si>
    <t>上北郡計　3</t>
    <phoneticPr fontId="2"/>
  </si>
  <si>
    <t>私立計　254</t>
    <phoneticPr fontId="2"/>
  </si>
  <si>
    <t>社会福祉法人　232</t>
    <phoneticPr fontId="2"/>
  </si>
  <si>
    <t>学校法人　22</t>
    <phoneticPr fontId="2"/>
  </si>
  <si>
    <t>弘前市計　30</t>
    <phoneticPr fontId="2"/>
  </si>
  <si>
    <t>八戸市計　54</t>
    <phoneticPr fontId="2"/>
  </si>
  <si>
    <t>青葉こども園</t>
    <phoneticPr fontId="2"/>
  </si>
  <si>
    <t>五所川原市計　14</t>
    <phoneticPr fontId="2"/>
  </si>
  <si>
    <t>十和田市計　10</t>
    <phoneticPr fontId="2"/>
  </si>
  <si>
    <t>めぐみ子ども園</t>
    <rPh sb="3" eb="4">
      <t>コ</t>
    </rPh>
    <phoneticPr fontId="2"/>
  </si>
  <si>
    <t>北津軽郡計　10</t>
    <phoneticPr fontId="2"/>
  </si>
  <si>
    <r>
      <t xml:space="preserve"> 児童数</t>
    </r>
    <r>
      <rPr>
        <sz val="10"/>
        <color theme="1"/>
        <rFont val="ＭＳ Ｐ明朝"/>
        <family val="1"/>
        <charset val="128"/>
      </rPr>
      <t>(再掲)</t>
    </r>
    <r>
      <rPr>
        <sz val="11"/>
        <color theme="1"/>
        <rFont val="ＭＳ Ｐ明朝"/>
        <family val="1"/>
        <charset val="128"/>
      </rPr>
      <t xml:space="preserve">
 特別支援学級 </t>
    </r>
    <rPh sb="1" eb="3">
      <t>ジドウ</t>
    </rPh>
    <rPh sb="3" eb="4">
      <t>スウ</t>
    </rPh>
    <rPh sb="5" eb="7">
      <t>サイケイ</t>
    </rPh>
    <rPh sb="10" eb="12">
      <t>トクベツ</t>
    </rPh>
    <rPh sb="12" eb="14">
      <t>シエン</t>
    </rPh>
    <rPh sb="14" eb="16">
      <t>ガッキュウ</t>
    </rPh>
    <phoneticPr fontId="2"/>
  </si>
  <si>
    <t xml:space="preserve">総計　249 </t>
    <phoneticPr fontId="2"/>
  </si>
  <si>
    <t>本校　249</t>
    <phoneticPr fontId="2"/>
  </si>
  <si>
    <t>公立計　248</t>
    <phoneticPr fontId="2"/>
  </si>
  <si>
    <t>本校　248</t>
    <phoneticPr fontId="2"/>
  </si>
  <si>
    <t>１０市　179</t>
    <phoneticPr fontId="2"/>
  </si>
  <si>
    <t>８郡　46</t>
    <phoneticPr fontId="2"/>
  </si>
  <si>
    <t>総計　66</t>
    <phoneticPr fontId="2"/>
  </si>
  <si>
    <t>定時制　6</t>
    <phoneticPr fontId="2"/>
  </si>
  <si>
    <t>本校　6</t>
    <phoneticPr fontId="2"/>
  </si>
  <si>
    <t>県立　6</t>
    <phoneticPr fontId="2"/>
  </si>
  <si>
    <r>
      <t>弘前市中別所平山１４０の８</t>
    </r>
    <r>
      <rPr>
        <sz val="8"/>
        <color theme="1"/>
        <rFont val="ＭＳ Ｐ明朝"/>
        <family val="1"/>
        <charset val="128"/>
      </rPr>
      <t xml:space="preserve">（小・中学部）
</t>
    </r>
    <r>
      <rPr>
        <sz val="11"/>
        <color theme="1"/>
        <rFont val="ＭＳ Ｐ明朝"/>
        <family val="1"/>
        <charset val="128"/>
      </rPr>
      <t>弘前市駒越村元７５の１</t>
    </r>
    <r>
      <rPr>
        <sz val="8"/>
        <color theme="1"/>
        <rFont val="ＭＳ Ｐ明朝"/>
        <family val="1"/>
        <charset val="128"/>
      </rPr>
      <t>（高等部）</t>
    </r>
    <rPh sb="14" eb="15">
      <t>ショウ</t>
    </rPh>
    <rPh sb="16" eb="17">
      <t>チュウ</t>
    </rPh>
    <rPh sb="17" eb="19">
      <t>ガクブ</t>
    </rPh>
    <rPh sb="21" eb="24">
      <t>ヒロサキシ</t>
    </rPh>
    <rPh sb="24" eb="25">
      <t>コマ</t>
    </rPh>
    <rPh sb="25" eb="26">
      <t>ゴ</t>
    </rPh>
    <rPh sb="27" eb="28">
      <t>ハジメ</t>
    </rPh>
    <rPh sb="33" eb="36">
      <t>コウトウブ</t>
    </rPh>
    <phoneticPr fontId="2"/>
  </si>
  <si>
    <t>学校法人　7</t>
    <phoneticPr fontId="2"/>
  </si>
  <si>
    <t>準学校法人　8</t>
    <phoneticPr fontId="2"/>
  </si>
  <si>
    <t>個人　2</t>
    <phoneticPr fontId="2"/>
  </si>
  <si>
    <t>総計　11</t>
    <phoneticPr fontId="2"/>
  </si>
  <si>
    <t>私立計　11</t>
    <phoneticPr fontId="2"/>
  </si>
  <si>
    <t>…(P32参照)</t>
  </si>
  <si>
    <t>-</t>
    <phoneticPr fontId="2"/>
  </si>
  <si>
    <t>…(P32参照)</t>
    <phoneticPr fontId="2"/>
  </si>
  <si>
    <t>国立　0</t>
    <phoneticPr fontId="2"/>
  </si>
  <si>
    <t>学校法人</t>
    <rPh sb="0" eb="4">
      <t>ガッコウホウジン</t>
    </rPh>
    <phoneticPr fontId="2"/>
  </si>
  <si>
    <t>富士　［廃園］</t>
    <rPh sb="4" eb="6">
      <t>ハイエン</t>
    </rPh>
    <phoneticPr fontId="2"/>
  </si>
  <si>
    <t>みどり町八丁目４０</t>
    <phoneticPr fontId="2"/>
  </si>
  <si>
    <t xml:space="preserve"> 0173 (34)7974</t>
    <phoneticPr fontId="2"/>
  </si>
  <si>
    <t>洞内字千刈田２４の６</t>
    <phoneticPr fontId="2"/>
  </si>
  <si>
    <t>平広場８</t>
    <phoneticPr fontId="2"/>
  </si>
  <si>
    <t>沖田面久保１０の１</t>
    <phoneticPr fontId="2"/>
  </si>
  <si>
    <t>福田源次郎平７の１</t>
    <phoneticPr fontId="2"/>
  </si>
  <si>
    <t>(校長代行者）工藤　恵代</t>
    <rPh sb="1" eb="3">
      <t>コウチョウ</t>
    </rPh>
    <rPh sb="3" eb="6">
      <t>ダイコウシャ</t>
    </rPh>
    <rPh sb="7" eb="9">
      <t>クドウ</t>
    </rPh>
    <rPh sb="10" eb="11">
      <t>エ</t>
    </rPh>
    <rPh sb="11" eb="12">
      <t>ヨ</t>
    </rPh>
    <phoneticPr fontId="2"/>
  </si>
  <si>
    <t>0173 (42)2066</t>
    <phoneticPr fontId="2"/>
  </si>
  <si>
    <t>A271</t>
    <phoneticPr fontId="2"/>
  </si>
  <si>
    <t>〃</t>
    <phoneticPr fontId="2"/>
  </si>
  <si>
    <t>平賀保育園</t>
    <rPh sb="0" eb="2">
      <t>ヒラカ</t>
    </rPh>
    <rPh sb="2" eb="5">
      <t>ホイクエン</t>
    </rPh>
    <phoneticPr fontId="2"/>
  </si>
  <si>
    <t>036-0103</t>
    <phoneticPr fontId="2"/>
  </si>
  <si>
    <t>本町平野４５の１</t>
    <rPh sb="0" eb="2">
      <t>ホンマチ</t>
    </rPh>
    <rPh sb="2" eb="4">
      <t>ヘイヤ</t>
    </rPh>
    <phoneticPr fontId="2"/>
  </si>
  <si>
    <t>0172 (44)3078</t>
    <phoneticPr fontId="2"/>
  </si>
  <si>
    <t xml:space="preserve"> 〃   (44)3170</t>
    <phoneticPr fontId="2"/>
  </si>
  <si>
    <t>平川市計　13</t>
    <phoneticPr fontId="2"/>
  </si>
  <si>
    <t>三戸郡計　15</t>
    <phoneticPr fontId="2"/>
  </si>
  <si>
    <t xml:space="preserve">②　１学級当たりの児童数（公立）は18.1人（単式学級23.2人、複式学級9.2人、特別支援学
　級4.4人）で、前年度より0.6人減（単式学級0.3人減、複式学級0.1人減、特別支援学級
　0.1人増）である。
</t>
    <rPh sb="65" eb="66">
      <t>ニン</t>
    </rPh>
    <rPh sb="75" eb="76">
      <t>ニン</t>
    </rPh>
    <rPh sb="76" eb="77">
      <t>ゲン</t>
    </rPh>
    <rPh sb="86" eb="87">
      <t>ゲン</t>
    </rPh>
    <phoneticPr fontId="2"/>
  </si>
  <si>
    <t xml:space="preserve">②　１学級当たりの生徒数（公立）は21.0人（単式学級26.4人、複式学級6.2人、特別支援学級
　3.7人）で、前年度より0.7人減少（単式学級1.4人減、複式学級0.5人減、特別支援学級0.3人
　増）している。
</t>
    <rPh sb="72" eb="73">
      <t>キュウ</t>
    </rPh>
    <rPh sb="77" eb="78">
      <t>ゲン</t>
    </rPh>
    <rPh sb="87" eb="88">
      <t>ゲン</t>
    </rPh>
    <rPh sb="98" eb="99">
      <t>ニン</t>
    </rPh>
    <rPh sb="101" eb="102">
      <t>ゾウ</t>
    </rPh>
    <phoneticPr fontId="2"/>
  </si>
  <si>
    <t>五所川原市計　4</t>
    <phoneticPr fontId="2"/>
  </si>
  <si>
    <t xml:space="preserve">大学受験科 </t>
    <rPh sb="0" eb="2">
      <t>ダイガク</t>
    </rPh>
    <rPh sb="2" eb="4">
      <t>ジュケン</t>
    </rPh>
    <rPh sb="4" eb="5">
      <t>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</si>
</sst>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 #,##0_ ;_ * \-#,##0_ ;_ * &quot;-&quot;_ ;_ @_ "/>
    <numFmt numFmtId="176" formatCode="#,##0.0_);[Red]\(#,##0.0\)"/>
    <numFmt numFmtId="177" formatCode="#,##0;;&quot;－&quot;;"/>
    <numFmt numFmtId="178" formatCode="#,##0;;;"/>
    <numFmt numFmtId="179" formatCode="#,##0_ "/>
    <numFmt numFmtId="180" formatCode="#,##0_);[Red]\(#,##0\)"/>
    <numFmt numFmtId="181" formatCode="0000"/>
    <numFmt numFmtId="182" formatCode="0_);[Red]\(0\)"/>
  </numFmts>
  <fonts count="99">
    <font>
      <sz val="11"/>
      <name val="ＭＳ Ｐゴシック"/>
    </font>
    <font>
      <sz val="11"/>
      <name val="ＭＳ Ｐゴシック"/>
      <family val="3"/>
      <charset val="128"/>
    </font>
    <font>
      <sz val="6"/>
      <name val="ＭＳ Ｐゴシック"/>
      <family val="3"/>
      <charset val="128"/>
    </font>
    <font>
      <sz val="9"/>
      <name val="ＭＳ 明朝"/>
      <family val="1"/>
      <charset val="128"/>
    </font>
    <font>
      <sz val="10"/>
      <name val="ＭＳ Ｐゴシック"/>
      <family val="3"/>
      <charset val="128"/>
    </font>
    <font>
      <sz val="11"/>
      <name val="ＭＳ 明朝"/>
      <family val="1"/>
      <charset val="128"/>
    </font>
    <font>
      <sz val="10"/>
      <name val="ＭＳ 明朝"/>
      <family val="1"/>
      <charset val="128"/>
    </font>
    <font>
      <sz val="9"/>
      <name val="ＭＳ Ｐゴシック"/>
      <family val="3"/>
      <charset val="128"/>
    </font>
    <font>
      <b/>
      <sz val="18"/>
      <name val="ＭＳ Ｐ明朝"/>
      <family val="1"/>
      <charset val="128"/>
    </font>
    <font>
      <sz val="18"/>
      <name val="ＭＳ Ｐ明朝"/>
      <family val="1"/>
      <charset val="128"/>
    </font>
    <font>
      <b/>
      <sz val="16"/>
      <name val="ＭＳ Ｐゴシック"/>
      <family val="3"/>
      <charset val="128"/>
    </font>
    <font>
      <b/>
      <sz val="12"/>
      <name val="ＭＳ Ｐゴシック"/>
      <family val="3"/>
      <charset val="128"/>
    </font>
    <font>
      <b/>
      <sz val="10"/>
      <name val="ＭＳ ゴシック"/>
      <family val="3"/>
      <charset val="128"/>
    </font>
    <font>
      <sz val="10.5"/>
      <name val="ＭＳ Ｐゴシック"/>
      <family val="3"/>
      <charset val="128"/>
    </font>
    <font>
      <sz val="10.5"/>
      <name val="ＭＳ 明朝"/>
      <family val="1"/>
      <charset val="128"/>
    </font>
    <font>
      <sz val="10"/>
      <name val="ＭＳ Ｐ明朝"/>
      <family val="1"/>
      <charset val="128"/>
    </font>
    <font>
      <sz val="8.65"/>
      <name val="ＭＳ 明朝"/>
      <family val="1"/>
      <charset val="128"/>
    </font>
    <font>
      <sz val="9.5"/>
      <name val="ＭＳ 明朝"/>
      <family val="1"/>
      <charset val="128"/>
    </font>
    <font>
      <b/>
      <sz val="9"/>
      <name val="ＭＳ 明朝"/>
      <family val="1"/>
      <charset val="128"/>
    </font>
    <font>
      <sz val="8"/>
      <name val="ＭＳ Ｐ明朝"/>
      <family val="1"/>
      <charset val="128"/>
    </font>
    <font>
      <sz val="8.65"/>
      <name val="ＭＳ Ｐゴシック"/>
      <family val="3"/>
      <charset val="128"/>
    </font>
    <font>
      <b/>
      <sz val="10"/>
      <name val="ＭＳ Ｐゴシック"/>
      <family val="3"/>
      <charset val="128"/>
    </font>
    <font>
      <b/>
      <sz val="11"/>
      <name val="ＭＳ Ｐゴシック"/>
      <family val="3"/>
      <charset val="128"/>
    </font>
    <font>
      <b/>
      <sz val="16"/>
      <name val="ＭＳ Ｐ明朝"/>
      <family val="1"/>
      <charset val="128"/>
    </font>
    <font>
      <sz val="11"/>
      <name val="ＭＳ Ｐ明朝"/>
      <family val="1"/>
      <charset val="128"/>
    </font>
    <font>
      <b/>
      <sz val="14"/>
      <name val="ＭＳ Ｐゴシック"/>
      <family val="3"/>
      <charset val="128"/>
    </font>
    <font>
      <sz val="18"/>
      <name val="ＭＳ Ｐゴシック"/>
      <family val="3"/>
      <charset val="128"/>
    </font>
    <font>
      <sz val="13"/>
      <name val="ＭＳ 明朝"/>
      <family val="1"/>
      <charset val="128"/>
    </font>
    <font>
      <sz val="12"/>
      <name val="ＭＳ 明朝"/>
      <family val="1"/>
      <charset val="128"/>
    </font>
    <font>
      <b/>
      <sz val="11"/>
      <name val="ＭＳ 明朝"/>
      <family val="1"/>
      <charset val="128"/>
    </font>
    <font>
      <sz val="10"/>
      <color indexed="10"/>
      <name val="ＭＳ 明朝"/>
      <family val="1"/>
      <charset val="128"/>
    </font>
    <font>
      <sz val="9"/>
      <name val="ＭＳ Ｐ明朝"/>
      <family val="1"/>
      <charset val="128"/>
    </font>
    <font>
      <b/>
      <sz val="11"/>
      <name val="ＭＳ ゴシック"/>
      <family val="3"/>
      <charset val="128"/>
    </font>
    <font>
      <sz val="12"/>
      <name val="ＭＳ Ｐ明朝"/>
      <family val="1"/>
      <charset val="128"/>
    </font>
    <font>
      <sz val="11"/>
      <name val="ＭＳ ゴシック"/>
      <family val="3"/>
      <charset val="128"/>
    </font>
    <font>
      <b/>
      <sz val="13"/>
      <name val="ＭＳ Ｐゴシック"/>
      <family val="3"/>
      <charset val="128"/>
    </font>
    <font>
      <b/>
      <sz val="13"/>
      <name val="ＭＳ Ｐ明朝"/>
      <family val="1"/>
      <charset val="128"/>
    </font>
    <font>
      <b/>
      <sz val="11"/>
      <name val="ＭＳ Ｐ明朝"/>
      <family val="1"/>
      <charset val="128"/>
    </font>
    <font>
      <sz val="16"/>
      <name val="ＭＳ 明朝"/>
      <family val="1"/>
      <charset val="128"/>
    </font>
    <font>
      <sz val="16"/>
      <name val="ＭＳ Ｐ明朝"/>
      <family val="1"/>
      <charset val="128"/>
    </font>
    <font>
      <sz val="14"/>
      <name val="ＭＳ Ｐゴシック"/>
      <family val="3"/>
      <charset val="128"/>
    </font>
    <font>
      <b/>
      <sz val="10"/>
      <name val="ＭＳ Ｐ明朝"/>
      <family val="1"/>
      <charset val="128"/>
    </font>
    <font>
      <b/>
      <sz val="11"/>
      <name val="ＭＳ 明朝"/>
      <family val="1"/>
      <charset val="128"/>
    </font>
    <font>
      <sz val="9"/>
      <color indexed="81"/>
      <name val="ＭＳ Ｐゴシック"/>
      <family val="3"/>
      <charset val="128"/>
    </font>
    <font>
      <b/>
      <sz val="10"/>
      <color indexed="81"/>
      <name val="Meiryo UI"/>
      <family val="3"/>
      <charset val="128"/>
    </font>
    <font>
      <sz val="11"/>
      <color theme="1"/>
      <name val="ＭＳ Ｐ明朝"/>
      <family val="1"/>
      <charset val="128"/>
    </font>
    <font>
      <b/>
      <sz val="9"/>
      <color indexed="81"/>
      <name val="MS P ゴシック"/>
      <family val="3"/>
      <charset val="128"/>
    </font>
    <font>
      <sz val="11"/>
      <color theme="1"/>
      <name val="ＭＳ 明朝"/>
      <family val="1"/>
      <charset val="128"/>
    </font>
    <font>
      <sz val="10"/>
      <color theme="1"/>
      <name val="ＭＳ 明朝"/>
      <family val="1"/>
      <charset val="128"/>
    </font>
    <font>
      <sz val="12"/>
      <color theme="1"/>
      <name val="ＭＳ 明朝"/>
      <family val="1"/>
      <charset val="128"/>
    </font>
    <font>
      <b/>
      <sz val="11"/>
      <color theme="1"/>
      <name val="ＭＳ 明朝"/>
      <family val="1"/>
      <charset val="128"/>
    </font>
    <font>
      <sz val="10"/>
      <color theme="1"/>
      <name val="ＭＳ Ｐゴシック"/>
      <family val="3"/>
      <charset val="128"/>
    </font>
    <font>
      <sz val="10"/>
      <color theme="1"/>
      <name val="ＭＳ Ｐ明朝"/>
      <family val="1"/>
      <charset val="128"/>
    </font>
    <font>
      <b/>
      <sz val="11"/>
      <color theme="1"/>
      <name val="ＭＳ Ｐゴシック"/>
      <family val="3"/>
      <charset val="128"/>
    </font>
    <font>
      <b/>
      <sz val="10"/>
      <color theme="1"/>
      <name val="ＭＳ Ｐゴシック"/>
      <family val="3"/>
      <charset val="128"/>
    </font>
    <font>
      <b/>
      <sz val="10"/>
      <color theme="1"/>
      <name val="ＭＳ Ｐ明朝"/>
      <family val="1"/>
      <charset val="128"/>
    </font>
    <font>
      <b/>
      <sz val="11"/>
      <color theme="1"/>
      <name val="ＭＳ Ｐ明朝"/>
      <family val="1"/>
      <charset val="128"/>
    </font>
    <font>
      <sz val="9"/>
      <color theme="1"/>
      <name val="ＭＳ 明朝"/>
      <family val="1"/>
      <charset val="128"/>
    </font>
    <font>
      <sz val="11"/>
      <color theme="1"/>
      <name val="ＭＳ Ｐゴシック"/>
      <family val="3"/>
      <charset val="128"/>
    </font>
    <font>
      <b/>
      <sz val="16"/>
      <color theme="1"/>
      <name val="ＭＳ Ｐ明朝"/>
      <family val="1"/>
      <charset val="128"/>
    </font>
    <font>
      <b/>
      <sz val="16"/>
      <color theme="1"/>
      <name val="ＭＳ Ｐゴシック"/>
      <family val="3"/>
      <charset val="128"/>
    </font>
    <font>
      <b/>
      <sz val="14"/>
      <color theme="1"/>
      <name val="ＭＳ Ｐゴシック"/>
      <family val="3"/>
      <charset val="128"/>
    </font>
    <font>
      <sz val="11"/>
      <color theme="1"/>
      <name val="Meiryo UI"/>
      <family val="3"/>
      <charset val="128"/>
    </font>
    <font>
      <sz val="9"/>
      <color theme="1"/>
      <name val="ＭＳ ゴシック"/>
      <family val="3"/>
      <charset val="128"/>
    </font>
    <font>
      <sz val="9"/>
      <color theme="1"/>
      <name val="ＭＳ Ｐ明朝"/>
      <family val="1"/>
      <charset val="128"/>
    </font>
    <font>
      <b/>
      <sz val="14"/>
      <color theme="1"/>
      <name val="ＭＳ 明朝"/>
      <family val="1"/>
      <charset val="128"/>
    </font>
    <font>
      <b/>
      <sz val="11"/>
      <color theme="1"/>
      <name val="ＭＳ ゴシック"/>
      <family val="3"/>
      <charset val="128"/>
    </font>
    <font>
      <sz val="11"/>
      <color theme="1"/>
      <name val="ＭＳ ゴシック"/>
      <family val="3"/>
      <charset val="128"/>
    </font>
    <font>
      <sz val="12"/>
      <color theme="1"/>
      <name val="ＭＳ Ｐ明朝"/>
      <family val="1"/>
      <charset val="128"/>
    </font>
    <font>
      <b/>
      <sz val="9"/>
      <color theme="1"/>
      <name val="ＭＳ ゴシック"/>
      <family val="3"/>
      <charset val="128"/>
    </font>
    <font>
      <sz val="8"/>
      <color theme="1"/>
      <name val="ＭＳ Ｐ明朝"/>
      <family val="1"/>
      <charset val="128"/>
    </font>
    <font>
      <b/>
      <sz val="12"/>
      <color theme="1"/>
      <name val="ＭＳ ゴシック"/>
      <family val="3"/>
      <charset val="128"/>
    </font>
    <font>
      <sz val="10.5"/>
      <color theme="1"/>
      <name val="ＭＳ Ｐ明朝"/>
      <family val="1"/>
      <charset val="128"/>
    </font>
    <font>
      <sz val="10.3"/>
      <color theme="1"/>
      <name val="ＭＳ Ｐ明朝"/>
      <family val="1"/>
      <charset val="128"/>
    </font>
    <font>
      <sz val="10.5"/>
      <color theme="1"/>
      <name val="ＭＳ 明朝"/>
      <family val="1"/>
      <charset val="128"/>
    </font>
    <font>
      <b/>
      <sz val="13"/>
      <color theme="1"/>
      <name val="ＭＳ Ｐゴシック"/>
      <family val="3"/>
      <charset val="128"/>
    </font>
    <font>
      <b/>
      <sz val="13"/>
      <color theme="1"/>
      <name val="ＭＳ Ｐ明朝"/>
      <family val="1"/>
      <charset val="128"/>
    </font>
    <font>
      <b/>
      <sz val="12"/>
      <color theme="1"/>
      <name val="ＭＳ Ｐ明朝"/>
      <family val="1"/>
      <charset val="128"/>
    </font>
    <font>
      <sz val="6"/>
      <color theme="1"/>
      <name val="ＭＳ Ｐ明朝"/>
      <family val="1"/>
      <charset val="128"/>
    </font>
    <font>
      <b/>
      <sz val="18"/>
      <color theme="1"/>
      <name val="ＭＳ ゴシック"/>
      <family val="3"/>
      <charset val="128"/>
    </font>
    <font>
      <b/>
      <sz val="16"/>
      <color theme="1"/>
      <name val="ＭＳ ゴシック"/>
      <family val="3"/>
      <charset val="128"/>
    </font>
    <font>
      <sz val="12"/>
      <color theme="1"/>
      <name val="ＭＳ Ｐゴシック"/>
      <family val="3"/>
      <charset val="128"/>
    </font>
    <font>
      <sz val="8.8000000000000007"/>
      <color theme="1"/>
      <name val="ＭＳ Ｐ明朝"/>
      <family val="1"/>
      <charset val="128"/>
    </font>
    <font>
      <b/>
      <sz val="20"/>
      <color theme="1"/>
      <name val="ＭＳ Ｐ明朝"/>
      <family val="1"/>
      <charset val="128"/>
    </font>
    <font>
      <sz val="20"/>
      <color theme="1"/>
      <name val="ＭＳ Ｐゴシック"/>
      <family val="3"/>
      <charset val="128"/>
    </font>
    <font>
      <sz val="16"/>
      <color theme="1"/>
      <name val="ＭＳ Ｐゴシック"/>
      <family val="3"/>
      <charset val="128"/>
    </font>
    <font>
      <sz val="16"/>
      <color theme="1"/>
      <name val="ＭＳ 明朝"/>
      <family val="1"/>
      <charset val="128"/>
    </font>
    <font>
      <b/>
      <sz val="18"/>
      <color theme="1"/>
      <name val="ＭＳ Ｐ明朝"/>
      <family val="1"/>
      <charset val="128"/>
    </font>
    <font>
      <sz val="16"/>
      <color theme="1"/>
      <name val="ＭＳ Ｐ明朝"/>
      <family val="1"/>
      <charset val="128"/>
    </font>
    <font>
      <sz val="7"/>
      <color theme="1"/>
      <name val="ＭＳ Ｐ明朝"/>
      <family val="1"/>
      <charset val="128"/>
    </font>
    <font>
      <sz val="7.2"/>
      <color theme="1"/>
      <name val="ＭＳ Ｐ明朝"/>
      <family val="1"/>
      <charset val="128"/>
    </font>
    <font>
      <sz val="9"/>
      <color theme="1"/>
      <name val="ＭＳ Ｐゴシック"/>
      <family val="3"/>
      <charset val="128"/>
    </font>
    <font>
      <sz val="14"/>
      <color theme="1"/>
      <name val="ＭＳ Ｐゴシック"/>
      <family val="3"/>
      <charset val="128"/>
    </font>
    <font>
      <sz val="12"/>
      <color theme="1"/>
      <name val="ＭＳ ゴシック"/>
      <family val="3"/>
      <charset val="128"/>
    </font>
    <font>
      <b/>
      <sz val="16"/>
      <color theme="1"/>
      <name val="ＭＳ 明朝"/>
      <family val="1"/>
      <charset val="128"/>
    </font>
    <font>
      <sz val="7.5"/>
      <color theme="1"/>
      <name val="ＭＳ 明朝"/>
      <family val="1"/>
      <charset val="128"/>
    </font>
    <font>
      <b/>
      <sz val="9"/>
      <color theme="1"/>
      <name val="ＭＳ Ｐゴシック"/>
      <family val="3"/>
      <charset val="128"/>
    </font>
    <font>
      <b/>
      <sz val="10"/>
      <color theme="1"/>
      <name val="ＭＳ ゴシック"/>
      <family val="3"/>
      <charset val="128"/>
    </font>
    <font>
      <sz val="6"/>
      <color theme="1"/>
      <name val="ＭＳ 明朝"/>
      <family val="1"/>
      <charset val="128"/>
    </font>
  </fonts>
  <fills count="3">
    <fill>
      <patternFill patternType="none"/>
    </fill>
    <fill>
      <patternFill patternType="gray125"/>
    </fill>
    <fill>
      <patternFill patternType="solid">
        <fgColor rgb="FFFFFF00"/>
        <bgColor indexed="64"/>
      </patternFill>
    </fill>
  </fills>
  <borders count="373">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right/>
      <top style="thin">
        <color indexed="64"/>
      </top>
      <bottom/>
      <diagonal/>
    </border>
    <border>
      <left style="double">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double">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style="thin">
        <color indexed="64"/>
      </left>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medium">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64"/>
      </left>
      <right/>
      <top style="medium">
        <color indexed="64"/>
      </top>
      <bottom/>
      <diagonal/>
    </border>
    <border>
      <left/>
      <right style="double">
        <color indexed="64"/>
      </right>
      <top style="medium">
        <color indexed="64"/>
      </top>
      <bottom/>
      <diagonal/>
    </border>
    <border>
      <left/>
      <right style="double">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diagonal/>
    </border>
    <border>
      <left style="thin">
        <color indexed="64"/>
      </left>
      <right style="double">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thin">
        <color indexed="64"/>
      </top>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bottom style="thin">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bottom style="medium">
        <color indexed="64"/>
      </bottom>
      <diagonal/>
    </border>
    <border>
      <left/>
      <right/>
      <top/>
      <bottom style="dotted">
        <color indexed="64"/>
      </bottom>
      <diagonal/>
    </border>
    <border>
      <left/>
      <right/>
      <top style="hair">
        <color indexed="64"/>
      </top>
      <bottom style="dotted">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dotted">
        <color indexed="64"/>
      </bottom>
      <diagonal/>
    </border>
    <border>
      <left style="thin">
        <color indexed="64"/>
      </left>
      <right style="hair">
        <color indexed="64"/>
      </right>
      <top style="hair">
        <color indexed="64"/>
      </top>
      <bottom style="dotted">
        <color indexed="64"/>
      </bottom>
      <diagonal/>
    </border>
    <border>
      <left style="thin">
        <color indexed="64"/>
      </left>
      <right style="hair">
        <color indexed="64"/>
      </right>
      <top style="thin">
        <color indexed="64"/>
      </top>
      <bottom style="hair">
        <color indexed="64"/>
      </bottom>
      <diagonal/>
    </border>
    <border>
      <left/>
      <right style="thin">
        <color indexed="64"/>
      </right>
      <top style="hair">
        <color indexed="64"/>
      </top>
      <bottom/>
      <diagonal/>
    </border>
    <border>
      <left style="thin">
        <color indexed="64"/>
      </left>
      <right/>
      <top/>
      <bottom style="dotted">
        <color indexed="64"/>
      </bottom>
      <diagonal/>
    </border>
    <border>
      <left style="thin">
        <color indexed="64"/>
      </left>
      <right/>
      <top style="hair">
        <color indexed="64"/>
      </top>
      <bottom style="dotted">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auto="1"/>
      </top>
      <bottom/>
      <diagonal/>
    </border>
    <border>
      <left/>
      <right style="double">
        <color indexed="64"/>
      </right>
      <top/>
      <bottom style="medium">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hair">
        <color indexed="64"/>
      </left>
      <right/>
      <top style="hair">
        <color indexed="64"/>
      </top>
      <bottom style="hair">
        <color indexed="64"/>
      </bottom>
      <diagonal/>
    </border>
    <border>
      <left style="hair">
        <color indexed="64"/>
      </left>
      <right/>
      <top/>
      <bottom style="dotted">
        <color indexed="64"/>
      </bottom>
      <diagonal/>
    </border>
    <border>
      <left style="hair">
        <color indexed="64"/>
      </left>
      <right/>
      <top style="hair">
        <color indexed="64"/>
      </top>
      <bottom style="dotted">
        <color indexed="64"/>
      </bottom>
      <diagonal/>
    </border>
    <border>
      <left style="hair">
        <color indexed="64"/>
      </left>
      <right/>
      <top style="thin">
        <color indexed="64"/>
      </top>
      <bottom style="hair">
        <color indexed="64"/>
      </bottom>
      <diagonal/>
    </border>
    <border>
      <left/>
      <right style="thin">
        <color indexed="64"/>
      </right>
      <top/>
      <bottom style="medium">
        <color indexed="64"/>
      </bottom>
      <diagonal/>
    </border>
    <border>
      <left/>
      <right style="medium">
        <color indexed="64"/>
      </right>
      <top style="hair">
        <color indexed="64"/>
      </top>
      <bottom/>
      <diagonal/>
    </border>
    <border>
      <left/>
      <right style="medium">
        <color indexed="64"/>
      </right>
      <top/>
      <bottom style="dotted">
        <color indexed="64"/>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top/>
      <bottom style="double">
        <color indexed="64"/>
      </bottom>
      <diagonal/>
    </border>
    <border>
      <left style="thin">
        <color indexed="64"/>
      </left>
      <right/>
      <top style="double">
        <color indexed="64"/>
      </top>
      <bottom style="medium">
        <color indexed="64"/>
      </bottom>
      <diagonal/>
    </border>
    <border>
      <left/>
      <right/>
      <top/>
      <bottom style="double">
        <color indexed="64"/>
      </bottom>
      <diagonal/>
    </border>
    <border>
      <left/>
      <right/>
      <top style="double">
        <color indexed="64"/>
      </top>
      <bottom style="medium">
        <color indexed="64"/>
      </bottom>
      <diagonal/>
    </border>
    <border>
      <left/>
      <right style="thin">
        <color indexed="64"/>
      </right>
      <top/>
      <bottom style="double">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right/>
      <top style="hair">
        <color indexed="64"/>
      </top>
      <bottom style="thin">
        <color indexed="64"/>
      </bottom>
      <diagonal/>
    </border>
    <border>
      <left style="hair">
        <color indexed="64"/>
      </left>
      <right style="double">
        <color indexed="64"/>
      </right>
      <top style="hair">
        <color auto="1"/>
      </top>
      <bottom/>
      <diagonal/>
    </border>
    <border>
      <left style="hair">
        <color indexed="64"/>
      </left>
      <right style="double">
        <color indexed="64"/>
      </right>
      <top/>
      <bottom/>
      <diagonal/>
    </border>
    <border>
      <left style="hair">
        <color indexed="64"/>
      </left>
      <right style="double">
        <color indexed="64"/>
      </right>
      <top/>
      <bottom style="double">
        <color indexed="64"/>
      </bottom>
      <diagonal/>
    </border>
    <border>
      <left style="hair">
        <color indexed="64"/>
      </left>
      <right style="double">
        <color indexed="64"/>
      </right>
      <top style="double">
        <color indexed="64"/>
      </top>
      <bottom style="medium">
        <color indexed="64"/>
      </bottom>
      <diagonal/>
    </border>
    <border>
      <left style="hair">
        <color indexed="64"/>
      </left>
      <right style="double">
        <color indexed="64"/>
      </right>
      <top/>
      <bottom style="hair">
        <color indexed="64"/>
      </bottom>
      <diagonal/>
    </border>
    <border>
      <left/>
      <right/>
      <top/>
      <bottom style="hair">
        <color indexed="64"/>
      </bottom>
      <diagonal/>
    </border>
    <border>
      <left/>
      <right style="thin">
        <color indexed="64"/>
      </right>
      <top style="double">
        <color indexed="64"/>
      </top>
      <bottom style="medium">
        <color indexed="64"/>
      </bottom>
      <diagonal/>
    </border>
    <border>
      <left style="thin">
        <color indexed="64"/>
      </left>
      <right style="hair">
        <color indexed="64"/>
      </right>
      <top/>
      <bottom style="double">
        <color indexed="64"/>
      </bottom>
      <diagonal/>
    </border>
    <border>
      <left style="thin">
        <color indexed="64"/>
      </left>
      <right style="hair">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bottom style="hair">
        <color indexed="64"/>
      </bottom>
      <diagonal/>
    </border>
    <border>
      <left/>
      <right style="double">
        <color indexed="64"/>
      </right>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double">
        <color indexed="64"/>
      </bottom>
      <diagonal/>
    </border>
    <border>
      <left style="hair">
        <color indexed="64"/>
      </left>
      <right style="thin">
        <color indexed="64"/>
      </right>
      <top style="double">
        <color indexed="64"/>
      </top>
      <bottom style="medium">
        <color indexed="64"/>
      </bottom>
      <diagonal/>
    </border>
    <border>
      <left style="hair">
        <color indexed="64"/>
      </left>
      <right style="thin">
        <color indexed="64"/>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right style="medium">
        <color indexed="64"/>
      </right>
      <top/>
      <bottom style="double">
        <color indexed="64"/>
      </bottom>
      <diagonal/>
    </border>
    <border>
      <left/>
      <right style="medium">
        <color indexed="64"/>
      </right>
      <top style="double">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hair">
        <color indexed="64"/>
      </left>
      <right style="double">
        <color indexed="64"/>
      </right>
      <top style="hair">
        <color indexed="64"/>
      </top>
      <bottom style="medium">
        <color indexed="64"/>
      </bottom>
      <diagonal/>
    </border>
    <border>
      <left/>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thin">
        <color indexed="64"/>
      </bottom>
      <diagonal/>
    </border>
    <border>
      <left style="hair">
        <color indexed="64"/>
      </left>
      <right/>
      <top style="hair">
        <color indexed="64"/>
      </top>
      <bottom style="medium">
        <color indexed="64"/>
      </bottom>
      <diagonal/>
    </border>
    <border>
      <left style="medium">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hair">
        <color indexed="64"/>
      </left>
      <right style="double">
        <color indexed="64"/>
      </right>
      <top/>
      <bottom style="dotted">
        <color indexed="64"/>
      </bottom>
      <diagonal/>
    </border>
    <border>
      <left style="hair">
        <color indexed="64"/>
      </left>
      <right style="double">
        <color indexed="64"/>
      </right>
      <top style="double">
        <color indexed="64"/>
      </top>
      <bottom/>
      <diagonal/>
    </border>
    <border>
      <left/>
      <right style="thin">
        <color indexed="64"/>
      </right>
      <top/>
      <bottom style="dotted">
        <color indexed="64"/>
      </bottom>
      <diagonal/>
    </border>
    <border>
      <left style="hair">
        <color indexed="64"/>
      </left>
      <right style="thin">
        <color indexed="64"/>
      </right>
      <top/>
      <bottom style="dotted">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double">
        <color indexed="64"/>
      </top>
      <bottom/>
      <diagonal/>
    </border>
    <border>
      <left style="thin">
        <color indexed="64"/>
      </left>
      <right style="hair">
        <color indexed="64"/>
      </right>
      <top style="double">
        <color indexed="64"/>
      </top>
      <bottom/>
      <diagonal/>
    </border>
    <border>
      <left style="thin">
        <color indexed="64"/>
      </left>
      <right style="thin">
        <color indexed="64"/>
      </right>
      <top/>
      <bottom style="dotted">
        <color indexed="64"/>
      </bottom>
      <diagonal/>
    </border>
    <border>
      <left/>
      <right style="hair">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thin">
        <color indexed="64"/>
      </left>
      <right style="double">
        <color indexed="64"/>
      </right>
      <top/>
      <bottom/>
      <diagonal/>
    </border>
    <border>
      <left style="thin">
        <color indexed="64"/>
      </left>
      <right style="double">
        <color indexed="64"/>
      </right>
      <top style="hair">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medium">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top style="medium">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right style="hair">
        <color indexed="64"/>
      </right>
      <top/>
      <bottom style="medium">
        <color indexed="64"/>
      </bottom>
      <diagonal/>
    </border>
    <border>
      <left style="thin">
        <color indexed="64"/>
      </left>
      <right style="double">
        <color indexed="64"/>
      </right>
      <top style="thin">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double">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hair">
        <color indexed="64"/>
      </left>
      <right style="medium">
        <color indexed="64"/>
      </right>
      <top/>
      <bottom style="thin">
        <color indexed="64"/>
      </bottom>
      <diagonal/>
    </border>
    <border>
      <left style="hair">
        <color indexed="64"/>
      </left>
      <right style="medium">
        <color indexed="64"/>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right/>
      <top style="medium">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diagonalUp="1">
      <left style="thin">
        <color indexed="64"/>
      </left>
      <right/>
      <top style="thin">
        <color indexed="64"/>
      </top>
      <bottom/>
      <diagonal style="hair">
        <color indexed="64"/>
      </diagonal>
    </border>
    <border diagonalUp="1">
      <left style="thin">
        <color indexed="64"/>
      </left>
      <right/>
      <top/>
      <bottom style="thin">
        <color indexed="64"/>
      </bottom>
      <diagonal style="hair">
        <color indexed="64"/>
      </diagonal>
    </border>
    <border>
      <left style="hair">
        <color indexed="64"/>
      </left>
      <right style="double">
        <color indexed="64"/>
      </right>
      <top style="medium">
        <color indexed="64"/>
      </top>
      <bottom/>
      <diagonal/>
    </border>
    <border diagonalUp="1">
      <left/>
      <right style="double">
        <color indexed="64"/>
      </right>
      <top style="thin">
        <color indexed="64"/>
      </top>
      <bottom/>
      <diagonal style="hair">
        <color indexed="64"/>
      </diagonal>
    </border>
    <border diagonalUp="1">
      <left/>
      <right style="double">
        <color indexed="64"/>
      </right>
      <top/>
      <bottom style="thin">
        <color indexed="64"/>
      </bottom>
      <diagonal style="hair">
        <color indexed="64"/>
      </diagonal>
    </border>
    <border>
      <left style="thin">
        <color indexed="64"/>
      </left>
      <right style="hair">
        <color indexed="64"/>
      </right>
      <top style="medium">
        <color indexed="64"/>
      </top>
      <bottom/>
      <diagonal/>
    </border>
    <border diagonalUp="1">
      <left/>
      <right style="thin">
        <color indexed="64"/>
      </right>
      <top style="thin">
        <color indexed="64"/>
      </top>
      <bottom/>
      <diagonal style="hair">
        <color indexed="64"/>
      </diagonal>
    </border>
    <border diagonalUp="1">
      <left/>
      <right style="thin">
        <color indexed="64"/>
      </right>
      <top/>
      <bottom style="thin">
        <color indexed="64"/>
      </bottom>
      <diagonal style="hair">
        <color indexed="64"/>
      </diagonal>
    </border>
    <border>
      <left style="hair">
        <color indexed="64"/>
      </left>
      <right style="thin">
        <color indexed="64"/>
      </right>
      <top style="medium">
        <color indexed="64"/>
      </top>
      <bottom/>
      <diagonal/>
    </border>
    <border>
      <left style="hair">
        <color indexed="64"/>
      </left>
      <right/>
      <top/>
      <bottom style="double">
        <color indexed="64"/>
      </bottom>
      <diagonal/>
    </border>
    <border>
      <left style="thin">
        <color indexed="64"/>
      </left>
      <right style="hair">
        <color indexed="64"/>
      </right>
      <top style="medium">
        <color indexed="64"/>
      </top>
      <bottom style="thin">
        <color indexed="64"/>
      </bottom>
      <diagonal/>
    </border>
    <border diagonalUp="1">
      <left/>
      <right style="medium">
        <color indexed="64"/>
      </right>
      <top style="thin">
        <color indexed="64"/>
      </top>
      <bottom/>
      <diagonal style="hair">
        <color indexed="64"/>
      </diagonal>
    </border>
    <border diagonalUp="1">
      <left/>
      <right style="medium">
        <color indexed="64"/>
      </right>
      <top/>
      <bottom style="thin">
        <color indexed="64"/>
      </bottom>
      <diagonal style="hair">
        <color indexed="64"/>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bottom style="double">
        <color indexed="64"/>
      </bottom>
      <diagonal/>
    </border>
    <border>
      <left/>
      <right/>
      <top style="thin">
        <color indexed="64"/>
      </top>
      <bottom style="double">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thin">
        <color indexed="64"/>
      </top>
      <bottom style="double">
        <color indexed="64"/>
      </bottom>
      <diagonal/>
    </border>
    <border>
      <left style="hair">
        <color indexed="64"/>
      </left>
      <right style="medium">
        <color indexed="64"/>
      </right>
      <top/>
      <bottom style="double">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medium">
        <color indexed="64"/>
      </bottom>
      <diagonal style="thin">
        <color indexed="64"/>
      </diagonal>
    </border>
    <border diagonalUp="1">
      <left/>
      <right style="double">
        <color indexed="64"/>
      </right>
      <top style="thin">
        <color indexed="64"/>
      </top>
      <bottom/>
      <diagonal style="thin">
        <color indexed="64"/>
      </diagonal>
    </border>
    <border diagonalUp="1">
      <left/>
      <right style="double">
        <color indexed="64"/>
      </right>
      <top/>
      <bottom/>
      <diagonal style="thin">
        <color indexed="64"/>
      </diagonal>
    </border>
    <border diagonalUp="1">
      <left/>
      <right style="double">
        <color indexed="64"/>
      </right>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medium">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style="double">
        <color indexed="64"/>
      </left>
      <right style="hair">
        <color indexed="64"/>
      </right>
      <top style="thin">
        <color indexed="64"/>
      </top>
      <bottom style="hair">
        <color indexed="64"/>
      </bottom>
      <diagonal/>
    </border>
    <border>
      <left style="double">
        <color indexed="64"/>
      </left>
      <right style="hair">
        <color indexed="64"/>
      </right>
      <top/>
      <bottom/>
      <diagonal/>
    </border>
    <border>
      <left style="double">
        <color indexed="64"/>
      </left>
      <right style="hair">
        <color indexed="64"/>
      </right>
      <top/>
      <bottom style="thin">
        <color indexed="64"/>
      </bottom>
      <diagonal/>
    </border>
    <border>
      <left style="double">
        <color indexed="64"/>
      </left>
      <right style="hair">
        <color indexed="64"/>
      </right>
      <top/>
      <bottom style="medium">
        <color indexed="64"/>
      </bottom>
      <diagonal/>
    </border>
    <border diagonalUp="1">
      <left style="thin">
        <color indexed="64"/>
      </left>
      <right/>
      <top/>
      <bottom style="thin">
        <color indexed="64"/>
      </bottom>
      <diagonal style="thin">
        <color indexed="64"/>
      </diagonal>
    </border>
    <border diagonalUp="1">
      <left/>
      <right style="double">
        <color indexed="64"/>
      </right>
      <top/>
      <bottom style="thin">
        <color indexed="64"/>
      </bottom>
      <diagonal style="thin">
        <color indexed="64"/>
      </diagonal>
    </border>
    <border>
      <left/>
      <right style="dotted">
        <color indexed="64"/>
      </right>
      <top style="thin">
        <color indexed="64"/>
      </top>
      <bottom style="thin">
        <color indexed="64"/>
      </bottom>
      <diagonal/>
    </border>
    <border>
      <left style="double">
        <color indexed="64"/>
      </left>
      <right/>
      <top/>
      <bottom style="hair">
        <color indexed="64"/>
      </bottom>
      <diagonal/>
    </border>
    <border>
      <left style="double">
        <color indexed="64"/>
      </left>
      <right/>
      <top/>
      <bottom style="medium">
        <color indexed="64"/>
      </bottom>
      <diagonal/>
    </border>
    <border diagonalUp="1">
      <left/>
      <right style="thin">
        <color indexed="64"/>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hair">
        <color auto="1"/>
      </top>
      <bottom/>
      <diagonal/>
    </border>
    <border>
      <left style="medium">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hair">
        <color indexed="64"/>
      </left>
      <right style="double">
        <color indexed="64"/>
      </right>
      <top style="double">
        <color indexed="64"/>
      </top>
      <bottom style="thin">
        <color indexed="64"/>
      </bottom>
      <diagonal/>
    </border>
    <border>
      <left style="hair">
        <color indexed="64"/>
      </left>
      <right style="double">
        <color indexed="64"/>
      </right>
      <top style="thin">
        <color indexed="64"/>
      </top>
      <bottom style="medium">
        <color indexed="64"/>
      </bottom>
      <diagonal/>
    </border>
    <border>
      <left style="thin">
        <color indexed="64"/>
      </left>
      <right style="hair">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bottom/>
      <diagonal/>
    </border>
    <border>
      <left style="double">
        <color indexed="64"/>
      </left>
      <right style="thin">
        <color indexed="64"/>
      </right>
      <top style="hair">
        <color auto="1"/>
      </top>
      <bottom/>
      <diagonal/>
    </border>
    <border>
      <left style="double">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diagonal/>
    </border>
    <border>
      <left style="medium">
        <color indexed="64"/>
      </left>
      <right style="double">
        <color indexed="64"/>
      </right>
      <top/>
      <bottom style="medium">
        <color indexed="64"/>
      </bottom>
      <diagonal/>
    </border>
    <border>
      <left style="double">
        <color indexed="64"/>
      </left>
      <right style="thin">
        <color indexed="64"/>
      </right>
      <top/>
      <bottom style="thin">
        <color indexed="64"/>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right style="dotted">
        <color indexed="64"/>
      </right>
      <top style="thin">
        <color indexed="64"/>
      </top>
      <bottom/>
      <diagonal/>
    </border>
    <border>
      <left/>
      <right style="dotted">
        <color indexed="64"/>
      </right>
      <top/>
      <bottom/>
      <diagonal/>
    </border>
    <border>
      <left style="hair">
        <color indexed="64"/>
      </left>
      <right style="dotted">
        <color indexed="64"/>
      </right>
      <top style="thin">
        <color indexed="64"/>
      </top>
      <bottom/>
      <diagonal/>
    </border>
    <border>
      <left style="hair">
        <color indexed="64"/>
      </left>
      <right style="dotted">
        <color indexed="64"/>
      </right>
      <top/>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top style="thin">
        <color indexed="64"/>
      </top>
      <bottom style="thin">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bottom style="medium">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thin">
        <color indexed="64"/>
      </left>
      <right style="dotted">
        <color indexed="64"/>
      </right>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double">
        <color indexed="64"/>
      </left>
      <right style="hair">
        <color indexed="64"/>
      </right>
      <top/>
      <bottom style="double">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medium">
        <color indexed="64"/>
      </bottom>
      <diagonal/>
    </border>
    <border>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thin">
        <color indexed="64"/>
      </left>
      <right style="dotted">
        <color indexed="64"/>
      </right>
      <top style="hair">
        <color indexed="64"/>
      </top>
      <bottom style="hair">
        <color indexed="64"/>
      </bottom>
      <diagonal/>
    </border>
    <border>
      <left style="thin">
        <color indexed="64"/>
      </left>
      <right style="dotted">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hair">
        <color indexed="64"/>
      </right>
      <top style="hair">
        <color indexed="64"/>
      </top>
      <bottom/>
      <diagonal/>
    </border>
    <border>
      <left style="hair">
        <color indexed="64"/>
      </left>
      <right/>
      <top style="double">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double">
        <color indexed="64"/>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diagonalUp="1">
      <left/>
      <right/>
      <top style="thin">
        <color indexed="64"/>
      </top>
      <bottom/>
      <diagonal style="hair">
        <color indexed="64"/>
      </diagonal>
    </border>
    <border diagonalUp="1">
      <left/>
      <right/>
      <top/>
      <bottom style="thin">
        <color indexed="64"/>
      </bottom>
      <diagonal style="hair">
        <color indexed="64"/>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s>
  <cellStyleXfs count="7">
    <xf numFmtId="0" fontId="0" fillId="0" borderId="0"/>
    <xf numFmtId="38" fontId="1" fillId="0" borderId="0" applyFill="0" applyBorder="0" applyAlignment="0" applyProtection="0"/>
    <xf numFmtId="0" fontId="1" fillId="0" borderId="0"/>
    <xf numFmtId="0" fontId="1" fillId="0" borderId="0">
      <alignment vertical="center"/>
    </xf>
    <xf numFmtId="0" fontId="1" fillId="0" borderId="0">
      <alignment vertical="center"/>
    </xf>
    <xf numFmtId="38" fontId="1" fillId="0" borderId="0" applyFill="0" applyBorder="0" applyAlignment="0" applyProtection="0">
      <alignment vertical="center"/>
    </xf>
    <xf numFmtId="38" fontId="1" fillId="0" borderId="0" applyFont="0" applyFill="0" applyBorder="0" applyAlignment="0" applyProtection="0"/>
  </cellStyleXfs>
  <cellXfs count="4847">
    <xf numFmtId="0" fontId="0" fillId="0" borderId="0" xfId="0"/>
    <xf numFmtId="0" fontId="31" fillId="0" borderId="0" xfId="0" applyFont="1" applyAlignment="1" applyProtection="1">
      <alignment vertical="center"/>
      <protection locked="0"/>
    </xf>
    <xf numFmtId="0" fontId="3" fillId="0" borderId="0" xfId="0" applyFont="1" applyProtection="1">
      <protection locked="0"/>
    </xf>
    <xf numFmtId="0" fontId="15" fillId="0" borderId="0" xfId="0" applyFont="1" applyAlignment="1" applyProtection="1">
      <alignment vertical="center"/>
      <protection locked="0"/>
    </xf>
    <xf numFmtId="0" fontId="15" fillId="0" borderId="0" xfId="0" applyFont="1" applyProtection="1">
      <protection locked="0"/>
    </xf>
    <xf numFmtId="0" fontId="3" fillId="0" borderId="0" xfId="0" applyFont="1"/>
    <xf numFmtId="0" fontId="8" fillId="0" borderId="0" xfId="0" applyFont="1"/>
    <xf numFmtId="0" fontId="9" fillId="0" borderId="0" xfId="0" applyFont="1"/>
    <xf numFmtId="0" fontId="10" fillId="0" borderId="0" xfId="0" applyFont="1" applyAlignment="1">
      <alignment vertical="center"/>
    </xf>
    <xf numFmtId="0" fontId="5" fillId="0" borderId="0" xfId="0" applyFont="1"/>
    <xf numFmtId="0" fontId="17" fillId="0" borderId="0" xfId="0" applyFont="1"/>
    <xf numFmtId="0" fontId="6" fillId="0" borderId="0" xfId="0" applyFont="1" applyAlignment="1">
      <alignment vertical="top" wrapText="1"/>
    </xf>
    <xf numFmtId="0" fontId="13" fillId="0" borderId="0" xfId="0" applyFont="1" applyAlignment="1">
      <alignment vertical="center"/>
    </xf>
    <xf numFmtId="0" fontId="13" fillId="0" borderId="0" xfId="0" applyFont="1"/>
    <xf numFmtId="0" fontId="11" fillId="0" borderId="0" xfId="0" applyFont="1" applyAlignment="1">
      <alignment vertical="center"/>
    </xf>
    <xf numFmtId="0" fontId="14" fillId="0" borderId="0" xfId="0" applyFont="1" applyAlignment="1">
      <alignment vertical="center"/>
    </xf>
    <xf numFmtId="0" fontId="14" fillId="0" borderId="0" xfId="0" applyFont="1"/>
    <xf numFmtId="0" fontId="4" fillId="0" borderId="0" xfId="0" applyFont="1"/>
    <xf numFmtId="0" fontId="4" fillId="0" borderId="0" xfId="0" applyFont="1" applyAlignment="1">
      <alignment horizontal="right" vertical="center"/>
    </xf>
    <xf numFmtId="0" fontId="15" fillId="0" borderId="2" xfId="0" applyFont="1" applyBorder="1" applyAlignment="1">
      <alignment horizontal="distributed" vertical="center" shrinkToFit="1"/>
    </xf>
    <xf numFmtId="0" fontId="15" fillId="0" borderId="109" xfId="0" applyFont="1" applyBorder="1" applyAlignment="1">
      <alignment horizontal="distributed" vertical="center" shrinkToFit="1"/>
    </xf>
    <xf numFmtId="0" fontId="15" fillId="0" borderId="3" xfId="0" applyFont="1" applyBorder="1" applyAlignment="1">
      <alignment horizontal="distributed" vertical="center" shrinkToFit="1"/>
    </xf>
    <xf numFmtId="182" fontId="3" fillId="0" borderId="0" xfId="0" applyNumberFormat="1" applyFont="1" applyAlignment="1">
      <alignment vertical="center"/>
    </xf>
    <xf numFmtId="41" fontId="3" fillId="0" borderId="0" xfId="0" applyNumberFormat="1" applyFont="1" applyAlignment="1">
      <alignment vertical="center"/>
    </xf>
    <xf numFmtId="41" fontId="21" fillId="0" borderId="0" xfId="0" applyNumberFormat="1" applyFont="1" applyAlignment="1">
      <alignment vertical="center"/>
    </xf>
    <xf numFmtId="41" fontId="18" fillId="0" borderId="0" xfId="0" applyNumberFormat="1" applyFont="1" applyAlignment="1">
      <alignment vertical="center"/>
    </xf>
    <xf numFmtId="0" fontId="3" fillId="0" borderId="0" xfId="0" applyFont="1" applyAlignment="1">
      <alignment vertical="center"/>
    </xf>
    <xf numFmtId="0" fontId="6" fillId="0" borderId="0" xfId="0" applyFont="1" applyAlignment="1">
      <alignment vertical="top"/>
    </xf>
    <xf numFmtId="0" fontId="6" fillId="0" borderId="0" xfId="0" applyFont="1"/>
    <xf numFmtId="0" fontId="1" fillId="0" borderId="0" xfId="0" applyFont="1"/>
    <xf numFmtId="0" fontId="6" fillId="0" borderId="0" xfId="0" applyFont="1" applyAlignment="1">
      <alignment horizontal="left" vertical="top" wrapText="1"/>
    </xf>
    <xf numFmtId="0" fontId="3" fillId="0" borderId="0" xfId="0" applyFont="1" applyAlignment="1">
      <alignment horizontal="distributed" vertical="center"/>
    </xf>
    <xf numFmtId="0" fontId="5" fillId="0" borderId="0" xfId="0" applyFont="1" applyAlignment="1">
      <alignment vertical="center" wrapText="1"/>
    </xf>
    <xf numFmtId="41" fontId="5" fillId="0" borderId="0" xfId="0" applyNumberFormat="1" applyFont="1" applyAlignment="1">
      <alignment vertical="center"/>
    </xf>
    <xf numFmtId="0" fontId="4" fillId="0" borderId="0" xfId="0" applyFont="1" applyAlignment="1">
      <alignment horizontal="left" vertical="center"/>
    </xf>
    <xf numFmtId="182" fontId="3" fillId="0" borderId="0" xfId="0" applyNumberFormat="1" applyFont="1" applyAlignment="1">
      <alignment horizontal="center" vertical="center"/>
    </xf>
    <xf numFmtId="182" fontId="15" fillId="0" borderId="0" xfId="0" applyNumberFormat="1" applyFont="1" applyAlignment="1">
      <alignment horizontal="right" vertical="center" indent="1"/>
    </xf>
    <xf numFmtId="0" fontId="15" fillId="0" borderId="110" xfId="0" applyFont="1" applyBorder="1" applyAlignment="1">
      <alignment horizontal="distributed" vertical="center" shrinkToFit="1"/>
    </xf>
    <xf numFmtId="41" fontId="4" fillId="0" borderId="0" xfId="0" applyNumberFormat="1" applyFont="1" applyAlignment="1">
      <alignment vertical="center"/>
    </xf>
    <xf numFmtId="180" fontId="15" fillId="0" borderId="0" xfId="5" applyNumberFormat="1" applyFont="1" applyFill="1" applyBorder="1" applyAlignment="1">
      <alignment vertical="center"/>
    </xf>
    <xf numFmtId="180" fontId="3" fillId="0" borderId="0" xfId="5" applyNumberFormat="1" applyFont="1" applyFill="1" applyBorder="1" applyAlignment="1">
      <alignment vertical="center"/>
    </xf>
    <xf numFmtId="179" fontId="15" fillId="0" borderId="0" xfId="0" applyNumberFormat="1" applyFont="1" applyAlignment="1">
      <alignment horizontal="right" vertical="center"/>
    </xf>
    <xf numFmtId="0" fontId="15" fillId="0" borderId="0" xfId="0" applyFont="1" applyAlignment="1">
      <alignment vertical="center"/>
    </xf>
    <xf numFmtId="0" fontId="22" fillId="0" borderId="0" xfId="0" applyFont="1"/>
    <xf numFmtId="179" fontId="3" fillId="0" borderId="0" xfId="0" applyNumberFormat="1" applyFont="1" applyAlignment="1">
      <alignment vertical="center"/>
    </xf>
    <xf numFmtId="179" fontId="7" fillId="0" borderId="0" xfId="0" applyNumberFormat="1" applyFont="1" applyAlignment="1">
      <alignment vertical="center"/>
    </xf>
    <xf numFmtId="0" fontId="7" fillId="0" borderId="0" xfId="0" applyFont="1" applyAlignment="1">
      <alignment vertical="center"/>
    </xf>
    <xf numFmtId="0" fontId="12" fillId="0" borderId="0" xfId="0" applyFont="1"/>
    <xf numFmtId="182" fontId="6" fillId="0" borderId="0" xfId="0" applyNumberFormat="1" applyFont="1" applyAlignment="1">
      <alignment horizontal="right" vertical="center"/>
    </xf>
    <xf numFmtId="180" fontId="3" fillId="0" borderId="0" xfId="0" applyNumberFormat="1" applyFont="1" applyAlignment="1">
      <alignment horizontal="right" vertical="center"/>
    </xf>
    <xf numFmtId="182" fontId="3" fillId="0" borderId="0" xfId="0" applyNumberFormat="1" applyFont="1" applyAlignment="1">
      <alignment horizontal="right" vertical="center"/>
    </xf>
    <xf numFmtId="0" fontId="7" fillId="0" borderId="0" xfId="0" applyFont="1"/>
    <xf numFmtId="0" fontId="15" fillId="0" borderId="2" xfId="0" applyFont="1" applyBorder="1" applyAlignment="1">
      <alignment horizontal="center" vertical="center" shrinkToFit="1"/>
    </xf>
    <xf numFmtId="0" fontId="16" fillId="0" borderId="0" xfId="0" applyFont="1" applyAlignment="1">
      <alignment horizontal="center" vertical="center"/>
    </xf>
    <xf numFmtId="180" fontId="16" fillId="0" borderId="0" xfId="5" applyNumberFormat="1" applyFont="1" applyFill="1" applyBorder="1" applyAlignment="1">
      <alignment vertical="center"/>
    </xf>
    <xf numFmtId="0" fontId="20" fillId="0" borderId="0" xfId="0" applyFont="1" applyAlignment="1">
      <alignment vertical="center"/>
    </xf>
    <xf numFmtId="180" fontId="16" fillId="0" borderId="0" xfId="5" applyNumberFormat="1" applyFont="1" applyFill="1" applyBorder="1" applyAlignment="1">
      <alignment horizontal="right" vertical="center"/>
    </xf>
    <xf numFmtId="0" fontId="20" fillId="0" borderId="0" xfId="0" applyFont="1" applyAlignment="1">
      <alignment horizontal="right" vertical="center"/>
    </xf>
    <xf numFmtId="182" fontId="16" fillId="0" borderId="0" xfId="0" applyNumberFormat="1" applyFont="1" applyAlignment="1">
      <alignment vertical="center"/>
    </xf>
    <xf numFmtId="0" fontId="16" fillId="0" borderId="0" xfId="0" applyFont="1" applyAlignment="1">
      <alignment vertical="center"/>
    </xf>
    <xf numFmtId="182" fontId="16" fillId="0" borderId="0" xfId="0" applyNumberFormat="1" applyFont="1" applyAlignment="1">
      <alignment horizontal="right" vertical="center"/>
    </xf>
    <xf numFmtId="180" fontId="16" fillId="0" borderId="0" xfId="0" applyNumberFormat="1" applyFont="1" applyAlignment="1">
      <alignment horizontal="distributed" vertical="center"/>
    </xf>
    <xf numFmtId="180" fontId="20" fillId="0" borderId="0" xfId="0" applyNumberFormat="1" applyFont="1" applyAlignment="1">
      <alignment horizontal="distributed" vertical="center"/>
    </xf>
    <xf numFmtId="180" fontId="20" fillId="0" borderId="0" xfId="0" applyNumberFormat="1" applyFont="1" applyAlignment="1">
      <alignment horizontal="right" vertical="center"/>
    </xf>
    <xf numFmtId="0" fontId="15" fillId="0" borderId="39" xfId="0" applyFont="1" applyBorder="1" applyAlignment="1">
      <alignment horizontal="distributed" vertical="center" justifyLastLine="1"/>
    </xf>
    <xf numFmtId="0" fontId="15" fillId="0" borderId="71" xfId="0" applyFont="1" applyBorder="1" applyAlignment="1">
      <alignment horizontal="distributed" vertical="center" justifyLastLine="1"/>
    </xf>
    <xf numFmtId="0" fontId="15" fillId="0" borderId="16" xfId="0" applyFont="1" applyBorder="1" applyAlignment="1">
      <alignment horizontal="center" vertical="distributed" textRotation="255" justifyLastLine="1" shrinkToFit="1"/>
    </xf>
    <xf numFmtId="0" fontId="15" fillId="0" borderId="24" xfId="0" applyFont="1" applyBorder="1" applyAlignment="1">
      <alignment horizontal="center" vertical="distributed" textRotation="255" justifyLastLine="1" shrinkToFit="1"/>
    </xf>
    <xf numFmtId="0" fontId="15" fillId="0" borderId="30" xfId="0" applyFont="1" applyBorder="1" applyAlignment="1">
      <alignment horizontal="center" vertical="distributed" textRotation="255" justifyLastLine="1" shrinkToFit="1"/>
    </xf>
    <xf numFmtId="0" fontId="15" fillId="0" borderId="41" xfId="0" applyFont="1" applyBorder="1" applyAlignment="1">
      <alignment horizontal="center" vertical="distributed" textRotation="255" justifyLastLine="1" shrinkToFit="1"/>
    </xf>
    <xf numFmtId="0" fontId="15" fillId="0" borderId="16" xfId="0" applyFont="1" applyBorder="1"/>
    <xf numFmtId="0" fontId="15" fillId="0" borderId="24" xfId="0" applyFont="1" applyBorder="1"/>
    <xf numFmtId="0" fontId="15" fillId="0" borderId="67" xfId="0" applyFont="1" applyBorder="1"/>
    <xf numFmtId="0" fontId="4" fillId="0" borderId="0" xfId="0" applyFont="1" applyAlignment="1">
      <alignment vertical="top"/>
    </xf>
    <xf numFmtId="180" fontId="3" fillId="0" borderId="0" xfId="5" applyNumberFormat="1" applyFont="1" applyFill="1" applyBorder="1" applyAlignment="1">
      <alignment horizontal="center" vertical="center"/>
    </xf>
    <xf numFmtId="0" fontId="24" fillId="0" borderId="6" xfId="0" applyFont="1" applyBorder="1" applyAlignment="1">
      <alignment horizontal="center" vertical="center"/>
    </xf>
    <xf numFmtId="0" fontId="24" fillId="0" borderId="23" xfId="0" applyFont="1" applyBorder="1" applyAlignment="1">
      <alignment vertical="center" wrapText="1"/>
    </xf>
    <xf numFmtId="0" fontId="24" fillId="0" borderId="20" xfId="0" applyFont="1" applyBorder="1" applyAlignment="1">
      <alignment vertical="center" wrapText="1"/>
    </xf>
    <xf numFmtId="0" fontId="24" fillId="0" borderId="20" xfId="0" applyFont="1" applyBorder="1" applyAlignment="1">
      <alignment vertical="center"/>
    </xf>
    <xf numFmtId="0" fontId="24" fillId="0" borderId="16" xfId="0" applyFont="1" applyBorder="1" applyAlignment="1">
      <alignment vertical="center" wrapText="1"/>
    </xf>
    <xf numFmtId="0" fontId="24" fillId="0" borderId="44" xfId="0" applyFont="1" applyBorder="1" applyAlignment="1">
      <alignment vertical="center"/>
    </xf>
    <xf numFmtId="0" fontId="24" fillId="0" borderId="20" xfId="0" applyFont="1" applyBorder="1" applyAlignment="1">
      <alignment vertical="center" shrinkToFit="1"/>
    </xf>
    <xf numFmtId="41" fontId="24" fillId="0" borderId="0" xfId="0" applyNumberFormat="1" applyFont="1" applyAlignment="1">
      <alignment vertical="center"/>
    </xf>
    <xf numFmtId="0" fontId="5" fillId="0" borderId="0" xfId="0" applyFont="1" applyProtection="1">
      <protection locked="0"/>
    </xf>
    <xf numFmtId="0" fontId="38" fillId="0" borderId="0" xfId="0" applyFont="1" applyProtection="1">
      <protection locked="0"/>
    </xf>
    <xf numFmtId="0" fontId="33" fillId="0" borderId="0" xfId="0" quotePrefix="1" applyFont="1" applyAlignment="1">
      <alignment horizontal="right" vertical="center"/>
    </xf>
    <xf numFmtId="0" fontId="24" fillId="0" borderId="0" xfId="0" applyFont="1" applyProtection="1">
      <protection locked="0"/>
    </xf>
    <xf numFmtId="0" fontId="4" fillId="0" borderId="0" xfId="0" applyFont="1" applyAlignment="1" applyProtection="1">
      <alignment vertical="center"/>
      <protection locked="0"/>
    </xf>
    <xf numFmtId="0" fontId="31" fillId="0" borderId="0" xfId="0" applyFont="1" applyProtection="1">
      <protection locked="0"/>
    </xf>
    <xf numFmtId="0" fontId="6" fillId="0" borderId="0" xfId="0" applyFont="1" applyProtection="1">
      <protection locked="0"/>
    </xf>
    <xf numFmtId="0" fontId="15" fillId="0" borderId="20" xfId="0" applyFont="1" applyBorder="1" applyAlignment="1">
      <alignment vertical="center"/>
    </xf>
    <xf numFmtId="0" fontId="39" fillId="0" borderId="0" xfId="0" applyFont="1" applyProtection="1">
      <protection locked="0"/>
    </xf>
    <xf numFmtId="0" fontId="24" fillId="0" borderId="16" xfId="0" applyFont="1" applyBorder="1"/>
    <xf numFmtId="0" fontId="7" fillId="0" borderId="0" xfId="0" applyFont="1" applyAlignment="1" applyProtection="1">
      <alignment vertical="center"/>
      <protection locked="0"/>
    </xf>
    <xf numFmtId="0" fontId="3" fillId="0" borderId="0" xfId="0" applyFont="1" applyAlignment="1" applyProtection="1">
      <alignment vertical="center"/>
      <protection locked="0"/>
    </xf>
    <xf numFmtId="0" fontId="24" fillId="0" borderId="0" xfId="0" applyFont="1"/>
    <xf numFmtId="0" fontId="25" fillId="0" borderId="0" xfId="0" applyFont="1" applyAlignment="1">
      <alignment vertical="center"/>
    </xf>
    <xf numFmtId="0" fontId="29" fillId="0" borderId="0" xfId="0" applyFont="1"/>
    <xf numFmtId="0" fontId="24" fillId="0" borderId="9" xfId="0" applyFont="1" applyBorder="1" applyAlignment="1">
      <alignment horizontal="center" vertical="center"/>
    </xf>
    <xf numFmtId="0" fontId="35" fillId="0" borderId="0" xfId="0" applyFont="1" applyAlignment="1">
      <alignment vertical="center"/>
    </xf>
    <xf numFmtId="0" fontId="28" fillId="0" borderId="0" xfId="0" applyFont="1"/>
    <xf numFmtId="0" fontId="5" fillId="0" borderId="0" xfId="0" applyFont="1" applyAlignment="1">
      <alignment horizontal="distributed" justifyLastLine="1"/>
    </xf>
    <xf numFmtId="0" fontId="22" fillId="0" borderId="0" xfId="0" applyFont="1" applyAlignment="1">
      <alignment vertical="center"/>
    </xf>
    <xf numFmtId="0" fontId="24" fillId="0" borderId="0" xfId="0" applyFont="1" applyAlignment="1">
      <alignment vertical="center"/>
    </xf>
    <xf numFmtId="0" fontId="37" fillId="0" borderId="0" xfId="0" applyFont="1" applyAlignment="1">
      <alignment vertical="center"/>
    </xf>
    <xf numFmtId="0" fontId="5" fillId="0" borderId="9" xfId="0" applyFont="1" applyBorder="1"/>
    <xf numFmtId="0" fontId="32" fillId="0" borderId="0" xfId="0" applyFont="1" applyAlignment="1">
      <alignment vertical="center"/>
    </xf>
    <xf numFmtId="0" fontId="32" fillId="0" borderId="0" xfId="0" applyFont="1"/>
    <xf numFmtId="0" fontId="5" fillId="0" borderId="0" xfId="0" applyFont="1" applyAlignment="1">
      <alignment vertical="center"/>
    </xf>
    <xf numFmtId="0" fontId="22" fillId="0" borderId="0" xfId="0" applyFont="1" applyAlignment="1">
      <alignment horizontal="right" vertical="center"/>
    </xf>
    <xf numFmtId="0" fontId="34" fillId="0" borderId="0" xfId="0" applyFont="1"/>
    <xf numFmtId="0" fontId="36" fillId="0" borderId="0" xfId="0" applyFont="1"/>
    <xf numFmtId="0" fontId="25" fillId="0" borderId="0" xfId="0" applyFont="1"/>
    <xf numFmtId="0" fontId="33" fillId="0" borderId="0" xfId="0" applyFont="1" applyAlignment="1">
      <alignment vertical="center"/>
    </xf>
    <xf numFmtId="0" fontId="6" fillId="0" borderId="0" xfId="4" applyFont="1">
      <alignment vertical="center"/>
    </xf>
    <xf numFmtId="0" fontId="5" fillId="0" borderId="0" xfId="0" applyFont="1" applyAlignment="1">
      <alignment horizontal="center"/>
    </xf>
    <xf numFmtId="0" fontId="5" fillId="0" borderId="0" xfId="0" applyFont="1" applyAlignment="1">
      <alignment horizontal="center" vertical="center"/>
    </xf>
    <xf numFmtId="0" fontId="15" fillId="0" borderId="150" xfId="0" applyFont="1" applyBorder="1" applyAlignment="1">
      <alignment vertical="center"/>
    </xf>
    <xf numFmtId="0" fontId="15" fillId="0" borderId="193" xfId="0" applyFont="1" applyBorder="1" applyAlignment="1">
      <alignment vertical="center"/>
    </xf>
    <xf numFmtId="0" fontId="15" fillId="0" borderId="16" xfId="0" applyFont="1" applyBorder="1" applyAlignment="1">
      <alignment vertical="center" shrinkToFit="1"/>
    </xf>
    <xf numFmtId="0" fontId="15" fillId="0" borderId="44" xfId="0" applyFont="1" applyBorder="1" applyAlignment="1">
      <alignment vertical="center" shrinkToFit="1"/>
    </xf>
    <xf numFmtId="0" fontId="24" fillId="0" borderId="20" xfId="0" applyFont="1" applyBorder="1"/>
    <xf numFmtId="0" fontId="24" fillId="0" borderId="111" xfId="0" applyFont="1" applyBorder="1" applyAlignment="1">
      <alignment vertical="center" shrinkToFit="1"/>
    </xf>
    <xf numFmtId="0" fontId="31" fillId="0" borderId="20" xfId="0" applyFont="1" applyBorder="1" applyAlignment="1">
      <alignment vertical="center" wrapText="1" shrinkToFit="1"/>
    </xf>
    <xf numFmtId="0" fontId="31" fillId="0" borderId="44" xfId="0" applyFont="1" applyBorder="1" applyAlignment="1">
      <alignment vertical="center" wrapText="1" shrinkToFit="1"/>
    </xf>
    <xf numFmtId="0" fontId="5" fillId="0" borderId="0" xfId="0" applyFont="1" applyAlignment="1">
      <alignment horizontal="center" vertical="top" textRotation="255"/>
    </xf>
    <xf numFmtId="0" fontId="10" fillId="0" borderId="4" xfId="0" applyFont="1" applyBorder="1" applyAlignment="1">
      <alignment vertical="center"/>
    </xf>
    <xf numFmtId="0" fontId="5" fillId="0" borderId="6" xfId="0" applyFont="1" applyBorder="1"/>
    <xf numFmtId="0" fontId="6" fillId="0" borderId="0" xfId="0" applyFont="1" applyAlignment="1">
      <alignment vertical="center"/>
    </xf>
    <xf numFmtId="0" fontId="21" fillId="0" borderId="0" xfId="0" applyFont="1" applyAlignment="1">
      <alignment vertical="center"/>
    </xf>
    <xf numFmtId="0" fontId="41" fillId="0" borderId="0" xfId="0" applyFont="1" applyAlignment="1">
      <alignment vertical="center"/>
    </xf>
    <xf numFmtId="0" fontId="1" fillId="0" borderId="0" xfId="0" applyFont="1" applyAlignment="1">
      <alignment vertical="center" shrinkToFit="1"/>
    </xf>
    <xf numFmtId="0" fontId="24" fillId="0" borderId="0" xfId="3" applyFont="1" applyAlignment="1">
      <alignment horizontal="center" vertical="center"/>
    </xf>
    <xf numFmtId="0" fontId="10" fillId="0" borderId="0" xfId="4" applyFont="1">
      <alignment vertical="center"/>
    </xf>
    <xf numFmtId="0" fontId="27" fillId="0" borderId="0" xfId="4" applyFont="1">
      <alignment vertical="center"/>
    </xf>
    <xf numFmtId="0" fontId="25" fillId="0" borderId="0" xfId="4" applyFont="1" applyAlignment="1">
      <alignment horizontal="left" vertical="center"/>
    </xf>
    <xf numFmtId="0" fontId="29" fillId="0" borderId="0" xfId="4" applyFont="1">
      <alignment vertical="center"/>
    </xf>
    <xf numFmtId="0" fontId="6" fillId="0" borderId="0" xfId="4" applyFont="1" applyAlignment="1">
      <alignment horizontal="left" vertical="center"/>
    </xf>
    <xf numFmtId="0" fontId="15" fillId="0" borderId="19" xfId="3" applyFont="1" applyBorder="1" applyAlignment="1">
      <alignment horizontal="center" vertical="center" wrapText="1"/>
    </xf>
    <xf numFmtId="0" fontId="24" fillId="0" borderId="94" xfId="3" applyFont="1" applyBorder="1" applyAlignment="1">
      <alignment horizontal="center" vertical="center"/>
    </xf>
    <xf numFmtId="0" fontId="24" fillId="0" borderId="95" xfId="3" applyFont="1" applyBorder="1" applyAlignment="1">
      <alignment horizontal="center" vertical="center"/>
    </xf>
    <xf numFmtId="0" fontId="4" fillId="0" borderId="4" xfId="4" applyFont="1" applyBorder="1" applyAlignment="1">
      <alignment horizontal="left" vertical="center"/>
    </xf>
    <xf numFmtId="0" fontId="6" fillId="0" borderId="4" xfId="4" applyFont="1" applyBorder="1">
      <alignment vertical="center"/>
    </xf>
    <xf numFmtId="0" fontId="15" fillId="0" borderId="31" xfId="4" applyFont="1" applyBorder="1" applyAlignment="1">
      <alignment horizontal="center" vertical="center" wrapText="1"/>
    </xf>
    <xf numFmtId="0" fontId="24" fillId="0" borderId="13" xfId="4" applyFont="1" applyBorder="1" applyAlignment="1">
      <alignment horizontal="center" vertical="center"/>
    </xf>
    <xf numFmtId="0" fontId="5" fillId="0" borderId="28" xfId="0" applyFont="1" applyBorder="1" applyAlignment="1">
      <alignment vertical="center"/>
    </xf>
    <xf numFmtId="0" fontId="5" fillId="0" borderId="29" xfId="0" applyFont="1" applyBorder="1" applyAlignment="1">
      <alignment vertical="center"/>
    </xf>
    <xf numFmtId="0" fontId="5" fillId="0" borderId="30" xfId="0" applyFont="1" applyBorder="1" applyAlignment="1">
      <alignment vertical="center"/>
    </xf>
    <xf numFmtId="0" fontId="15" fillId="0" borderId="29" xfId="0" applyFont="1" applyBorder="1" applyAlignment="1">
      <alignment vertical="distributed" textRotation="255" justifyLastLine="1"/>
    </xf>
    <xf numFmtId="0" fontId="5" fillId="0" borderId="145" xfId="0" applyFont="1" applyBorder="1" applyAlignment="1">
      <alignment vertical="center"/>
    </xf>
    <xf numFmtId="0" fontId="24" fillId="0" borderId="111" xfId="0" applyFont="1" applyBorder="1" applyAlignment="1">
      <alignment vertical="center"/>
    </xf>
    <xf numFmtId="0" fontId="24" fillId="0" borderId="150" xfId="0" applyFont="1" applyBorder="1" applyAlignment="1">
      <alignment vertical="center"/>
    </xf>
    <xf numFmtId="0" fontId="15" fillId="0" borderId="96" xfId="0" applyFont="1" applyBorder="1" applyAlignment="1">
      <alignment vertical="center"/>
    </xf>
    <xf numFmtId="0" fontId="5" fillId="0" borderId="33" xfId="0" applyFont="1" applyBorder="1" applyAlignment="1">
      <alignment vertical="center"/>
    </xf>
    <xf numFmtId="0" fontId="15" fillId="0" borderId="11" xfId="0" applyFont="1" applyBorder="1" applyAlignment="1">
      <alignment horizontal="distributed" vertical="center" shrinkToFit="1"/>
    </xf>
    <xf numFmtId="38" fontId="4" fillId="0" borderId="0" xfId="1" applyFont="1" applyFill="1"/>
    <xf numFmtId="0" fontId="15" fillId="0" borderId="11" xfId="0" applyFont="1" applyBorder="1" applyAlignment="1">
      <alignment horizontal="center" vertical="center" shrinkToFit="1"/>
    </xf>
    <xf numFmtId="0" fontId="15" fillId="0" borderId="3" xfId="0" applyFont="1" applyBorder="1" applyAlignment="1">
      <alignment horizontal="center" vertical="center" shrinkToFit="1"/>
    </xf>
    <xf numFmtId="0" fontId="1" fillId="0" borderId="0" xfId="0" applyFont="1" applyAlignment="1">
      <alignment vertical="center"/>
    </xf>
    <xf numFmtId="38" fontId="1" fillId="0" borderId="0" xfId="1" applyFill="1"/>
    <xf numFmtId="0" fontId="1" fillId="0" borderId="0" xfId="0" applyFont="1" applyAlignment="1">
      <alignment horizontal="right" vertical="center"/>
    </xf>
    <xf numFmtId="0" fontId="1" fillId="0" borderId="0" xfId="0" applyFont="1" applyAlignment="1">
      <alignment horizontal="left" vertical="top"/>
    </xf>
    <xf numFmtId="0" fontId="1" fillId="0" borderId="0" xfId="0" applyFont="1" applyAlignment="1">
      <alignment horizontal="center" vertical="center"/>
    </xf>
    <xf numFmtId="0" fontId="1" fillId="0" borderId="73" xfId="0" applyFont="1" applyBorder="1"/>
    <xf numFmtId="0" fontId="1" fillId="0" borderId="9" xfId="0" applyFont="1" applyBorder="1"/>
    <xf numFmtId="0" fontId="1" fillId="0" borderId="74" xfId="0" applyFont="1" applyBorder="1"/>
    <xf numFmtId="0" fontId="1" fillId="0" borderId="75" xfId="0" applyFont="1" applyBorder="1"/>
    <xf numFmtId="0" fontId="22" fillId="0" borderId="0" xfId="0" applyFont="1" applyAlignment="1">
      <alignment vertical="center" justifyLastLine="1"/>
    </xf>
    <xf numFmtId="0" fontId="3" fillId="0" borderId="0" xfId="0" quotePrefix="1" applyFont="1" applyAlignment="1">
      <alignment horizontal="right"/>
    </xf>
    <xf numFmtId="0" fontId="4" fillId="0" borderId="0" xfId="0" applyFont="1" applyAlignment="1">
      <alignment vertical="center"/>
    </xf>
    <xf numFmtId="0" fontId="15" fillId="0" borderId="0" xfId="0" applyFont="1" applyAlignment="1">
      <alignment horizontal="center" vertical="center"/>
    </xf>
    <xf numFmtId="0" fontId="5" fillId="0" borderId="0" xfId="0" applyFont="1" applyAlignment="1">
      <alignment horizontal="left" vertical="top" wrapText="1"/>
    </xf>
    <xf numFmtId="0" fontId="5" fillId="0" borderId="0" xfId="0" applyFont="1" applyAlignment="1">
      <alignment horizontal="left" vertical="top"/>
    </xf>
    <xf numFmtId="0" fontId="15" fillId="0" borderId="23" xfId="0" applyFont="1" applyBorder="1" applyAlignment="1">
      <alignment horizontal="distributed" vertical="center" justifyLastLine="1"/>
    </xf>
    <xf numFmtId="0" fontId="15" fillId="0" borderId="34" xfId="0" applyFont="1" applyBorder="1" applyAlignment="1">
      <alignment horizontal="distributed" vertical="center" justifyLastLine="1"/>
    </xf>
    <xf numFmtId="0" fontId="15" fillId="0" borderId="28" xfId="0" applyFont="1" applyBorder="1" applyAlignment="1">
      <alignment horizontal="distributed" vertical="center" justifyLastLine="1"/>
    </xf>
    <xf numFmtId="182" fontId="15" fillId="0" borderId="0" xfId="0" applyNumberFormat="1" applyFont="1" applyAlignment="1">
      <alignment horizontal="center" vertical="center"/>
    </xf>
    <xf numFmtId="0" fontId="24" fillId="0" borderId="0" xfId="0" applyFont="1" applyAlignment="1">
      <alignment horizontal="center" vertical="center"/>
    </xf>
    <xf numFmtId="0" fontId="24" fillId="0" borderId="9" xfId="0" applyFont="1" applyBorder="1" applyAlignment="1">
      <alignment horizontal="distributed" vertical="center" justifyLastLine="1"/>
    </xf>
    <xf numFmtId="0" fontId="3" fillId="0" borderId="0" xfId="0" applyFont="1" applyAlignment="1">
      <alignment horizontal="center" vertical="center"/>
    </xf>
    <xf numFmtId="0" fontId="24" fillId="0" borderId="16" xfId="0" applyFont="1" applyBorder="1" applyAlignment="1">
      <alignment vertical="center"/>
    </xf>
    <xf numFmtId="0" fontId="23" fillId="0" borderId="0" xfId="0" applyFont="1" applyAlignment="1">
      <alignment horizontal="left" vertical="center" wrapText="1"/>
    </xf>
    <xf numFmtId="0" fontId="22" fillId="0" borderId="6" xfId="0" applyFont="1" applyBorder="1" applyAlignment="1">
      <alignment horizontal="distributed" vertical="center"/>
    </xf>
    <xf numFmtId="0" fontId="40" fillId="0" borderId="0" xfId="0" applyFont="1" applyAlignment="1">
      <alignment vertical="center"/>
    </xf>
    <xf numFmtId="0" fontId="38" fillId="0" borderId="0" xfId="2" applyFont="1" applyProtection="1">
      <protection locked="0"/>
    </xf>
    <xf numFmtId="0" fontId="5" fillId="0" borderId="0" xfId="2" applyFont="1" applyProtection="1">
      <protection locked="0"/>
    </xf>
    <xf numFmtId="0" fontId="24" fillId="0" borderId="0" xfId="2" applyFont="1" applyProtection="1">
      <protection locked="0"/>
    </xf>
    <xf numFmtId="0" fontId="4" fillId="0" borderId="0" xfId="2" applyFont="1" applyAlignment="1" applyProtection="1">
      <alignment vertical="center"/>
      <protection locked="0"/>
    </xf>
    <xf numFmtId="0" fontId="15" fillId="0" borderId="0" xfId="2" applyFont="1" applyAlignment="1" applyProtection="1">
      <alignment vertical="center"/>
      <protection locked="0"/>
    </xf>
    <xf numFmtId="0" fontId="3" fillId="0" borderId="0" xfId="2" applyFont="1" applyProtection="1">
      <protection locked="0"/>
    </xf>
    <xf numFmtId="0" fontId="25" fillId="0" borderId="4" xfId="4" applyFont="1" applyBorder="1" applyAlignment="1">
      <alignment horizontal="left" vertical="center"/>
    </xf>
    <xf numFmtId="0" fontId="28" fillId="0" borderId="0" xfId="4" applyFont="1" applyAlignment="1">
      <alignment vertical="center" wrapText="1"/>
    </xf>
    <xf numFmtId="0" fontId="28" fillId="0" borderId="4" xfId="4" applyFont="1" applyBorder="1" applyAlignment="1">
      <alignment vertical="center" wrapText="1"/>
    </xf>
    <xf numFmtId="181" fontId="24" fillId="0" borderId="96" xfId="3" applyNumberFormat="1" applyFont="1" applyBorder="1" applyAlignment="1">
      <alignment horizontal="center" vertical="center"/>
    </xf>
    <xf numFmtId="0" fontId="24" fillId="0" borderId="100" xfId="3" applyFont="1" applyBorder="1" applyAlignment="1">
      <alignment horizontal="distributed" vertical="center" indent="2"/>
    </xf>
    <xf numFmtId="0" fontId="24" fillId="0" borderId="101" xfId="3" applyFont="1" applyBorder="1" applyAlignment="1">
      <alignment horizontal="center" vertical="center"/>
    </xf>
    <xf numFmtId="0" fontId="24" fillId="0" borderId="101" xfId="3" applyFont="1" applyBorder="1" applyAlignment="1">
      <alignment horizontal="distributed" vertical="distributed" indent="1"/>
    </xf>
    <xf numFmtId="57" fontId="24" fillId="0" borderId="101" xfId="3" applyNumberFormat="1" applyFont="1" applyBorder="1" applyAlignment="1">
      <alignment horizontal="center" vertical="center"/>
    </xf>
    <xf numFmtId="0" fontId="24" fillId="0" borderId="107" xfId="3" applyFont="1" applyBorder="1" applyAlignment="1">
      <alignment horizontal="left" vertical="center"/>
    </xf>
    <xf numFmtId="181" fontId="24" fillId="0" borderId="97" xfId="3" applyNumberFormat="1" applyFont="1" applyBorder="1" applyAlignment="1">
      <alignment horizontal="center" vertical="center"/>
    </xf>
    <xf numFmtId="0" fontId="24" fillId="0" borderId="101" xfId="3" applyFont="1" applyBorder="1" applyAlignment="1">
      <alignment horizontal="distributed" vertical="center" indent="2"/>
    </xf>
    <xf numFmtId="181" fontId="24" fillId="0" borderId="98" xfId="3" applyNumberFormat="1" applyFont="1" applyBorder="1" applyAlignment="1">
      <alignment horizontal="center" vertical="center"/>
    </xf>
    <xf numFmtId="0" fontId="24" fillId="0" borderId="99" xfId="3" applyFont="1" applyBorder="1" applyAlignment="1">
      <alignment horizontal="distributed" vertical="center" indent="2"/>
    </xf>
    <xf numFmtId="0" fontId="24" fillId="0" borderId="99" xfId="3" applyFont="1" applyBorder="1" applyAlignment="1">
      <alignment horizontal="center" vertical="center"/>
    </xf>
    <xf numFmtId="0" fontId="24" fillId="0" borderId="99" xfId="3" applyFont="1" applyBorder="1" applyAlignment="1">
      <alignment horizontal="distributed" vertical="distributed" indent="1"/>
    </xf>
    <xf numFmtId="0" fontId="45" fillId="0" borderId="108" xfId="3" applyFont="1" applyBorder="1" applyAlignment="1">
      <alignment horizontal="left" vertical="center" wrapText="1"/>
    </xf>
    <xf numFmtId="0" fontId="6" fillId="0" borderId="0" xfId="4" applyFont="1" applyAlignment="1">
      <alignment horizontal="center" vertical="center"/>
    </xf>
    <xf numFmtId="181" fontId="6" fillId="0" borderId="0" xfId="4" applyNumberFormat="1" applyFont="1" applyAlignment="1">
      <alignment horizontal="center" vertical="center"/>
    </xf>
    <xf numFmtId="0" fontId="6" fillId="0" borderId="0" xfId="4" applyFont="1" applyAlignment="1">
      <alignment horizontal="distributed" vertical="center"/>
    </xf>
    <xf numFmtId="0" fontId="1" fillId="0" borderId="0" xfId="4" applyAlignment="1">
      <alignment horizontal="left" vertical="center"/>
    </xf>
    <xf numFmtId="0" fontId="4" fillId="0" borderId="0" xfId="4" applyFont="1" applyAlignment="1">
      <alignment horizontal="left" vertical="center"/>
    </xf>
    <xf numFmtId="0" fontId="5" fillId="0" borderId="0" xfId="3" applyFont="1" applyAlignment="1">
      <alignment horizontal="distributed" vertical="center" indent="1"/>
    </xf>
    <xf numFmtId="0" fontId="30" fillId="0" borderId="0" xfId="4" applyFont="1">
      <alignment vertical="center"/>
    </xf>
    <xf numFmtId="57" fontId="24" fillId="2" borderId="101" xfId="3" applyNumberFormat="1" applyFont="1" applyFill="1" applyBorder="1" applyAlignment="1">
      <alignment horizontal="center" vertical="center"/>
    </xf>
    <xf numFmtId="0" fontId="24" fillId="0" borderId="100" xfId="3" applyFont="1" applyBorder="1" applyAlignment="1">
      <alignment horizontal="distributed" vertical="center" wrapText="1" justifyLastLine="1"/>
    </xf>
    <xf numFmtId="0" fontId="24" fillId="0" borderId="99" xfId="3" applyFont="1" applyBorder="1" applyAlignment="1">
      <alignment horizontal="distributed" vertical="center" wrapText="1" justifyLastLine="1"/>
    </xf>
    <xf numFmtId="0" fontId="15" fillId="0" borderId="371" xfId="3" applyFont="1" applyBorder="1" applyAlignment="1">
      <alignment horizontal="center" vertical="center" textRotation="255"/>
    </xf>
    <xf numFmtId="0" fontId="15" fillId="0" borderId="113" xfId="4" applyFont="1" applyBorder="1" applyAlignment="1">
      <alignment horizontal="center" vertical="center" wrapText="1"/>
    </xf>
    <xf numFmtId="0" fontId="24" fillId="0" borderId="100" xfId="4" applyFont="1" applyBorder="1" applyAlignment="1">
      <alignment horizontal="distributed" vertical="center" justifyLastLine="1"/>
    </xf>
    <xf numFmtId="0" fontId="15" fillId="0" borderId="100" xfId="3" applyFont="1" applyBorder="1" applyAlignment="1">
      <alignment horizontal="center" vertical="center" textRotation="255"/>
    </xf>
    <xf numFmtId="57" fontId="24" fillId="0" borderId="100" xfId="3" applyNumberFormat="1" applyFont="1" applyBorder="1" applyAlignment="1">
      <alignment horizontal="center" vertical="center" wrapText="1"/>
    </xf>
    <xf numFmtId="0" fontId="24" fillId="0" borderId="106" xfId="4" applyFont="1" applyBorder="1" applyAlignment="1">
      <alignment vertical="center" wrapText="1"/>
    </xf>
    <xf numFmtId="0" fontId="15" fillId="0" borderId="372" xfId="3" applyFont="1" applyBorder="1" applyAlignment="1">
      <alignment horizontal="center" vertical="center" textRotation="255"/>
    </xf>
    <xf numFmtId="0" fontId="15" fillId="0" borderId="114" xfId="4" applyFont="1" applyBorder="1" applyAlignment="1">
      <alignment horizontal="center" vertical="center" wrapText="1"/>
    </xf>
    <xf numFmtId="0" fontId="24" fillId="0" borderId="101" xfId="4" applyFont="1" applyBorder="1" applyAlignment="1">
      <alignment horizontal="distributed" vertical="center" justifyLastLine="1"/>
    </xf>
    <xf numFmtId="0" fontId="15" fillId="0" borderId="101" xfId="3" applyFont="1" applyBorder="1" applyAlignment="1">
      <alignment horizontal="center" vertical="center" textRotation="255"/>
    </xf>
    <xf numFmtId="0" fontId="24" fillId="0" borderId="101" xfId="3" applyFont="1" applyBorder="1" applyAlignment="1">
      <alignment horizontal="distributed" vertical="center" wrapText="1" justifyLastLine="1"/>
    </xf>
    <xf numFmtId="57" fontId="24" fillId="0" borderId="101" xfId="3" applyNumberFormat="1" applyFont="1" applyBorder="1" applyAlignment="1">
      <alignment horizontal="center" vertical="center" wrapText="1"/>
    </xf>
    <xf numFmtId="0" fontId="24" fillId="0" borderId="107" xfId="4" applyFont="1" applyBorder="1" applyAlignment="1">
      <alignment vertical="center" wrapText="1"/>
    </xf>
    <xf numFmtId="0" fontId="15" fillId="0" borderId="95" xfId="3" applyFont="1" applyBorder="1" applyAlignment="1">
      <alignment horizontal="center" vertical="center" textRotation="255"/>
    </xf>
    <xf numFmtId="0" fontId="24" fillId="0" borderId="99" xfId="3" applyFont="1" applyBorder="1" applyAlignment="1">
      <alignment horizontal="distributed" vertical="center" wrapText="1" indent="2"/>
    </xf>
    <xf numFmtId="57" fontId="24" fillId="0" borderId="99" xfId="3" applyNumberFormat="1" applyFont="1" applyBorder="1" applyAlignment="1">
      <alignment horizontal="center" vertical="center"/>
    </xf>
    <xf numFmtId="0" fontId="24" fillId="0" borderId="108" xfId="3" applyFont="1" applyBorder="1" applyAlignment="1">
      <alignment horizontal="left" vertical="center"/>
    </xf>
    <xf numFmtId="41" fontId="45" fillId="0" borderId="84" xfId="0" applyNumberFormat="1" applyFont="1" applyBorder="1" applyAlignment="1">
      <alignment vertical="center"/>
    </xf>
    <xf numFmtId="41" fontId="45" fillId="0" borderId="0" xfId="0" applyNumberFormat="1" applyFont="1" applyAlignment="1">
      <alignment vertical="center"/>
    </xf>
    <xf numFmtId="41" fontId="45" fillId="0" borderId="86" xfId="0" applyNumberFormat="1" applyFont="1" applyBorder="1" applyAlignment="1">
      <alignment vertical="center"/>
    </xf>
    <xf numFmtId="41" fontId="45" fillId="0" borderId="62" xfId="0" applyNumberFormat="1" applyFont="1" applyBorder="1" applyAlignment="1">
      <alignment vertical="center"/>
    </xf>
    <xf numFmtId="41" fontId="45" fillId="0" borderId="16" xfId="0" applyNumberFormat="1" applyFont="1" applyBorder="1" applyAlignment="1">
      <alignment vertical="center"/>
    </xf>
    <xf numFmtId="41" fontId="45" fillId="0" borderId="85" xfId="0" applyNumberFormat="1" applyFont="1" applyBorder="1" applyAlignment="1">
      <alignment vertical="center"/>
    </xf>
    <xf numFmtId="41" fontId="45" fillId="0" borderId="24" xfId="0" applyNumberFormat="1" applyFont="1" applyBorder="1" applyAlignment="1">
      <alignment vertical="center"/>
    </xf>
    <xf numFmtId="41" fontId="45" fillId="0" borderId="87" xfId="0" applyNumberFormat="1" applyFont="1" applyBorder="1" applyAlignment="1">
      <alignment vertical="center"/>
    </xf>
    <xf numFmtId="41" fontId="45" fillId="0" borderId="67" xfId="0" applyNumberFormat="1" applyFont="1" applyBorder="1" applyAlignment="1">
      <alignment vertical="center"/>
    </xf>
    <xf numFmtId="41" fontId="45" fillId="0" borderId="20" xfId="0" applyNumberFormat="1" applyFont="1" applyBorder="1" applyAlignment="1">
      <alignment vertical="center"/>
    </xf>
    <xf numFmtId="41" fontId="45" fillId="0" borderId="77" xfId="0" applyNumberFormat="1" applyFont="1" applyBorder="1" applyAlignment="1">
      <alignment vertical="center"/>
    </xf>
    <xf numFmtId="41" fontId="45" fillId="0" borderId="78" xfId="0" applyNumberFormat="1" applyFont="1" applyBorder="1" applyAlignment="1">
      <alignment vertical="center"/>
    </xf>
    <xf numFmtId="41" fontId="53" fillId="0" borderId="20" xfId="0" applyNumberFormat="1" applyFont="1" applyBorder="1" applyAlignment="1">
      <alignment vertical="center"/>
    </xf>
    <xf numFmtId="0" fontId="47" fillId="0" borderId="0" xfId="0" applyFont="1"/>
    <xf numFmtId="0" fontId="59" fillId="0" borderId="0" xfId="0" applyFont="1" applyAlignment="1">
      <alignment horizontal="distributed" vertical="center" wrapText="1"/>
    </xf>
    <xf numFmtId="0" fontId="59" fillId="0" borderId="0" xfId="0" applyFont="1" applyAlignment="1">
      <alignment horizontal="left" vertical="center" wrapText="1"/>
    </xf>
    <xf numFmtId="0" fontId="58" fillId="0" borderId="0" xfId="0" applyFont="1"/>
    <xf numFmtId="0" fontId="60" fillId="0" borderId="4" xfId="0" applyFont="1" applyBorder="1" applyAlignment="1">
      <alignment horizontal="distributed" vertical="center"/>
    </xf>
    <xf numFmtId="0" fontId="61" fillId="0" borderId="4" xfId="0" applyFont="1" applyBorder="1" applyAlignment="1">
      <alignment vertical="center"/>
    </xf>
    <xf numFmtId="0" fontId="61" fillId="0" borderId="4" xfId="0" applyFont="1" applyBorder="1" applyAlignment="1">
      <alignment horizontal="left" vertical="center" wrapText="1"/>
    </xf>
    <xf numFmtId="0" fontId="58" fillId="0" borderId="4" xfId="0" applyFont="1" applyBorder="1"/>
    <xf numFmtId="0" fontId="47" fillId="0" borderId="0" xfId="0" applyFont="1" applyAlignment="1">
      <alignment horizontal="distributed" vertical="center" justifyLastLine="1"/>
    </xf>
    <xf numFmtId="0" fontId="45" fillId="0" borderId="13" xfId="0" applyFont="1" applyBorder="1" applyAlignment="1">
      <alignment horizontal="center" vertical="center"/>
    </xf>
    <xf numFmtId="0" fontId="45" fillId="0" borderId="17" xfId="0" applyFont="1" applyBorder="1" applyAlignment="1">
      <alignment horizontal="center" vertical="center"/>
    </xf>
    <xf numFmtId="0" fontId="45" fillId="0" borderId="76" xfId="0" applyFont="1" applyBorder="1" applyAlignment="1">
      <alignment horizontal="center" vertical="center"/>
    </xf>
    <xf numFmtId="0" fontId="45" fillId="0" borderId="82" xfId="0" applyFont="1" applyBorder="1" applyAlignment="1">
      <alignment horizontal="center" vertical="center"/>
    </xf>
    <xf numFmtId="0" fontId="45" fillId="0" borderId="31" xfId="0" applyFont="1" applyBorder="1" applyAlignment="1">
      <alignment horizontal="center" vertical="center"/>
    </xf>
    <xf numFmtId="0" fontId="45" fillId="0" borderId="63" xfId="0" applyFont="1" applyBorder="1" applyAlignment="1">
      <alignment horizontal="center" vertical="center"/>
    </xf>
    <xf numFmtId="0" fontId="47" fillId="0" borderId="0" xfId="0" applyFont="1" applyAlignment="1">
      <alignment horizontal="center" vertical="center"/>
    </xf>
    <xf numFmtId="0" fontId="53" fillId="0" borderId="34" xfId="0" applyFont="1" applyBorder="1" applyAlignment="1">
      <alignment horizontal="distributed" vertical="center" indent="1"/>
    </xf>
    <xf numFmtId="0" fontId="53" fillId="0" borderId="0" xfId="0" applyFont="1" applyAlignment="1">
      <alignment horizontal="distributed" vertical="center" justifyLastLine="1"/>
    </xf>
    <xf numFmtId="0" fontId="53" fillId="0" borderId="0" xfId="0" applyFont="1" applyAlignment="1">
      <alignment horizontal="distributed" vertical="center"/>
    </xf>
    <xf numFmtId="41" fontId="53" fillId="0" borderId="23" xfId="0" applyNumberFormat="1" applyFont="1" applyBorder="1" applyAlignment="1">
      <alignment vertical="center"/>
    </xf>
    <xf numFmtId="41" fontId="53" fillId="0" borderId="77" xfId="0" applyNumberFormat="1" applyFont="1" applyBorder="1" applyAlignment="1">
      <alignment vertical="center"/>
    </xf>
    <xf numFmtId="41" fontId="53" fillId="0" borderId="83" xfId="0" applyNumberFormat="1" applyFont="1" applyBorder="1" applyAlignment="1">
      <alignment vertical="center"/>
    </xf>
    <xf numFmtId="41" fontId="53" fillId="0" borderId="0" xfId="0" applyNumberFormat="1" applyFont="1" applyAlignment="1">
      <alignment vertical="center"/>
    </xf>
    <xf numFmtId="41" fontId="53" fillId="0" borderId="86" xfId="0" applyNumberFormat="1" applyFont="1" applyBorder="1" applyAlignment="1">
      <alignment vertical="center"/>
    </xf>
    <xf numFmtId="41" fontId="53" fillId="0" borderId="71" xfId="0" applyNumberFormat="1" applyFont="1" applyBorder="1" applyAlignment="1">
      <alignment vertical="center"/>
    </xf>
    <xf numFmtId="41" fontId="54" fillId="0" borderId="0" xfId="0" applyNumberFormat="1" applyFont="1" applyAlignment="1">
      <alignment vertical="center"/>
    </xf>
    <xf numFmtId="0" fontId="45" fillId="0" borderId="0" xfId="0" applyFont="1" applyAlignment="1">
      <alignment horizontal="distributed" vertical="center" indent="1"/>
    </xf>
    <xf numFmtId="0" fontId="45" fillId="0" borderId="0" xfId="0" applyFont="1" applyAlignment="1">
      <alignment horizontal="distributed" vertical="center" justifyLastLine="1"/>
    </xf>
    <xf numFmtId="0" fontId="45" fillId="0" borderId="0" xfId="0" applyFont="1" applyAlignment="1">
      <alignment horizontal="distributed" vertical="center"/>
    </xf>
    <xf numFmtId="41" fontId="48" fillId="0" borderId="0" xfId="0" applyNumberFormat="1" applyFont="1" applyAlignment="1">
      <alignment vertical="center"/>
    </xf>
    <xf numFmtId="0" fontId="45" fillId="0" borderId="24" xfId="0" applyFont="1" applyBorder="1" applyAlignment="1">
      <alignment horizontal="distributed" vertical="center" indent="1"/>
    </xf>
    <xf numFmtId="0" fontId="45" fillId="0" borderId="24" xfId="0" applyFont="1" applyBorder="1" applyAlignment="1">
      <alignment horizontal="distributed" vertical="center" justifyLastLine="1"/>
    </xf>
    <xf numFmtId="0" fontId="45" fillId="0" borderId="24" xfId="0" applyFont="1" applyBorder="1" applyAlignment="1">
      <alignment horizontal="distributed" vertical="center"/>
    </xf>
    <xf numFmtId="41" fontId="45" fillId="0" borderId="50" xfId="0" applyNumberFormat="1" applyFont="1" applyBorder="1" applyAlignment="1">
      <alignment vertical="center"/>
    </xf>
    <xf numFmtId="0" fontId="53" fillId="0" borderId="0" xfId="0" applyFont="1" applyAlignment="1">
      <alignment horizontal="distributed" vertical="center" indent="1"/>
    </xf>
    <xf numFmtId="41" fontId="53" fillId="0" borderId="84" xfId="0" applyNumberFormat="1" applyFont="1" applyBorder="1" applyAlignment="1">
      <alignment vertical="center"/>
    </xf>
    <xf numFmtId="41" fontId="53" fillId="0" borderId="62" xfId="0" applyNumberFormat="1" applyFont="1" applyBorder="1" applyAlignment="1">
      <alignment vertical="center"/>
    </xf>
    <xf numFmtId="41" fontId="51" fillId="0" borderId="0" xfId="0" applyNumberFormat="1" applyFont="1" applyAlignment="1">
      <alignment vertical="center"/>
    </xf>
    <xf numFmtId="0" fontId="45" fillId="0" borderId="24" xfId="0" applyFont="1" applyBorder="1" applyAlignment="1">
      <alignment horizontal="distributed" vertical="center" wrapText="1"/>
    </xf>
    <xf numFmtId="0" fontId="58" fillId="0" borderId="25" xfId="0" applyFont="1" applyBorder="1" applyAlignment="1">
      <alignment horizontal="distributed" vertical="center"/>
    </xf>
    <xf numFmtId="0" fontId="53" fillId="0" borderId="25" xfId="0" applyFont="1" applyBorder="1" applyAlignment="1">
      <alignment horizontal="distributed" vertical="center" indent="1"/>
    </xf>
    <xf numFmtId="0" fontId="53" fillId="0" borderId="34" xfId="0" applyFont="1" applyBorder="1" applyAlignment="1">
      <alignment horizontal="distributed" vertical="center" justifyLastLine="1"/>
    </xf>
    <xf numFmtId="0" fontId="53" fillId="0" borderId="34" xfId="0" applyFont="1" applyBorder="1" applyAlignment="1">
      <alignment horizontal="distributed" vertical="center"/>
    </xf>
    <xf numFmtId="41" fontId="53" fillId="0" borderId="79" xfId="0" applyNumberFormat="1" applyFont="1" applyBorder="1" applyAlignment="1">
      <alignment vertical="center"/>
    </xf>
    <xf numFmtId="41" fontId="53" fillId="0" borderId="88" xfId="0" applyNumberFormat="1" applyFont="1" applyBorder="1" applyAlignment="1">
      <alignment vertical="center"/>
    </xf>
    <xf numFmtId="0" fontId="53" fillId="0" borderId="25" xfId="0" applyFont="1" applyBorder="1" applyAlignment="1">
      <alignment horizontal="distributed" vertical="center" justifyLastLine="1"/>
    </xf>
    <xf numFmtId="0" fontId="53" fillId="0" borderId="25" xfId="0" applyFont="1" applyBorder="1" applyAlignment="1">
      <alignment horizontal="distributed" vertical="center"/>
    </xf>
    <xf numFmtId="41" fontId="53" fillId="0" borderId="17" xfId="0" applyNumberFormat="1" applyFont="1" applyBorder="1" applyAlignment="1">
      <alignment vertical="center"/>
    </xf>
    <xf numFmtId="41" fontId="53" fillId="0" borderId="76" xfId="0" applyNumberFormat="1" applyFont="1" applyBorder="1" applyAlignment="1">
      <alignment vertical="center"/>
    </xf>
    <xf numFmtId="41" fontId="53" fillId="0" borderId="89" xfId="0" applyNumberFormat="1" applyFont="1" applyBorder="1" applyAlignment="1">
      <alignment vertical="center"/>
    </xf>
    <xf numFmtId="41" fontId="53" fillId="0" borderId="82" xfId="0" applyNumberFormat="1" applyFont="1" applyBorder="1" applyAlignment="1">
      <alignment vertical="center"/>
    </xf>
    <xf numFmtId="41" fontId="53" fillId="0" borderId="63" xfId="0" applyNumberFormat="1" applyFont="1" applyBorder="1" applyAlignment="1">
      <alignment vertical="center"/>
    </xf>
    <xf numFmtId="0" fontId="62" fillId="0" borderId="0" xfId="0" applyFont="1" applyAlignment="1">
      <alignment vertical="center" textRotation="255" wrapText="1" shrinkToFit="1"/>
    </xf>
    <xf numFmtId="41" fontId="58" fillId="0" borderId="77" xfId="0" applyNumberFormat="1" applyFont="1" applyBorder="1" applyAlignment="1">
      <alignment vertical="center"/>
    </xf>
    <xf numFmtId="41" fontId="58" fillId="0" borderId="20" xfId="0" applyNumberFormat="1" applyFont="1" applyBorder="1" applyAlignment="1">
      <alignment vertical="center"/>
    </xf>
    <xf numFmtId="0" fontId="58" fillId="0" borderId="26" xfId="0" applyFont="1" applyBorder="1" applyAlignment="1">
      <alignment horizontal="distributed" vertical="center"/>
    </xf>
    <xf numFmtId="0" fontId="53" fillId="0" borderId="26" xfId="0" applyFont="1" applyBorder="1" applyAlignment="1">
      <alignment horizontal="distributed" vertical="center" indent="1"/>
    </xf>
    <xf numFmtId="0" fontId="53" fillId="0" borderId="26" xfId="0" applyFont="1" applyBorder="1" applyAlignment="1">
      <alignment horizontal="distributed" vertical="center" justifyLastLine="1"/>
    </xf>
    <xf numFmtId="0" fontId="53" fillId="0" borderId="26" xfId="0" applyFont="1" applyBorder="1" applyAlignment="1">
      <alignment horizontal="distributed" vertical="center"/>
    </xf>
    <xf numFmtId="0" fontId="53" fillId="0" borderId="4" xfId="0" applyFont="1" applyBorder="1" applyAlignment="1">
      <alignment horizontal="distributed" vertical="center" justifyLastLine="1"/>
    </xf>
    <xf numFmtId="41" fontId="53" fillId="0" borderId="44" xfId="0" applyNumberFormat="1" applyFont="1" applyBorder="1" applyAlignment="1">
      <alignment vertical="center"/>
    </xf>
    <xf numFmtId="41" fontId="53" fillId="0" borderId="80" xfId="0" applyNumberFormat="1" applyFont="1" applyBorder="1" applyAlignment="1">
      <alignment vertical="center"/>
    </xf>
    <xf numFmtId="41" fontId="53" fillId="0" borderId="90" xfId="0" applyNumberFormat="1" applyFont="1" applyBorder="1" applyAlignment="1">
      <alignment vertical="center"/>
    </xf>
    <xf numFmtId="41" fontId="53" fillId="0" borderId="91" xfId="0" applyNumberFormat="1" applyFont="1" applyBorder="1" applyAlignment="1">
      <alignment vertical="center"/>
    </xf>
    <xf numFmtId="41" fontId="53" fillId="0" borderId="92" xfId="0" applyNumberFormat="1" applyFont="1" applyBorder="1" applyAlignment="1">
      <alignment vertical="center"/>
    </xf>
    <xf numFmtId="0" fontId="47" fillId="0" borderId="0" xfId="0" applyFont="1" applyAlignment="1">
      <alignment horizontal="distributed" vertical="center"/>
    </xf>
    <xf numFmtId="0" fontId="47" fillId="0" borderId="0" xfId="0" applyFont="1" applyAlignment="1">
      <alignment vertical="center"/>
    </xf>
    <xf numFmtId="0" fontId="63" fillId="0" borderId="0" xfId="0" applyFont="1" applyAlignment="1">
      <alignment vertical="center"/>
    </xf>
    <xf numFmtId="0" fontId="60" fillId="0" borderId="0" xfId="0" applyFont="1" applyAlignment="1">
      <alignment vertical="center"/>
    </xf>
    <xf numFmtId="0" fontId="61" fillId="0" borderId="0" xfId="0" applyFont="1"/>
    <xf numFmtId="0" fontId="45" fillId="0" borderId="97" xfId="0" applyFont="1" applyBorder="1" applyAlignment="1">
      <alignment horizontal="center" vertical="center"/>
    </xf>
    <xf numFmtId="0" fontId="45" fillId="0" borderId="117" xfId="0" applyFont="1" applyBorder="1" applyAlignment="1">
      <alignment vertical="center"/>
    </xf>
    <xf numFmtId="0" fontId="45" fillId="0" borderId="20" xfId="0" applyFont="1" applyBorder="1" applyAlignment="1">
      <alignment horizontal="distributed" vertical="center" justifyLastLine="1"/>
    </xf>
    <xf numFmtId="0" fontId="45" fillId="0" borderId="29" xfId="0" applyFont="1" applyBorder="1" applyAlignment="1">
      <alignment horizontal="distributed" vertical="center" justifyLastLine="1"/>
    </xf>
    <xf numFmtId="0" fontId="45" fillId="0" borderId="0" xfId="0" applyFont="1" applyAlignment="1">
      <alignment vertical="center"/>
    </xf>
    <xf numFmtId="0" fontId="45" fillId="0" borderId="16" xfId="0" applyFont="1" applyBorder="1" applyAlignment="1">
      <alignment horizontal="distributed" vertical="center" justifyLastLine="1"/>
    </xf>
    <xf numFmtId="0" fontId="45" fillId="0" borderId="24" xfId="0" applyFont="1" applyBorder="1" applyAlignment="1">
      <alignment vertical="center"/>
    </xf>
    <xf numFmtId="0" fontId="45" fillId="0" borderId="20" xfId="0" applyFont="1" applyBorder="1" applyAlignment="1">
      <alignment horizontal="center" vertical="center"/>
    </xf>
    <xf numFmtId="0" fontId="45" fillId="0" borderId="115" xfId="0" applyFont="1" applyBorder="1" applyAlignment="1">
      <alignment vertical="center"/>
    </xf>
    <xf numFmtId="0" fontId="45" fillId="0" borderId="0" xfId="0" applyFont="1" applyAlignment="1">
      <alignment horizontal="right" vertical="center"/>
    </xf>
    <xf numFmtId="0" fontId="45" fillId="0" borderId="29" xfId="0" applyFont="1" applyBorder="1" applyAlignment="1">
      <alignment horizontal="center" vertical="center"/>
    </xf>
    <xf numFmtId="0" fontId="45" fillId="0" borderId="0" xfId="0" applyFont="1" applyAlignment="1">
      <alignment horizontal="center" vertical="center"/>
    </xf>
    <xf numFmtId="0" fontId="45" fillId="0" borderId="29" xfId="0" applyFont="1" applyBorder="1" applyAlignment="1">
      <alignment vertical="center"/>
    </xf>
    <xf numFmtId="0" fontId="45" fillId="0" borderId="16" xfId="0" applyFont="1" applyBorder="1" applyAlignment="1">
      <alignment horizontal="center" vertical="center"/>
    </xf>
    <xf numFmtId="0" fontId="45" fillId="0" borderId="4" xfId="0" applyFont="1" applyBorder="1" applyAlignment="1">
      <alignment horizontal="center" vertical="center"/>
    </xf>
    <xf numFmtId="0" fontId="45" fillId="0" borderId="4" xfId="0" applyFont="1" applyBorder="1" applyAlignment="1">
      <alignment vertical="center"/>
    </xf>
    <xf numFmtId="0" fontId="45" fillId="0" borderId="30" xfId="0" applyFont="1" applyBorder="1" applyAlignment="1">
      <alignment vertical="center"/>
    </xf>
    <xf numFmtId="0" fontId="53" fillId="0" borderId="13" xfId="0" applyFont="1" applyBorder="1" applyAlignment="1">
      <alignment horizontal="center" vertical="center"/>
    </xf>
    <xf numFmtId="0" fontId="53" fillId="0" borderId="17" xfId="0" applyFont="1" applyBorder="1" applyAlignment="1">
      <alignment horizontal="center" vertical="center"/>
    </xf>
    <xf numFmtId="0" fontId="53" fillId="0" borderId="119" xfId="0" applyFont="1" applyBorder="1" applyAlignment="1">
      <alignment horizontal="center" vertical="center"/>
    </xf>
    <xf numFmtId="177" fontId="53" fillId="0" borderId="17" xfId="0" applyNumberFormat="1" applyFont="1" applyBorder="1" applyAlignment="1">
      <alignment vertical="center" shrinkToFit="1"/>
    </xf>
    <xf numFmtId="177" fontId="53" fillId="0" borderId="119" xfId="0" applyNumberFormat="1" applyFont="1" applyBorder="1" applyAlignment="1">
      <alignment vertical="center" shrinkToFit="1"/>
    </xf>
    <xf numFmtId="177" fontId="53" fillId="0" borderId="25" xfId="0" applyNumberFormat="1" applyFont="1" applyBorder="1" applyAlignment="1">
      <alignment vertical="center" shrinkToFit="1"/>
    </xf>
    <xf numFmtId="177" fontId="53" fillId="0" borderId="82" xfId="0" applyNumberFormat="1" applyFont="1" applyBorder="1" applyAlignment="1">
      <alignment vertical="center" shrinkToFit="1"/>
    </xf>
    <xf numFmtId="177" fontId="53" fillId="0" borderId="89" xfId="0" applyNumberFormat="1" applyFont="1" applyBorder="1" applyAlignment="1">
      <alignment vertical="center" shrinkToFit="1"/>
    </xf>
    <xf numFmtId="177" fontId="53" fillId="0" borderId="63" xfId="0" applyNumberFormat="1" applyFont="1" applyBorder="1" applyAlignment="1">
      <alignment vertical="center" shrinkToFit="1"/>
    </xf>
    <xf numFmtId="177" fontId="53" fillId="0" borderId="23" xfId="0" applyNumberFormat="1" applyFont="1" applyBorder="1" applyAlignment="1">
      <alignment vertical="center" shrinkToFit="1"/>
    </xf>
    <xf numFmtId="177" fontId="53" fillId="0" borderId="120" xfId="0" applyNumberFormat="1" applyFont="1" applyBorder="1" applyAlignment="1">
      <alignment vertical="center" shrinkToFit="1"/>
    </xf>
    <xf numFmtId="177" fontId="45" fillId="0" borderId="34" xfId="0" applyNumberFormat="1" applyFont="1" applyBorder="1" applyAlignment="1">
      <alignment vertical="center" shrinkToFit="1"/>
    </xf>
    <xf numFmtId="177" fontId="45" fillId="0" borderId="83" xfId="0" applyNumberFormat="1" applyFont="1" applyBorder="1" applyAlignment="1">
      <alignment vertical="center" shrinkToFit="1"/>
    </xf>
    <xf numFmtId="177" fontId="45" fillId="0" borderId="23" xfId="0" applyNumberFormat="1" applyFont="1" applyBorder="1" applyAlignment="1">
      <alignment vertical="center" shrinkToFit="1"/>
    </xf>
    <xf numFmtId="177" fontId="45" fillId="0" borderId="88" xfId="0" applyNumberFormat="1" applyFont="1" applyBorder="1" applyAlignment="1">
      <alignment vertical="center" shrinkToFit="1"/>
    </xf>
    <xf numFmtId="177" fontId="45" fillId="0" borderId="337" xfId="0" applyNumberFormat="1" applyFont="1" applyBorder="1" applyAlignment="1">
      <alignment vertical="center"/>
    </xf>
    <xf numFmtId="177" fontId="45" fillId="0" borderId="71" xfId="0" applyNumberFormat="1" applyFont="1" applyBorder="1" applyAlignment="1">
      <alignment vertical="center"/>
    </xf>
    <xf numFmtId="177" fontId="53" fillId="0" borderId="97" xfId="0" applyNumberFormat="1" applyFont="1" applyBorder="1" applyAlignment="1">
      <alignment vertical="center" shrinkToFit="1"/>
    </xf>
    <xf numFmtId="177" fontId="53" fillId="0" borderId="121" xfId="0" applyNumberFormat="1" applyFont="1" applyBorder="1" applyAlignment="1">
      <alignment vertical="center" shrinkToFit="1"/>
    </xf>
    <xf numFmtId="177" fontId="45" fillId="0" borderId="114" xfId="0" applyNumberFormat="1" applyFont="1" applyBorder="1" applyAlignment="1">
      <alignment vertical="center" shrinkToFit="1"/>
    </xf>
    <xf numFmtId="177" fontId="45" fillId="0" borderId="128" xfId="0" applyNumberFormat="1" applyFont="1" applyBorder="1" applyAlignment="1">
      <alignment vertical="center" shrinkToFit="1"/>
    </xf>
    <xf numFmtId="177" fontId="45" fillId="0" borderId="97" xfId="0" applyNumberFormat="1" applyFont="1" applyBorder="1" applyAlignment="1">
      <alignment vertical="center" shrinkToFit="1"/>
    </xf>
    <xf numFmtId="177" fontId="45" fillId="0" borderId="141" xfId="0" applyNumberFormat="1" applyFont="1" applyBorder="1" applyAlignment="1">
      <alignment vertical="center" shrinkToFit="1"/>
    </xf>
    <xf numFmtId="177" fontId="45" fillId="0" borderId="355" xfId="0" applyNumberFormat="1" applyFont="1" applyBorder="1" applyAlignment="1">
      <alignment vertical="center"/>
    </xf>
    <xf numFmtId="177" fontId="45" fillId="0" borderId="107" xfId="0" applyNumberFormat="1" applyFont="1" applyBorder="1" applyAlignment="1">
      <alignment vertical="center"/>
    </xf>
    <xf numFmtId="177" fontId="53" fillId="0" borderId="16" xfId="0" applyNumberFormat="1" applyFont="1" applyBorder="1" applyAlignment="1">
      <alignment vertical="center" shrinkToFit="1"/>
    </xf>
    <xf numFmtId="177" fontId="53" fillId="0" borderId="122" xfId="0" applyNumberFormat="1" applyFont="1" applyBorder="1" applyAlignment="1">
      <alignment vertical="center" shrinkToFit="1"/>
    </xf>
    <xf numFmtId="177" fontId="45" fillId="0" borderId="126" xfId="0" applyNumberFormat="1" applyFont="1" applyBorder="1" applyAlignment="1">
      <alignment vertical="center" shrinkToFit="1"/>
    </xf>
    <xf numFmtId="177" fontId="45" fillId="0" borderId="129" xfId="0" applyNumberFormat="1" applyFont="1" applyBorder="1" applyAlignment="1">
      <alignment vertical="center" shrinkToFit="1"/>
    </xf>
    <xf numFmtId="177" fontId="45" fillId="0" borderId="133" xfId="0" applyNumberFormat="1" applyFont="1" applyBorder="1" applyAlignment="1">
      <alignment vertical="center" shrinkToFit="1"/>
    </xf>
    <xf numFmtId="177" fontId="45" fillId="0" borderId="142" xfId="0" applyNumberFormat="1" applyFont="1" applyBorder="1" applyAlignment="1">
      <alignment vertical="center" shrinkToFit="1"/>
    </xf>
    <xf numFmtId="177" fontId="45" fillId="0" borderId="339" xfId="0" applyNumberFormat="1" applyFont="1" applyBorder="1" applyAlignment="1">
      <alignment vertical="center"/>
    </xf>
    <xf numFmtId="177" fontId="45" fillId="0" borderId="67" xfId="0" applyNumberFormat="1" applyFont="1" applyBorder="1" applyAlignment="1">
      <alignment vertical="center"/>
    </xf>
    <xf numFmtId="177" fontId="45" fillId="0" borderId="356" xfId="0" applyNumberFormat="1" applyFont="1" applyBorder="1" applyAlignment="1">
      <alignment vertical="center"/>
    </xf>
    <xf numFmtId="177" fontId="45" fillId="0" borderId="106" xfId="0" applyNumberFormat="1" applyFont="1" applyBorder="1" applyAlignment="1">
      <alignment vertical="center"/>
    </xf>
    <xf numFmtId="177" fontId="53" fillId="0" borderId="112" xfId="0" applyNumberFormat="1" applyFont="1" applyBorder="1" applyAlignment="1">
      <alignment vertical="center" shrinkToFit="1"/>
    </xf>
    <xf numFmtId="177" fontId="53" fillId="0" borderId="123" xfId="0" applyNumberFormat="1" applyFont="1" applyBorder="1" applyAlignment="1">
      <alignment vertical="center" shrinkToFit="1"/>
    </xf>
    <xf numFmtId="177" fontId="45" fillId="0" borderId="127" xfId="0" applyNumberFormat="1" applyFont="1" applyBorder="1" applyAlignment="1">
      <alignment vertical="center" shrinkToFit="1"/>
    </xf>
    <xf numFmtId="177" fontId="45" fillId="0" borderId="130" xfId="0" applyNumberFormat="1" applyFont="1" applyBorder="1" applyAlignment="1">
      <alignment vertical="center" shrinkToFit="1"/>
    </xf>
    <xf numFmtId="177" fontId="45" fillId="0" borderId="134" xfId="0" applyNumberFormat="1" applyFont="1" applyBorder="1" applyAlignment="1">
      <alignment vertical="center" shrinkToFit="1"/>
    </xf>
    <xf numFmtId="177" fontId="45" fillId="0" borderId="143" xfId="0" applyNumberFormat="1" applyFont="1" applyBorder="1" applyAlignment="1">
      <alignment vertical="center" shrinkToFit="1"/>
    </xf>
    <xf numFmtId="177" fontId="45" fillId="0" borderId="338" xfId="0" applyNumberFormat="1" applyFont="1" applyBorder="1" applyAlignment="1">
      <alignment vertical="center"/>
    </xf>
    <xf numFmtId="177" fontId="45" fillId="0" borderId="62" xfId="0" applyNumberFormat="1" applyFont="1" applyBorder="1" applyAlignment="1">
      <alignment vertical="center"/>
    </xf>
    <xf numFmtId="177" fontId="53" fillId="0" borderId="96" xfId="0" applyNumberFormat="1" applyFont="1" applyBorder="1" applyAlignment="1">
      <alignment vertical="center" shrinkToFit="1"/>
    </xf>
    <xf numFmtId="177" fontId="53" fillId="0" borderId="124" xfId="0" applyNumberFormat="1" applyFont="1" applyBorder="1" applyAlignment="1">
      <alignment vertical="center" shrinkToFit="1"/>
    </xf>
    <xf numFmtId="177" fontId="45" fillId="0" borderId="113" xfId="0" applyNumberFormat="1" applyFont="1" applyBorder="1" applyAlignment="1">
      <alignment vertical="center" shrinkToFit="1"/>
    </xf>
    <xf numFmtId="177" fontId="45" fillId="0" borderId="131" xfId="0" applyNumberFormat="1" applyFont="1" applyBorder="1" applyAlignment="1">
      <alignment vertical="center" shrinkToFit="1"/>
    </xf>
    <xf numFmtId="177" fontId="45" fillId="0" borderId="96" xfId="0" applyNumberFormat="1" applyFont="1" applyBorder="1" applyAlignment="1">
      <alignment vertical="center" shrinkToFit="1"/>
    </xf>
    <xf numFmtId="177" fontId="45" fillId="0" borderId="144" xfId="0" applyNumberFormat="1" applyFont="1" applyBorder="1" applyAlignment="1">
      <alignment vertical="center" shrinkToFit="1"/>
    </xf>
    <xf numFmtId="177" fontId="53" fillId="0" borderId="44" xfId="0" applyNumberFormat="1" applyFont="1" applyBorder="1" applyAlignment="1">
      <alignment vertical="center" shrinkToFit="1"/>
    </xf>
    <xf numFmtId="177" fontId="53" fillId="0" borderId="125" xfId="0" applyNumberFormat="1" applyFont="1" applyBorder="1" applyAlignment="1">
      <alignment vertical="center" shrinkToFit="1"/>
    </xf>
    <xf numFmtId="177" fontId="45" fillId="0" borderId="4" xfId="0" applyNumberFormat="1" applyFont="1" applyBorder="1" applyAlignment="1">
      <alignment vertical="center" shrinkToFit="1"/>
    </xf>
    <xf numFmtId="177" fontId="45" fillId="0" borderId="91" xfId="0" applyNumberFormat="1" applyFont="1" applyBorder="1" applyAlignment="1">
      <alignment vertical="center" shrinkToFit="1"/>
    </xf>
    <xf numFmtId="177" fontId="45" fillId="0" borderId="44" xfId="0" applyNumberFormat="1" applyFont="1" applyBorder="1" applyAlignment="1">
      <alignment vertical="center" shrinkToFit="1"/>
    </xf>
    <xf numFmtId="177" fontId="45" fillId="0" borderId="90" xfId="0" applyNumberFormat="1" applyFont="1" applyBorder="1" applyAlignment="1">
      <alignment vertical="center" shrinkToFit="1"/>
    </xf>
    <xf numFmtId="177" fontId="45" fillId="0" borderId="340" xfId="0" applyNumberFormat="1" applyFont="1" applyBorder="1" applyAlignment="1">
      <alignment vertical="center"/>
    </xf>
    <xf numFmtId="177" fontId="45" fillId="0" borderId="92" xfId="0" applyNumberFormat="1" applyFont="1" applyBorder="1" applyAlignment="1">
      <alignment vertical="center"/>
    </xf>
    <xf numFmtId="0" fontId="65" fillId="0" borderId="0" xfId="0" applyFont="1" applyAlignment="1">
      <alignment vertical="center"/>
    </xf>
    <xf numFmtId="0" fontId="47" fillId="0" borderId="0" xfId="0" applyFont="1" applyAlignment="1">
      <alignment horizontal="right" vertical="center"/>
    </xf>
    <xf numFmtId="0" fontId="52" fillId="0" borderId="0" xfId="0" applyFont="1" applyAlignment="1">
      <alignment vertical="center"/>
    </xf>
    <xf numFmtId="177" fontId="53" fillId="0" borderId="23" xfId="0" applyNumberFormat="1" applyFont="1" applyBorder="1" applyAlignment="1">
      <alignment vertical="center"/>
    </xf>
    <xf numFmtId="177" fontId="53" fillId="0" borderId="120" xfId="0" applyNumberFormat="1" applyFont="1" applyBorder="1" applyAlignment="1">
      <alignment vertical="center"/>
    </xf>
    <xf numFmtId="177" fontId="45" fillId="0" borderId="28" xfId="0" applyNumberFormat="1" applyFont="1" applyBorder="1" applyAlignment="1">
      <alignment vertical="center"/>
    </xf>
    <xf numFmtId="177" fontId="45" fillId="0" borderId="83" xfId="0" applyNumberFormat="1" applyFont="1" applyBorder="1" applyAlignment="1">
      <alignment vertical="center"/>
    </xf>
    <xf numFmtId="177" fontId="45" fillId="0" borderId="19" xfId="0" applyNumberFormat="1" applyFont="1" applyBorder="1" applyAlignment="1">
      <alignment vertical="center"/>
    </xf>
    <xf numFmtId="177" fontId="45" fillId="0" borderId="23" xfId="0" applyNumberFormat="1" applyFont="1" applyBorder="1" applyAlignment="1">
      <alignment vertical="center"/>
    </xf>
    <xf numFmtId="177" fontId="45" fillId="0" borderId="88" xfId="0" applyNumberFormat="1" applyFont="1" applyBorder="1" applyAlignment="1">
      <alignment vertical="center"/>
    </xf>
    <xf numFmtId="177" fontId="45" fillId="0" borderId="34" xfId="0" applyNumberFormat="1" applyFont="1" applyBorder="1" applyAlignment="1">
      <alignment vertical="center"/>
    </xf>
    <xf numFmtId="177" fontId="53" fillId="0" borderId="111" xfId="0" applyNumberFormat="1" applyFont="1" applyBorder="1" applyAlignment="1">
      <alignment vertical="center"/>
    </xf>
    <xf numFmtId="177" fontId="53" fillId="0" borderId="162" xfId="0" applyNumberFormat="1" applyFont="1" applyBorder="1" applyAlignment="1">
      <alignment vertical="center"/>
    </xf>
    <xf numFmtId="177" fontId="45" fillId="0" borderId="132" xfId="0" applyNumberFormat="1" applyFont="1" applyBorder="1" applyAlignment="1">
      <alignment vertical="center"/>
    </xf>
    <xf numFmtId="177" fontId="45" fillId="0" borderId="157" xfId="0" applyNumberFormat="1" applyFont="1" applyBorder="1" applyAlignment="1">
      <alignment vertical="center"/>
    </xf>
    <xf numFmtId="177" fontId="45" fillId="0" borderId="103" xfId="0" applyNumberFormat="1" applyFont="1" applyBorder="1" applyAlignment="1">
      <alignment vertical="center"/>
    </xf>
    <xf numFmtId="177" fontId="45" fillId="0" borderId="111" xfId="0" applyNumberFormat="1" applyFont="1" applyBorder="1" applyAlignment="1">
      <alignment vertical="center"/>
    </xf>
    <xf numFmtId="177" fontId="45" fillId="0" borderId="176" xfId="0" applyNumberFormat="1" applyFont="1" applyBorder="1" applyAlignment="1">
      <alignment vertical="center"/>
    </xf>
    <xf numFmtId="177" fontId="45" fillId="0" borderId="146" xfId="0" applyNumberFormat="1" applyFont="1" applyBorder="1" applyAlignment="1">
      <alignment vertical="center"/>
    </xf>
    <xf numFmtId="177" fontId="53" fillId="0" borderId="20" xfId="0" applyNumberFormat="1" applyFont="1" applyBorder="1" applyAlignment="1">
      <alignment vertical="center"/>
    </xf>
    <xf numFmtId="177" fontId="53" fillId="0" borderId="163" xfId="0" applyNumberFormat="1" applyFont="1" applyBorder="1" applyAlignment="1">
      <alignment vertical="center"/>
    </xf>
    <xf numFmtId="177" fontId="45" fillId="0" borderId="29" xfId="0" applyNumberFormat="1" applyFont="1" applyBorder="1" applyAlignment="1">
      <alignment vertical="center"/>
    </xf>
    <xf numFmtId="177" fontId="45" fillId="0" borderId="84" xfId="0" applyNumberFormat="1" applyFont="1" applyBorder="1" applyAlignment="1">
      <alignment vertical="center"/>
    </xf>
    <xf numFmtId="177" fontId="45" fillId="0" borderId="171" xfId="0" applyNumberFormat="1" applyFont="1" applyBorder="1" applyAlignment="1">
      <alignment vertical="center"/>
    </xf>
    <xf numFmtId="177" fontId="45" fillId="0" borderId="20" xfId="0" applyNumberFormat="1" applyFont="1" applyBorder="1" applyAlignment="1">
      <alignment vertical="center"/>
    </xf>
    <xf numFmtId="177" fontId="45" fillId="0" borderId="77" xfId="0" applyNumberFormat="1" applyFont="1" applyBorder="1" applyAlignment="1">
      <alignment vertical="center"/>
    </xf>
    <xf numFmtId="177" fontId="53" fillId="0" borderId="150" xfId="0" applyNumberFormat="1" applyFont="1" applyBorder="1" applyAlignment="1">
      <alignment vertical="center"/>
    </xf>
    <xf numFmtId="177" fontId="53" fillId="0" borderId="164" xfId="0" applyNumberFormat="1" applyFont="1" applyBorder="1" applyAlignment="1">
      <alignment vertical="center"/>
    </xf>
    <xf numFmtId="177" fontId="45" fillId="0" borderId="154" xfId="0" applyNumberFormat="1" applyFont="1" applyBorder="1" applyAlignment="1">
      <alignment vertical="center"/>
    </xf>
    <xf numFmtId="177" fontId="45" fillId="0" borderId="169" xfId="0" applyNumberFormat="1" applyFont="1" applyBorder="1" applyAlignment="1">
      <alignment vertical="center"/>
    </xf>
    <xf numFmtId="177" fontId="45" fillId="0" borderId="172" xfId="0" applyNumberFormat="1" applyFont="1" applyBorder="1" applyAlignment="1">
      <alignment vertical="center"/>
    </xf>
    <xf numFmtId="177" fontId="45" fillId="0" borderId="150" xfId="0" applyNumberFormat="1" applyFont="1" applyBorder="1" applyAlignment="1">
      <alignment vertical="center"/>
    </xf>
    <xf numFmtId="177" fontId="45" fillId="0" borderId="177" xfId="0" applyNumberFormat="1" applyFont="1" applyBorder="1" applyAlignment="1">
      <alignment vertical="center"/>
    </xf>
    <xf numFmtId="177" fontId="45" fillId="0" borderId="182" xfId="0" applyNumberFormat="1" applyFont="1" applyBorder="1" applyAlignment="1">
      <alignment vertical="center"/>
    </xf>
    <xf numFmtId="0" fontId="45" fillId="0" borderId="149" xfId="0" applyFont="1" applyBorder="1" applyAlignment="1">
      <alignment horizontal="center" vertical="distributed" textRotation="255" indent="1"/>
    </xf>
    <xf numFmtId="177" fontId="53" fillId="0" borderId="151" xfId="0" applyNumberFormat="1" applyFont="1" applyBorder="1" applyAlignment="1">
      <alignment vertical="center"/>
    </xf>
    <xf numFmtId="177" fontId="53" fillId="0" borderId="165" xfId="0" applyNumberFormat="1" applyFont="1" applyBorder="1" applyAlignment="1">
      <alignment vertical="center"/>
    </xf>
    <xf numFmtId="177" fontId="45" fillId="0" borderId="168" xfId="0" applyNumberFormat="1" applyFont="1" applyBorder="1" applyAlignment="1">
      <alignment vertical="center"/>
    </xf>
    <xf numFmtId="177" fontId="45" fillId="0" borderId="170" xfId="0" applyNumberFormat="1" applyFont="1" applyBorder="1" applyAlignment="1">
      <alignment vertical="center"/>
    </xf>
    <xf numFmtId="177" fontId="45" fillId="0" borderId="173" xfId="0" applyNumberFormat="1" applyFont="1" applyBorder="1" applyAlignment="1">
      <alignment vertical="center"/>
    </xf>
    <xf numFmtId="177" fontId="45" fillId="0" borderId="151" xfId="0" applyNumberFormat="1" applyFont="1" applyBorder="1" applyAlignment="1">
      <alignment vertical="center"/>
    </xf>
    <xf numFmtId="177" fontId="45" fillId="0" borderId="178" xfId="0" applyNumberFormat="1" applyFont="1" applyBorder="1" applyAlignment="1">
      <alignment vertical="center"/>
    </xf>
    <xf numFmtId="177" fontId="45" fillId="0" borderId="183" xfId="0" applyNumberFormat="1" applyFont="1" applyBorder="1" applyAlignment="1">
      <alignment vertical="center"/>
    </xf>
    <xf numFmtId="177" fontId="53" fillId="0" borderId="156" xfId="0" applyNumberFormat="1" applyFont="1" applyBorder="1" applyAlignment="1">
      <alignment vertical="center"/>
    </xf>
    <xf numFmtId="177" fontId="53" fillId="0" borderId="166" xfId="0" applyNumberFormat="1" applyFont="1" applyBorder="1" applyAlignment="1">
      <alignment vertical="center"/>
    </xf>
    <xf numFmtId="177" fontId="45" fillId="0" borderId="155" xfId="0" applyNumberFormat="1" applyFont="1" applyBorder="1" applyAlignment="1">
      <alignment vertical="center"/>
    </xf>
    <xf numFmtId="177" fontId="45" fillId="0" borderId="158" xfId="0" applyNumberFormat="1" applyFont="1" applyBorder="1" applyAlignment="1">
      <alignment vertical="center"/>
    </xf>
    <xf numFmtId="177" fontId="45" fillId="0" borderId="174" xfId="0" applyNumberFormat="1" applyFont="1" applyBorder="1" applyAlignment="1">
      <alignment vertical="center"/>
    </xf>
    <xf numFmtId="177" fontId="45" fillId="0" borderId="156" xfId="0" applyNumberFormat="1" applyFont="1" applyBorder="1" applyAlignment="1">
      <alignment vertical="center"/>
    </xf>
    <xf numFmtId="177" fontId="45" fillId="0" borderId="179" xfId="0" applyNumberFormat="1" applyFont="1" applyBorder="1" applyAlignment="1">
      <alignment vertical="center"/>
    </xf>
    <xf numFmtId="177" fontId="45" fillId="0" borderId="184" xfId="0" applyNumberFormat="1" applyFont="1" applyBorder="1" applyAlignment="1">
      <alignment vertical="center"/>
    </xf>
    <xf numFmtId="0" fontId="45" fillId="0" borderId="149" xfId="0" applyFont="1" applyBorder="1" applyAlignment="1">
      <alignment vertical="center"/>
    </xf>
    <xf numFmtId="177" fontId="45" fillId="0" borderId="153" xfId="0" applyNumberFormat="1" applyFont="1" applyBorder="1" applyAlignment="1">
      <alignment vertical="center"/>
    </xf>
    <xf numFmtId="177" fontId="45" fillId="0" borderId="359" xfId="0" applyNumberFormat="1" applyFont="1" applyBorder="1" applyAlignment="1">
      <alignment vertical="center"/>
    </xf>
    <xf numFmtId="0" fontId="52" fillId="0" borderId="15" xfId="0" applyFont="1" applyBorder="1" applyAlignment="1">
      <alignment vertical="center" wrapText="1"/>
    </xf>
    <xf numFmtId="0" fontId="52" fillId="0" borderId="33" xfId="0" applyFont="1" applyBorder="1" applyAlignment="1">
      <alignment vertical="center" wrapText="1"/>
    </xf>
    <xf numFmtId="177" fontId="53" fillId="0" borderId="364" xfId="0" applyNumberFormat="1" applyFont="1" applyBorder="1" applyAlignment="1">
      <alignment vertical="center"/>
    </xf>
    <xf numFmtId="177" fontId="53" fillId="0" borderId="360" xfId="0" applyNumberFormat="1" applyFont="1" applyBorder="1" applyAlignment="1">
      <alignment vertical="center"/>
    </xf>
    <xf numFmtId="177" fontId="53" fillId="0" borderId="361" xfId="0" applyNumberFormat="1" applyFont="1" applyBorder="1" applyAlignment="1">
      <alignment vertical="center"/>
    </xf>
    <xf numFmtId="177" fontId="45" fillId="0" borderId="362" xfId="0" applyNumberFormat="1" applyFont="1" applyBorder="1" applyAlignment="1">
      <alignment vertical="center"/>
    </xf>
    <xf numFmtId="177" fontId="45" fillId="0" borderId="360" xfId="0" applyNumberFormat="1" applyFont="1" applyBorder="1" applyAlignment="1">
      <alignment vertical="center"/>
    </xf>
    <xf numFmtId="177" fontId="45" fillId="0" borderId="363" xfId="0" applyNumberFormat="1" applyFont="1" applyBorder="1" applyAlignment="1">
      <alignment vertical="center"/>
    </xf>
    <xf numFmtId="177" fontId="45" fillId="0" borderId="365" xfId="0" applyNumberFormat="1" applyFont="1" applyBorder="1" applyAlignment="1">
      <alignment vertical="center"/>
    </xf>
    <xf numFmtId="0" fontId="52" fillId="0" borderId="20" xfId="0" applyFont="1" applyBorder="1" applyAlignment="1">
      <alignment vertical="center" wrapText="1"/>
    </xf>
    <xf numFmtId="0" fontId="52" fillId="0" borderId="29" xfId="0" applyFont="1" applyBorder="1" applyAlignment="1">
      <alignment vertical="center" wrapText="1"/>
    </xf>
    <xf numFmtId="0" fontId="52" fillId="0" borderId="159" xfId="0" applyFont="1" applyBorder="1" applyAlignment="1">
      <alignment horizontal="center" vertical="center" shrinkToFit="1"/>
    </xf>
    <xf numFmtId="177" fontId="53" fillId="0" borderId="157" xfId="0" applyNumberFormat="1" applyFont="1" applyBorder="1" applyAlignment="1">
      <alignment vertical="center"/>
    </xf>
    <xf numFmtId="177" fontId="45" fillId="0" borderId="115" xfId="0" applyNumberFormat="1" applyFont="1" applyBorder="1" applyAlignment="1">
      <alignment vertical="center"/>
    </xf>
    <xf numFmtId="177" fontId="45" fillId="0" borderId="244" xfId="0" applyNumberFormat="1" applyFont="1" applyBorder="1" applyAlignment="1">
      <alignment vertical="center"/>
    </xf>
    <xf numFmtId="0" fontId="45" fillId="0" borderId="160" xfId="0" applyFont="1" applyBorder="1" applyAlignment="1">
      <alignment horizontal="distributed" vertical="center" indent="1"/>
    </xf>
    <xf numFmtId="177" fontId="53" fillId="0" borderId="158" xfId="0" applyNumberFormat="1" applyFont="1" applyBorder="1" applyAlignment="1">
      <alignment vertical="center"/>
    </xf>
    <xf numFmtId="177" fontId="45" fillId="0" borderId="167" xfId="0" applyNumberFormat="1" applyFont="1" applyBorder="1" applyAlignment="1">
      <alignment vertical="center"/>
    </xf>
    <xf numFmtId="177" fontId="45" fillId="0" borderId="246" xfId="0" applyNumberFormat="1" applyFont="1" applyBorder="1" applyAlignment="1">
      <alignment vertical="center"/>
    </xf>
    <xf numFmtId="0" fontId="52" fillId="0" borderId="16" xfId="0" applyFont="1" applyBorder="1" applyAlignment="1">
      <alignment vertical="center" wrapText="1"/>
    </xf>
    <xf numFmtId="0" fontId="52" fillId="0" borderId="30" xfId="0" applyFont="1" applyBorder="1" applyAlignment="1">
      <alignment vertical="center" wrapText="1"/>
    </xf>
    <xf numFmtId="177" fontId="53" fillId="0" borderId="112" xfId="0" applyNumberFormat="1" applyFont="1" applyBorder="1" applyAlignment="1">
      <alignment vertical="center"/>
    </xf>
    <xf numFmtId="177" fontId="53" fillId="0" borderId="188" xfId="0" applyNumberFormat="1" applyFont="1" applyBorder="1" applyAlignment="1">
      <alignment vertical="center"/>
    </xf>
    <xf numFmtId="177" fontId="53" fillId="0" borderId="123" xfId="0" applyNumberFormat="1" applyFont="1" applyBorder="1" applyAlignment="1">
      <alignment vertical="center"/>
    </xf>
    <xf numFmtId="177" fontId="45" fillId="0" borderId="161" xfId="0" applyNumberFormat="1" applyFont="1" applyBorder="1" applyAlignment="1">
      <alignment vertical="center"/>
    </xf>
    <xf numFmtId="177" fontId="45" fillId="0" borderId="188" xfId="0" applyNumberFormat="1" applyFont="1" applyBorder="1" applyAlignment="1">
      <alignment vertical="center"/>
    </xf>
    <xf numFmtId="177" fontId="45" fillId="0" borderId="118" xfId="0" applyNumberFormat="1" applyFont="1" applyBorder="1" applyAlignment="1">
      <alignment vertical="center"/>
    </xf>
    <xf numFmtId="177" fontId="45" fillId="0" borderId="347" xfId="0" applyNumberFormat="1" applyFont="1" applyBorder="1" applyAlignment="1">
      <alignment vertical="center"/>
    </xf>
    <xf numFmtId="0" fontId="52" fillId="0" borderId="23" xfId="0" applyFont="1" applyBorder="1" applyAlignment="1">
      <alignment vertical="center" wrapText="1"/>
    </xf>
    <xf numFmtId="0" fontId="52" fillId="0" borderId="28" xfId="0" applyFont="1" applyBorder="1" applyAlignment="1">
      <alignment vertical="center" wrapText="1"/>
    </xf>
    <xf numFmtId="177" fontId="53" fillId="0" borderId="96" xfId="0" applyNumberFormat="1" applyFont="1" applyBorder="1" applyAlignment="1">
      <alignment vertical="center"/>
    </xf>
    <xf numFmtId="177" fontId="53" fillId="0" borderId="131" xfId="0" applyNumberFormat="1" applyFont="1" applyBorder="1" applyAlignment="1">
      <alignment vertical="center"/>
    </xf>
    <xf numFmtId="177" fontId="53" fillId="0" borderId="124" xfId="0" applyNumberFormat="1" applyFont="1" applyBorder="1" applyAlignment="1">
      <alignment vertical="center"/>
    </xf>
    <xf numFmtId="177" fontId="45" fillId="0" borderId="113" xfId="0" applyNumberFormat="1" applyFont="1" applyBorder="1" applyAlignment="1">
      <alignment vertical="center"/>
    </xf>
    <xf numFmtId="177" fontId="45" fillId="0" borderId="131" xfId="0" applyNumberFormat="1" applyFont="1" applyBorder="1" applyAlignment="1">
      <alignment vertical="center"/>
    </xf>
    <xf numFmtId="177" fontId="45" fillId="0" borderId="116" xfId="0" applyNumberFormat="1" applyFont="1" applyBorder="1" applyAlignment="1">
      <alignment vertical="center"/>
    </xf>
    <xf numFmtId="177" fontId="45" fillId="0" borderId="275" xfId="0" applyNumberFormat="1" applyFont="1" applyBorder="1" applyAlignment="1">
      <alignment vertical="center"/>
    </xf>
    <xf numFmtId="0" fontId="52" fillId="0" borderId="44" xfId="0" applyFont="1" applyBorder="1" applyAlignment="1">
      <alignment vertical="center" wrapText="1"/>
    </xf>
    <xf numFmtId="0" fontId="52" fillId="0" borderId="145" xfId="0" applyFont="1" applyBorder="1" applyAlignment="1">
      <alignment vertical="center" wrapText="1"/>
    </xf>
    <xf numFmtId="177" fontId="53" fillId="0" borderId="98" xfId="0" applyNumberFormat="1" applyFont="1" applyBorder="1" applyAlignment="1">
      <alignment vertical="center"/>
    </xf>
    <xf numFmtId="177" fontId="53" fillId="0" borderId="189" xfId="0" applyNumberFormat="1" applyFont="1" applyBorder="1" applyAlignment="1">
      <alignment vertical="center"/>
    </xf>
    <xf numFmtId="177" fontId="53" fillId="0" borderId="186" xfId="0" applyNumberFormat="1" applyFont="1" applyBorder="1" applyAlignment="1">
      <alignment vertical="center"/>
    </xf>
    <xf numFmtId="177" fontId="45" fillId="0" borderId="187" xfId="0" applyNumberFormat="1" applyFont="1" applyBorder="1" applyAlignment="1">
      <alignment vertical="center"/>
    </xf>
    <xf numFmtId="177" fontId="45" fillId="0" borderId="189" xfId="0" applyNumberFormat="1" applyFont="1" applyBorder="1" applyAlignment="1">
      <alignment vertical="center"/>
    </xf>
    <xf numFmtId="177" fontId="45" fillId="0" borderId="102" xfId="0" applyNumberFormat="1" applyFont="1" applyBorder="1" applyAlignment="1">
      <alignment vertical="center"/>
    </xf>
    <xf numFmtId="177" fontId="45" fillId="0" borderId="366" xfId="0" applyNumberFormat="1" applyFont="1" applyBorder="1" applyAlignment="1">
      <alignment vertical="center"/>
    </xf>
    <xf numFmtId="0" fontId="48" fillId="0" borderId="0" xfId="0" applyFont="1" applyAlignment="1">
      <alignment vertical="center"/>
    </xf>
    <xf numFmtId="0" fontId="52" fillId="0" borderId="28" xfId="0" applyFont="1" applyBorder="1" applyAlignment="1">
      <alignment vertical="center"/>
    </xf>
    <xf numFmtId="0" fontId="52" fillId="0" borderId="20" xfId="0" applyFont="1" applyBorder="1" applyAlignment="1">
      <alignment vertical="center"/>
    </xf>
    <xf numFmtId="0" fontId="52" fillId="0" borderId="29" xfId="0" applyFont="1" applyBorder="1" applyAlignment="1">
      <alignment vertical="center"/>
    </xf>
    <xf numFmtId="0" fontId="52" fillId="0" borderId="16" xfId="0" applyFont="1" applyBorder="1" applyAlignment="1">
      <alignment vertical="center"/>
    </xf>
    <xf numFmtId="0" fontId="52" fillId="0" borderId="30" xfId="0" applyFont="1" applyBorder="1" applyAlignment="1">
      <alignment vertical="center"/>
    </xf>
    <xf numFmtId="0" fontId="52" fillId="0" borderId="44" xfId="0" applyFont="1" applyBorder="1" applyAlignment="1">
      <alignment vertical="center"/>
    </xf>
    <xf numFmtId="0" fontId="52" fillId="0" borderId="145" xfId="0" applyFont="1" applyBorder="1" applyAlignment="1">
      <alignment vertical="center"/>
    </xf>
    <xf numFmtId="177" fontId="45" fillId="0" borderId="96" xfId="0" applyNumberFormat="1" applyFont="1" applyBorder="1" applyAlignment="1">
      <alignment vertical="center"/>
    </xf>
    <xf numFmtId="177" fontId="45" fillId="0" borderId="144" xfId="0" applyNumberFormat="1" applyFont="1" applyBorder="1" applyAlignment="1">
      <alignment vertical="center"/>
    </xf>
    <xf numFmtId="177" fontId="45" fillId="0" borderId="201" xfId="0" applyNumberFormat="1" applyFont="1" applyBorder="1" applyAlignment="1">
      <alignment vertical="center"/>
    </xf>
    <xf numFmtId="177" fontId="45" fillId="0" borderId="0" xfId="0" applyNumberFormat="1" applyFont="1" applyAlignment="1">
      <alignment vertical="center"/>
    </xf>
    <xf numFmtId="177" fontId="45" fillId="0" borderId="86" xfId="0" applyNumberFormat="1" applyFont="1" applyBorder="1" applyAlignment="1">
      <alignment vertical="center"/>
    </xf>
    <xf numFmtId="177" fontId="53" fillId="0" borderId="44" xfId="0" applyNumberFormat="1" applyFont="1" applyBorder="1" applyAlignment="1">
      <alignment vertical="center"/>
    </xf>
    <xf numFmtId="177" fontId="53" fillId="0" borderId="125" xfId="0" applyNumberFormat="1" applyFont="1" applyBorder="1" applyAlignment="1">
      <alignment vertical="center"/>
    </xf>
    <xf numFmtId="177" fontId="45" fillId="0" borderId="4" xfId="0" applyNumberFormat="1" applyFont="1" applyBorder="1" applyAlignment="1">
      <alignment vertical="center"/>
    </xf>
    <xf numFmtId="177" fontId="45" fillId="0" borderId="91" xfId="0" applyNumberFormat="1" applyFont="1" applyBorder="1" applyAlignment="1">
      <alignment vertical="center"/>
    </xf>
    <xf numFmtId="177" fontId="45" fillId="0" borderId="44" xfId="0" applyNumberFormat="1" applyFont="1" applyBorder="1" applyAlignment="1">
      <alignment vertical="center"/>
    </xf>
    <xf numFmtId="177" fontId="45" fillId="0" borderId="90" xfId="0" applyNumberFormat="1" applyFont="1" applyBorder="1" applyAlignment="1">
      <alignment vertical="center"/>
    </xf>
    <xf numFmtId="177" fontId="45" fillId="0" borderId="80" xfId="0" applyNumberFormat="1" applyFont="1" applyBorder="1" applyAlignment="1">
      <alignment vertical="center"/>
    </xf>
    <xf numFmtId="0" fontId="47" fillId="0" borderId="0" xfId="0" applyFont="1" applyAlignment="1">
      <alignment horizontal="center" vertical="top" textRotation="255"/>
    </xf>
    <xf numFmtId="0" fontId="68" fillId="0" borderId="0" xfId="0" quotePrefix="1" applyFont="1" applyAlignment="1">
      <alignment horizontal="right" vertical="center"/>
    </xf>
    <xf numFmtId="177" fontId="48" fillId="0" borderId="0" xfId="0" applyNumberFormat="1" applyFont="1" applyAlignment="1">
      <alignment vertical="center"/>
    </xf>
    <xf numFmtId="0" fontId="45" fillId="0" borderId="207" xfId="0" applyFont="1" applyBorder="1" applyAlignment="1">
      <alignment horizontal="center" vertical="distributed" textRotation="255" justifyLastLine="1"/>
    </xf>
    <xf numFmtId="0" fontId="45" fillId="0" borderId="44" xfId="0" applyFont="1" applyBorder="1" applyAlignment="1">
      <alignment horizontal="center" vertical="center"/>
    </xf>
    <xf numFmtId="0" fontId="45" fillId="0" borderId="4" xfId="0" applyFont="1" applyBorder="1" applyAlignment="1">
      <alignment horizontal="right" vertical="center"/>
    </xf>
    <xf numFmtId="0" fontId="45" fillId="0" borderId="145" xfId="0" applyFont="1" applyBorder="1" applyAlignment="1">
      <alignment vertical="center"/>
    </xf>
    <xf numFmtId="0" fontId="47" fillId="0" borderId="0" xfId="0" applyFont="1" applyAlignment="1">
      <alignment vertical="center" justifyLastLine="1"/>
    </xf>
    <xf numFmtId="177" fontId="45" fillId="0" borderId="25" xfId="0" applyNumberFormat="1" applyFont="1" applyBorder="1" applyAlignment="1">
      <alignment vertical="center" shrinkToFit="1"/>
    </xf>
    <xf numFmtId="177" fontId="45" fillId="0" borderId="82" xfId="0" applyNumberFormat="1" applyFont="1" applyBorder="1" applyAlignment="1">
      <alignment vertical="center" shrinkToFit="1"/>
    </xf>
    <xf numFmtId="177" fontId="45" fillId="0" borderId="17" xfId="0" applyNumberFormat="1" applyFont="1" applyBorder="1" applyAlignment="1">
      <alignment vertical="center" shrinkToFit="1"/>
    </xf>
    <xf numFmtId="177" fontId="45" fillId="0" borderId="89" xfId="0" applyNumberFormat="1" applyFont="1" applyBorder="1" applyAlignment="1">
      <alignment vertical="center" shrinkToFit="1"/>
    </xf>
    <xf numFmtId="177" fontId="45" fillId="0" borderId="63" xfId="0" applyNumberFormat="1" applyFont="1" applyBorder="1" applyAlignment="1">
      <alignment vertical="center" shrinkToFit="1"/>
    </xf>
    <xf numFmtId="177" fontId="69" fillId="0" borderId="0" xfId="0" applyNumberFormat="1" applyFont="1" applyAlignment="1">
      <alignment vertical="center"/>
    </xf>
    <xf numFmtId="177" fontId="45" fillId="0" borderId="106" xfId="0" applyNumberFormat="1" applyFont="1" applyBorder="1" applyAlignment="1">
      <alignment vertical="center" shrinkToFit="1"/>
    </xf>
    <xf numFmtId="177" fontId="45" fillId="0" borderId="107" xfId="0" applyNumberFormat="1" applyFont="1" applyBorder="1" applyAlignment="1">
      <alignment vertical="center" shrinkToFit="1"/>
    </xf>
    <xf numFmtId="177" fontId="57" fillId="0" borderId="0" xfId="0" applyNumberFormat="1" applyFont="1" applyAlignment="1">
      <alignment vertical="center"/>
    </xf>
    <xf numFmtId="177" fontId="45" fillId="0" borderId="161" xfId="0" applyNumberFormat="1" applyFont="1" applyBorder="1" applyAlignment="1">
      <alignment vertical="center" shrinkToFit="1"/>
    </xf>
    <xf numFmtId="177" fontId="45" fillId="0" borderId="188" xfId="0" applyNumberFormat="1" applyFont="1" applyBorder="1" applyAlignment="1">
      <alignment vertical="center" shrinkToFit="1"/>
    </xf>
    <xf numFmtId="177" fontId="45" fillId="0" borderId="112" xfId="0" applyNumberFormat="1" applyFont="1" applyBorder="1" applyAlignment="1">
      <alignment vertical="center" shrinkToFit="1"/>
    </xf>
    <xf numFmtId="177" fontId="45" fillId="0" borderId="190" xfId="0" applyNumberFormat="1" applyFont="1" applyBorder="1" applyAlignment="1">
      <alignment vertical="center" shrinkToFit="1"/>
    </xf>
    <xf numFmtId="177" fontId="45" fillId="0" borderId="185" xfId="0" applyNumberFormat="1" applyFont="1" applyBorder="1" applyAlignment="1">
      <alignment vertical="center" shrinkToFit="1"/>
    </xf>
    <xf numFmtId="177" fontId="53" fillId="0" borderId="98" xfId="0" applyNumberFormat="1" applyFont="1" applyBorder="1" applyAlignment="1">
      <alignment vertical="center" shrinkToFit="1"/>
    </xf>
    <xf numFmtId="177" fontId="53" fillId="0" borderId="186" xfId="0" applyNumberFormat="1" applyFont="1" applyBorder="1" applyAlignment="1">
      <alignment vertical="center" shrinkToFit="1"/>
    </xf>
    <xf numFmtId="177" fontId="45" fillId="0" borderId="187" xfId="0" applyNumberFormat="1" applyFont="1" applyBorder="1" applyAlignment="1">
      <alignment vertical="center" shrinkToFit="1"/>
    </xf>
    <xf numFmtId="177" fontId="45" fillId="0" borderId="189" xfId="0" applyNumberFormat="1" applyFont="1" applyBorder="1" applyAlignment="1">
      <alignment vertical="center" shrinkToFit="1"/>
    </xf>
    <xf numFmtId="177" fontId="45" fillId="0" borderId="98" xfId="0" applyNumberFormat="1" applyFont="1" applyBorder="1" applyAlignment="1">
      <alignment vertical="center" shrinkToFit="1"/>
    </xf>
    <xf numFmtId="177" fontId="45" fillId="0" borderId="191" xfId="0" applyNumberFormat="1" applyFont="1" applyBorder="1" applyAlignment="1">
      <alignment vertical="center" shrinkToFit="1"/>
    </xf>
    <xf numFmtId="177" fontId="45" fillId="0" borderId="108" xfId="0" applyNumberFormat="1" applyFont="1" applyBorder="1" applyAlignment="1">
      <alignment vertical="center" shrinkToFit="1"/>
    </xf>
    <xf numFmtId="0" fontId="53" fillId="0" borderId="13" xfId="0" applyFont="1" applyBorder="1" applyAlignment="1">
      <alignment horizontal="distributed" vertical="center" justifyLastLine="1" shrinkToFit="1"/>
    </xf>
    <xf numFmtId="0" fontId="53" fillId="0" borderId="17" xfId="0" applyFont="1" applyBorder="1" applyAlignment="1">
      <alignment horizontal="distributed" vertical="center" justifyLastLine="1" shrinkToFit="1"/>
    </xf>
    <xf numFmtId="0" fontId="53" fillId="0" borderId="119" xfId="0" applyFont="1" applyBorder="1" applyAlignment="1">
      <alignment horizontal="distributed" vertical="center" justifyLastLine="1" shrinkToFit="1"/>
    </xf>
    <xf numFmtId="0" fontId="45" fillId="0" borderId="31" xfId="0" applyFont="1" applyBorder="1" applyAlignment="1">
      <alignment horizontal="distributed" vertical="center" justifyLastLine="1" shrinkToFit="1"/>
    </xf>
    <xf numFmtId="0" fontId="45" fillId="0" borderId="82" xfId="0" applyFont="1" applyBorder="1" applyAlignment="1">
      <alignment horizontal="distributed" vertical="center" justifyLastLine="1" shrinkToFit="1"/>
    </xf>
    <xf numFmtId="0" fontId="45" fillId="0" borderId="13" xfId="0" applyFont="1" applyBorder="1" applyAlignment="1">
      <alignment horizontal="distributed" vertical="center" justifyLastLine="1" shrinkToFit="1"/>
    </xf>
    <xf numFmtId="0" fontId="45" fillId="0" borderId="17" xfId="0" applyFont="1" applyBorder="1" applyAlignment="1">
      <alignment horizontal="distributed" vertical="center" justifyLastLine="1" shrinkToFit="1"/>
    </xf>
    <xf numFmtId="0" fontId="45" fillId="0" borderId="76" xfId="0" applyFont="1" applyBorder="1" applyAlignment="1">
      <alignment horizontal="distributed" vertical="center" justifyLastLine="1" shrinkToFit="1"/>
    </xf>
    <xf numFmtId="0" fontId="45" fillId="0" borderId="63" xfId="0" applyFont="1" applyBorder="1" applyAlignment="1">
      <alignment horizontal="distributed" vertical="center" justifyLastLine="1" shrinkToFit="1"/>
    </xf>
    <xf numFmtId="177" fontId="45" fillId="0" borderId="71" xfId="0" applyNumberFormat="1" applyFont="1" applyBorder="1" applyAlignment="1">
      <alignment vertical="center" shrinkToFit="1"/>
    </xf>
    <xf numFmtId="177" fontId="45" fillId="0" borderId="92" xfId="0" applyNumberFormat="1" applyFont="1" applyBorder="1" applyAlignment="1">
      <alignment vertical="center" shrinkToFit="1"/>
    </xf>
    <xf numFmtId="0" fontId="47" fillId="0" borderId="4" xfId="0" applyFont="1" applyBorder="1" applyAlignment="1">
      <alignment vertical="center"/>
    </xf>
    <xf numFmtId="0" fontId="53" fillId="0" borderId="13" xfId="0" applyFont="1" applyBorder="1" applyAlignment="1">
      <alignment horizontal="distributed" vertical="distributed" justifyLastLine="1" shrinkToFit="1"/>
    </xf>
    <xf numFmtId="0" fontId="53" fillId="0" borderId="17" xfId="0" applyFont="1" applyBorder="1" applyAlignment="1">
      <alignment horizontal="distributed" vertical="distributed" justifyLastLine="1" shrinkToFit="1"/>
    </xf>
    <xf numFmtId="0" fontId="53" fillId="0" borderId="119" xfId="0" applyFont="1" applyBorder="1" applyAlignment="1">
      <alignment horizontal="distributed" vertical="distributed" justifyLastLine="1" shrinkToFit="1"/>
    </xf>
    <xf numFmtId="0" fontId="45" fillId="0" borderId="31" xfId="0" applyFont="1" applyBorder="1" applyAlignment="1">
      <alignment horizontal="distributed" vertical="distributed" justifyLastLine="1" shrinkToFit="1"/>
    </xf>
    <xf numFmtId="0" fontId="45" fillId="0" borderId="82" xfId="0" applyFont="1" applyBorder="1" applyAlignment="1">
      <alignment horizontal="distributed" vertical="distributed" justifyLastLine="1" shrinkToFit="1"/>
    </xf>
    <xf numFmtId="0" fontId="45" fillId="0" borderId="17" xfId="0" applyFont="1" applyBorder="1" applyAlignment="1">
      <alignment horizontal="distributed" vertical="distributed" justifyLastLine="1" shrinkToFit="1"/>
    </xf>
    <xf numFmtId="0" fontId="45" fillId="0" borderId="76" xfId="0" applyFont="1" applyBorder="1" applyAlignment="1">
      <alignment horizontal="distributed" vertical="distributed" justifyLastLine="1" shrinkToFit="1"/>
    </xf>
    <xf numFmtId="0" fontId="45" fillId="0" borderId="13" xfId="0" applyFont="1" applyBorder="1" applyAlignment="1">
      <alignment horizontal="distributed" vertical="distributed" justifyLastLine="1" shrinkToFit="1"/>
    </xf>
    <xf numFmtId="0" fontId="45" fillId="0" borderId="205" xfId="0" applyFont="1" applyBorder="1" applyAlignment="1">
      <alignment horizontal="distributed" vertical="distributed" justifyLastLine="1" shrinkToFit="1"/>
    </xf>
    <xf numFmtId="0" fontId="45" fillId="0" borderId="63" xfId="0" applyFont="1" applyBorder="1" applyAlignment="1">
      <alignment horizontal="distributed" vertical="distributed" justifyLastLine="1" shrinkToFit="1"/>
    </xf>
    <xf numFmtId="177" fontId="53" fillId="0" borderId="19" xfId="0" applyNumberFormat="1" applyFont="1" applyBorder="1" applyAlignment="1">
      <alignment vertical="center" shrinkToFit="1"/>
    </xf>
    <xf numFmtId="177" fontId="45" fillId="0" borderId="28" xfId="0" applyNumberFormat="1" applyFont="1" applyBorder="1" applyAlignment="1">
      <alignment vertical="center" shrinkToFit="1"/>
    </xf>
    <xf numFmtId="177" fontId="45" fillId="0" borderId="79" xfId="0" applyNumberFormat="1" applyFont="1" applyBorder="1" applyAlignment="1">
      <alignment vertical="center" shrinkToFit="1"/>
    </xf>
    <xf numFmtId="177" fontId="45" fillId="0" borderId="19" xfId="0" applyNumberFormat="1" applyFont="1" applyBorder="1" applyAlignment="1">
      <alignment vertical="center" shrinkToFit="1"/>
    </xf>
    <xf numFmtId="177" fontId="53" fillId="0" borderId="103" xfId="0" applyNumberFormat="1" applyFont="1" applyBorder="1" applyAlignment="1">
      <alignment vertical="center" shrinkToFit="1"/>
    </xf>
    <xf numFmtId="177" fontId="53" fillId="0" borderId="111" xfId="0" applyNumberFormat="1" applyFont="1" applyBorder="1" applyAlignment="1">
      <alignment vertical="center" shrinkToFit="1"/>
    </xf>
    <xf numFmtId="177" fontId="53" fillId="0" borderId="162" xfId="0" applyNumberFormat="1" applyFont="1" applyBorder="1" applyAlignment="1">
      <alignment vertical="center" shrinkToFit="1"/>
    </xf>
    <xf numFmtId="177" fontId="45" fillId="0" borderId="132" xfId="0" applyNumberFormat="1" applyFont="1" applyBorder="1" applyAlignment="1">
      <alignment vertical="center" shrinkToFit="1"/>
    </xf>
    <xf numFmtId="177" fontId="45" fillId="0" borderId="157" xfId="0" applyNumberFormat="1" applyFont="1" applyBorder="1" applyAlignment="1">
      <alignment vertical="center" shrinkToFit="1"/>
    </xf>
    <xf numFmtId="177" fontId="45" fillId="0" borderId="111" xfId="0" applyNumberFormat="1" applyFont="1" applyBorder="1" applyAlignment="1">
      <alignment vertical="center" shrinkToFit="1"/>
    </xf>
    <xf numFmtId="177" fontId="45" fillId="0" borderId="176" xfId="0" applyNumberFormat="1" applyFont="1" applyBorder="1" applyAlignment="1">
      <alignment vertical="center" shrinkToFit="1"/>
    </xf>
    <xf numFmtId="177" fontId="45" fillId="0" borderId="103" xfId="0" applyNumberFormat="1" applyFont="1" applyBorder="1" applyAlignment="1">
      <alignment vertical="center" shrinkToFit="1"/>
    </xf>
    <xf numFmtId="177" fontId="45" fillId="0" borderId="146" xfId="0" applyNumberFormat="1" applyFont="1" applyBorder="1" applyAlignment="1">
      <alignment vertical="center" shrinkToFit="1"/>
    </xf>
    <xf numFmtId="177" fontId="53" fillId="0" borderId="171" xfId="0" applyNumberFormat="1" applyFont="1" applyBorder="1" applyAlignment="1">
      <alignment vertical="center" shrinkToFit="1"/>
    </xf>
    <xf numFmtId="177" fontId="53" fillId="0" borderId="20" xfId="0" applyNumberFormat="1" applyFont="1" applyBorder="1" applyAlignment="1">
      <alignment vertical="center" shrinkToFit="1"/>
    </xf>
    <xf numFmtId="177" fontId="53" fillId="0" borderId="163" xfId="0" applyNumberFormat="1" applyFont="1" applyBorder="1" applyAlignment="1">
      <alignment vertical="center" shrinkToFit="1"/>
    </xf>
    <xf numFmtId="177" fontId="45" fillId="0" borderId="29" xfId="0" applyNumberFormat="1" applyFont="1" applyBorder="1" applyAlignment="1">
      <alignment vertical="center" shrinkToFit="1"/>
    </xf>
    <xf numFmtId="177" fontId="45" fillId="0" borderId="84" xfId="0" applyNumberFormat="1" applyFont="1" applyBorder="1" applyAlignment="1">
      <alignment vertical="center" shrinkToFit="1"/>
    </xf>
    <xf numFmtId="177" fontId="45" fillId="0" borderId="20" xfId="0" applyNumberFormat="1" applyFont="1" applyBorder="1" applyAlignment="1">
      <alignment vertical="center" shrinkToFit="1"/>
    </xf>
    <xf numFmtId="177" fontId="45" fillId="0" borderId="77" xfId="0" applyNumberFormat="1" applyFont="1" applyBorder="1" applyAlignment="1">
      <alignment vertical="center" shrinkToFit="1"/>
    </xf>
    <xf numFmtId="177" fontId="45" fillId="0" borderId="171" xfId="0" applyNumberFormat="1" applyFont="1" applyBorder="1" applyAlignment="1">
      <alignment vertical="center" shrinkToFit="1"/>
    </xf>
    <xf numFmtId="177" fontId="45" fillId="0" borderId="62" xfId="0" applyNumberFormat="1" applyFont="1" applyBorder="1" applyAlignment="1">
      <alignment vertical="center" shrinkToFit="1"/>
    </xf>
    <xf numFmtId="177" fontId="53" fillId="0" borderId="172" xfId="0" applyNumberFormat="1" applyFont="1" applyBorder="1" applyAlignment="1">
      <alignment vertical="center" shrinkToFit="1"/>
    </xf>
    <xf numFmtId="177" fontId="53" fillId="0" borderId="150" xfId="0" applyNumberFormat="1" applyFont="1" applyBorder="1" applyAlignment="1">
      <alignment vertical="center" shrinkToFit="1"/>
    </xf>
    <xf numFmtId="177" fontId="53" fillId="0" borderId="164" xfId="0" applyNumberFormat="1" applyFont="1" applyBorder="1" applyAlignment="1">
      <alignment vertical="center" shrinkToFit="1"/>
    </xf>
    <xf numFmtId="177" fontId="45" fillId="0" borderId="154" xfId="0" applyNumberFormat="1" applyFont="1" applyBorder="1" applyAlignment="1">
      <alignment vertical="center" shrinkToFit="1"/>
    </xf>
    <xf numFmtId="177" fontId="45" fillId="0" borderId="169" xfId="0" applyNumberFormat="1" applyFont="1" applyBorder="1" applyAlignment="1">
      <alignment vertical="center" shrinkToFit="1"/>
    </xf>
    <xf numFmtId="177" fontId="45" fillId="0" borderId="150" xfId="0" applyNumberFormat="1" applyFont="1" applyBorder="1" applyAlignment="1">
      <alignment vertical="center" shrinkToFit="1"/>
    </xf>
    <xf numFmtId="177" fontId="45" fillId="0" borderId="177" xfId="0" applyNumberFormat="1" applyFont="1" applyBorder="1" applyAlignment="1">
      <alignment vertical="center" shrinkToFit="1"/>
    </xf>
    <xf numFmtId="177" fontId="45" fillId="0" borderId="172" xfId="0" applyNumberFormat="1" applyFont="1" applyBorder="1" applyAlignment="1">
      <alignment vertical="center" shrinkToFit="1"/>
    </xf>
    <xf numFmtId="177" fontId="45" fillId="0" borderId="182" xfId="0" applyNumberFormat="1" applyFont="1" applyBorder="1" applyAlignment="1">
      <alignment vertical="center" shrinkToFit="1"/>
    </xf>
    <xf numFmtId="177" fontId="53" fillId="0" borderId="50" xfId="0" applyNumberFormat="1" applyFont="1" applyBorder="1" applyAlignment="1">
      <alignment vertical="center" shrinkToFit="1"/>
    </xf>
    <xf numFmtId="177" fontId="53" fillId="0" borderId="197" xfId="0" applyNumberFormat="1" applyFont="1" applyBorder="1" applyAlignment="1">
      <alignment vertical="center" shrinkToFit="1"/>
    </xf>
    <xf numFmtId="177" fontId="45" fillId="0" borderId="199" xfId="0" applyNumberFormat="1" applyFont="1" applyBorder="1" applyAlignment="1">
      <alignment vertical="center" shrinkToFit="1"/>
    </xf>
    <xf numFmtId="177" fontId="45" fillId="0" borderId="85" xfId="0" applyNumberFormat="1" applyFont="1" applyBorder="1" applyAlignment="1">
      <alignment vertical="center" shrinkToFit="1"/>
    </xf>
    <xf numFmtId="177" fontId="45" fillId="0" borderId="30" xfId="0" applyNumberFormat="1" applyFont="1" applyBorder="1" applyAlignment="1">
      <alignment vertical="center" shrinkToFit="1"/>
    </xf>
    <xf numFmtId="177" fontId="45" fillId="0" borderId="200" xfId="0" applyNumberFormat="1" applyFont="1" applyBorder="1" applyAlignment="1">
      <alignment vertical="center" shrinkToFit="1"/>
    </xf>
    <xf numFmtId="177" fontId="45" fillId="0" borderId="204" xfId="0" applyNumberFormat="1" applyFont="1" applyBorder="1" applyAlignment="1">
      <alignment vertical="center" shrinkToFit="1"/>
    </xf>
    <xf numFmtId="177" fontId="45" fillId="0" borderId="147" xfId="0" applyNumberFormat="1" applyFont="1" applyBorder="1" applyAlignment="1">
      <alignment vertical="center" shrinkToFit="1"/>
    </xf>
    <xf numFmtId="177" fontId="53" fillId="0" borderId="100" xfId="0" applyNumberFormat="1" applyFont="1" applyBorder="1" applyAlignment="1">
      <alignment vertical="center" shrinkToFit="1"/>
    </xf>
    <xf numFmtId="177" fontId="45" fillId="0" borderId="116" xfId="0" applyNumberFormat="1" applyFont="1" applyBorder="1" applyAlignment="1">
      <alignment vertical="center" shrinkToFit="1"/>
    </xf>
    <xf numFmtId="177" fontId="45" fillId="0" borderId="201" xfId="0" applyNumberFormat="1" applyFont="1" applyBorder="1" applyAlignment="1">
      <alignment vertical="center" shrinkToFit="1"/>
    </xf>
    <xf numFmtId="177" fontId="45" fillId="0" borderId="100" xfId="0" applyNumberFormat="1" applyFont="1" applyBorder="1" applyAlignment="1">
      <alignment vertical="center" shrinkToFit="1"/>
    </xf>
    <xf numFmtId="177" fontId="53" fillId="0" borderId="196" xfId="0" applyNumberFormat="1" applyFont="1" applyBorder="1" applyAlignment="1">
      <alignment vertical="center" shrinkToFit="1"/>
    </xf>
    <xf numFmtId="177" fontId="53" fillId="0" borderId="193" xfId="0" applyNumberFormat="1" applyFont="1" applyBorder="1" applyAlignment="1">
      <alignment vertical="center" shrinkToFit="1"/>
    </xf>
    <xf numFmtId="177" fontId="53" fillId="0" borderId="198" xfId="0" applyNumberFormat="1" applyFont="1" applyBorder="1" applyAlignment="1">
      <alignment vertical="center" shrinkToFit="1"/>
    </xf>
    <xf numFmtId="177" fontId="45" fillId="0" borderId="0" xfId="0" applyNumberFormat="1" applyFont="1" applyAlignment="1">
      <alignment vertical="center" shrinkToFit="1"/>
    </xf>
    <xf numFmtId="177" fontId="45" fillId="0" borderId="195" xfId="0" applyNumberFormat="1" applyFont="1" applyBorder="1" applyAlignment="1">
      <alignment vertical="center" shrinkToFit="1"/>
    </xf>
    <xf numFmtId="177" fontId="45" fillId="0" borderId="202" xfId="0" applyNumberFormat="1" applyFont="1" applyBorder="1" applyAlignment="1">
      <alignment vertical="center" shrinkToFit="1"/>
    </xf>
    <xf numFmtId="177" fontId="45" fillId="0" borderId="203" xfId="0" applyNumberFormat="1" applyFont="1" applyBorder="1" applyAlignment="1">
      <alignment vertical="center" shrinkToFit="1"/>
    </xf>
    <xf numFmtId="177" fontId="45" fillId="0" borderId="193" xfId="0" applyNumberFormat="1" applyFont="1" applyBorder="1" applyAlignment="1">
      <alignment vertical="center" shrinkToFit="1"/>
    </xf>
    <xf numFmtId="177" fontId="45" fillId="0" borderId="196" xfId="0" applyNumberFormat="1" applyFont="1" applyBorder="1" applyAlignment="1">
      <alignment vertical="center" shrinkToFit="1"/>
    </xf>
    <xf numFmtId="177" fontId="45" fillId="0" borderId="145" xfId="0" applyNumberFormat="1" applyFont="1" applyBorder="1" applyAlignment="1">
      <alignment vertical="center" shrinkToFit="1"/>
    </xf>
    <xf numFmtId="177" fontId="45" fillId="0" borderId="22" xfId="0" applyNumberFormat="1" applyFont="1" applyBorder="1" applyAlignment="1">
      <alignment vertical="center" shrinkToFit="1"/>
    </xf>
    <xf numFmtId="177" fontId="45" fillId="0" borderId="80" xfId="0" applyNumberFormat="1" applyFont="1" applyBorder="1" applyAlignment="1">
      <alignment vertical="center" shrinkToFit="1"/>
    </xf>
    <xf numFmtId="177" fontId="53" fillId="0" borderId="100" xfId="0" applyNumberFormat="1" applyFont="1" applyBorder="1" applyAlignment="1">
      <alignment vertical="center"/>
    </xf>
    <xf numFmtId="177" fontId="45" fillId="0" borderId="46" xfId="0" applyNumberFormat="1" applyFont="1" applyBorder="1" applyAlignment="1">
      <alignment vertical="center"/>
    </xf>
    <xf numFmtId="177" fontId="56" fillId="0" borderId="83" xfId="0" applyNumberFormat="1" applyFont="1" applyBorder="1" applyAlignment="1">
      <alignment vertical="center"/>
    </xf>
    <xf numFmtId="177" fontId="45" fillId="0" borderId="79" xfId="0" applyNumberFormat="1" applyFont="1" applyBorder="1" applyAlignment="1">
      <alignment vertical="center"/>
    </xf>
    <xf numFmtId="177" fontId="56" fillId="0" borderId="365" xfId="0" applyNumberFormat="1" applyFont="1" applyBorder="1" applyAlignment="1">
      <alignment vertical="center"/>
    </xf>
    <xf numFmtId="177" fontId="53" fillId="0" borderId="103" xfId="0" applyNumberFormat="1" applyFont="1" applyBorder="1" applyAlignment="1">
      <alignment vertical="center"/>
    </xf>
    <xf numFmtId="177" fontId="45" fillId="0" borderId="310" xfId="0" applyNumberFormat="1" applyFont="1" applyBorder="1" applyAlignment="1">
      <alignment vertical="center"/>
    </xf>
    <xf numFmtId="177" fontId="53" fillId="0" borderId="171" xfId="0" applyNumberFormat="1" applyFont="1" applyBorder="1" applyAlignment="1">
      <alignment vertical="center"/>
    </xf>
    <xf numFmtId="177" fontId="45" fillId="0" borderId="309" xfId="0" applyNumberFormat="1" applyFont="1" applyBorder="1" applyAlignment="1">
      <alignment vertical="center"/>
    </xf>
    <xf numFmtId="177" fontId="53" fillId="0" borderId="101" xfId="0" applyNumberFormat="1" applyFont="1" applyBorder="1" applyAlignment="1">
      <alignment vertical="center"/>
    </xf>
    <xf numFmtId="177" fontId="53" fillId="0" borderId="97" xfId="0" applyNumberFormat="1" applyFont="1" applyBorder="1" applyAlignment="1">
      <alignment vertical="center"/>
    </xf>
    <xf numFmtId="177" fontId="53" fillId="0" borderId="121" xfId="0" applyNumberFormat="1" applyFont="1" applyBorder="1" applyAlignment="1">
      <alignment vertical="center"/>
    </xf>
    <xf numFmtId="177" fontId="45" fillId="0" borderId="357" xfId="0" applyNumberFormat="1" applyFont="1" applyBorder="1" applyAlignment="1">
      <alignment vertical="center"/>
    </xf>
    <xf numFmtId="177" fontId="45" fillId="0" borderId="128" xfId="0" applyNumberFormat="1" applyFont="1" applyBorder="1" applyAlignment="1">
      <alignment vertical="center"/>
    </xf>
    <xf numFmtId="177" fontId="45" fillId="0" borderId="117" xfId="0" applyNumberFormat="1" applyFont="1" applyBorder="1" applyAlignment="1">
      <alignment vertical="center"/>
    </xf>
    <xf numFmtId="177" fontId="45" fillId="0" borderId="101" xfId="0" applyNumberFormat="1" applyFont="1" applyBorder="1" applyAlignment="1">
      <alignment vertical="center"/>
    </xf>
    <xf numFmtId="177" fontId="45" fillId="0" borderId="97" xfId="0" applyNumberFormat="1" applyFont="1" applyBorder="1" applyAlignment="1">
      <alignment vertical="center"/>
    </xf>
    <xf numFmtId="177" fontId="45" fillId="0" borderId="341" xfId="0" applyNumberFormat="1" applyFont="1" applyBorder="1" applyAlignment="1">
      <alignment vertical="center"/>
    </xf>
    <xf numFmtId="177" fontId="53" fillId="0" borderId="50" xfId="0" applyNumberFormat="1" applyFont="1" applyBorder="1" applyAlignment="1">
      <alignment vertical="center"/>
    </xf>
    <xf numFmtId="177" fontId="53" fillId="0" borderId="16" xfId="0" applyNumberFormat="1" applyFont="1" applyBorder="1" applyAlignment="1">
      <alignment vertical="center"/>
    </xf>
    <xf numFmtId="177" fontId="53" fillId="0" borderId="122" xfId="0" applyNumberFormat="1" applyFont="1" applyBorder="1" applyAlignment="1">
      <alignment vertical="center"/>
    </xf>
    <xf numFmtId="177" fontId="45" fillId="0" borderId="320" xfId="0" applyNumberFormat="1" applyFont="1" applyBorder="1" applyAlignment="1">
      <alignment vertical="center"/>
    </xf>
    <xf numFmtId="177" fontId="45" fillId="0" borderId="85" xfId="0" applyNumberFormat="1" applyFont="1" applyBorder="1" applyAlignment="1">
      <alignment vertical="center"/>
    </xf>
    <xf numFmtId="177" fontId="45" fillId="0" borderId="30" xfId="0" applyNumberFormat="1" applyFont="1" applyBorder="1" applyAlignment="1">
      <alignment vertical="center"/>
    </xf>
    <xf numFmtId="177" fontId="45" fillId="0" borderId="50" xfId="0" applyNumberFormat="1" applyFont="1" applyBorder="1" applyAlignment="1">
      <alignment vertical="center"/>
    </xf>
    <xf numFmtId="177" fontId="45" fillId="0" borderId="16" xfId="0" applyNumberFormat="1" applyFont="1" applyBorder="1" applyAlignment="1">
      <alignment vertical="center"/>
    </xf>
    <xf numFmtId="177" fontId="45" fillId="0" borderId="78" xfId="0" applyNumberFormat="1" applyFont="1" applyBorder="1" applyAlignment="1">
      <alignment vertical="center"/>
    </xf>
    <xf numFmtId="177" fontId="52" fillId="0" borderId="78" xfId="0" applyNumberFormat="1" applyFont="1" applyBorder="1" applyAlignment="1">
      <alignment vertical="center"/>
    </xf>
    <xf numFmtId="177" fontId="53" fillId="0" borderId="19" xfId="0" applyNumberFormat="1" applyFont="1" applyBorder="1" applyAlignment="1">
      <alignment vertical="center"/>
    </xf>
    <xf numFmtId="177" fontId="58" fillId="0" borderId="46" xfId="0" applyNumberFormat="1" applyFont="1" applyBorder="1" applyAlignment="1">
      <alignment vertical="center"/>
    </xf>
    <xf numFmtId="177" fontId="53" fillId="0" borderId="83" xfId="0" applyNumberFormat="1" applyFont="1" applyBorder="1" applyAlignment="1">
      <alignment vertical="center"/>
    </xf>
    <xf numFmtId="177" fontId="53" fillId="0" borderId="28" xfId="0" applyNumberFormat="1" applyFont="1" applyBorder="1" applyAlignment="1">
      <alignment vertical="center"/>
    </xf>
    <xf numFmtId="177" fontId="47" fillId="0" borderId="19" xfId="0" applyNumberFormat="1" applyFont="1" applyBorder="1" applyAlignment="1">
      <alignment vertical="center"/>
    </xf>
    <xf numFmtId="177" fontId="53" fillId="0" borderId="71" xfId="0" applyNumberFormat="1" applyFont="1" applyBorder="1" applyAlignment="1">
      <alignment vertical="center"/>
    </xf>
    <xf numFmtId="177" fontId="56" fillId="0" borderId="111" xfId="0" applyNumberFormat="1" applyFont="1" applyBorder="1" applyAlignment="1">
      <alignment vertical="center"/>
    </xf>
    <xf numFmtId="177" fontId="56" fillId="0" borderId="162" xfId="0" applyNumberFormat="1" applyFont="1" applyBorder="1" applyAlignment="1">
      <alignment vertical="center"/>
    </xf>
    <xf numFmtId="177" fontId="58" fillId="0" borderId="310" xfId="0" applyNumberFormat="1" applyFont="1" applyBorder="1" applyAlignment="1">
      <alignment vertical="center"/>
    </xf>
    <xf numFmtId="177" fontId="48" fillId="0" borderId="176" xfId="0" applyNumberFormat="1" applyFont="1" applyBorder="1" applyAlignment="1">
      <alignment vertical="center"/>
    </xf>
    <xf numFmtId="177" fontId="47" fillId="0" borderId="103" xfId="0" applyNumberFormat="1" applyFont="1" applyBorder="1" applyAlignment="1">
      <alignment vertical="center"/>
    </xf>
    <xf numFmtId="177" fontId="47" fillId="0" borderId="157" xfId="0" applyNumberFormat="1" applyFont="1" applyBorder="1" applyAlignment="1">
      <alignment vertical="center"/>
    </xf>
    <xf numFmtId="177" fontId="47" fillId="0" borderId="146" xfId="0" applyNumberFormat="1" applyFont="1" applyBorder="1" applyAlignment="1">
      <alignment vertical="center"/>
    </xf>
    <xf numFmtId="177" fontId="56" fillId="0" borderId="20" xfId="0" applyNumberFormat="1" applyFont="1" applyBorder="1" applyAlignment="1">
      <alignment vertical="center"/>
    </xf>
    <xf numFmtId="177" fontId="56" fillId="0" borderId="163" xfId="0" applyNumberFormat="1" applyFont="1" applyBorder="1" applyAlignment="1">
      <alignment vertical="center"/>
    </xf>
    <xf numFmtId="177" fontId="58" fillId="0" borderId="309" xfId="0" applyNumberFormat="1" applyFont="1" applyBorder="1" applyAlignment="1">
      <alignment vertical="center"/>
    </xf>
    <xf numFmtId="177" fontId="48" fillId="0" borderId="77" xfId="0" applyNumberFormat="1" applyFont="1" applyBorder="1" applyAlignment="1">
      <alignment vertical="center"/>
    </xf>
    <xf numFmtId="177" fontId="47" fillId="0" borderId="171" xfId="0" applyNumberFormat="1" applyFont="1" applyBorder="1" applyAlignment="1">
      <alignment vertical="center"/>
    </xf>
    <xf numFmtId="177" fontId="47" fillId="0" borderId="84" xfId="0" applyNumberFormat="1" applyFont="1" applyBorder="1" applyAlignment="1">
      <alignment vertical="center"/>
    </xf>
    <xf numFmtId="177" fontId="47" fillId="0" borderId="62" xfId="0" applyNumberFormat="1" applyFont="1" applyBorder="1" applyAlignment="1">
      <alignment vertical="center"/>
    </xf>
    <xf numFmtId="177" fontId="56" fillId="0" borderId="97" xfId="0" applyNumberFormat="1" applyFont="1" applyBorder="1" applyAlignment="1">
      <alignment vertical="center"/>
    </xf>
    <xf numFmtId="177" fontId="56" fillId="0" borderId="121" xfId="0" applyNumberFormat="1" applyFont="1" applyBorder="1" applyAlignment="1">
      <alignment vertical="center"/>
    </xf>
    <xf numFmtId="177" fontId="58" fillId="0" borderId="357" xfId="0" applyNumberFormat="1" applyFont="1" applyBorder="1" applyAlignment="1">
      <alignment vertical="center"/>
    </xf>
    <xf numFmtId="177" fontId="47" fillId="0" borderId="101" xfId="0" applyNumberFormat="1" applyFont="1" applyBorder="1" applyAlignment="1">
      <alignment vertical="center"/>
    </xf>
    <xf numFmtId="177" fontId="47" fillId="0" borderId="128" xfId="0" applyNumberFormat="1" applyFont="1" applyBorder="1" applyAlignment="1">
      <alignment vertical="center"/>
    </xf>
    <xf numFmtId="177" fontId="47" fillId="0" borderId="107" xfId="0" applyNumberFormat="1" applyFont="1" applyBorder="1" applyAlignment="1">
      <alignment vertical="center"/>
    </xf>
    <xf numFmtId="177" fontId="56" fillId="0" borderId="16" xfId="0" applyNumberFormat="1" applyFont="1" applyBorder="1" applyAlignment="1">
      <alignment vertical="center"/>
    </xf>
    <xf numFmtId="177" fontId="56" fillId="0" borderId="122" xfId="0" applyNumberFormat="1" applyFont="1" applyBorder="1" applyAlignment="1">
      <alignment vertical="center"/>
    </xf>
    <xf numFmtId="177" fontId="58" fillId="0" borderId="320" xfId="0" applyNumberFormat="1" applyFont="1" applyBorder="1" applyAlignment="1">
      <alignment vertical="center"/>
    </xf>
    <xf numFmtId="177" fontId="45" fillId="0" borderId="215" xfId="0" applyNumberFormat="1" applyFont="1" applyBorder="1" applyAlignment="1">
      <alignment vertical="center"/>
    </xf>
    <xf numFmtId="177" fontId="48" fillId="0" borderId="78" xfId="0" applyNumberFormat="1" applyFont="1" applyBorder="1" applyAlignment="1">
      <alignment vertical="center"/>
    </xf>
    <xf numFmtId="177" fontId="47" fillId="0" borderId="50" xfId="0" applyNumberFormat="1" applyFont="1" applyBorder="1" applyAlignment="1">
      <alignment vertical="center"/>
    </xf>
    <xf numFmtId="177" fontId="47" fillId="0" borderId="85" xfId="0" applyNumberFormat="1" applyFont="1" applyBorder="1" applyAlignment="1">
      <alignment vertical="center"/>
    </xf>
    <xf numFmtId="177" fontId="47" fillId="0" borderId="67" xfId="0" applyNumberFormat="1" applyFont="1" applyBorder="1" applyAlignment="1">
      <alignment vertical="center"/>
    </xf>
    <xf numFmtId="0" fontId="47" fillId="0" borderId="9" xfId="0" applyFont="1" applyBorder="1" applyAlignment="1">
      <alignment horizontal="distributed" vertical="center" justifyLastLine="1"/>
    </xf>
    <xf numFmtId="177" fontId="45" fillId="0" borderId="100" xfId="0" applyNumberFormat="1" applyFont="1" applyBorder="1" applyAlignment="1">
      <alignment vertical="center"/>
    </xf>
    <xf numFmtId="177" fontId="53" fillId="0" borderId="22" xfId="0" applyNumberFormat="1" applyFont="1" applyBorder="1" applyAlignment="1">
      <alignment vertical="center"/>
    </xf>
    <xf numFmtId="177" fontId="45" fillId="0" borderId="145" xfId="0" applyNumberFormat="1" applyFont="1" applyBorder="1" applyAlignment="1">
      <alignment vertical="center"/>
    </xf>
    <xf numFmtId="177" fontId="45" fillId="0" borderId="22" xfId="0" applyNumberFormat="1" applyFont="1" applyBorder="1" applyAlignment="1">
      <alignment vertical="center"/>
    </xf>
    <xf numFmtId="0" fontId="57" fillId="0" borderId="0" xfId="0" applyFont="1"/>
    <xf numFmtId="0" fontId="53" fillId="0" borderId="52" xfId="0" applyFont="1" applyBorder="1" applyAlignment="1">
      <alignment horizontal="distributed" vertical="center" indent="1" justifyLastLine="1"/>
    </xf>
    <xf numFmtId="0" fontId="45" fillId="0" borderId="51" xfId="0" applyFont="1" applyBorder="1" applyAlignment="1">
      <alignment horizontal="distributed" vertical="center" indent="1" justifyLastLine="1"/>
    </xf>
    <xf numFmtId="0" fontId="45" fillId="0" borderId="12" xfId="0" applyFont="1" applyBorder="1" applyAlignment="1">
      <alignment horizontal="distributed" vertical="center" indent="1" justifyLastLine="1"/>
    </xf>
    <xf numFmtId="0" fontId="45" fillId="0" borderId="69" xfId="0" applyFont="1" applyBorder="1" applyAlignment="1">
      <alignment horizontal="distributed" vertical="center" indent="1" justifyLastLine="1"/>
    </xf>
    <xf numFmtId="177" fontId="53" fillId="0" borderId="208" xfId="0" applyNumberFormat="1" applyFont="1" applyBorder="1" applyAlignment="1">
      <alignment vertical="center"/>
    </xf>
    <xf numFmtId="177" fontId="45" fillId="0" borderId="72" xfId="0" applyNumberFormat="1" applyFont="1" applyBorder="1" applyAlignment="1">
      <alignment vertical="center"/>
    </xf>
    <xf numFmtId="177" fontId="53" fillId="0" borderId="209" xfId="0" applyNumberFormat="1" applyFont="1" applyBorder="1" applyAlignment="1">
      <alignment vertical="center"/>
    </xf>
    <xf numFmtId="177" fontId="45" fillId="0" borderId="216" xfId="0" applyNumberFormat="1" applyFont="1" applyBorder="1" applyAlignment="1">
      <alignment vertical="center"/>
    </xf>
    <xf numFmtId="177" fontId="53" fillId="0" borderId="210" xfId="0" applyNumberFormat="1" applyFont="1" applyBorder="1" applyAlignment="1">
      <alignment vertical="center"/>
    </xf>
    <xf numFmtId="177" fontId="45" fillId="0" borderId="105" xfId="0" applyNumberFormat="1" applyFont="1" applyBorder="1" applyAlignment="1">
      <alignment vertical="center"/>
    </xf>
    <xf numFmtId="177" fontId="53" fillId="0" borderId="211" xfId="0" applyNumberFormat="1" applyFont="1" applyBorder="1" applyAlignment="1">
      <alignment vertical="center"/>
    </xf>
    <xf numFmtId="177" fontId="45" fillId="0" borderId="217" xfId="0" applyNumberFormat="1" applyFont="1" applyBorder="1" applyAlignment="1">
      <alignment vertical="center"/>
    </xf>
    <xf numFmtId="177" fontId="45" fillId="0" borderId="218" xfId="0" applyNumberFormat="1" applyFont="1" applyBorder="1" applyAlignment="1">
      <alignment vertical="center"/>
    </xf>
    <xf numFmtId="0" fontId="53" fillId="0" borderId="208" xfId="0" applyFont="1" applyBorder="1" applyAlignment="1">
      <alignment vertical="center" justifyLastLine="1"/>
    </xf>
    <xf numFmtId="0" fontId="53" fillId="0" borderId="211" xfId="0" applyFont="1" applyBorder="1" applyAlignment="1">
      <alignment vertical="center" justifyLastLine="1"/>
    </xf>
    <xf numFmtId="0" fontId="53" fillId="0" borderId="212" xfId="0" applyFont="1" applyBorder="1" applyAlignment="1">
      <alignment vertical="distributed" justifyLastLine="1"/>
    </xf>
    <xf numFmtId="0" fontId="53" fillId="0" borderId="213" xfId="0" applyFont="1" applyBorder="1" applyAlignment="1">
      <alignment vertical="distributed" justifyLastLine="1"/>
    </xf>
    <xf numFmtId="177" fontId="45" fillId="0" borderId="219" xfId="0" applyNumberFormat="1" applyFont="1" applyBorder="1" applyAlignment="1">
      <alignment vertical="center"/>
    </xf>
    <xf numFmtId="177" fontId="53" fillId="0" borderId="53" xfId="0" applyNumberFormat="1" applyFont="1" applyBorder="1" applyAlignment="1">
      <alignment vertical="center"/>
    </xf>
    <xf numFmtId="177" fontId="45" fillId="0" borderId="31" xfId="0" applyNumberFormat="1" applyFont="1" applyBorder="1" applyAlignment="1">
      <alignment vertical="center"/>
    </xf>
    <xf numFmtId="177" fontId="45" fillId="0" borderId="13" xfId="0" applyNumberFormat="1" applyFont="1" applyBorder="1" applyAlignment="1">
      <alignment vertical="center"/>
    </xf>
    <xf numFmtId="177" fontId="45" fillId="0" borderId="56" xfId="0" applyNumberFormat="1" applyFont="1" applyBorder="1" applyAlignment="1">
      <alignment vertical="center"/>
    </xf>
    <xf numFmtId="177" fontId="53" fillId="0" borderId="214" xfId="0" applyNumberFormat="1" applyFont="1" applyBorder="1" applyAlignment="1">
      <alignment vertical="center"/>
    </xf>
    <xf numFmtId="177" fontId="45" fillId="0" borderId="70" xfId="0" applyNumberFormat="1" applyFont="1" applyBorder="1" applyAlignment="1">
      <alignment vertical="center"/>
    </xf>
    <xf numFmtId="177" fontId="45" fillId="0" borderId="115" xfId="0" applyNumberFormat="1" applyFont="1" applyBorder="1" applyAlignment="1">
      <alignment vertical="center" shrinkToFit="1"/>
    </xf>
    <xf numFmtId="177" fontId="45" fillId="0" borderId="222" xfId="0" applyNumberFormat="1" applyFont="1" applyBorder="1" applyAlignment="1">
      <alignment vertical="center" shrinkToFit="1"/>
    </xf>
    <xf numFmtId="177" fontId="45" fillId="0" borderId="24" xfId="0" applyNumberFormat="1" applyFont="1" applyBorder="1" applyAlignment="1">
      <alignment vertical="center" shrinkToFit="1"/>
    </xf>
    <xf numFmtId="177" fontId="45" fillId="0" borderId="223" xfId="0" applyNumberFormat="1" applyFont="1" applyBorder="1" applyAlignment="1">
      <alignment vertical="center" shrinkToFit="1"/>
    </xf>
    <xf numFmtId="177" fontId="45" fillId="0" borderId="220" xfId="0" applyNumberFormat="1" applyFont="1" applyBorder="1" applyAlignment="1">
      <alignment vertical="center" shrinkToFit="1"/>
    </xf>
    <xf numFmtId="177" fontId="45" fillId="0" borderId="31" xfId="0" applyNumberFormat="1" applyFont="1" applyBorder="1" applyAlignment="1">
      <alignment vertical="center" shrinkToFit="1"/>
    </xf>
    <xf numFmtId="177" fontId="53" fillId="0" borderId="13" xfId="0" applyNumberFormat="1" applyFont="1" applyBorder="1" applyAlignment="1">
      <alignment vertical="center" shrinkToFit="1"/>
    </xf>
    <xf numFmtId="177" fontId="45" fillId="0" borderId="221" xfId="0" applyNumberFormat="1" applyFont="1" applyBorder="1" applyAlignment="1">
      <alignment vertical="center" shrinkToFit="1"/>
    </xf>
    <xf numFmtId="177" fontId="45" fillId="0" borderId="227" xfId="0" applyNumberFormat="1" applyFont="1" applyBorder="1" applyAlignment="1">
      <alignment vertical="center" shrinkToFit="1"/>
    </xf>
    <xf numFmtId="0" fontId="45" fillId="0" borderId="0" xfId="0" applyFont="1"/>
    <xf numFmtId="0" fontId="53" fillId="0" borderId="13" xfId="0" applyFont="1" applyBorder="1" applyAlignment="1">
      <alignment horizontal="distributed" vertical="center"/>
    </xf>
    <xf numFmtId="0" fontId="45" fillId="0" borderId="25" xfId="0" applyFont="1" applyBorder="1" applyAlignment="1">
      <alignment horizontal="distributed" vertical="center" justifyLastLine="1"/>
    </xf>
    <xf numFmtId="0" fontId="45" fillId="0" borderId="220" xfId="0" applyFont="1" applyBorder="1" applyAlignment="1">
      <alignment horizontal="center" vertical="center"/>
    </xf>
    <xf numFmtId="0" fontId="45" fillId="0" borderId="48" xfId="0" applyFont="1" applyBorder="1" applyAlignment="1">
      <alignment horizontal="distributed" vertical="center" justifyLastLine="1"/>
    </xf>
    <xf numFmtId="0" fontId="53" fillId="0" borderId="31" xfId="0" applyFont="1" applyBorder="1" applyAlignment="1">
      <alignment horizontal="distributed" vertical="center" justifyLastLine="1"/>
    </xf>
    <xf numFmtId="0" fontId="45" fillId="0" borderId="17" xfId="0" applyFont="1" applyBorder="1" applyAlignment="1">
      <alignment horizontal="distributed" vertical="center" justifyLastLine="1"/>
    </xf>
    <xf numFmtId="0" fontId="45" fillId="0" borderId="31" xfId="0" applyFont="1" applyBorder="1" applyAlignment="1">
      <alignment horizontal="distributed" vertical="center" justifyLastLine="1"/>
    </xf>
    <xf numFmtId="0" fontId="53" fillId="0" borderId="13" xfId="0" applyFont="1" applyBorder="1" applyAlignment="1">
      <alignment horizontal="distributed" vertical="center" justifyLastLine="1"/>
    </xf>
    <xf numFmtId="0" fontId="45" fillId="0" borderId="63" xfId="0" applyFont="1" applyBorder="1" applyAlignment="1">
      <alignment horizontal="distributed" vertical="center" justifyLastLine="1"/>
    </xf>
    <xf numFmtId="177" fontId="45" fillId="0" borderId="65" xfId="0" applyNumberFormat="1" applyFont="1" applyBorder="1" applyAlignment="1">
      <alignment vertical="center" shrinkToFit="1"/>
    </xf>
    <xf numFmtId="177" fontId="53" fillId="0" borderId="28" xfId="0" applyNumberFormat="1" applyFont="1" applyBorder="1" applyAlignment="1">
      <alignment vertical="center" shrinkToFit="1"/>
    </xf>
    <xf numFmtId="177" fontId="45" fillId="0" borderId="137" xfId="0" applyNumberFormat="1" applyFont="1" applyBorder="1" applyAlignment="1">
      <alignment vertical="center" shrinkToFit="1"/>
    </xf>
    <xf numFmtId="177" fontId="53" fillId="0" borderId="132" xfId="0" applyNumberFormat="1" applyFont="1" applyBorder="1" applyAlignment="1">
      <alignment vertical="center" shrinkToFit="1"/>
    </xf>
    <xf numFmtId="177" fontId="45" fillId="0" borderId="60" xfId="0" applyNumberFormat="1" applyFont="1" applyBorder="1" applyAlignment="1">
      <alignment vertical="center" shrinkToFit="1"/>
    </xf>
    <xf numFmtId="177" fontId="53" fillId="0" borderId="30" xfId="0" applyNumberFormat="1" applyFont="1" applyBorder="1" applyAlignment="1">
      <alignment vertical="center" shrinkToFit="1"/>
    </xf>
    <xf numFmtId="177" fontId="45" fillId="0" borderId="67" xfId="0" applyNumberFormat="1" applyFont="1" applyBorder="1" applyAlignment="1">
      <alignment vertical="center" shrinkToFit="1"/>
    </xf>
    <xf numFmtId="177" fontId="45" fillId="0" borderId="48" xfId="0" applyNumberFormat="1" applyFont="1" applyBorder="1" applyAlignment="1">
      <alignment vertical="center" shrinkToFit="1"/>
    </xf>
    <xf numFmtId="177" fontId="53" fillId="0" borderId="31" xfId="0" applyNumberFormat="1" applyFont="1" applyBorder="1" applyAlignment="1">
      <alignment vertical="center" shrinkToFit="1"/>
    </xf>
    <xf numFmtId="0" fontId="53" fillId="0" borderId="19" xfId="0" applyFont="1" applyBorder="1" applyAlignment="1">
      <alignment horizontal="center" vertical="center"/>
    </xf>
    <xf numFmtId="177" fontId="53" fillId="0" borderId="29" xfId="0" applyNumberFormat="1" applyFont="1" applyBorder="1" applyAlignment="1">
      <alignment vertical="center" shrinkToFit="1"/>
    </xf>
    <xf numFmtId="0" fontId="45" fillId="0" borderId="103" xfId="3" applyFont="1" applyBorder="1" applyAlignment="1">
      <alignment horizontal="distributed" vertical="center" indent="1"/>
    </xf>
    <xf numFmtId="0" fontId="45" fillId="0" borderId="50" xfId="0" applyFont="1" applyBorder="1" applyAlignment="1">
      <alignment horizontal="distributed" vertical="center" indent="1"/>
    </xf>
    <xf numFmtId="0" fontId="53" fillId="0" borderId="100" xfId="0" applyFont="1" applyBorder="1" applyAlignment="1">
      <alignment horizontal="distributed" vertical="center"/>
    </xf>
    <xf numFmtId="177" fontId="53" fillId="0" borderId="174" xfId="0" applyNumberFormat="1" applyFont="1" applyBorder="1" applyAlignment="1">
      <alignment vertical="center" shrinkToFit="1"/>
    </xf>
    <xf numFmtId="177" fontId="45" fillId="0" borderId="167" xfId="0" applyNumberFormat="1" applyFont="1" applyBorder="1" applyAlignment="1">
      <alignment vertical="center" shrinkToFit="1"/>
    </xf>
    <xf numFmtId="177" fontId="45" fillId="0" borderId="224" xfId="0" applyNumberFormat="1" applyFont="1" applyBorder="1" applyAlignment="1">
      <alignment vertical="center" shrinkToFit="1"/>
    </xf>
    <xf numFmtId="177" fontId="45" fillId="0" borderId="175" xfId="0" applyNumberFormat="1" applyFont="1" applyBorder="1" applyAlignment="1">
      <alignment vertical="center" shrinkToFit="1"/>
    </xf>
    <xf numFmtId="177" fontId="53" fillId="0" borderId="155" xfId="0" applyNumberFormat="1" applyFont="1" applyBorder="1" applyAlignment="1">
      <alignment vertical="center" shrinkToFit="1"/>
    </xf>
    <xf numFmtId="177" fontId="45" fillId="0" borderId="226" xfId="0" applyNumberFormat="1" applyFont="1" applyBorder="1" applyAlignment="1">
      <alignment vertical="center" shrinkToFit="1"/>
    </xf>
    <xf numFmtId="177" fontId="45" fillId="0" borderId="155" xfId="0" applyNumberFormat="1" applyFont="1" applyBorder="1" applyAlignment="1">
      <alignment vertical="center" shrinkToFit="1"/>
    </xf>
    <xf numFmtId="177" fontId="45" fillId="0" borderId="184" xfId="0" applyNumberFormat="1" applyFont="1" applyBorder="1" applyAlignment="1">
      <alignment vertical="center" shrinkToFit="1"/>
    </xf>
    <xf numFmtId="0" fontId="45" fillId="0" borderId="171" xfId="0" applyFont="1" applyBorder="1" applyAlignment="1">
      <alignment horizontal="distributed" vertical="center" indent="1"/>
    </xf>
    <xf numFmtId="177" fontId="53" fillId="0" borderId="145" xfId="0" applyNumberFormat="1" applyFont="1" applyBorder="1" applyAlignment="1">
      <alignment vertical="center" shrinkToFit="1"/>
    </xf>
    <xf numFmtId="177" fontId="53" fillId="0" borderId="22" xfId="0" applyNumberFormat="1" applyFont="1" applyBorder="1" applyAlignment="1">
      <alignment vertical="center" shrinkToFit="1"/>
    </xf>
    <xf numFmtId="177" fontId="53" fillId="0" borderId="14" xfId="0" applyNumberFormat="1" applyFont="1" applyBorder="1" applyAlignment="1">
      <alignment vertical="center"/>
    </xf>
    <xf numFmtId="177" fontId="45" fillId="0" borderId="26" xfId="0" applyNumberFormat="1" applyFont="1" applyBorder="1" applyAlignment="1">
      <alignment vertical="center"/>
    </xf>
    <xf numFmtId="177" fontId="45" fillId="0" borderId="225" xfId="0" applyNumberFormat="1" applyFont="1" applyBorder="1" applyAlignment="1">
      <alignment vertical="center"/>
    </xf>
    <xf numFmtId="177" fontId="45" fillId="0" borderId="68" xfId="0" applyNumberFormat="1" applyFont="1" applyBorder="1" applyAlignment="1">
      <alignment vertical="center"/>
    </xf>
    <xf numFmtId="0" fontId="45" fillId="0" borderId="10" xfId="0" applyFont="1" applyBorder="1"/>
    <xf numFmtId="0" fontId="71" fillId="0" borderId="0" xfId="0" applyFont="1" applyAlignment="1">
      <alignment vertical="center"/>
    </xf>
    <xf numFmtId="0" fontId="57" fillId="0" borderId="0" xfId="0" applyFont="1" applyAlignment="1">
      <alignment vertical="center"/>
    </xf>
    <xf numFmtId="0" fontId="45" fillId="0" borderId="25" xfId="0" applyFont="1" applyBorder="1" applyAlignment="1">
      <alignment horizontal="center" vertical="center"/>
    </xf>
    <xf numFmtId="0" fontId="45" fillId="0" borderId="89" xfId="0" applyFont="1" applyBorder="1" applyAlignment="1">
      <alignment horizontal="center" vertical="center"/>
    </xf>
    <xf numFmtId="0" fontId="53" fillId="0" borderId="0" xfId="0" applyFont="1" applyAlignment="1">
      <alignment vertical="center" justifyLastLine="1"/>
    </xf>
    <xf numFmtId="0" fontId="45" fillId="0" borderId="100" xfId="0" applyFont="1" applyBorder="1" applyAlignment="1">
      <alignment horizontal="distributed" vertical="center"/>
    </xf>
    <xf numFmtId="0" fontId="45" fillId="0" borderId="171" xfId="0" applyFont="1" applyBorder="1" applyAlignment="1">
      <alignment horizontal="distributed" vertical="center" justifyLastLine="1"/>
    </xf>
    <xf numFmtId="0" fontId="45" fillId="0" borderId="22" xfId="0" applyFont="1" applyBorder="1" applyAlignment="1">
      <alignment horizontal="distributed" vertical="center" wrapText="1" justifyLastLine="1"/>
    </xf>
    <xf numFmtId="177" fontId="53" fillId="0" borderId="91" xfId="0" applyNumberFormat="1" applyFont="1" applyBorder="1" applyAlignment="1">
      <alignment vertical="center"/>
    </xf>
    <xf numFmtId="177" fontId="45" fillId="0" borderId="47" xfId="0" applyNumberFormat="1" applyFont="1" applyBorder="1" applyAlignment="1">
      <alignment vertical="center"/>
    </xf>
    <xf numFmtId="0" fontId="45" fillId="0" borderId="96" xfId="0" applyFont="1" applyBorder="1" applyAlignment="1">
      <alignment horizontal="distributed" vertical="center"/>
    </xf>
    <xf numFmtId="177" fontId="53" fillId="0" borderId="159" xfId="0" applyNumberFormat="1" applyFont="1" applyBorder="1" applyAlignment="1">
      <alignment vertical="center"/>
    </xf>
    <xf numFmtId="177" fontId="45" fillId="0" borderId="140" xfId="0" applyNumberFormat="1" applyFont="1" applyBorder="1" applyAlignment="1">
      <alignment vertical="center"/>
    </xf>
    <xf numFmtId="177" fontId="45" fillId="0" borderId="159" xfId="0" applyNumberFormat="1" applyFont="1" applyBorder="1" applyAlignment="1">
      <alignment vertical="center"/>
    </xf>
    <xf numFmtId="177" fontId="53" fillId="0" borderId="86" xfId="0" applyNumberFormat="1" applyFont="1" applyBorder="1" applyAlignment="1">
      <alignment vertical="center"/>
    </xf>
    <xf numFmtId="177" fontId="45" fillId="0" borderId="40" xfId="0" applyNumberFormat="1" applyFont="1" applyBorder="1" applyAlignment="1">
      <alignment vertical="center"/>
    </xf>
    <xf numFmtId="177" fontId="53" fillId="0" borderId="160" xfId="0" applyNumberFormat="1" applyFont="1" applyBorder="1" applyAlignment="1">
      <alignment vertical="center"/>
    </xf>
    <xf numFmtId="177" fontId="45" fillId="0" borderId="297" xfId="0" applyNumberFormat="1" applyFont="1" applyBorder="1" applyAlignment="1">
      <alignment vertical="center"/>
    </xf>
    <xf numFmtId="177" fontId="45" fillId="0" borderId="160" xfId="0" applyNumberFormat="1" applyFont="1" applyBorder="1" applyAlignment="1">
      <alignment vertical="center"/>
    </xf>
    <xf numFmtId="177" fontId="53" fillId="0" borderId="141" xfId="0" applyNumberFormat="1" applyFont="1" applyBorder="1" applyAlignment="1">
      <alignment vertical="center"/>
    </xf>
    <xf numFmtId="177" fontId="45" fillId="0" borderId="139" xfId="0" applyNumberFormat="1" applyFont="1" applyBorder="1" applyAlignment="1">
      <alignment vertical="center"/>
    </xf>
    <xf numFmtId="177" fontId="45" fillId="0" borderId="141" xfId="0" applyNumberFormat="1" applyFont="1" applyBorder="1" applyAlignment="1">
      <alignment vertical="center"/>
    </xf>
    <xf numFmtId="177" fontId="53" fillId="0" borderId="190" xfId="0" applyNumberFormat="1" applyFont="1" applyBorder="1" applyAlignment="1">
      <alignment vertical="center"/>
    </xf>
    <xf numFmtId="177" fontId="45" fillId="0" borderId="180" xfId="0" applyNumberFormat="1" applyFont="1" applyBorder="1" applyAlignment="1">
      <alignment vertical="center"/>
    </xf>
    <xf numFmtId="177" fontId="45" fillId="0" borderId="112" xfId="0" applyNumberFormat="1" applyFont="1" applyBorder="1" applyAlignment="1">
      <alignment vertical="center"/>
    </xf>
    <xf numFmtId="177" fontId="45" fillId="0" borderId="190" xfId="0" applyNumberFormat="1" applyFont="1" applyBorder="1" applyAlignment="1">
      <alignment vertical="center"/>
    </xf>
    <xf numFmtId="177" fontId="45" fillId="0" borderId="17" xfId="0" applyNumberFormat="1" applyFont="1" applyBorder="1" applyAlignment="1">
      <alignment vertical="center"/>
    </xf>
    <xf numFmtId="177" fontId="45" fillId="0" borderId="89" xfId="0" applyNumberFormat="1" applyFont="1" applyBorder="1" applyAlignment="1">
      <alignment vertical="center"/>
    </xf>
    <xf numFmtId="177" fontId="45" fillId="0" borderId="87" xfId="0" applyNumberFormat="1" applyFont="1" applyBorder="1" applyAlignment="1">
      <alignment vertical="center"/>
    </xf>
    <xf numFmtId="177" fontId="45" fillId="0" borderId="18" xfId="0" applyNumberFormat="1" applyFont="1" applyBorder="1" applyAlignment="1">
      <alignment vertical="center"/>
    </xf>
    <xf numFmtId="177" fontId="45" fillId="0" borderId="232" xfId="0" applyNumberFormat="1" applyFont="1" applyBorder="1" applyAlignment="1">
      <alignment vertical="center"/>
    </xf>
    <xf numFmtId="0" fontId="67" fillId="0" borderId="0" xfId="0" applyFont="1"/>
    <xf numFmtId="0" fontId="53" fillId="0" borderId="17" xfId="0" applyFont="1" applyBorder="1" applyAlignment="1">
      <alignment horizontal="distributed" vertical="center" justifyLastLine="1"/>
    </xf>
    <xf numFmtId="0" fontId="53" fillId="0" borderId="89" xfId="0" applyFont="1" applyBorder="1" applyAlignment="1">
      <alignment horizontal="distributed" vertical="center" justifyLastLine="1"/>
    </xf>
    <xf numFmtId="0" fontId="45" fillId="0" borderId="42" xfId="0" applyFont="1" applyBorder="1" applyAlignment="1">
      <alignment horizontal="distributed" vertical="center" justifyLastLine="1"/>
    </xf>
    <xf numFmtId="0" fontId="45" fillId="0" borderId="89" xfId="0" applyFont="1" applyBorder="1" applyAlignment="1">
      <alignment horizontal="distributed" vertical="center" justifyLastLine="1"/>
    </xf>
    <xf numFmtId="0" fontId="45" fillId="0" borderId="274" xfId="0" applyFont="1" applyBorder="1" applyAlignment="1">
      <alignment horizontal="distributed" vertical="center" justifyLastLine="1"/>
    </xf>
    <xf numFmtId="0" fontId="45" fillId="0" borderId="23" xfId="0" applyFont="1" applyBorder="1" applyAlignment="1">
      <alignment vertical="center" wrapText="1"/>
    </xf>
    <xf numFmtId="0" fontId="45" fillId="0" borderId="28" xfId="0" applyFont="1" applyBorder="1" applyAlignment="1">
      <alignment vertical="center"/>
    </xf>
    <xf numFmtId="0" fontId="45" fillId="0" borderId="113" xfId="0" applyFont="1" applyBorder="1" applyAlignment="1">
      <alignment vertical="center"/>
    </xf>
    <xf numFmtId="177" fontId="53" fillId="0" borderId="144" xfId="0" applyNumberFormat="1" applyFont="1" applyBorder="1" applyAlignment="1">
      <alignment vertical="center"/>
    </xf>
    <xf numFmtId="177" fontId="45" fillId="0" borderId="181" xfId="0" applyNumberFormat="1" applyFont="1" applyBorder="1" applyAlignment="1">
      <alignment vertical="center"/>
    </xf>
    <xf numFmtId="0" fontId="45" fillId="0" borderId="20" xfId="0" applyFont="1" applyBorder="1" applyAlignment="1">
      <alignment vertical="center"/>
    </xf>
    <xf numFmtId="0" fontId="45" fillId="0" borderId="159" xfId="0" applyFont="1" applyBorder="1" applyAlignment="1">
      <alignment horizontal="distributed" vertical="center"/>
    </xf>
    <xf numFmtId="0" fontId="45" fillId="0" borderId="86" xfId="0" applyFont="1" applyBorder="1" applyAlignment="1">
      <alignment horizontal="distributed" vertical="center"/>
    </xf>
    <xf numFmtId="177" fontId="45" fillId="0" borderId="245" xfId="0" applyNumberFormat="1" applyFont="1" applyBorder="1" applyAlignment="1">
      <alignment vertical="center"/>
    </xf>
    <xf numFmtId="0" fontId="45" fillId="0" borderId="160" xfId="0" applyFont="1" applyBorder="1" applyAlignment="1">
      <alignment horizontal="distributed" vertical="center"/>
    </xf>
    <xf numFmtId="0" fontId="45" fillId="0" borderId="167" xfId="0" applyFont="1" applyBorder="1" applyAlignment="1">
      <alignment vertical="center"/>
    </xf>
    <xf numFmtId="0" fontId="45" fillId="0" borderId="97" xfId="0" applyFont="1" applyBorder="1" applyAlignment="1">
      <alignment vertical="center"/>
    </xf>
    <xf numFmtId="0" fontId="45" fillId="0" borderId="114" xfId="0" applyFont="1" applyBorder="1" applyAlignment="1">
      <alignment vertical="center"/>
    </xf>
    <xf numFmtId="177" fontId="45" fillId="0" borderId="348" xfId="0" applyNumberFormat="1" applyFont="1" applyBorder="1" applyAlignment="1">
      <alignment vertical="center"/>
    </xf>
    <xf numFmtId="0" fontId="45" fillId="0" borderId="16" xfId="0" applyFont="1" applyBorder="1" applyAlignment="1">
      <alignment vertical="center"/>
    </xf>
    <xf numFmtId="0" fontId="45" fillId="0" borderId="112" xfId="0" applyFont="1" applyBorder="1" applyAlignment="1">
      <alignment vertical="center"/>
    </xf>
    <xf numFmtId="0" fontId="45" fillId="0" borderId="161" xfId="0" applyFont="1" applyBorder="1" applyAlignment="1">
      <alignment vertical="center"/>
    </xf>
    <xf numFmtId="0" fontId="45" fillId="0" borderId="160" xfId="0" applyFont="1" applyBorder="1" applyAlignment="1">
      <alignment vertical="distributed" textRotation="255" justifyLastLine="1"/>
    </xf>
    <xf numFmtId="0" fontId="45" fillId="0" borderId="20" xfId="0" applyFont="1" applyBorder="1" applyAlignment="1">
      <alignment vertical="distributed" textRotation="255" justifyLastLine="1"/>
    </xf>
    <xf numFmtId="0" fontId="45" fillId="0" borderId="29" xfId="0" applyFont="1" applyBorder="1" applyAlignment="1">
      <alignment vertical="distributed" textRotation="255" justifyLastLine="1"/>
    </xf>
    <xf numFmtId="0" fontId="45" fillId="0" borderId="16" xfId="0" applyFont="1" applyBorder="1" applyAlignment="1">
      <alignment vertical="distributed" textRotation="255" justifyLastLine="1"/>
    </xf>
    <xf numFmtId="0" fontId="45" fillId="0" borderId="30" xfId="0" applyFont="1" applyBorder="1" applyAlignment="1">
      <alignment vertical="distributed" textRotation="255" justifyLastLine="1"/>
    </xf>
    <xf numFmtId="0" fontId="72" fillId="0" borderId="23" xfId="0" applyFont="1" applyBorder="1" applyAlignment="1">
      <alignment vertical="center"/>
    </xf>
    <xf numFmtId="0" fontId="72" fillId="0" borderId="34" xfId="0" applyFont="1" applyBorder="1"/>
    <xf numFmtId="0" fontId="72" fillId="0" borderId="16" xfId="0" applyFont="1" applyBorder="1" applyAlignment="1">
      <alignment vertical="center" justifyLastLine="1"/>
    </xf>
    <xf numFmtId="0" fontId="72" fillId="0" borderId="24" xfId="0" applyFont="1" applyBorder="1" applyAlignment="1">
      <alignment vertical="center" justifyLastLine="1"/>
    </xf>
    <xf numFmtId="0" fontId="45" fillId="0" borderId="23" xfId="0" applyFont="1" applyBorder="1" applyAlignment="1">
      <alignment horizontal="right" vertical="center" textRotation="255"/>
    </xf>
    <xf numFmtId="0" fontId="45" fillId="0" borderId="28" xfId="0" applyFont="1" applyBorder="1" applyAlignment="1">
      <alignment vertical="center" textRotation="255"/>
    </xf>
    <xf numFmtId="0" fontId="45" fillId="0" borderId="20" xfId="0" applyFont="1" applyBorder="1" applyAlignment="1">
      <alignment horizontal="right" vertical="center" textRotation="255"/>
    </xf>
    <xf numFmtId="0" fontId="45" fillId="0" borderId="29" xfId="0" applyFont="1" applyBorder="1" applyAlignment="1">
      <alignment vertical="center" textRotation="255"/>
    </xf>
    <xf numFmtId="0" fontId="45" fillId="0" borderId="16" xfId="0" applyFont="1" applyBorder="1" applyAlignment="1">
      <alignment horizontal="right" vertical="center" textRotation="255"/>
    </xf>
    <xf numFmtId="0" fontId="45" fillId="0" borderId="30" xfId="0" applyFont="1" applyBorder="1" applyAlignment="1">
      <alignment vertical="center" textRotation="255"/>
    </xf>
    <xf numFmtId="0" fontId="45" fillId="0" borderId="23" xfId="0" applyFont="1" applyBorder="1" applyAlignment="1">
      <alignment horizontal="distributed" vertical="center"/>
    </xf>
    <xf numFmtId="0" fontId="45" fillId="0" borderId="20" xfId="0" applyFont="1" applyBorder="1" applyAlignment="1">
      <alignment horizontal="distributed" vertical="center"/>
    </xf>
    <xf numFmtId="0" fontId="45" fillId="0" borderId="16" xfId="0" applyFont="1" applyBorder="1" applyAlignment="1">
      <alignment horizontal="distributed" vertical="center"/>
    </xf>
    <xf numFmtId="0" fontId="45" fillId="0" borderId="44" xfId="0" applyFont="1" applyBorder="1" applyAlignment="1">
      <alignment horizontal="distributed" vertical="center"/>
    </xf>
    <xf numFmtId="177" fontId="53" fillId="0" borderId="17" xfId="0" applyNumberFormat="1" applyFont="1" applyBorder="1" applyAlignment="1">
      <alignment vertical="center"/>
    </xf>
    <xf numFmtId="177" fontId="53" fillId="0" borderId="89" xfId="0" applyNumberFormat="1" applyFont="1" applyBorder="1" applyAlignment="1">
      <alignment vertical="center"/>
    </xf>
    <xf numFmtId="177" fontId="45" fillId="0" borderId="42" xfId="0" applyNumberFormat="1" applyFont="1" applyBorder="1" applyAlignment="1">
      <alignment vertical="center"/>
    </xf>
    <xf numFmtId="177" fontId="45" fillId="0" borderId="274" xfId="0" applyNumberFormat="1" applyFont="1" applyBorder="1" applyAlignment="1">
      <alignment vertical="center"/>
    </xf>
    <xf numFmtId="177" fontId="53" fillId="0" borderId="88" xfId="0" applyNumberFormat="1" applyFont="1" applyBorder="1" applyAlignment="1">
      <alignment vertical="center"/>
    </xf>
    <xf numFmtId="177" fontId="45" fillId="0" borderId="39" xfId="0" applyNumberFormat="1" applyFont="1" applyBorder="1" applyAlignment="1">
      <alignment vertical="center"/>
    </xf>
    <xf numFmtId="177" fontId="45" fillId="0" borderId="243" xfId="0" applyNumberFormat="1" applyFont="1" applyBorder="1" applyAlignment="1">
      <alignment vertical="center"/>
    </xf>
    <xf numFmtId="177" fontId="53" fillId="0" borderId="87" xfId="0" applyNumberFormat="1" applyFont="1" applyBorder="1" applyAlignment="1">
      <alignment vertical="center"/>
    </xf>
    <xf numFmtId="177" fontId="45" fillId="0" borderId="41" xfId="0" applyNumberFormat="1" applyFont="1" applyBorder="1" applyAlignment="1">
      <alignment vertical="center"/>
    </xf>
    <xf numFmtId="177" fontId="45" fillId="0" borderId="247" xfId="0" applyNumberFormat="1" applyFont="1" applyBorder="1" applyAlignment="1">
      <alignment vertical="center"/>
    </xf>
    <xf numFmtId="177" fontId="53" fillId="0" borderId="18" xfId="0" applyNumberFormat="1" applyFont="1" applyBorder="1" applyAlignment="1">
      <alignment vertical="center"/>
    </xf>
    <xf numFmtId="177" fontId="53" fillId="0" borderId="232" xfId="0" applyNumberFormat="1" applyFont="1" applyBorder="1" applyAlignment="1">
      <alignment vertical="center"/>
    </xf>
    <xf numFmtId="177" fontId="45" fillId="0" borderId="43" xfId="0" applyNumberFormat="1" applyFont="1" applyBorder="1" applyAlignment="1">
      <alignment vertical="center"/>
    </xf>
    <xf numFmtId="177" fontId="45" fillId="0" borderId="349" xfId="0" applyNumberFormat="1" applyFont="1" applyBorder="1" applyAlignment="1">
      <alignment vertical="center"/>
    </xf>
    <xf numFmtId="177" fontId="45" fillId="0" borderId="226" xfId="0" applyNumberFormat="1" applyFont="1" applyBorder="1" applyAlignment="1">
      <alignment vertical="center"/>
    </xf>
    <xf numFmtId="177" fontId="45" fillId="0" borderId="221" xfId="0" applyNumberFormat="1" applyFont="1" applyBorder="1" applyAlignment="1">
      <alignment vertical="center"/>
    </xf>
    <xf numFmtId="177" fontId="45" fillId="0" borderId="24" xfId="0" applyNumberFormat="1" applyFont="1" applyBorder="1" applyAlignment="1">
      <alignment vertical="center"/>
    </xf>
    <xf numFmtId="177" fontId="45" fillId="0" borderId="223" xfId="0" applyNumberFormat="1" applyFont="1" applyBorder="1" applyAlignment="1">
      <alignment vertical="center"/>
    </xf>
    <xf numFmtId="0" fontId="52" fillId="0" borderId="0" xfId="0" applyFont="1"/>
    <xf numFmtId="0" fontId="53" fillId="0" borderId="52" xfId="0" applyFont="1" applyBorder="1" applyAlignment="1">
      <alignment horizontal="distributed" vertical="center"/>
    </xf>
    <xf numFmtId="0" fontId="45" fillId="0" borderId="27" xfId="0" applyFont="1" applyBorder="1" applyAlignment="1">
      <alignment horizontal="distributed" vertical="center" justifyLastLine="1"/>
    </xf>
    <xf numFmtId="0" fontId="45" fillId="0" borderId="238" xfId="0" applyFont="1" applyBorder="1" applyAlignment="1">
      <alignment horizontal="distributed" vertical="center" justifyLastLine="1"/>
    </xf>
    <xf numFmtId="0" fontId="45" fillId="0" borderId="69" xfId="0" applyFont="1" applyBorder="1" applyAlignment="1">
      <alignment horizontal="distributed" vertical="center" justifyLastLine="1"/>
    </xf>
    <xf numFmtId="177" fontId="53" fillId="0" borderId="66" xfId="0" applyNumberFormat="1" applyFont="1" applyBorder="1" applyAlignment="1">
      <alignment vertical="center"/>
    </xf>
    <xf numFmtId="177" fontId="45" fillId="0" borderId="239" xfId="0" applyNumberFormat="1" applyFont="1" applyBorder="1" applyAlignment="1">
      <alignment vertical="center"/>
    </xf>
    <xf numFmtId="177" fontId="45" fillId="0" borderId="222" xfId="0" applyNumberFormat="1" applyFont="1" applyBorder="1" applyAlignment="1">
      <alignment vertical="center"/>
    </xf>
    <xf numFmtId="177" fontId="53" fillId="0" borderId="237" xfId="0" applyNumberFormat="1" applyFont="1" applyBorder="1" applyAlignment="1">
      <alignment vertical="center"/>
    </xf>
    <xf numFmtId="177" fontId="45" fillId="0" borderId="114" xfId="0" applyNumberFormat="1" applyFont="1" applyBorder="1" applyAlignment="1">
      <alignment vertical="center"/>
    </xf>
    <xf numFmtId="177" fontId="45" fillId="0" borderId="240" xfId="0" applyNumberFormat="1" applyFont="1" applyBorder="1" applyAlignment="1">
      <alignment vertical="center"/>
    </xf>
    <xf numFmtId="177" fontId="45" fillId="0" borderId="25" xfId="0" applyNumberFormat="1" applyFont="1" applyBorder="1" applyAlignment="1">
      <alignment vertical="center"/>
    </xf>
    <xf numFmtId="177" fontId="45" fillId="0" borderId="220" xfId="0" applyNumberFormat="1" applyFont="1" applyBorder="1" applyAlignment="1">
      <alignment vertical="center"/>
    </xf>
    <xf numFmtId="177" fontId="45" fillId="0" borderId="63" xfId="0" applyNumberFormat="1" applyFont="1" applyBorder="1" applyAlignment="1">
      <alignment vertical="center"/>
    </xf>
    <xf numFmtId="177" fontId="45" fillId="0" borderId="227" xfId="0" applyNumberFormat="1" applyFont="1" applyBorder="1" applyAlignment="1">
      <alignment vertical="center"/>
    </xf>
    <xf numFmtId="0" fontId="53" fillId="0" borderId="19" xfId="0" applyFont="1" applyBorder="1" applyAlignment="1">
      <alignment horizontal="distributed" vertical="center"/>
    </xf>
    <xf numFmtId="0" fontId="45" fillId="0" borderId="23" xfId="0" applyFont="1" applyBorder="1" applyAlignment="1">
      <alignment horizontal="center" vertical="center" justifyLastLine="1"/>
    </xf>
    <xf numFmtId="0" fontId="45" fillId="0" borderId="239" xfId="0" applyFont="1" applyBorder="1" applyAlignment="1">
      <alignment horizontal="center" vertical="center" wrapText="1" justifyLastLine="1"/>
    </xf>
    <xf numFmtId="0" fontId="45" fillId="0" borderId="64" xfId="0" applyFont="1" applyBorder="1" applyAlignment="1">
      <alignment horizontal="center" vertical="center" justifyLastLine="1"/>
    </xf>
    <xf numFmtId="0" fontId="53" fillId="0" borderId="28" xfId="0" applyFont="1" applyBorder="1" applyAlignment="1">
      <alignment horizontal="center" vertical="center"/>
    </xf>
    <xf numFmtId="0" fontId="45" fillId="0" borderId="34" xfId="0" applyFont="1" applyBorder="1" applyAlignment="1">
      <alignment horizontal="center" vertical="center" justifyLastLine="1"/>
    </xf>
    <xf numFmtId="0" fontId="45" fillId="0" borderId="71" xfId="0" applyFont="1" applyBorder="1" applyAlignment="1">
      <alignment horizontal="center" vertical="center" justifyLastLine="1"/>
    </xf>
    <xf numFmtId="177" fontId="45" fillId="0" borderId="239" xfId="0" applyNumberFormat="1" applyFont="1" applyBorder="1" applyAlignment="1">
      <alignment vertical="center" shrinkToFit="1"/>
    </xf>
    <xf numFmtId="177" fontId="45" fillId="0" borderId="64" xfId="0" applyNumberFormat="1" applyFont="1" applyBorder="1" applyAlignment="1">
      <alignment vertical="center" shrinkToFit="1"/>
    </xf>
    <xf numFmtId="0" fontId="45" fillId="0" borderId="23" xfId="0" applyFont="1" applyBorder="1" applyAlignment="1">
      <alignment horizontal="center" vertical="center"/>
    </xf>
    <xf numFmtId="0" fontId="45" fillId="0" borderId="34" xfId="0" applyFont="1" applyBorder="1" applyAlignment="1">
      <alignment horizontal="center" vertical="center"/>
    </xf>
    <xf numFmtId="0" fontId="45" fillId="0" borderId="111" xfId="0" applyFont="1" applyBorder="1" applyAlignment="1">
      <alignment horizontal="center" vertical="center"/>
    </xf>
    <xf numFmtId="0" fontId="45" fillId="0" borderId="115" xfId="0" applyFont="1" applyBorder="1" applyAlignment="1">
      <alignment horizontal="center" vertical="center"/>
    </xf>
    <xf numFmtId="0" fontId="45" fillId="0" borderId="132" xfId="0" applyFont="1" applyBorder="1" applyAlignment="1">
      <alignment horizontal="center" vertical="center"/>
    </xf>
    <xf numFmtId="0" fontId="45" fillId="0" borderId="24" xfId="0" applyFont="1" applyBorder="1" applyAlignment="1">
      <alignment horizontal="center" vertical="center"/>
    </xf>
    <xf numFmtId="0" fontId="45" fillId="0" borderId="30" xfId="0" applyFont="1" applyBorder="1" applyAlignment="1">
      <alignment horizontal="center" vertical="center"/>
    </xf>
    <xf numFmtId="0" fontId="45" fillId="0" borderId="111" xfId="0" applyFont="1" applyBorder="1" applyAlignment="1">
      <alignment horizontal="distributed" vertical="center"/>
    </xf>
    <xf numFmtId="0" fontId="45" fillId="0" borderId="115" xfId="0" applyFont="1" applyBorder="1" applyAlignment="1">
      <alignment horizontal="distributed" vertical="center"/>
    </xf>
    <xf numFmtId="0" fontId="45" fillId="0" borderId="132" xfId="0" applyFont="1" applyBorder="1" applyAlignment="1">
      <alignment horizontal="distributed" vertical="center"/>
    </xf>
    <xf numFmtId="0" fontId="45" fillId="0" borderId="29" xfId="0" applyFont="1" applyBorder="1" applyAlignment="1">
      <alignment horizontal="distributed" vertical="center"/>
    </xf>
    <xf numFmtId="177" fontId="53" fillId="0" borderId="32" xfId="0" applyNumberFormat="1" applyFont="1" applyBorder="1" applyAlignment="1">
      <alignment vertical="center" shrinkToFit="1"/>
    </xf>
    <xf numFmtId="177" fontId="45" fillId="0" borderId="18" xfId="0" applyNumberFormat="1" applyFont="1" applyBorder="1" applyAlignment="1">
      <alignment vertical="center" shrinkToFit="1"/>
    </xf>
    <xf numFmtId="177" fontId="45" fillId="0" borderId="225" xfId="0" applyNumberFormat="1" applyFont="1" applyBorder="1" applyAlignment="1">
      <alignment vertical="center" shrinkToFit="1"/>
    </xf>
    <xf numFmtId="177" fontId="45" fillId="0" borderId="26" xfId="0" applyNumberFormat="1" applyFont="1" applyBorder="1" applyAlignment="1">
      <alignment vertical="center" shrinkToFit="1"/>
    </xf>
    <xf numFmtId="177" fontId="53" fillId="0" borderId="14" xfId="0" applyNumberFormat="1" applyFont="1" applyBorder="1" applyAlignment="1">
      <alignment vertical="center" shrinkToFit="1"/>
    </xf>
    <xf numFmtId="177" fontId="45" fillId="0" borderId="68" xfId="0" applyNumberFormat="1" applyFont="1" applyBorder="1" applyAlignment="1">
      <alignment vertical="center" shrinkToFit="1"/>
    </xf>
    <xf numFmtId="0" fontId="74" fillId="0" borderId="0" xfId="0" applyFont="1"/>
    <xf numFmtId="0" fontId="72" fillId="0" borderId="0" xfId="0" applyFont="1"/>
    <xf numFmtId="0" fontId="45" fillId="0" borderId="28" xfId="0" applyFont="1" applyBorder="1" applyAlignment="1">
      <alignment horizontal="distributed" vertical="center"/>
    </xf>
    <xf numFmtId="0" fontId="45" fillId="0" borderId="132" xfId="0" applyFont="1" applyBorder="1" applyAlignment="1">
      <alignment horizontal="distributed" vertical="center" justifyLastLine="1"/>
    </xf>
    <xf numFmtId="0" fontId="45" fillId="0" borderId="145" xfId="0" applyFont="1" applyBorder="1" applyAlignment="1">
      <alignment horizontal="distributed" vertical="center" wrapText="1" justifyLastLine="1"/>
    </xf>
    <xf numFmtId="0" fontId="45" fillId="0" borderId="34" xfId="0" applyFont="1" applyBorder="1" applyAlignment="1">
      <alignment horizontal="distributed" vertical="center"/>
    </xf>
    <xf numFmtId="0" fontId="45" fillId="0" borderId="115" xfId="0" applyFont="1" applyBorder="1" applyAlignment="1">
      <alignment horizontal="distributed" vertical="center" justifyLastLine="1"/>
    </xf>
    <xf numFmtId="0" fontId="45" fillId="0" borderId="4" xfId="0" applyFont="1" applyBorder="1" applyAlignment="1">
      <alignment horizontal="distributed" vertical="center" wrapText="1" justifyLastLine="1"/>
    </xf>
    <xf numFmtId="0" fontId="53" fillId="0" borderId="82" xfId="0" applyFont="1" applyBorder="1" applyAlignment="1">
      <alignment horizontal="distributed" vertical="center" justifyLastLine="1"/>
    </xf>
    <xf numFmtId="0" fontId="45" fillId="0" borderId="23" xfId="0" applyFont="1" applyBorder="1" applyAlignment="1">
      <alignment vertical="distributed" textRotation="255" justifyLastLine="1"/>
    </xf>
    <xf numFmtId="0" fontId="45" fillId="0" borderId="34" xfId="0" applyFont="1" applyBorder="1" applyAlignment="1">
      <alignment vertical="center" wrapText="1"/>
    </xf>
    <xf numFmtId="177" fontId="56" fillId="0" borderId="96" xfId="0" applyNumberFormat="1" applyFont="1" applyBorder="1" applyAlignment="1">
      <alignment vertical="center"/>
    </xf>
    <xf numFmtId="177" fontId="56" fillId="0" borderId="131" xfId="0" applyNumberFormat="1" applyFont="1" applyBorder="1" applyAlignment="1">
      <alignment vertical="center"/>
    </xf>
    <xf numFmtId="177" fontId="56" fillId="0" borderId="144" xfId="0" applyNumberFormat="1" applyFont="1" applyBorder="1" applyAlignment="1">
      <alignment vertical="center"/>
    </xf>
    <xf numFmtId="177" fontId="45" fillId="0" borderId="39" xfId="0" applyNumberFormat="1" applyFont="1" applyBorder="1" applyAlignment="1">
      <alignment vertical="center" justifyLastLine="1"/>
    </xf>
    <xf numFmtId="177" fontId="45" fillId="0" borderId="23" xfId="0" applyNumberFormat="1" applyFont="1" applyBorder="1" applyAlignment="1">
      <alignment vertical="center" justifyLastLine="1"/>
    </xf>
    <xf numFmtId="177" fontId="45" fillId="0" borderId="88" xfId="0" applyNumberFormat="1" applyFont="1" applyBorder="1" applyAlignment="1">
      <alignment vertical="center" justifyLastLine="1"/>
    </xf>
    <xf numFmtId="177" fontId="45" fillId="0" borderId="243" xfId="0" applyNumberFormat="1" applyFont="1" applyBorder="1" applyAlignment="1">
      <alignment vertical="center" justifyLastLine="1"/>
    </xf>
    <xf numFmtId="0" fontId="45" fillId="0" borderId="0" xfId="0" applyFont="1" applyAlignment="1">
      <alignment vertical="center" wrapText="1"/>
    </xf>
    <xf numFmtId="177" fontId="56" fillId="0" borderId="157" xfId="0" applyNumberFormat="1" applyFont="1" applyBorder="1" applyAlignment="1">
      <alignment vertical="center"/>
    </xf>
    <xf numFmtId="177" fontId="56" fillId="0" borderId="159" xfId="0" applyNumberFormat="1" applyFont="1" applyBorder="1" applyAlignment="1">
      <alignment vertical="center"/>
    </xf>
    <xf numFmtId="177" fontId="45" fillId="0" borderId="140" xfId="0" applyNumberFormat="1" applyFont="1" applyBorder="1" applyAlignment="1">
      <alignment vertical="center" justifyLastLine="1"/>
    </xf>
    <xf numFmtId="177" fontId="45" fillId="0" borderId="111" xfId="0" applyNumberFormat="1" applyFont="1" applyBorder="1" applyAlignment="1">
      <alignment vertical="center" justifyLastLine="1"/>
    </xf>
    <xf numFmtId="177" fontId="45" fillId="0" borderId="159" xfId="0" applyNumberFormat="1" applyFont="1" applyBorder="1" applyAlignment="1">
      <alignment vertical="center" justifyLastLine="1"/>
    </xf>
    <xf numFmtId="177" fontId="45" fillId="0" borderId="244" xfId="0" applyNumberFormat="1" applyFont="1" applyBorder="1" applyAlignment="1">
      <alignment vertical="center" justifyLastLine="1"/>
    </xf>
    <xf numFmtId="177" fontId="56" fillId="0" borderId="84" xfId="0" applyNumberFormat="1" applyFont="1" applyBorder="1" applyAlignment="1">
      <alignment vertical="center"/>
    </xf>
    <xf numFmtId="177" fontId="56" fillId="0" borderId="86" xfId="0" applyNumberFormat="1" applyFont="1" applyBorder="1" applyAlignment="1">
      <alignment vertical="center"/>
    </xf>
    <xf numFmtId="177" fontId="45" fillId="0" borderId="40" xfId="0" applyNumberFormat="1" applyFont="1" applyBorder="1" applyAlignment="1">
      <alignment vertical="center" justifyLastLine="1"/>
    </xf>
    <xf numFmtId="177" fontId="45" fillId="0" borderId="20" xfId="0" applyNumberFormat="1" applyFont="1" applyBorder="1" applyAlignment="1">
      <alignment vertical="center" justifyLastLine="1"/>
    </xf>
    <xf numFmtId="177" fontId="45" fillId="0" borderId="86" xfId="0" applyNumberFormat="1" applyFont="1" applyBorder="1" applyAlignment="1">
      <alignment vertical="center" justifyLastLine="1"/>
    </xf>
    <xf numFmtId="177" fontId="45" fillId="0" borderId="245" xfId="0" applyNumberFormat="1" applyFont="1" applyBorder="1" applyAlignment="1">
      <alignment vertical="center" justifyLastLine="1"/>
    </xf>
    <xf numFmtId="177" fontId="56" fillId="0" borderId="156" xfId="0" applyNumberFormat="1" applyFont="1" applyBorder="1" applyAlignment="1">
      <alignment vertical="center"/>
    </xf>
    <xf numFmtId="177" fontId="56" fillId="0" borderId="158" xfId="0" applyNumberFormat="1" applyFont="1" applyBorder="1" applyAlignment="1">
      <alignment vertical="center"/>
    </xf>
    <xf numFmtId="177" fontId="56" fillId="0" borderId="160" xfId="0" applyNumberFormat="1" applyFont="1" applyBorder="1" applyAlignment="1">
      <alignment vertical="center"/>
    </xf>
    <xf numFmtId="177" fontId="45" fillId="0" borderId="297" xfId="0" applyNumberFormat="1" applyFont="1" applyBorder="1" applyAlignment="1">
      <alignment vertical="center" justifyLastLine="1"/>
    </xf>
    <xf numFmtId="177" fontId="45" fillId="0" borderId="156" xfId="0" applyNumberFormat="1" applyFont="1" applyBorder="1" applyAlignment="1">
      <alignment vertical="center" justifyLastLine="1"/>
    </xf>
    <xf numFmtId="177" fontId="45" fillId="0" borderId="160" xfId="0" applyNumberFormat="1" applyFont="1" applyBorder="1" applyAlignment="1">
      <alignment vertical="center" justifyLastLine="1"/>
    </xf>
    <xf numFmtId="177" fontId="45" fillId="0" borderId="246" xfId="0" applyNumberFormat="1" applyFont="1" applyBorder="1" applyAlignment="1">
      <alignment vertical="center" justifyLastLine="1"/>
    </xf>
    <xf numFmtId="177" fontId="56" fillId="0" borderId="111" xfId="0" applyNumberFormat="1" applyFont="1" applyBorder="1" applyAlignment="1">
      <alignment vertical="center" justifyLastLine="1"/>
    </xf>
    <xf numFmtId="177" fontId="56" fillId="0" borderId="157" xfId="0" applyNumberFormat="1" applyFont="1" applyBorder="1" applyAlignment="1">
      <alignment vertical="center" justifyLastLine="1"/>
    </xf>
    <xf numFmtId="177" fontId="56" fillId="0" borderId="159" xfId="0" applyNumberFormat="1" applyFont="1" applyBorder="1" applyAlignment="1">
      <alignment vertical="center" justifyLastLine="1"/>
    </xf>
    <xf numFmtId="0" fontId="45" fillId="0" borderId="30" xfId="0" applyFont="1" applyBorder="1" applyAlignment="1">
      <alignment vertical="center" wrapText="1"/>
    </xf>
    <xf numFmtId="177" fontId="56" fillId="0" borderId="112" xfId="0" applyNumberFormat="1" applyFont="1" applyBorder="1" applyAlignment="1">
      <alignment vertical="center" justifyLastLine="1"/>
    </xf>
    <xf numFmtId="177" fontId="56" fillId="0" borderId="188" xfId="0" applyNumberFormat="1" applyFont="1" applyBorder="1" applyAlignment="1">
      <alignment vertical="center" justifyLastLine="1"/>
    </xf>
    <xf numFmtId="177" fontId="56" fillId="0" borderId="190" xfId="0" applyNumberFormat="1" applyFont="1" applyBorder="1" applyAlignment="1">
      <alignment vertical="center" justifyLastLine="1"/>
    </xf>
    <xf numFmtId="177" fontId="45" fillId="0" borderId="180" xfId="0" applyNumberFormat="1" applyFont="1" applyBorder="1" applyAlignment="1">
      <alignment vertical="center" justifyLastLine="1"/>
    </xf>
    <xf numFmtId="177" fontId="45" fillId="0" borderId="112" xfId="0" applyNumberFormat="1" applyFont="1" applyBorder="1" applyAlignment="1">
      <alignment vertical="center" justifyLastLine="1"/>
    </xf>
    <xf numFmtId="177" fontId="45" fillId="0" borderId="190" xfId="0" applyNumberFormat="1" applyFont="1" applyBorder="1" applyAlignment="1">
      <alignment vertical="center" justifyLastLine="1"/>
    </xf>
    <xf numFmtId="177" fontId="45" fillId="0" borderId="347" xfId="0" applyNumberFormat="1" applyFont="1" applyBorder="1" applyAlignment="1">
      <alignment vertical="center" justifyLastLine="1"/>
    </xf>
    <xf numFmtId="177" fontId="56" fillId="0" borderId="97" xfId="0" applyNumberFormat="1" applyFont="1" applyBorder="1" applyAlignment="1">
      <alignment vertical="center" justifyLastLine="1"/>
    </xf>
    <xf numFmtId="177" fontId="56" fillId="0" borderId="128" xfId="0" applyNumberFormat="1" applyFont="1" applyBorder="1" applyAlignment="1">
      <alignment vertical="center" justifyLastLine="1"/>
    </xf>
    <xf numFmtId="177" fontId="56" fillId="0" borderId="141" xfId="0" applyNumberFormat="1" applyFont="1" applyBorder="1" applyAlignment="1">
      <alignment vertical="center" justifyLastLine="1"/>
    </xf>
    <xf numFmtId="177" fontId="45" fillId="0" borderId="139" xfId="0" applyNumberFormat="1" applyFont="1" applyBorder="1" applyAlignment="1">
      <alignment vertical="center" justifyLastLine="1"/>
    </xf>
    <xf numFmtId="177" fontId="45" fillId="0" borderId="97" xfId="0" applyNumberFormat="1" applyFont="1" applyBorder="1" applyAlignment="1">
      <alignment vertical="center" justifyLastLine="1"/>
    </xf>
    <xf numFmtId="177" fontId="45" fillId="0" borderId="141" xfId="0" applyNumberFormat="1" applyFont="1" applyBorder="1" applyAlignment="1">
      <alignment vertical="center" justifyLastLine="1"/>
    </xf>
    <xf numFmtId="177" fontId="45" fillId="0" borderId="348" xfId="0" applyNumberFormat="1" applyFont="1" applyBorder="1" applyAlignment="1">
      <alignment vertical="center" justifyLastLine="1"/>
    </xf>
    <xf numFmtId="177" fontId="56" fillId="0" borderId="20" xfId="0" applyNumberFormat="1" applyFont="1" applyBorder="1" applyAlignment="1">
      <alignment vertical="center" justifyLastLine="1"/>
    </xf>
    <xf numFmtId="177" fontId="56" fillId="0" borderId="84" xfId="0" applyNumberFormat="1" applyFont="1" applyBorder="1" applyAlignment="1">
      <alignment vertical="center" justifyLastLine="1"/>
    </xf>
    <xf numFmtId="177" fontId="56" fillId="0" borderId="86" xfId="0" applyNumberFormat="1" applyFont="1" applyBorder="1" applyAlignment="1">
      <alignment vertical="center" justifyLastLine="1"/>
    </xf>
    <xf numFmtId="0" fontId="45" fillId="0" borderId="34" xfId="0" applyFont="1" applyBorder="1" applyAlignment="1">
      <alignment vertical="distributed"/>
    </xf>
    <xf numFmtId="0" fontId="45" fillId="0" borderId="0" xfId="0" applyFont="1" applyAlignment="1">
      <alignment vertical="distributed"/>
    </xf>
    <xf numFmtId="0" fontId="45" fillId="0" borderId="24" xfId="0" applyFont="1" applyBorder="1" applyAlignment="1">
      <alignment vertical="distributed"/>
    </xf>
    <xf numFmtId="0" fontId="45" fillId="0" borderId="28" xfId="0" applyFont="1" applyBorder="1" applyAlignment="1">
      <alignment vertical="center" wrapText="1"/>
    </xf>
    <xf numFmtId="0" fontId="45" fillId="0" borderId="24" xfId="0" applyFont="1" applyBorder="1" applyAlignment="1">
      <alignment vertical="center" wrapText="1"/>
    </xf>
    <xf numFmtId="0" fontId="45" fillId="0" borderId="96" xfId="0" applyFont="1" applyBorder="1" applyAlignment="1">
      <alignment vertical="center" textRotation="255" shrinkToFit="1"/>
    </xf>
    <xf numFmtId="0" fontId="45" fillId="0" borderId="20" xfId="0" applyFont="1" applyBorder="1" applyAlignment="1">
      <alignment vertical="center" textRotation="255" shrinkToFit="1"/>
    </xf>
    <xf numFmtId="0" fontId="45" fillId="0" borderId="44" xfId="0" applyFont="1" applyBorder="1" applyAlignment="1">
      <alignment vertical="center" textRotation="255" shrinkToFit="1"/>
    </xf>
    <xf numFmtId="0" fontId="69" fillId="0" borderId="0" xfId="0" applyFont="1" applyAlignment="1">
      <alignment horizontal="center" vertical="center"/>
    </xf>
    <xf numFmtId="0" fontId="57" fillId="0" borderId="0" xfId="0" applyFont="1" applyAlignment="1">
      <alignment horizontal="center" vertical="center"/>
    </xf>
    <xf numFmtId="177" fontId="63" fillId="0" borderId="0" xfId="0" applyNumberFormat="1" applyFont="1" applyAlignment="1">
      <alignment vertical="center"/>
    </xf>
    <xf numFmtId="0" fontId="75" fillId="0" borderId="0" xfId="0" applyFont="1"/>
    <xf numFmtId="0" fontId="53" fillId="0" borderId="241" xfId="0" applyFont="1" applyBorder="1" applyAlignment="1">
      <alignment horizontal="distributed" vertical="center" justifyLastLine="1"/>
    </xf>
    <xf numFmtId="0" fontId="45" fillId="0" borderId="10" xfId="0" applyFont="1" applyBorder="1" applyAlignment="1">
      <alignment horizontal="distributed" vertical="center" justifyLastLine="1"/>
    </xf>
    <xf numFmtId="0" fontId="45" fillId="0" borderId="242" xfId="0" applyFont="1" applyBorder="1" applyAlignment="1">
      <alignment horizontal="distributed" vertical="center" justifyLastLine="1"/>
    </xf>
    <xf numFmtId="0" fontId="45" fillId="0" borderId="61" xfId="0" applyFont="1" applyBorder="1" applyAlignment="1">
      <alignment horizontal="distributed" vertical="center" justifyLastLine="1"/>
    </xf>
    <xf numFmtId="0" fontId="45" fillId="0" borderId="100" xfId="3" applyFont="1" applyBorder="1" applyAlignment="1">
      <alignment horizontal="center" vertical="center"/>
    </xf>
    <xf numFmtId="177" fontId="58" fillId="0" borderId="9" xfId="0" applyNumberFormat="1" applyFont="1" applyBorder="1" applyAlignment="1">
      <alignment vertical="center"/>
    </xf>
    <xf numFmtId="177" fontId="45" fillId="0" borderId="9" xfId="0" applyNumberFormat="1" applyFont="1" applyBorder="1" applyAlignment="1">
      <alignment vertical="center"/>
    </xf>
    <xf numFmtId="0" fontId="45" fillId="0" borderId="19" xfId="0" applyFont="1" applyBorder="1" applyAlignment="1">
      <alignment horizontal="distributed" vertical="center" indent="1"/>
    </xf>
    <xf numFmtId="0" fontId="53" fillId="0" borderId="19" xfId="0" applyFont="1" applyBorder="1" applyAlignment="1">
      <alignment horizontal="distributed" vertical="center" justifyLastLine="1"/>
    </xf>
    <xf numFmtId="0" fontId="53" fillId="0" borderId="23" xfId="0" applyFont="1" applyBorder="1" applyAlignment="1">
      <alignment horizontal="distributed" vertical="center" justifyLastLine="1"/>
    </xf>
    <xf numFmtId="0" fontId="53" fillId="0" borderId="120" xfId="0" applyFont="1" applyBorder="1" applyAlignment="1">
      <alignment horizontal="distributed" vertical="center" justifyLastLine="1"/>
    </xf>
    <xf numFmtId="0" fontId="45" fillId="0" borderId="28" xfId="0" applyFont="1" applyBorder="1" applyAlignment="1">
      <alignment horizontal="distributed" vertical="center" justifyLastLine="1"/>
    </xf>
    <xf numFmtId="0" fontId="45" fillId="0" borderId="83" xfId="0" applyFont="1" applyBorder="1" applyAlignment="1">
      <alignment horizontal="distributed" vertical="center" justifyLastLine="1"/>
    </xf>
    <xf numFmtId="0" fontId="45" fillId="0" borderId="23" xfId="0" applyFont="1" applyBorder="1" applyAlignment="1">
      <alignment horizontal="distributed" vertical="center" justifyLastLine="1"/>
    </xf>
    <xf numFmtId="0" fontId="45" fillId="0" borderId="79" xfId="0" applyFont="1" applyBorder="1" applyAlignment="1">
      <alignment horizontal="distributed" vertical="center" justifyLastLine="1"/>
    </xf>
    <xf numFmtId="0" fontId="45" fillId="0" borderId="19" xfId="0" applyFont="1" applyBorder="1" applyAlignment="1">
      <alignment horizontal="distributed" vertical="center" justifyLastLine="1"/>
    </xf>
    <xf numFmtId="0" fontId="45" fillId="0" borderId="71" xfId="0" applyFont="1" applyBorder="1" applyAlignment="1">
      <alignment horizontal="distributed" vertical="center" justifyLastLine="1"/>
    </xf>
    <xf numFmtId="0" fontId="45" fillId="0" borderId="96" xfId="0" applyFont="1" applyBorder="1" applyAlignment="1">
      <alignment horizontal="distributed" vertical="center" indent="1"/>
    </xf>
    <xf numFmtId="0" fontId="45" fillId="0" borderId="20" xfId="0" applyFont="1" applyBorder="1" applyAlignment="1">
      <alignment horizontal="distributed" vertical="center" indent="1"/>
    </xf>
    <xf numFmtId="0" fontId="45" fillId="0" borderId="16" xfId="0" applyFont="1" applyBorder="1" applyAlignment="1">
      <alignment horizontal="distributed" vertical="center" indent="1"/>
    </xf>
    <xf numFmtId="0" fontId="45" fillId="0" borderId="44" xfId="0" applyFont="1" applyBorder="1" applyAlignment="1">
      <alignment horizontal="distributed" vertical="center" indent="1"/>
    </xf>
    <xf numFmtId="0" fontId="48" fillId="0" borderId="0" xfId="4" applyFont="1">
      <alignment vertical="center"/>
    </xf>
    <xf numFmtId="0" fontId="53" fillId="0" borderId="20" xfId="0" applyFont="1" applyBorder="1" applyAlignment="1">
      <alignment horizontal="center" vertical="center"/>
    </xf>
    <xf numFmtId="0" fontId="53" fillId="0" borderId="82" xfId="0" applyFont="1" applyBorder="1" applyAlignment="1">
      <alignment horizontal="center" vertical="center"/>
    </xf>
    <xf numFmtId="0" fontId="53" fillId="0" borderId="65" xfId="0" applyFont="1" applyBorder="1" applyAlignment="1">
      <alignment horizontal="center" vertical="center"/>
    </xf>
    <xf numFmtId="0" fontId="45" fillId="0" borderId="0" xfId="0" applyFont="1" applyAlignment="1">
      <alignment horizontal="center" vertical="center" justifyLastLine="1"/>
    </xf>
    <xf numFmtId="0" fontId="45" fillId="0" borderId="82" xfId="0" applyFont="1" applyBorder="1" applyAlignment="1">
      <alignment horizontal="center" vertical="center" justifyLastLine="1"/>
    </xf>
    <xf numFmtId="0" fontId="45" fillId="0" borderId="29" xfId="0" applyFont="1" applyBorder="1" applyAlignment="1">
      <alignment horizontal="center" vertical="center" justifyLastLine="1"/>
    </xf>
    <xf numFmtId="0" fontId="45" fillId="0" borderId="20" xfId="0" applyFont="1" applyBorder="1" applyAlignment="1">
      <alignment horizontal="center" vertical="center" justifyLastLine="1"/>
    </xf>
    <xf numFmtId="0" fontId="45" fillId="0" borderId="62" xfId="0" applyFont="1" applyBorder="1" applyAlignment="1">
      <alignment horizontal="center" vertical="center" justifyLastLine="1"/>
    </xf>
    <xf numFmtId="0" fontId="45" fillId="0" borderId="23" xfId="0" applyFont="1" applyBorder="1" applyAlignment="1">
      <alignment vertical="center" textRotation="255" wrapText="1"/>
    </xf>
    <xf numFmtId="0" fontId="45" fillId="0" borderId="20" xfId="0" applyFont="1" applyBorder="1" applyAlignment="1">
      <alignment vertical="center" textRotation="255"/>
    </xf>
    <xf numFmtId="0" fontId="45" fillId="0" borderId="115" xfId="0" applyFont="1" applyBorder="1"/>
    <xf numFmtId="177" fontId="53" fillId="0" borderId="84" xfId="0" applyNumberFormat="1" applyFont="1" applyBorder="1" applyAlignment="1">
      <alignment vertical="center"/>
    </xf>
    <xf numFmtId="0" fontId="45" fillId="0" borderId="167" xfId="0" applyFont="1" applyBorder="1" applyAlignment="1">
      <alignment horizontal="distributed" vertical="center"/>
    </xf>
    <xf numFmtId="177" fontId="53" fillId="0" borderId="128" xfId="0" applyNumberFormat="1" applyFont="1" applyBorder="1" applyAlignment="1">
      <alignment vertical="center"/>
    </xf>
    <xf numFmtId="0" fontId="45" fillId="0" borderId="23" xfId="0" applyFont="1" applyBorder="1" applyAlignment="1">
      <alignment vertical="justify" textRotation="255" wrapText="1"/>
    </xf>
    <xf numFmtId="0" fontId="45" fillId="0" borderId="28" xfId="0" applyFont="1" applyBorder="1" applyAlignment="1">
      <alignment vertical="justify" textRotation="255"/>
    </xf>
    <xf numFmtId="0" fontId="45" fillId="0" borderId="20" xfId="0" applyFont="1" applyBorder="1" applyAlignment="1">
      <alignment vertical="justify" textRotation="255"/>
    </xf>
    <xf numFmtId="0" fontId="45" fillId="0" borderId="29" xfId="0" applyFont="1" applyBorder="1" applyAlignment="1">
      <alignment vertical="justify" textRotation="255"/>
    </xf>
    <xf numFmtId="0" fontId="45" fillId="0" borderId="159" xfId="0" applyFont="1" applyBorder="1" applyAlignment="1">
      <alignment vertical="distributed" textRotation="255" justifyLastLine="1"/>
    </xf>
    <xf numFmtId="0" fontId="45" fillId="0" borderId="44" xfId="0" applyFont="1" applyBorder="1" applyAlignment="1">
      <alignment vertical="center" textRotation="255"/>
    </xf>
    <xf numFmtId="0" fontId="45" fillId="0" borderId="145" xfId="0" applyFont="1" applyBorder="1" applyAlignment="1">
      <alignment vertical="center" textRotation="255"/>
    </xf>
    <xf numFmtId="177" fontId="45" fillId="0" borderId="342" xfId="0" applyNumberFormat="1" applyFont="1" applyBorder="1" applyAlignment="1">
      <alignment vertical="center"/>
    </xf>
    <xf numFmtId="177" fontId="45" fillId="0" borderId="99" xfId="0" applyNumberFormat="1" applyFont="1" applyBorder="1" applyAlignment="1">
      <alignment vertical="center"/>
    </xf>
    <xf numFmtId="177" fontId="45" fillId="0" borderId="98" xfId="0" applyNumberFormat="1" applyFont="1" applyBorder="1" applyAlignment="1">
      <alignment vertical="center"/>
    </xf>
    <xf numFmtId="0" fontId="64" fillId="0" borderId="34" xfId="0" applyFont="1" applyBorder="1" applyAlignment="1">
      <alignment horizontal="distributed" vertical="center"/>
    </xf>
    <xf numFmtId="0" fontId="64" fillId="0" borderId="0" xfId="0" applyFont="1" applyAlignment="1">
      <alignment horizontal="distributed" vertical="center"/>
    </xf>
    <xf numFmtId="0" fontId="64" fillId="0" borderId="34" xfId="0" applyFont="1" applyBorder="1" applyAlignment="1">
      <alignment horizontal="distributed" vertical="center" justifyLastLine="1"/>
    </xf>
    <xf numFmtId="0" fontId="45" fillId="0" borderId="34" xfId="0" applyFont="1" applyBorder="1" applyAlignment="1">
      <alignment horizontal="distributed" vertical="center" justifyLastLine="1"/>
    </xf>
    <xf numFmtId="0" fontId="64" fillId="0" borderId="0" xfId="0" applyFont="1" applyAlignment="1">
      <alignment horizontal="distributed" vertical="center" justifyLastLine="1"/>
    </xf>
    <xf numFmtId="0" fontId="45" fillId="0" borderId="28" xfId="0" applyFont="1" applyBorder="1" applyAlignment="1">
      <alignment vertical="distributed" textRotation="255" justifyLastLine="1"/>
    </xf>
    <xf numFmtId="0" fontId="45" fillId="0" borderId="23" xfId="0" applyFont="1" applyBorder="1" applyAlignment="1">
      <alignment vertical="distributed" textRotation="255" wrapText="1" justifyLastLine="1"/>
    </xf>
    <xf numFmtId="0" fontId="45" fillId="0" borderId="44" xfId="0" applyFont="1" applyBorder="1" applyAlignment="1">
      <alignment horizontal="distributed" vertical="center" justifyLastLine="1"/>
    </xf>
    <xf numFmtId="0" fontId="64" fillId="0" borderId="4" xfId="0" applyFont="1" applyBorder="1" applyAlignment="1">
      <alignment horizontal="distributed" vertical="center" justifyLastLine="1"/>
    </xf>
    <xf numFmtId="0" fontId="45" fillId="0" borderId="4" xfId="0" applyFont="1" applyBorder="1" applyAlignment="1">
      <alignment horizontal="distributed" vertical="center" justifyLastLine="1"/>
    </xf>
    <xf numFmtId="177" fontId="53" fillId="0" borderId="119" xfId="0" applyNumberFormat="1" applyFont="1" applyBorder="1" applyAlignment="1">
      <alignment vertical="center"/>
    </xf>
    <xf numFmtId="177" fontId="45" fillId="0" borderId="82" xfId="0" applyNumberFormat="1" applyFont="1" applyBorder="1" applyAlignment="1">
      <alignment vertical="center"/>
    </xf>
    <xf numFmtId="177" fontId="45" fillId="0" borderId="76" xfId="0" applyNumberFormat="1" applyFont="1" applyBorder="1" applyAlignment="1">
      <alignment vertical="center"/>
    </xf>
    <xf numFmtId="177" fontId="45" fillId="0" borderId="252" xfId="0" applyNumberFormat="1" applyFont="1" applyBorder="1" applyAlignment="1">
      <alignment vertical="center"/>
    </xf>
    <xf numFmtId="177" fontId="45" fillId="0" borderId="185" xfId="0" applyNumberFormat="1" applyFont="1" applyBorder="1" applyAlignment="1">
      <alignment vertical="center"/>
    </xf>
    <xf numFmtId="177" fontId="45" fillId="0" borderId="152" xfId="0" applyNumberFormat="1" applyFont="1" applyBorder="1" applyAlignment="1">
      <alignment vertical="center"/>
    </xf>
    <xf numFmtId="0" fontId="47" fillId="0" borderId="0" xfId="0" applyFont="1" applyAlignment="1">
      <alignment vertical="center" shrinkToFit="1"/>
    </xf>
    <xf numFmtId="0" fontId="45" fillId="0" borderId="24" xfId="0" applyFont="1" applyBorder="1" applyAlignment="1">
      <alignment horizontal="distributed" vertical="center" indent="1" shrinkToFit="1"/>
    </xf>
    <xf numFmtId="0" fontId="45" fillId="0" borderId="0" xfId="0" applyFont="1" applyAlignment="1">
      <alignment horizontal="distributed" vertical="center" indent="1" shrinkToFit="1"/>
    </xf>
    <xf numFmtId="0" fontId="45" fillId="0" borderId="29" xfId="0" applyFont="1" applyBorder="1" applyAlignment="1">
      <alignment horizontal="distributed" vertical="center" indent="1" shrinkToFit="1"/>
    </xf>
    <xf numFmtId="0" fontId="53" fillId="0" borderId="19" xfId="0" applyFont="1" applyBorder="1" applyAlignment="1">
      <alignment horizontal="center" vertical="center" shrinkToFit="1"/>
    </xf>
    <xf numFmtId="0" fontId="45" fillId="0" borderId="23" xfId="0" applyFont="1" applyBorder="1" applyAlignment="1">
      <alignment horizontal="center" vertical="center" shrinkToFit="1"/>
    </xf>
    <xf numFmtId="0" fontId="45" fillId="0" borderId="120" xfId="0" applyFont="1" applyBorder="1" applyAlignment="1">
      <alignment horizontal="center" vertical="center" shrinkToFit="1"/>
    </xf>
    <xf numFmtId="0" fontId="53" fillId="0" borderId="28" xfId="0" applyFont="1" applyBorder="1" applyAlignment="1">
      <alignment horizontal="center" vertical="center" shrinkToFit="1"/>
    </xf>
    <xf numFmtId="0" fontId="45" fillId="0" borderId="83" xfId="0" applyFont="1" applyBorder="1" applyAlignment="1">
      <alignment horizontal="center" vertical="center" shrinkToFit="1"/>
    </xf>
    <xf numFmtId="0" fontId="45" fillId="0" borderId="28" xfId="0" applyFont="1" applyBorder="1" applyAlignment="1">
      <alignment horizontal="center" vertical="center" shrinkToFit="1"/>
    </xf>
    <xf numFmtId="0" fontId="45" fillId="0" borderId="79" xfId="0" applyFont="1" applyBorder="1" applyAlignment="1">
      <alignment horizontal="center" vertical="center" shrinkToFit="1"/>
    </xf>
    <xf numFmtId="0" fontId="45" fillId="0" borderId="0" xfId="0" applyFont="1" applyAlignment="1">
      <alignment horizontal="center" vertical="center" shrinkToFit="1"/>
    </xf>
    <xf numFmtId="0" fontId="45" fillId="0" borderId="29" xfId="0" applyFont="1" applyBorder="1" applyAlignment="1">
      <alignment horizontal="center" vertical="center" shrinkToFit="1"/>
    </xf>
    <xf numFmtId="0" fontId="45" fillId="0" borderId="88" xfId="0" applyFont="1" applyBorder="1" applyAlignment="1">
      <alignment horizontal="center" vertical="center" shrinkToFit="1"/>
    </xf>
    <xf numFmtId="0" fontId="45" fillId="0" borderId="71" xfId="0" applyFont="1" applyBorder="1" applyAlignment="1">
      <alignment horizontal="center" vertical="center" shrinkToFit="1"/>
    </xf>
    <xf numFmtId="177" fontId="45" fillId="0" borderId="119" xfId="0" applyNumberFormat="1" applyFont="1" applyBorder="1" applyAlignment="1">
      <alignment vertical="center" shrinkToFit="1"/>
    </xf>
    <xf numFmtId="177" fontId="45" fillId="0" borderId="76" xfId="0" applyNumberFormat="1" applyFont="1" applyBorder="1" applyAlignment="1">
      <alignment vertical="center" shrinkToFit="1"/>
    </xf>
    <xf numFmtId="177" fontId="45" fillId="0" borderId="163" xfId="0" applyNumberFormat="1" applyFont="1" applyBorder="1" applyAlignment="1">
      <alignment vertical="center" shrinkToFit="1"/>
    </xf>
    <xf numFmtId="177" fontId="53" fillId="0" borderId="0" xfId="0" applyNumberFormat="1" applyFont="1" applyAlignment="1">
      <alignment vertical="center" shrinkToFit="1"/>
    </xf>
    <xf numFmtId="0" fontId="45" fillId="0" borderId="17" xfId="0" applyFont="1" applyBorder="1" applyAlignment="1">
      <alignment horizontal="distributed" vertical="center" wrapText="1" justifyLastLine="1"/>
    </xf>
    <xf numFmtId="0" fontId="45" fillId="0" borderId="96" xfId="0" applyFont="1" applyBorder="1" applyAlignment="1">
      <alignment horizontal="distributed" vertical="center" justifyLastLine="1"/>
    </xf>
    <xf numFmtId="177" fontId="45" fillId="0" borderId="124" xfId="0" applyNumberFormat="1" applyFont="1" applyBorder="1" applyAlignment="1">
      <alignment vertical="center" shrinkToFit="1"/>
    </xf>
    <xf numFmtId="177" fontId="53" fillId="0" borderId="113" xfId="0" applyNumberFormat="1" applyFont="1" applyBorder="1" applyAlignment="1">
      <alignment vertical="center" shrinkToFit="1"/>
    </xf>
    <xf numFmtId="177" fontId="45" fillId="0" borderId="16" xfId="0" applyNumberFormat="1" applyFont="1" applyBorder="1" applyAlignment="1">
      <alignment vertical="center" shrinkToFit="1"/>
    </xf>
    <xf numFmtId="177" fontId="45" fillId="0" borderId="122" xfId="0" applyNumberFormat="1" applyFont="1" applyBorder="1" applyAlignment="1">
      <alignment vertical="center" shrinkToFit="1"/>
    </xf>
    <xf numFmtId="177" fontId="53" fillId="0" borderId="24" xfId="0" applyNumberFormat="1" applyFont="1" applyBorder="1" applyAlignment="1">
      <alignment vertical="center" shrinkToFit="1"/>
    </xf>
    <xf numFmtId="177" fontId="45" fillId="0" borderId="78" xfId="0" applyNumberFormat="1" applyFont="1" applyBorder="1" applyAlignment="1">
      <alignment vertical="center" shrinkToFit="1"/>
    </xf>
    <xf numFmtId="177" fontId="45" fillId="0" borderId="125" xfId="0" applyNumberFormat="1" applyFont="1" applyBorder="1" applyAlignment="1">
      <alignment vertical="center" shrinkToFit="1"/>
    </xf>
    <xf numFmtId="177" fontId="53" fillId="0" borderId="4" xfId="0" applyNumberFormat="1" applyFont="1" applyBorder="1" applyAlignment="1">
      <alignment vertical="center" shrinkToFit="1"/>
    </xf>
    <xf numFmtId="0" fontId="47" fillId="0" borderId="10" xfId="0" applyFont="1" applyBorder="1" applyAlignment="1">
      <alignment horizontal="center" vertical="distributed" textRotation="255" justifyLastLine="1"/>
    </xf>
    <xf numFmtId="0" fontId="45" fillId="0" borderId="10" xfId="0" applyFont="1" applyBorder="1" applyAlignment="1">
      <alignment horizontal="distributed" vertical="center"/>
    </xf>
    <xf numFmtId="177" fontId="66" fillId="0" borderId="0" xfId="0" applyNumberFormat="1" applyFont="1" applyAlignment="1">
      <alignment vertical="center" shrinkToFit="1"/>
    </xf>
    <xf numFmtId="177" fontId="47" fillId="0" borderId="0" xfId="0" applyNumberFormat="1" applyFont="1" applyAlignment="1">
      <alignment vertical="center" shrinkToFit="1"/>
    </xf>
    <xf numFmtId="0" fontId="47" fillId="0" borderId="0" xfId="0" applyFont="1" applyAlignment="1">
      <alignment horizontal="center" vertical="distributed" textRotation="255" justifyLastLine="1"/>
    </xf>
    <xf numFmtId="0" fontId="45" fillId="0" borderId="0" xfId="0" applyFont="1" applyAlignment="1">
      <alignment vertical="center" shrinkToFit="1"/>
    </xf>
    <xf numFmtId="0" fontId="45" fillId="0" borderId="120" xfId="0" applyFont="1" applyBorder="1" applyAlignment="1">
      <alignment horizontal="distributed" vertical="center" justifyLastLine="1"/>
    </xf>
    <xf numFmtId="0" fontId="53" fillId="0" borderId="28" xfId="0" applyFont="1" applyBorder="1" applyAlignment="1">
      <alignment horizontal="distributed" vertical="center" justifyLastLine="1"/>
    </xf>
    <xf numFmtId="0" fontId="45" fillId="0" borderId="88" xfId="0" applyFont="1" applyBorder="1" applyAlignment="1">
      <alignment horizontal="distributed" vertical="center" justifyLastLine="1"/>
    </xf>
    <xf numFmtId="177" fontId="45" fillId="0" borderId="119" xfId="0" applyNumberFormat="1" applyFont="1" applyBorder="1" applyAlignment="1">
      <alignment vertical="center"/>
    </xf>
    <xf numFmtId="177" fontId="53" fillId="0" borderId="31" xfId="0" applyNumberFormat="1" applyFont="1" applyBorder="1" applyAlignment="1">
      <alignment vertical="center"/>
    </xf>
    <xf numFmtId="177" fontId="53" fillId="0" borderId="25" xfId="0" applyNumberFormat="1" applyFont="1" applyBorder="1" applyAlignment="1">
      <alignment vertical="center"/>
    </xf>
    <xf numFmtId="177" fontId="53" fillId="0" borderId="13" xfId="0" applyNumberFormat="1" applyFont="1" applyBorder="1" applyAlignment="1">
      <alignment vertical="center"/>
    </xf>
    <xf numFmtId="177" fontId="45" fillId="0" borderId="163" xfId="0" applyNumberFormat="1" applyFont="1" applyBorder="1" applyAlignment="1">
      <alignment vertical="center"/>
    </xf>
    <xf numFmtId="177" fontId="53" fillId="0" borderId="29" xfId="0" applyNumberFormat="1" applyFont="1" applyBorder="1" applyAlignment="1">
      <alignment vertical="center"/>
    </xf>
    <xf numFmtId="177" fontId="53" fillId="0" borderId="0" xfId="0" applyNumberFormat="1" applyFont="1" applyAlignment="1">
      <alignment vertical="center"/>
    </xf>
    <xf numFmtId="177" fontId="45" fillId="0" borderId="124" xfId="0" applyNumberFormat="1" applyFont="1" applyBorder="1" applyAlignment="1">
      <alignment vertical="center"/>
    </xf>
    <xf numFmtId="177" fontId="53" fillId="0" borderId="116" xfId="0" applyNumberFormat="1" applyFont="1" applyBorder="1" applyAlignment="1">
      <alignment vertical="center"/>
    </xf>
    <xf numFmtId="177" fontId="53" fillId="0" borderId="113" xfId="0" applyNumberFormat="1" applyFont="1" applyBorder="1" applyAlignment="1">
      <alignment vertical="center"/>
    </xf>
    <xf numFmtId="177" fontId="45" fillId="0" borderId="122" xfId="0" applyNumberFormat="1" applyFont="1" applyBorder="1" applyAlignment="1">
      <alignment vertical="center"/>
    </xf>
    <xf numFmtId="177" fontId="53" fillId="0" borderId="30" xfId="0" applyNumberFormat="1" applyFont="1" applyBorder="1" applyAlignment="1">
      <alignment vertical="center"/>
    </xf>
    <xf numFmtId="177" fontId="53" fillId="0" borderId="24" xfId="0" applyNumberFormat="1" applyFont="1" applyBorder="1" applyAlignment="1">
      <alignment vertical="center"/>
    </xf>
    <xf numFmtId="177" fontId="45" fillId="0" borderId="125" xfId="0" applyNumberFormat="1" applyFont="1" applyBorder="1" applyAlignment="1">
      <alignment vertical="center"/>
    </xf>
    <xf numFmtId="177" fontId="53" fillId="0" borderId="145" xfId="0" applyNumberFormat="1" applyFont="1" applyBorder="1" applyAlignment="1">
      <alignment vertical="center"/>
    </xf>
    <xf numFmtId="177" fontId="53" fillId="0" borderId="4" xfId="0" applyNumberFormat="1" applyFont="1" applyBorder="1" applyAlignment="1">
      <alignment vertical="center"/>
    </xf>
    <xf numFmtId="0" fontId="68" fillId="0" borderId="0" xfId="0" applyFont="1" applyAlignment="1">
      <alignment vertical="center"/>
    </xf>
    <xf numFmtId="0" fontId="45" fillId="0" borderId="119" xfId="0" applyFont="1" applyBorder="1" applyAlignment="1">
      <alignment horizontal="distributed" vertical="center" justifyLastLine="1"/>
    </xf>
    <xf numFmtId="0" fontId="45" fillId="0" borderId="82" xfId="0" applyFont="1" applyBorder="1" applyAlignment="1">
      <alignment horizontal="distributed" vertical="center" justifyLastLine="1"/>
    </xf>
    <xf numFmtId="0" fontId="45" fillId="0" borderId="205" xfId="0" applyFont="1" applyBorder="1" applyAlignment="1">
      <alignment horizontal="distributed" vertical="center" justifyLastLine="1"/>
    </xf>
    <xf numFmtId="0" fontId="45" fillId="0" borderId="76" xfId="0" applyFont="1" applyBorder="1" applyAlignment="1">
      <alignment horizontal="distributed" vertical="center" justifyLastLine="1"/>
    </xf>
    <xf numFmtId="177" fontId="45" fillId="0" borderId="205" xfId="0" applyNumberFormat="1" applyFont="1" applyBorder="1" applyAlignment="1">
      <alignment vertical="center"/>
    </xf>
    <xf numFmtId="177" fontId="45" fillId="0" borderId="229" xfId="0" applyNumberFormat="1" applyFont="1" applyBorder="1" applyAlignment="1">
      <alignment vertical="center"/>
    </xf>
    <xf numFmtId="177" fontId="53" fillId="0" borderId="174" xfId="0" applyNumberFormat="1" applyFont="1" applyBorder="1" applyAlignment="1">
      <alignment vertical="center"/>
    </xf>
    <xf numFmtId="177" fontId="45" fillId="0" borderId="166" xfId="0" applyNumberFormat="1" applyFont="1" applyBorder="1" applyAlignment="1">
      <alignment vertical="center"/>
    </xf>
    <xf numFmtId="177" fontId="53" fillId="0" borderId="155" xfId="0" applyNumberFormat="1" applyFont="1" applyBorder="1" applyAlignment="1">
      <alignment vertical="center"/>
    </xf>
    <xf numFmtId="177" fontId="45" fillId="0" borderId="235" xfId="0" applyNumberFormat="1" applyFont="1" applyBorder="1" applyAlignment="1">
      <alignment vertical="center"/>
    </xf>
    <xf numFmtId="177" fontId="45" fillId="0" borderId="234" xfId="0" applyNumberFormat="1" applyFont="1" applyBorder="1" applyAlignment="1">
      <alignment vertical="center"/>
    </xf>
    <xf numFmtId="0" fontId="45" fillId="0" borderId="23" xfId="0" applyFont="1" applyBorder="1" applyAlignment="1">
      <alignment horizontal="distributed" vertical="center" indent="1"/>
    </xf>
    <xf numFmtId="177" fontId="45" fillId="0" borderId="120" xfId="0" applyNumberFormat="1" applyFont="1" applyBorder="1" applyAlignment="1">
      <alignment vertical="center"/>
    </xf>
    <xf numFmtId="177" fontId="45" fillId="0" borderId="228" xfId="0" applyNumberFormat="1" applyFont="1" applyBorder="1" applyAlignment="1">
      <alignment vertical="center"/>
    </xf>
    <xf numFmtId="177" fontId="45" fillId="0" borderId="254" xfId="0" applyNumberFormat="1" applyFont="1" applyBorder="1" applyAlignment="1">
      <alignment vertical="center"/>
    </xf>
    <xf numFmtId="177" fontId="53" fillId="0" borderId="26" xfId="0" applyNumberFormat="1" applyFont="1" applyBorder="1" applyAlignment="1">
      <alignment vertical="center"/>
    </xf>
    <xf numFmtId="177" fontId="45" fillId="0" borderId="255" xfId="0" applyNumberFormat="1" applyFont="1" applyBorder="1" applyAlignment="1">
      <alignment vertical="center"/>
    </xf>
    <xf numFmtId="177" fontId="53" fillId="0" borderId="32" xfId="0" applyNumberFormat="1" applyFont="1" applyBorder="1" applyAlignment="1">
      <alignment vertical="center"/>
    </xf>
    <xf numFmtId="177" fontId="45" fillId="0" borderId="231" xfId="0" applyNumberFormat="1" applyFont="1" applyBorder="1" applyAlignment="1">
      <alignment vertical="center"/>
    </xf>
    <xf numFmtId="177" fontId="53" fillId="0" borderId="10" xfId="0" applyNumberFormat="1" applyFont="1" applyBorder="1" applyAlignment="1">
      <alignment vertical="center"/>
    </xf>
    <xf numFmtId="177" fontId="45" fillId="0" borderId="10" xfId="0" applyNumberFormat="1" applyFont="1" applyBorder="1" applyAlignment="1">
      <alignment vertical="center"/>
    </xf>
    <xf numFmtId="177" fontId="45" fillId="0" borderId="253" xfId="0" applyNumberFormat="1" applyFont="1" applyBorder="1" applyAlignment="1">
      <alignment vertical="center"/>
    </xf>
    <xf numFmtId="0" fontId="45" fillId="0" borderId="253" xfId="0" applyFont="1" applyBorder="1" applyAlignment="1">
      <alignment vertical="center"/>
    </xf>
    <xf numFmtId="0" fontId="45" fillId="0" borderId="10" xfId="0" applyFont="1" applyBorder="1" applyAlignment="1">
      <alignment vertical="center"/>
    </xf>
    <xf numFmtId="0" fontId="45" fillId="0" borderId="9" xfId="0" applyFont="1" applyBorder="1" applyAlignment="1">
      <alignment vertical="center" justifyLastLine="1"/>
    </xf>
    <xf numFmtId="0" fontId="45" fillId="0" borderId="0" xfId="0" applyFont="1" applyAlignment="1">
      <alignment vertical="center" justifyLastLine="1"/>
    </xf>
    <xf numFmtId="0" fontId="45" fillId="0" borderId="0" xfId="0" applyFont="1" applyAlignment="1">
      <alignment horizontal="center" vertical="distributed" textRotation="255"/>
    </xf>
    <xf numFmtId="0" fontId="45" fillId="0" borderId="0" xfId="0" applyFont="1" applyAlignment="1">
      <alignment horizontal="center" vertical="distributed" justifyLastLine="1"/>
    </xf>
    <xf numFmtId="0" fontId="45" fillId="0" borderId="0" xfId="0" applyFont="1" applyAlignment="1">
      <alignment horizontal="center" vertical="distributed" textRotation="255" justifyLastLine="1"/>
    </xf>
    <xf numFmtId="0" fontId="53" fillId="0" borderId="81" xfId="0" applyFont="1" applyBorder="1" applyAlignment="1">
      <alignment horizontal="center" vertical="center" shrinkToFit="1"/>
    </xf>
    <xf numFmtId="0" fontId="53" fillId="0" borderId="15" xfId="0" applyFont="1" applyBorder="1" applyAlignment="1">
      <alignment horizontal="center" vertical="center"/>
    </xf>
    <xf numFmtId="0" fontId="53" fillId="0" borderId="258" xfId="0" applyFont="1" applyBorder="1" applyAlignment="1">
      <alignment horizontal="center" vertical="center"/>
    </xf>
    <xf numFmtId="0" fontId="45" fillId="0" borderId="33" xfId="0" applyFont="1" applyBorder="1" applyAlignment="1">
      <alignment horizontal="center" vertical="center" shrinkToFit="1"/>
    </xf>
    <xf numFmtId="0" fontId="45" fillId="0" borderId="261" xfId="0" applyFont="1" applyBorder="1" applyAlignment="1">
      <alignment horizontal="center" vertical="center"/>
    </xf>
    <xf numFmtId="0" fontId="45" fillId="0" borderId="33" xfId="0" applyFont="1" applyBorder="1" applyAlignment="1">
      <alignment horizontal="center" vertical="center"/>
    </xf>
    <xf numFmtId="0" fontId="45" fillId="0" borderId="81" xfId="0" applyFont="1" applyBorder="1" applyAlignment="1">
      <alignment horizontal="center" vertical="center" shrinkToFit="1"/>
    </xf>
    <xf numFmtId="0" fontId="45" fillId="0" borderId="15" xfId="0" applyFont="1" applyBorder="1" applyAlignment="1">
      <alignment horizontal="center" vertical="center"/>
    </xf>
    <xf numFmtId="0" fontId="45" fillId="0" borderId="264" xfId="0" applyFont="1" applyBorder="1" applyAlignment="1">
      <alignment horizontal="center" vertical="center"/>
    </xf>
    <xf numFmtId="0" fontId="45" fillId="0" borderId="12" xfId="0" applyFont="1" applyBorder="1" applyAlignment="1">
      <alignment horizontal="center" vertical="center" shrinkToFit="1"/>
    </xf>
    <xf numFmtId="0" fontId="45" fillId="0" borderId="266" xfId="0" applyFont="1" applyBorder="1" applyAlignment="1">
      <alignment horizontal="center" vertical="center"/>
    </xf>
    <xf numFmtId="0" fontId="45" fillId="0" borderId="27" xfId="0" applyFont="1" applyBorder="1" applyAlignment="1">
      <alignment horizontal="center" vertical="center"/>
    </xf>
    <xf numFmtId="0" fontId="45" fillId="0" borderId="69" xfId="0" applyFont="1" applyBorder="1" applyAlignment="1">
      <alignment horizontal="center" vertical="center"/>
    </xf>
    <xf numFmtId="177" fontId="45" fillId="0" borderId="13" xfId="0" applyNumberFormat="1" applyFont="1" applyBorder="1" applyAlignment="1">
      <alignment vertical="center" shrinkToFit="1"/>
    </xf>
    <xf numFmtId="177" fontId="53" fillId="0" borderId="65" xfId="0" applyNumberFormat="1" applyFont="1" applyBorder="1" applyAlignment="1">
      <alignment vertical="center"/>
    </xf>
    <xf numFmtId="177" fontId="53" fillId="0" borderId="85" xfId="0" applyNumberFormat="1" applyFont="1" applyBorder="1" applyAlignment="1">
      <alignment vertical="center"/>
    </xf>
    <xf numFmtId="177" fontId="53" fillId="0" borderId="60" xfId="0" applyNumberFormat="1" applyFont="1" applyBorder="1" applyAlignment="1">
      <alignment vertical="center"/>
    </xf>
    <xf numFmtId="177" fontId="45" fillId="0" borderId="50" xfId="0" applyNumberFormat="1" applyFont="1" applyBorder="1" applyAlignment="1">
      <alignment vertical="center" shrinkToFit="1"/>
    </xf>
    <xf numFmtId="177" fontId="45" fillId="0" borderId="265" xfId="0" applyNumberFormat="1" applyFont="1" applyBorder="1" applyAlignment="1">
      <alignment vertical="center"/>
    </xf>
    <xf numFmtId="177" fontId="45" fillId="0" borderId="118" xfId="0" applyNumberFormat="1" applyFont="1" applyBorder="1" applyAlignment="1">
      <alignment vertical="center" shrinkToFit="1"/>
    </xf>
    <xf numFmtId="177" fontId="45" fillId="0" borderId="215" xfId="0" applyNumberFormat="1" applyFont="1" applyBorder="1" applyAlignment="1">
      <alignment vertical="center" shrinkToFit="1"/>
    </xf>
    <xf numFmtId="177" fontId="53" fillId="0" borderId="116" xfId="0" applyNumberFormat="1" applyFont="1" applyBorder="1" applyAlignment="1">
      <alignment vertical="center" shrinkToFit="1"/>
    </xf>
    <xf numFmtId="177" fontId="53" fillId="0" borderId="106" xfId="0" applyNumberFormat="1" applyFont="1" applyBorder="1" applyAlignment="1">
      <alignment vertical="center"/>
    </xf>
    <xf numFmtId="177" fontId="45" fillId="0" borderId="273" xfId="0" applyNumberFormat="1" applyFont="1" applyBorder="1" applyAlignment="1">
      <alignment vertical="center"/>
    </xf>
    <xf numFmtId="0" fontId="76" fillId="0" borderId="0" xfId="0" applyFont="1"/>
    <xf numFmtId="0" fontId="77" fillId="0" borderId="0" xfId="0" applyFont="1"/>
    <xf numFmtId="0" fontId="53" fillId="0" borderId="52" xfId="0" applyFont="1" applyBorder="1" applyAlignment="1">
      <alignment horizontal="distributed" vertical="center" justifyLastLine="1"/>
    </xf>
    <xf numFmtId="0" fontId="45" fillId="0" borderId="367" xfId="0" applyFont="1" applyBorder="1" applyAlignment="1">
      <alignment horizontal="distributed" vertical="center" justifyLastLine="1"/>
    </xf>
    <xf numFmtId="0" fontId="45" fillId="0" borderId="29" xfId="0" applyFont="1" applyBorder="1" applyAlignment="1">
      <alignment horizontal="distributed" vertical="center" indent="2"/>
    </xf>
    <xf numFmtId="177" fontId="53" fillId="0" borderId="271" xfId="0" applyNumberFormat="1" applyFont="1" applyBorder="1" applyAlignment="1">
      <alignment vertical="center"/>
    </xf>
    <xf numFmtId="177" fontId="45" fillId="0" borderId="276" xfId="0" applyNumberFormat="1" applyFont="1" applyBorder="1" applyAlignment="1">
      <alignment vertical="center"/>
    </xf>
    <xf numFmtId="177" fontId="53" fillId="0" borderId="272" xfId="0" applyNumberFormat="1" applyFont="1" applyBorder="1" applyAlignment="1">
      <alignment vertical="center"/>
    </xf>
    <xf numFmtId="177" fontId="45" fillId="0" borderId="277" xfId="0" applyNumberFormat="1" applyFont="1" applyBorder="1" applyAlignment="1">
      <alignment vertical="center"/>
    </xf>
    <xf numFmtId="177" fontId="45" fillId="0" borderId="248" xfId="0" applyNumberFormat="1" applyFont="1" applyBorder="1" applyAlignment="1">
      <alignment vertical="center"/>
    </xf>
    <xf numFmtId="0" fontId="53" fillId="0" borderId="119" xfId="0" applyFont="1" applyBorder="1" applyAlignment="1">
      <alignment horizontal="distributed" vertical="center" justifyLastLine="1"/>
    </xf>
    <xf numFmtId="0" fontId="45" fillId="0" borderId="13" xfId="0" applyFont="1" applyBorder="1" applyAlignment="1">
      <alignment horizontal="distributed" vertical="center" justifyLastLine="1"/>
    </xf>
    <xf numFmtId="0" fontId="45" fillId="0" borderId="156" xfId="0" applyFont="1" applyBorder="1" applyAlignment="1">
      <alignment horizontal="distributed" vertical="center"/>
    </xf>
    <xf numFmtId="0" fontId="45" fillId="0" borderId="20" xfId="0" applyFont="1" applyBorder="1" applyAlignment="1">
      <alignment horizontal="distributed" vertical="center" indent="3"/>
    </xf>
    <xf numFmtId="0" fontId="45" fillId="0" borderId="16" xfId="0" applyFont="1" applyBorder="1" applyAlignment="1">
      <alignment horizontal="distributed" vertical="center" indent="3"/>
    </xf>
    <xf numFmtId="0" fontId="45" fillId="0" borderId="368" xfId="0" applyFont="1" applyBorder="1" applyAlignment="1">
      <alignment horizontal="distributed" vertical="center" justifyLastLine="1"/>
    </xf>
    <xf numFmtId="0" fontId="45" fillId="0" borderId="113" xfId="0" applyFont="1" applyBorder="1" applyAlignment="1">
      <alignment horizontal="center" vertical="center"/>
    </xf>
    <xf numFmtId="177" fontId="45" fillId="0" borderId="290" xfId="0" applyNumberFormat="1" applyFont="1" applyBorder="1" applyAlignment="1">
      <alignment vertical="center"/>
    </xf>
    <xf numFmtId="177" fontId="45" fillId="0" borderId="291" xfId="0" applyNumberFormat="1" applyFont="1" applyBorder="1" applyAlignment="1">
      <alignment vertical="center"/>
    </xf>
    <xf numFmtId="177" fontId="45" fillId="0" borderId="292" xfId="0" applyNumberFormat="1" applyFont="1" applyBorder="1" applyAlignment="1">
      <alignment vertical="center"/>
    </xf>
    <xf numFmtId="0" fontId="45" fillId="0" borderId="20" xfId="0" applyFont="1" applyBorder="1" applyAlignment="1">
      <alignment horizontal="center" vertical="distributed" textRotation="255" justifyLastLine="1"/>
    </xf>
    <xf numFmtId="0" fontId="45" fillId="0" borderId="16" xfId="0" applyFont="1" applyBorder="1" applyAlignment="1">
      <alignment horizontal="center" vertical="distributed" textRotation="255" justifyLastLine="1"/>
    </xf>
    <xf numFmtId="177" fontId="45" fillId="0" borderId="293" xfId="0" applyNumberFormat="1" applyFont="1" applyBorder="1" applyAlignment="1">
      <alignment vertical="center"/>
    </xf>
    <xf numFmtId="0" fontId="45" fillId="0" borderId="4" xfId="0" applyFont="1" applyBorder="1" applyAlignment="1">
      <alignment horizontal="distributed" vertical="center"/>
    </xf>
    <xf numFmtId="0" fontId="45" fillId="0" borderId="20" xfId="0" applyFont="1" applyBorder="1" applyAlignment="1">
      <alignment horizontal="distributed" vertical="center" wrapText="1" justifyLastLine="1"/>
    </xf>
    <xf numFmtId="0" fontId="45" fillId="0" borderId="0" xfId="0" applyFont="1" applyAlignment="1">
      <alignment horizontal="distributed" vertical="center" wrapText="1" justifyLastLine="1"/>
    </xf>
    <xf numFmtId="0" fontId="45" fillId="0" borderId="0" xfId="0" applyFont="1" applyAlignment="1">
      <alignment horizontal="distributed" vertical="center" wrapText="1"/>
    </xf>
    <xf numFmtId="0" fontId="45" fillId="0" borderId="23" xfId="0" applyFont="1" applyBorder="1" applyAlignment="1">
      <alignment horizontal="distributed" vertical="center" wrapText="1"/>
    </xf>
    <xf numFmtId="0" fontId="45" fillId="0" borderId="145" xfId="0" applyFont="1" applyBorder="1" applyAlignment="1">
      <alignment horizontal="distributed" vertical="center"/>
    </xf>
    <xf numFmtId="0" fontId="53" fillId="0" borderId="83" xfId="0" applyFont="1" applyBorder="1" applyAlignment="1">
      <alignment horizontal="distributed" vertical="center" justifyLastLine="1"/>
    </xf>
    <xf numFmtId="0" fontId="53" fillId="0" borderId="64" xfId="0" applyFont="1" applyBorder="1" applyAlignment="1">
      <alignment horizontal="distributed" vertical="center" justifyLastLine="1"/>
    </xf>
    <xf numFmtId="0" fontId="45" fillId="0" borderId="23" xfId="0" applyFont="1" applyBorder="1" applyAlignment="1">
      <alignment vertical="center" textRotation="255" wrapText="1" shrinkToFit="1"/>
    </xf>
    <xf numFmtId="0" fontId="45" fillId="0" borderId="28" xfId="0" applyFont="1" applyBorder="1" applyAlignment="1">
      <alignment vertical="center" textRotation="255" shrinkToFit="1"/>
    </xf>
    <xf numFmtId="177" fontId="53" fillId="0" borderId="64" xfId="0" applyNumberFormat="1" applyFont="1" applyBorder="1" applyAlignment="1">
      <alignment vertical="center"/>
    </xf>
    <xf numFmtId="0" fontId="45" fillId="0" borderId="29" xfId="0" applyFont="1" applyBorder="1" applyAlignment="1">
      <alignment vertical="center" textRotation="255" shrinkToFit="1"/>
    </xf>
    <xf numFmtId="0" fontId="45" fillId="0" borderId="115" xfId="0" applyFont="1" applyBorder="1" applyAlignment="1">
      <alignment horizontal="center" vertical="distributed" textRotation="255" justifyLastLine="1"/>
    </xf>
    <xf numFmtId="177" fontId="53" fillId="0" borderId="137" xfId="0" applyNumberFormat="1" applyFont="1" applyBorder="1" applyAlignment="1">
      <alignment vertical="center"/>
    </xf>
    <xf numFmtId="0" fontId="45" fillId="0" borderId="167" xfId="0" applyFont="1" applyBorder="1" applyAlignment="1">
      <alignment horizontal="center" vertical="distributed" textRotation="255" justifyLastLine="1"/>
    </xf>
    <xf numFmtId="177" fontId="53" fillId="0" borderId="175" xfId="0" applyNumberFormat="1" applyFont="1" applyBorder="1" applyAlignment="1">
      <alignment vertical="center"/>
    </xf>
    <xf numFmtId="0" fontId="45" fillId="0" borderId="97" xfId="0" applyFont="1" applyBorder="1" applyAlignment="1">
      <alignment horizontal="distributed" vertical="center" indent="2"/>
    </xf>
    <xf numFmtId="0" fontId="45" fillId="0" borderId="117" xfId="0" applyFont="1" applyBorder="1" applyAlignment="1">
      <alignment horizontal="distributed" vertical="center" indent="2"/>
    </xf>
    <xf numFmtId="177" fontId="53" fillId="0" borderId="136" xfId="0" applyNumberFormat="1" applyFont="1" applyBorder="1" applyAlignment="1">
      <alignment vertical="center"/>
    </xf>
    <xf numFmtId="0" fontId="45" fillId="0" borderId="16" xfId="0" applyFont="1" applyBorder="1" applyAlignment="1">
      <alignment vertical="center" textRotation="255" shrinkToFit="1"/>
    </xf>
    <xf numFmtId="0" fontId="45" fillId="0" borderId="30" xfId="0" applyFont="1" applyBorder="1" applyAlignment="1">
      <alignment vertical="center" textRotation="255" shrinkToFit="1"/>
    </xf>
    <xf numFmtId="0" fontId="45" fillId="0" borderId="20" xfId="0" applyFont="1" applyBorder="1" applyAlignment="1">
      <alignment horizontal="distributed" vertical="center" indent="2"/>
    </xf>
    <xf numFmtId="0" fontId="45" fillId="0" borderId="23" xfId="0" applyFont="1" applyBorder="1" applyAlignment="1">
      <alignment vertical="top" textRotation="255" wrapText="1"/>
    </xf>
    <xf numFmtId="0" fontId="45" fillId="0" borderId="28" xfId="0" applyFont="1" applyBorder="1" applyAlignment="1">
      <alignment vertical="top" textRotation="255"/>
    </xf>
    <xf numFmtId="0" fontId="45" fillId="0" borderId="20" xfId="0" applyFont="1" applyBorder="1" applyAlignment="1">
      <alignment vertical="top" textRotation="255"/>
    </xf>
    <xf numFmtId="0" fontId="45" fillId="0" borderId="29" xfId="0" applyFont="1" applyBorder="1" applyAlignment="1">
      <alignment vertical="top" textRotation="255"/>
    </xf>
    <xf numFmtId="0" fontId="45" fillId="0" borderId="97" xfId="0" applyFont="1" applyBorder="1" applyAlignment="1">
      <alignment horizontal="distributed" vertical="center"/>
    </xf>
    <xf numFmtId="0" fontId="45" fillId="0" borderId="114" xfId="0" applyFont="1" applyBorder="1" applyAlignment="1">
      <alignment horizontal="distributed" vertical="center"/>
    </xf>
    <xf numFmtId="0" fontId="45" fillId="0" borderId="9" xfId="0" applyFont="1" applyBorder="1" applyAlignment="1">
      <alignment horizontal="center" vertical="distributed" textRotation="255" justifyLastLine="1"/>
    </xf>
    <xf numFmtId="0" fontId="45" fillId="0" borderId="29" xfId="0" applyFont="1" applyBorder="1" applyAlignment="1">
      <alignment horizontal="center" vertical="distributed" textRotation="255" justifyLastLine="1"/>
    </xf>
    <xf numFmtId="0" fontId="45" fillId="0" borderId="30" xfId="0" applyFont="1" applyBorder="1" applyAlignment="1">
      <alignment horizontal="distributed" vertical="center"/>
    </xf>
    <xf numFmtId="0" fontId="45" fillId="0" borderId="74" xfId="0" applyFont="1" applyBorder="1" applyAlignment="1">
      <alignment horizontal="distributed" vertical="center"/>
    </xf>
    <xf numFmtId="0" fontId="45" fillId="0" borderId="31" xfId="0" applyFont="1" applyBorder="1" applyAlignment="1">
      <alignment horizontal="distributed" vertical="center"/>
    </xf>
    <xf numFmtId="0" fontId="45" fillId="0" borderId="73" xfId="0" applyFont="1" applyBorder="1" applyAlignment="1">
      <alignment vertical="center"/>
    </xf>
    <xf numFmtId="0" fontId="45" fillId="0" borderId="9" xfId="0" applyFont="1" applyBorder="1" applyAlignment="1">
      <alignment vertical="center"/>
    </xf>
    <xf numFmtId="0" fontId="45" fillId="0" borderId="207" xfId="0" applyFont="1" applyBorder="1" applyAlignment="1">
      <alignment vertical="center"/>
    </xf>
    <xf numFmtId="177" fontId="45" fillId="0" borderId="84" xfId="1" applyNumberFormat="1" applyFont="1" applyFill="1" applyBorder="1" applyAlignment="1">
      <alignment horizontal="right" vertical="center"/>
    </xf>
    <xf numFmtId="177" fontId="45" fillId="0" borderId="62" xfId="1" applyNumberFormat="1" applyFont="1" applyFill="1" applyBorder="1" applyAlignment="1">
      <alignment horizontal="right" vertical="center"/>
    </xf>
    <xf numFmtId="177" fontId="45" fillId="0" borderId="65" xfId="1" applyNumberFormat="1" applyFont="1" applyFill="1" applyBorder="1" applyAlignment="1">
      <alignment horizontal="right" vertical="center"/>
    </xf>
    <xf numFmtId="177" fontId="45" fillId="0" borderId="163" xfId="1" applyNumberFormat="1" applyFont="1" applyFill="1" applyBorder="1" applyAlignment="1">
      <alignment horizontal="right" vertical="center"/>
    </xf>
    <xf numFmtId="177" fontId="45" fillId="0" borderId="171" xfId="1" applyNumberFormat="1" applyFont="1" applyFill="1" applyBorder="1" applyAlignment="1">
      <alignment horizontal="right" vertical="center"/>
    </xf>
    <xf numFmtId="177" fontId="45" fillId="0" borderId="29" xfId="1" applyNumberFormat="1" applyFont="1" applyFill="1" applyBorder="1" applyAlignment="1">
      <alignment horizontal="right" vertical="center"/>
    </xf>
    <xf numFmtId="177" fontId="45" fillId="0" borderId="309" xfId="1" applyNumberFormat="1" applyFont="1" applyFill="1" applyBorder="1" applyAlignment="1">
      <alignment horizontal="right" vertical="center"/>
    </xf>
    <xf numFmtId="177" fontId="45" fillId="0" borderId="20" xfId="1" applyNumberFormat="1" applyFont="1" applyFill="1" applyBorder="1" applyAlignment="1">
      <alignment horizontal="right" vertical="center"/>
    </xf>
    <xf numFmtId="177" fontId="53" fillId="0" borderId="306" xfId="1" applyNumberFormat="1" applyFont="1" applyFill="1" applyBorder="1" applyAlignment="1">
      <alignment horizontal="right" vertical="center" justifyLastLine="1"/>
    </xf>
    <xf numFmtId="177" fontId="53" fillId="0" borderId="307" xfId="1" applyNumberFormat="1" applyFont="1" applyFill="1" applyBorder="1" applyAlignment="1">
      <alignment horizontal="right" vertical="center" justifyLastLine="1"/>
    </xf>
    <xf numFmtId="177" fontId="53" fillId="0" borderId="304" xfId="1" applyNumberFormat="1" applyFont="1" applyFill="1" applyBorder="1" applyAlignment="1">
      <alignment horizontal="right" vertical="center" justifyLastLine="1"/>
    </xf>
    <xf numFmtId="177" fontId="53" fillId="0" borderId="312" xfId="1" applyNumberFormat="1" applyFont="1" applyFill="1" applyBorder="1" applyAlignment="1">
      <alignment horizontal="right" vertical="center" justifyLastLine="1"/>
    </xf>
    <xf numFmtId="38" fontId="47" fillId="0" borderId="0" xfId="1" applyFont="1" applyFill="1" applyAlignment="1">
      <alignment horizontal="right"/>
    </xf>
    <xf numFmtId="0" fontId="79" fillId="0" borderId="0" xfId="0" applyFont="1" applyAlignment="1">
      <alignment vertical="center"/>
    </xf>
    <xf numFmtId="0" fontId="80" fillId="0" borderId="0" xfId="0" applyFont="1" applyAlignment="1">
      <alignment vertical="center"/>
    </xf>
    <xf numFmtId="38" fontId="80" fillId="0" borderId="0" xfId="1" applyFont="1" applyFill="1" applyAlignment="1">
      <alignment horizontal="right" vertical="center"/>
    </xf>
    <xf numFmtId="0" fontId="61" fillId="0" borderId="0" xfId="0" applyFont="1" applyAlignment="1">
      <alignment vertical="center"/>
    </xf>
    <xf numFmtId="0" fontId="67" fillId="0" borderId="0" xfId="0" applyFont="1" applyAlignment="1">
      <alignment vertical="center"/>
    </xf>
    <xf numFmtId="38" fontId="67" fillId="0" borderId="0" xfId="1" applyFont="1" applyFill="1" applyAlignment="1">
      <alignment horizontal="right" vertical="center"/>
    </xf>
    <xf numFmtId="0" fontId="81" fillId="0" borderId="0" xfId="0" applyFont="1" applyAlignment="1">
      <alignment vertical="center"/>
    </xf>
    <xf numFmtId="0" fontId="58" fillId="0" borderId="0" xfId="0" applyFont="1" applyAlignment="1">
      <alignment vertical="center"/>
    </xf>
    <xf numFmtId="38" fontId="47" fillId="0" borderId="0" xfId="1" applyFont="1" applyFill="1" applyAlignment="1">
      <alignment horizontal="right" vertical="center"/>
    </xf>
    <xf numFmtId="0" fontId="45" fillId="0" borderId="40" xfId="0" applyFont="1" applyBorder="1" applyAlignment="1">
      <alignment horizontal="distributed" vertical="center" justifyLastLine="1"/>
    </xf>
    <xf numFmtId="0" fontId="45" fillId="0" borderId="36" xfId="0" applyFont="1" applyBorder="1" applyAlignment="1">
      <alignment horizontal="distributed" vertical="center" justifyLastLine="1"/>
    </xf>
    <xf numFmtId="0" fontId="53" fillId="0" borderId="73" xfId="0" applyFont="1" applyBorder="1" applyAlignment="1">
      <alignment horizontal="distributed" vertical="center"/>
    </xf>
    <xf numFmtId="177" fontId="53" fillId="0" borderId="13" xfId="1" applyNumberFormat="1" applyFont="1" applyFill="1" applyBorder="1" applyAlignment="1">
      <alignment horizontal="right" vertical="center" justifyLastLine="1"/>
    </xf>
    <xf numFmtId="177" fontId="53" fillId="0" borderId="17" xfId="1" applyNumberFormat="1" applyFont="1" applyFill="1" applyBorder="1" applyAlignment="1">
      <alignment horizontal="right" vertical="center" justifyLastLine="1"/>
    </xf>
    <xf numFmtId="177" fontId="53" fillId="0" borderId="119" xfId="1" applyNumberFormat="1" applyFont="1" applyFill="1" applyBorder="1" applyAlignment="1">
      <alignment horizontal="right" vertical="center" justifyLastLine="1"/>
    </xf>
    <xf numFmtId="177" fontId="53" fillId="0" borderId="31" xfId="1" applyNumberFormat="1" applyFont="1" applyFill="1" applyBorder="1" applyAlignment="1">
      <alignment horizontal="right" vertical="center" justifyLastLine="1"/>
    </xf>
    <xf numFmtId="177" fontId="53" fillId="0" borderId="82" xfId="1" applyNumberFormat="1" applyFont="1" applyFill="1" applyBorder="1" applyAlignment="1">
      <alignment horizontal="right" vertical="center" justifyLastLine="1"/>
    </xf>
    <xf numFmtId="177" fontId="53" fillId="0" borderId="48" xfId="1" applyNumberFormat="1" applyFont="1" applyFill="1" applyBorder="1" applyAlignment="1">
      <alignment horizontal="right" vertical="center" justifyLastLine="1"/>
    </xf>
    <xf numFmtId="177" fontId="53" fillId="0" borderId="36" xfId="1" applyNumberFormat="1" applyFont="1" applyFill="1" applyBorder="1" applyAlignment="1">
      <alignment horizontal="right" vertical="center" justifyLastLine="1"/>
    </xf>
    <xf numFmtId="177" fontId="53" fillId="0" borderId="40" xfId="1" applyNumberFormat="1" applyFont="1" applyFill="1" applyBorder="1" applyAlignment="1">
      <alignment horizontal="right" vertical="center" justifyLastLine="1"/>
    </xf>
    <xf numFmtId="177" fontId="53" fillId="0" borderId="0" xfId="1" applyNumberFormat="1" applyFont="1" applyFill="1" applyBorder="1" applyAlignment="1">
      <alignment horizontal="right" vertical="center" justifyLastLine="1"/>
    </xf>
    <xf numFmtId="177" fontId="53" fillId="0" borderId="63" xfId="1" applyNumberFormat="1" applyFont="1" applyFill="1" applyBorder="1" applyAlignment="1">
      <alignment horizontal="right" vertical="center" justifyLastLine="1"/>
    </xf>
    <xf numFmtId="0" fontId="53" fillId="0" borderId="0" xfId="0" applyFont="1"/>
    <xf numFmtId="0" fontId="53" fillId="0" borderId="93" xfId="0" applyFont="1" applyBorder="1" applyAlignment="1">
      <alignment horizontal="distributed" vertical="center"/>
    </xf>
    <xf numFmtId="0" fontId="53" fillId="0" borderId="116" xfId="0" applyFont="1" applyBorder="1" applyAlignment="1">
      <alignment horizontal="distributed" vertical="center" justifyLastLine="1"/>
    </xf>
    <xf numFmtId="177" fontId="53" fillId="0" borderId="100" xfId="1" applyNumberFormat="1" applyFont="1" applyFill="1" applyBorder="1" applyAlignment="1">
      <alignment horizontal="right" vertical="center" justifyLastLine="1"/>
    </xf>
    <xf numFmtId="177" fontId="53" fillId="0" borderId="96" xfId="1" applyNumberFormat="1" applyFont="1" applyFill="1" applyBorder="1" applyAlignment="1">
      <alignment horizontal="right" vertical="center" justifyLastLine="1"/>
    </xf>
    <xf numFmtId="177" fontId="53" fillId="0" borderId="124" xfId="1" applyNumberFormat="1" applyFont="1" applyFill="1" applyBorder="1" applyAlignment="1">
      <alignment horizontal="right" vertical="center" justifyLastLine="1"/>
    </xf>
    <xf numFmtId="177" fontId="53" fillId="0" borderId="116" xfId="1" applyNumberFormat="1" applyFont="1" applyFill="1" applyBorder="1" applyAlignment="1">
      <alignment horizontal="right" vertical="center" justifyLastLine="1"/>
    </xf>
    <xf numFmtId="177" fontId="53" fillId="0" borderId="131" xfId="1" applyNumberFormat="1" applyFont="1" applyFill="1" applyBorder="1" applyAlignment="1">
      <alignment horizontal="right" vertical="center" justifyLastLine="1"/>
    </xf>
    <xf numFmtId="177" fontId="53" fillId="0" borderId="135" xfId="1" applyNumberFormat="1" applyFont="1" applyFill="1" applyBorder="1" applyAlignment="1">
      <alignment horizontal="right" vertical="center" justifyLastLine="1"/>
    </xf>
    <xf numFmtId="177" fontId="53" fillId="0" borderId="308" xfId="1" applyNumberFormat="1" applyFont="1" applyFill="1" applyBorder="1" applyAlignment="1">
      <alignment horizontal="right" vertical="center" justifyLastLine="1"/>
    </xf>
    <xf numFmtId="177" fontId="53" fillId="0" borderId="106" xfId="1" applyNumberFormat="1" applyFont="1" applyFill="1" applyBorder="1" applyAlignment="1">
      <alignment horizontal="right" vertical="center" justifyLastLine="1"/>
    </xf>
    <xf numFmtId="0" fontId="45" fillId="0" borderId="9" xfId="0" applyFont="1" applyBorder="1" applyAlignment="1">
      <alignment horizontal="left" vertical="center"/>
    </xf>
    <xf numFmtId="0" fontId="45" fillId="0" borderId="0" xfId="0" applyFont="1" applyAlignment="1">
      <alignment horizontal="left" vertical="center"/>
    </xf>
    <xf numFmtId="0" fontId="45" fillId="0" borderId="29" xfId="0" applyFont="1" applyBorder="1" applyAlignment="1">
      <alignment horizontal="left" vertical="center"/>
    </xf>
    <xf numFmtId="177" fontId="45" fillId="0" borderId="0" xfId="1" applyNumberFormat="1" applyFont="1" applyFill="1" applyBorder="1" applyAlignment="1">
      <alignment horizontal="right" vertical="center"/>
    </xf>
    <xf numFmtId="177" fontId="45" fillId="0" borderId="40" xfId="1" applyNumberFormat="1" applyFont="1" applyFill="1" applyBorder="1" applyAlignment="1">
      <alignment horizontal="right" vertical="center"/>
    </xf>
    <xf numFmtId="0" fontId="53" fillId="0" borderId="74" xfId="0" applyFont="1" applyBorder="1" applyAlignment="1">
      <alignment horizontal="distributed" vertical="center" justifyLastLine="1"/>
    </xf>
    <xf numFmtId="0" fontId="53" fillId="0" borderId="73" xfId="0" applyFont="1" applyBorder="1" applyAlignment="1">
      <alignment horizontal="distributed" vertical="center" justifyLastLine="1"/>
    </xf>
    <xf numFmtId="177" fontId="53" fillId="0" borderId="19" xfId="1" applyNumberFormat="1" applyFont="1" applyFill="1" applyBorder="1" applyAlignment="1">
      <alignment horizontal="right" vertical="center" justifyLastLine="1"/>
    </xf>
    <xf numFmtId="177" fontId="53" fillId="0" borderId="23" xfId="1" applyNumberFormat="1" applyFont="1" applyFill="1" applyBorder="1" applyAlignment="1">
      <alignment horizontal="right" vertical="center" justifyLastLine="1"/>
    </xf>
    <xf numFmtId="177" fontId="53" fillId="0" borderId="120" xfId="1" applyNumberFormat="1" applyFont="1" applyFill="1" applyBorder="1" applyAlignment="1">
      <alignment horizontal="right" vertical="center" justifyLastLine="1"/>
    </xf>
    <xf numFmtId="177" fontId="53" fillId="0" borderId="28" xfId="1" applyNumberFormat="1" applyFont="1" applyFill="1" applyBorder="1" applyAlignment="1">
      <alignment horizontal="right" vertical="center" justifyLastLine="1"/>
    </xf>
    <xf numFmtId="177" fontId="53" fillId="0" borderId="83" xfId="1" applyNumberFormat="1" applyFont="1" applyFill="1" applyBorder="1" applyAlignment="1">
      <alignment horizontal="right" vertical="center" justifyLastLine="1"/>
    </xf>
    <xf numFmtId="177" fontId="53" fillId="0" borderId="64" xfId="1" applyNumberFormat="1" applyFont="1" applyFill="1" applyBorder="1" applyAlignment="1">
      <alignment horizontal="right" vertical="center" justifyLastLine="1"/>
    </xf>
    <xf numFmtId="177" fontId="53" fillId="0" borderId="46" xfId="1" applyNumberFormat="1" applyFont="1" applyFill="1" applyBorder="1" applyAlignment="1">
      <alignment horizontal="right" vertical="center" justifyLastLine="1"/>
    </xf>
    <xf numFmtId="177" fontId="53" fillId="0" borderId="71" xfId="1" applyNumberFormat="1" applyFont="1" applyFill="1" applyBorder="1" applyAlignment="1">
      <alignment horizontal="right" vertical="center" justifyLastLine="1"/>
    </xf>
    <xf numFmtId="0" fontId="45" fillId="0" borderId="301" xfId="0" applyFont="1" applyBorder="1" applyAlignment="1">
      <alignment horizontal="left" vertical="center"/>
    </xf>
    <xf numFmtId="0" fontId="45" fillId="0" borderId="115" xfId="0" applyFont="1" applyBorder="1" applyAlignment="1">
      <alignment horizontal="left" vertical="center"/>
    </xf>
    <xf numFmtId="0" fontId="45" fillId="0" borderId="132" xfId="0" applyFont="1" applyBorder="1" applyAlignment="1">
      <alignment horizontal="left" vertical="center"/>
    </xf>
    <xf numFmtId="177" fontId="45" fillId="0" borderId="103" xfId="1" applyNumberFormat="1" applyFont="1" applyFill="1" applyBorder="1" applyAlignment="1">
      <alignment horizontal="right" vertical="center"/>
    </xf>
    <xf numFmtId="177" fontId="45" fillId="0" borderId="111" xfId="1" applyNumberFormat="1" applyFont="1" applyFill="1" applyBorder="1" applyAlignment="1">
      <alignment horizontal="right" vertical="center"/>
    </xf>
    <xf numFmtId="177" fontId="45" fillId="0" borderId="162" xfId="1" applyNumberFormat="1" applyFont="1" applyFill="1" applyBorder="1" applyAlignment="1">
      <alignment horizontal="right" vertical="center"/>
    </xf>
    <xf numFmtId="177" fontId="45" fillId="0" borderId="132" xfId="1" applyNumberFormat="1" applyFont="1" applyFill="1" applyBorder="1" applyAlignment="1">
      <alignment horizontal="right" vertical="center"/>
    </xf>
    <xf numFmtId="177" fontId="45" fillId="0" borderId="157" xfId="1" applyNumberFormat="1" applyFont="1" applyFill="1" applyBorder="1" applyAlignment="1">
      <alignment horizontal="right" vertical="center"/>
    </xf>
    <xf numFmtId="177" fontId="45" fillId="0" borderId="137" xfId="1" applyNumberFormat="1" applyFont="1" applyFill="1" applyBorder="1" applyAlignment="1">
      <alignment horizontal="right" vertical="center"/>
    </xf>
    <xf numFmtId="177" fontId="45" fillId="0" borderId="310" xfId="1" applyNumberFormat="1" applyFont="1" applyFill="1" applyBorder="1" applyAlignment="1">
      <alignment horizontal="right" vertical="center"/>
    </xf>
    <xf numFmtId="177" fontId="45" fillId="0" borderId="146" xfId="1" applyNumberFormat="1" applyFont="1" applyFill="1" applyBorder="1" applyAlignment="1">
      <alignment horizontal="right" vertical="center"/>
    </xf>
    <xf numFmtId="0" fontId="53" fillId="0" borderId="93" xfId="0" applyFont="1" applyBorder="1" applyAlignment="1">
      <alignment horizontal="distributed" vertical="center" justifyLastLine="1"/>
    </xf>
    <xf numFmtId="177" fontId="45" fillId="0" borderId="122" xfId="1" applyNumberFormat="1" applyFont="1" applyFill="1" applyBorder="1" applyAlignment="1">
      <alignment horizontal="right" vertical="center"/>
    </xf>
    <xf numFmtId="177" fontId="53" fillId="0" borderId="120" xfId="1" applyNumberFormat="1" applyFont="1" applyFill="1" applyBorder="1" applyAlignment="1">
      <alignment horizontal="right" vertical="center"/>
    </xf>
    <xf numFmtId="0" fontId="53" fillId="0" borderId="302" xfId="0" applyFont="1" applyBorder="1" applyAlignment="1">
      <alignment horizontal="distributed" vertical="center" justifyLastLine="1"/>
    </xf>
    <xf numFmtId="0" fontId="53" fillId="0" borderId="251" xfId="0" applyFont="1" applyBorder="1" applyAlignment="1">
      <alignment horizontal="distributed" vertical="center" justifyLastLine="1"/>
    </xf>
    <xf numFmtId="177" fontId="53" fillId="0" borderId="303" xfId="1" applyNumberFormat="1" applyFont="1" applyFill="1" applyBorder="1" applyAlignment="1">
      <alignment horizontal="right" vertical="center" justifyLastLine="1"/>
    </xf>
    <xf numFmtId="177" fontId="53" fillId="0" borderId="249" xfId="1" applyNumberFormat="1" applyFont="1" applyFill="1" applyBorder="1" applyAlignment="1">
      <alignment horizontal="right" vertical="center" justifyLastLine="1"/>
    </xf>
    <xf numFmtId="177" fontId="53" fillId="0" borderId="251" xfId="1" applyNumberFormat="1" applyFont="1" applyFill="1" applyBorder="1" applyAlignment="1">
      <alignment horizontal="right" vertical="center" justifyLastLine="1"/>
    </xf>
    <xf numFmtId="177" fontId="53" fillId="0" borderId="311" xfId="1" applyNumberFormat="1" applyFont="1" applyFill="1" applyBorder="1" applyAlignment="1">
      <alignment horizontal="right" vertical="center" justifyLastLine="1"/>
    </xf>
    <xf numFmtId="0" fontId="53" fillId="0" borderId="207" xfId="0" applyFont="1" applyBorder="1" applyAlignment="1">
      <alignment horizontal="right" vertical="center" justifyLastLine="1"/>
    </xf>
    <xf numFmtId="0" fontId="53" fillId="0" borderId="145" xfId="0" applyFont="1" applyBorder="1" applyAlignment="1">
      <alignment horizontal="right" vertical="center" justifyLastLine="1"/>
    </xf>
    <xf numFmtId="177" fontId="53" fillId="0" borderId="14" xfId="0" applyNumberFormat="1" applyFont="1" applyBorder="1" applyAlignment="1">
      <alignment horizontal="right" vertical="center"/>
    </xf>
    <xf numFmtId="177" fontId="53" fillId="0" borderId="18" xfId="0" applyNumberFormat="1" applyFont="1" applyBorder="1" applyAlignment="1">
      <alignment horizontal="right" vertical="center"/>
    </xf>
    <xf numFmtId="177" fontId="53" fillId="0" borderId="305" xfId="0" applyNumberFormat="1" applyFont="1" applyBorder="1" applyAlignment="1">
      <alignment horizontal="right" vertical="center"/>
    </xf>
    <xf numFmtId="177" fontId="53" fillId="0" borderId="32" xfId="0" applyNumberFormat="1" applyFont="1" applyBorder="1" applyAlignment="1">
      <alignment horizontal="right" vertical="center"/>
    </xf>
    <xf numFmtId="177" fontId="53" fillId="0" borderId="91" xfId="0" applyNumberFormat="1" applyFont="1" applyBorder="1" applyAlignment="1">
      <alignment horizontal="right" vertical="center"/>
    </xf>
    <xf numFmtId="177" fontId="53" fillId="0" borderId="49" xfId="0" applyNumberFormat="1" applyFont="1" applyBorder="1" applyAlignment="1">
      <alignment horizontal="right" vertical="center"/>
    </xf>
    <xf numFmtId="177" fontId="53" fillId="0" borderId="43" xfId="0" applyNumberFormat="1" applyFont="1" applyBorder="1" applyAlignment="1">
      <alignment horizontal="right" vertical="center"/>
    </xf>
    <xf numFmtId="177" fontId="53" fillId="0" borderId="40" xfId="0" applyNumberFormat="1" applyFont="1" applyBorder="1" applyAlignment="1">
      <alignment horizontal="right" vertical="center"/>
    </xf>
    <xf numFmtId="177" fontId="53" fillId="0" borderId="0" xfId="0" applyNumberFormat="1" applyFont="1" applyAlignment="1">
      <alignment horizontal="right" vertical="center"/>
    </xf>
    <xf numFmtId="177" fontId="53" fillId="0" borderId="255" xfId="0" applyNumberFormat="1" applyFont="1" applyBorder="1" applyAlignment="1">
      <alignment horizontal="right" vertical="center"/>
    </xf>
    <xf numFmtId="177" fontId="53" fillId="0" borderId="26" xfId="0" applyNumberFormat="1" applyFont="1" applyBorder="1" applyAlignment="1">
      <alignment horizontal="right" vertical="center"/>
    </xf>
    <xf numFmtId="177" fontId="53" fillId="0" borderId="68" xfId="0" applyNumberFormat="1" applyFont="1" applyBorder="1" applyAlignment="1">
      <alignment horizontal="right" vertical="center"/>
    </xf>
    <xf numFmtId="0" fontId="53" fillId="0" borderId="0" xfId="0" applyFont="1" applyAlignment="1">
      <alignment horizontal="right" vertical="center"/>
    </xf>
    <xf numFmtId="38" fontId="45" fillId="0" borderId="0" xfId="1" applyFont="1" applyFill="1" applyBorder="1" applyAlignment="1">
      <alignment horizontal="right"/>
    </xf>
    <xf numFmtId="38" fontId="45" fillId="0" borderId="0" xfId="1" applyFont="1" applyFill="1" applyAlignment="1">
      <alignment horizontal="right"/>
    </xf>
    <xf numFmtId="177" fontId="45" fillId="0" borderId="65" xfId="0" applyNumberFormat="1" applyFont="1" applyBorder="1" applyAlignment="1">
      <alignment vertical="center"/>
    </xf>
    <xf numFmtId="177" fontId="53" fillId="0" borderId="313" xfId="0" applyNumberFormat="1" applyFont="1" applyBorder="1" applyAlignment="1">
      <alignment vertical="center"/>
    </xf>
    <xf numFmtId="177" fontId="53" fillId="0" borderId="250" xfId="0" applyNumberFormat="1" applyFont="1" applyBorder="1" applyAlignment="1">
      <alignment vertical="center"/>
    </xf>
    <xf numFmtId="177" fontId="53" fillId="0" borderId="249" xfId="0" applyNumberFormat="1" applyFont="1" applyBorder="1" applyAlignment="1">
      <alignment vertical="center"/>
    </xf>
    <xf numFmtId="177" fontId="53" fillId="0" borderId="314" xfId="0" applyNumberFormat="1" applyFont="1" applyBorder="1" applyAlignment="1">
      <alignment vertical="center"/>
    </xf>
    <xf numFmtId="177" fontId="53" fillId="0" borderId="306" xfId="0" applyNumberFormat="1" applyFont="1" applyBorder="1" applyAlignment="1">
      <alignment vertical="center"/>
    </xf>
    <xf numFmtId="177" fontId="53" fillId="0" borderId="307" xfId="0" applyNumberFormat="1" applyFont="1" applyBorder="1" applyAlignment="1">
      <alignment vertical="center"/>
    </xf>
    <xf numFmtId="177" fontId="53" fillId="0" borderId="205" xfId="0" applyNumberFormat="1" applyFont="1" applyBorder="1" applyAlignment="1">
      <alignment vertical="center"/>
    </xf>
    <xf numFmtId="177" fontId="53" fillId="0" borderId="76" xfId="0" applyNumberFormat="1" applyFont="1" applyBorder="1" applyAlignment="1">
      <alignment vertical="center"/>
    </xf>
    <xf numFmtId="177" fontId="53" fillId="0" borderId="82" xfId="0" applyNumberFormat="1" applyFont="1" applyBorder="1" applyAlignment="1">
      <alignment vertical="center"/>
    </xf>
    <xf numFmtId="177" fontId="53" fillId="0" borderId="48" xfId="0" applyNumberFormat="1" applyFont="1" applyBorder="1" applyAlignment="1">
      <alignment vertical="center"/>
    </xf>
    <xf numFmtId="177" fontId="53" fillId="0" borderId="63" xfId="0" applyNumberFormat="1" applyFont="1" applyBorder="1" applyAlignment="1">
      <alignment vertical="center"/>
    </xf>
    <xf numFmtId="0" fontId="53" fillId="0" borderId="0" xfId="0" applyFont="1" applyAlignment="1">
      <alignment vertical="center"/>
    </xf>
    <xf numFmtId="177" fontId="53" fillId="0" borderId="234" xfId="0" applyNumberFormat="1" applyFont="1" applyBorder="1" applyAlignment="1">
      <alignment vertical="center"/>
    </xf>
    <xf numFmtId="177" fontId="53" fillId="0" borderId="201" xfId="0" applyNumberFormat="1" applyFont="1" applyBorder="1" applyAlignment="1">
      <alignment vertical="center"/>
    </xf>
    <xf numFmtId="177" fontId="53" fillId="0" borderId="135" xfId="0" applyNumberFormat="1" applyFont="1" applyBorder="1" applyAlignment="1">
      <alignment vertical="center"/>
    </xf>
    <xf numFmtId="177" fontId="47" fillId="0" borderId="157" xfId="0" applyNumberFormat="1" applyFont="1" applyBorder="1"/>
    <xf numFmtId="177" fontId="47" fillId="0" borderId="29" xfId="0" applyNumberFormat="1" applyFont="1" applyBorder="1"/>
    <xf numFmtId="177" fontId="47" fillId="0" borderId="62" xfId="0" applyNumberFormat="1" applyFont="1" applyBorder="1"/>
    <xf numFmtId="177" fontId="47" fillId="0" borderId="84" xfId="0" applyNumberFormat="1" applyFont="1" applyBorder="1"/>
    <xf numFmtId="177" fontId="47" fillId="0" borderId="85" xfId="0" applyNumberFormat="1" applyFont="1" applyBorder="1"/>
    <xf numFmtId="177" fontId="53" fillId="0" borderId="304" xfId="0" applyNumberFormat="1" applyFont="1" applyBorder="1" applyAlignment="1">
      <alignment vertical="center"/>
    </xf>
    <xf numFmtId="177" fontId="53" fillId="0" borderId="312" xfId="0" applyNumberFormat="1" applyFont="1" applyBorder="1" applyAlignment="1">
      <alignment vertical="center"/>
    </xf>
    <xf numFmtId="0" fontId="53" fillId="0" borderId="75" xfId="0" applyFont="1" applyBorder="1" applyAlignment="1">
      <alignment horizontal="distributed" vertical="center" justifyLastLine="1"/>
    </xf>
    <xf numFmtId="0" fontId="53" fillId="0" borderId="32" xfId="0" applyFont="1" applyBorder="1" applyAlignment="1">
      <alignment horizontal="distributed" vertical="center" justifyLastLine="1"/>
    </xf>
    <xf numFmtId="177" fontId="53" fillId="0" borderId="305" xfId="0" applyNumberFormat="1" applyFont="1" applyBorder="1" applyAlignment="1">
      <alignment vertical="center"/>
    </xf>
    <xf numFmtId="177" fontId="53" fillId="0" borderId="231" xfId="0" applyNumberFormat="1" applyFont="1" applyBorder="1" applyAlignment="1">
      <alignment vertical="center"/>
    </xf>
    <xf numFmtId="177" fontId="53" fillId="0" borderId="254" xfId="0" applyNumberFormat="1" applyFont="1" applyBorder="1" applyAlignment="1">
      <alignment vertical="center"/>
    </xf>
    <xf numFmtId="177" fontId="53" fillId="0" borderId="255" xfId="0" applyNumberFormat="1" applyFont="1" applyBorder="1" applyAlignment="1">
      <alignment vertical="center"/>
    </xf>
    <xf numFmtId="177" fontId="53" fillId="0" borderId="49" xfId="0" applyNumberFormat="1" applyFont="1" applyBorder="1" applyAlignment="1">
      <alignment vertical="center"/>
    </xf>
    <xf numFmtId="177" fontId="53" fillId="0" borderId="68" xfId="0" applyNumberFormat="1" applyFont="1" applyBorder="1" applyAlignment="1">
      <alignment vertical="center"/>
    </xf>
    <xf numFmtId="38" fontId="53" fillId="0" borderId="303" xfId="1" applyFont="1" applyFill="1" applyBorder="1" applyAlignment="1">
      <alignment horizontal="right" vertical="center" justifyLastLine="1"/>
    </xf>
    <xf numFmtId="38" fontId="53" fillId="0" borderId="14" xfId="1" applyFont="1" applyFill="1" applyBorder="1" applyAlignment="1">
      <alignment horizontal="right" vertical="center" justifyLastLine="1"/>
    </xf>
    <xf numFmtId="0" fontId="75" fillId="0" borderId="0" xfId="0" applyFont="1" applyAlignment="1">
      <alignment vertical="center"/>
    </xf>
    <xf numFmtId="0" fontId="45" fillId="0" borderId="65" xfId="0" applyFont="1" applyBorder="1" applyAlignment="1">
      <alignment horizontal="distributed" vertical="center" justifyLastLine="1"/>
    </xf>
    <xf numFmtId="0" fontId="45" fillId="0" borderId="36" xfId="0" applyFont="1" applyBorder="1" applyAlignment="1">
      <alignment horizontal="center" vertical="center"/>
    </xf>
    <xf numFmtId="0" fontId="45" fillId="0" borderId="119" xfId="0" applyFont="1" applyBorder="1" applyAlignment="1">
      <alignment horizontal="center" vertical="center"/>
    </xf>
    <xf numFmtId="0" fontId="45" fillId="0" borderId="0" xfId="3" applyFont="1" applyAlignment="1">
      <alignment horizontal="center" vertical="center"/>
    </xf>
    <xf numFmtId="0" fontId="45" fillId="0" borderId="65" xfId="0" applyFont="1" applyBorder="1" applyAlignment="1">
      <alignment horizontal="center" vertical="center"/>
    </xf>
    <xf numFmtId="38" fontId="53" fillId="0" borderId="13" xfId="1" applyFont="1" applyFill="1" applyBorder="1" applyAlignment="1">
      <alignment horizontal="right" vertical="center" justifyLastLine="1"/>
    </xf>
    <xf numFmtId="38" fontId="53" fillId="0" borderId="17" xfId="1" applyFont="1" applyFill="1" applyBorder="1" applyAlignment="1">
      <alignment horizontal="right" vertical="center" justifyLastLine="1"/>
    </xf>
    <xf numFmtId="38" fontId="53" fillId="0" borderId="119" xfId="1" applyFont="1" applyFill="1" applyBorder="1" applyAlignment="1">
      <alignment horizontal="right" vertical="center" justifyLastLine="1"/>
    </xf>
    <xf numFmtId="38" fontId="53" fillId="0" borderId="31" xfId="1" applyFont="1" applyFill="1" applyBorder="1" applyAlignment="1">
      <alignment horizontal="right" vertical="center" justifyLastLine="1"/>
    </xf>
    <xf numFmtId="38" fontId="53" fillId="0" borderId="82" xfId="1" applyFont="1" applyFill="1" applyBorder="1" applyAlignment="1">
      <alignment horizontal="right" vertical="center" justifyLastLine="1"/>
    </xf>
    <xf numFmtId="38" fontId="53" fillId="0" borderId="25" xfId="1" applyFont="1" applyFill="1" applyBorder="1" applyAlignment="1">
      <alignment horizontal="right" vertical="center" justifyLastLine="1"/>
    </xf>
    <xf numFmtId="38" fontId="53" fillId="0" borderId="36" xfId="1" applyFont="1" applyFill="1" applyBorder="1" applyAlignment="1">
      <alignment horizontal="right" vertical="center" justifyLastLine="1"/>
    </xf>
    <xf numFmtId="38" fontId="53" fillId="0" borderId="0" xfId="1" applyFont="1" applyFill="1" applyBorder="1" applyAlignment="1">
      <alignment horizontal="right" vertical="center" justifyLastLine="1"/>
    </xf>
    <xf numFmtId="38" fontId="53" fillId="0" borderId="65" xfId="1" applyFont="1" applyFill="1" applyBorder="1" applyAlignment="1">
      <alignment horizontal="right" vertical="center" justifyLastLine="1"/>
    </xf>
    <xf numFmtId="38" fontId="53" fillId="0" borderId="63" xfId="1" applyFont="1" applyFill="1" applyBorder="1" applyAlignment="1">
      <alignment horizontal="right" vertical="center" justifyLastLine="1"/>
    </xf>
    <xf numFmtId="38" fontId="53" fillId="0" borderId="100" xfId="1" applyFont="1" applyFill="1" applyBorder="1" applyAlignment="1">
      <alignment horizontal="right" vertical="center" justifyLastLine="1"/>
    </xf>
    <xf numFmtId="38" fontId="53" fillId="0" borderId="96" xfId="1" applyFont="1" applyFill="1" applyBorder="1" applyAlignment="1">
      <alignment horizontal="right" vertical="center" justifyLastLine="1"/>
    </xf>
    <xf numFmtId="38" fontId="53" fillId="0" borderId="124" xfId="1" applyFont="1" applyFill="1" applyBorder="1" applyAlignment="1">
      <alignment horizontal="right" vertical="center" justifyLastLine="1"/>
    </xf>
    <xf numFmtId="38" fontId="53" fillId="0" borderId="116" xfId="1" applyFont="1" applyFill="1" applyBorder="1" applyAlignment="1">
      <alignment horizontal="right" vertical="center" justifyLastLine="1"/>
    </xf>
    <xf numFmtId="38" fontId="53" fillId="0" borderId="131" xfId="1" applyFont="1" applyFill="1" applyBorder="1" applyAlignment="1">
      <alignment horizontal="right" vertical="center" justifyLastLine="1"/>
    </xf>
    <xf numFmtId="38" fontId="53" fillId="0" borderId="113" xfId="1" applyFont="1" applyFill="1" applyBorder="1" applyAlignment="1">
      <alignment horizontal="right" vertical="center" justifyLastLine="1"/>
    </xf>
    <xf numFmtId="38" fontId="53" fillId="0" borderId="308" xfId="1" applyFont="1" applyFill="1" applyBorder="1" applyAlignment="1">
      <alignment horizontal="right" vertical="center" justifyLastLine="1"/>
    </xf>
    <xf numFmtId="38" fontId="53" fillId="0" borderId="106" xfId="1" applyFont="1" applyFill="1" applyBorder="1" applyAlignment="1">
      <alignment horizontal="right" vertical="center" justifyLastLine="1"/>
    </xf>
    <xf numFmtId="38" fontId="45" fillId="0" borderId="171" xfId="1" applyFont="1" applyFill="1" applyBorder="1" applyAlignment="1">
      <alignment horizontal="right" vertical="center"/>
    </xf>
    <xf numFmtId="38" fontId="45" fillId="0" borderId="20" xfId="1" applyFont="1" applyFill="1" applyBorder="1" applyAlignment="1">
      <alignment horizontal="right" vertical="center"/>
    </xf>
    <xf numFmtId="38" fontId="45" fillId="0" borderId="163" xfId="1" applyFont="1" applyFill="1" applyBorder="1" applyAlignment="1">
      <alignment horizontal="right" vertical="center"/>
    </xf>
    <xf numFmtId="38" fontId="45" fillId="0" borderId="29" xfId="1" applyFont="1" applyFill="1" applyBorder="1" applyAlignment="1">
      <alignment horizontal="right" vertical="center"/>
    </xf>
    <xf numFmtId="38" fontId="45" fillId="0" borderId="84" xfId="1" applyFont="1" applyFill="1" applyBorder="1" applyAlignment="1">
      <alignment horizontal="right" vertical="center"/>
    </xf>
    <xf numFmtId="38" fontId="45" fillId="0" borderId="0" xfId="1" applyFont="1" applyFill="1" applyBorder="1" applyAlignment="1">
      <alignment horizontal="right" vertical="center"/>
    </xf>
    <xf numFmtId="38" fontId="45" fillId="0" borderId="309" xfId="1" applyFont="1" applyFill="1" applyBorder="1" applyAlignment="1">
      <alignment horizontal="right" vertical="center"/>
    </xf>
    <xf numFmtId="38" fontId="45" fillId="0" borderId="65" xfId="1" applyFont="1" applyFill="1" applyBorder="1" applyAlignment="1">
      <alignment horizontal="right" vertical="center"/>
    </xf>
    <xf numFmtId="38" fontId="45" fillId="0" borderId="62" xfId="1" applyFont="1" applyFill="1" applyBorder="1" applyAlignment="1">
      <alignment horizontal="right" vertical="center"/>
    </xf>
    <xf numFmtId="38" fontId="53" fillId="0" borderId="48" xfId="1" applyFont="1" applyFill="1" applyBorder="1" applyAlignment="1">
      <alignment horizontal="right" vertical="center" justifyLastLine="1"/>
    </xf>
    <xf numFmtId="38" fontId="53" fillId="0" borderId="135" xfId="1" applyFont="1" applyFill="1" applyBorder="1" applyAlignment="1">
      <alignment horizontal="right" vertical="center" justifyLastLine="1"/>
    </xf>
    <xf numFmtId="38" fontId="45" fillId="0" borderId="111" xfId="1" applyFont="1" applyFill="1" applyBorder="1" applyAlignment="1">
      <alignment horizontal="right" vertical="center"/>
    </xf>
    <xf numFmtId="38" fontId="45" fillId="0" borderId="162" xfId="1" applyFont="1" applyFill="1" applyBorder="1" applyAlignment="1">
      <alignment horizontal="right" vertical="center"/>
    </xf>
    <xf numFmtId="38" fontId="45" fillId="0" borderId="132" xfId="1" applyFont="1" applyFill="1" applyBorder="1" applyAlignment="1">
      <alignment horizontal="right" vertical="center"/>
    </xf>
    <xf numFmtId="38" fontId="45" fillId="0" borderId="157" xfId="1" applyFont="1" applyFill="1" applyBorder="1" applyAlignment="1">
      <alignment horizontal="right" vertical="center"/>
    </xf>
    <xf numFmtId="38" fontId="45" fillId="0" borderId="137" xfId="1" applyFont="1" applyFill="1" applyBorder="1" applyAlignment="1">
      <alignment horizontal="right" vertical="center"/>
    </xf>
    <xf numFmtId="38" fontId="45" fillId="0" borderId="310" xfId="1" applyFont="1" applyFill="1" applyBorder="1" applyAlignment="1">
      <alignment horizontal="right" vertical="center"/>
    </xf>
    <xf numFmtId="38" fontId="45" fillId="0" borderId="146" xfId="1" applyFont="1" applyFill="1" applyBorder="1" applyAlignment="1">
      <alignment horizontal="right" vertical="center"/>
    </xf>
    <xf numFmtId="38" fontId="53" fillId="0" borderId="249" xfId="1" applyFont="1" applyFill="1" applyBorder="1" applyAlignment="1">
      <alignment horizontal="right" vertical="center" justifyLastLine="1"/>
    </xf>
    <xf numFmtId="38" fontId="53" fillId="0" borderId="304" xfId="1" applyFont="1" applyFill="1" applyBorder="1" applyAlignment="1">
      <alignment horizontal="right" vertical="center" justifyLastLine="1"/>
    </xf>
    <xf numFmtId="38" fontId="53" fillId="0" borderId="251" xfId="1" applyFont="1" applyFill="1" applyBorder="1" applyAlignment="1">
      <alignment horizontal="right" vertical="center" justifyLastLine="1"/>
    </xf>
    <xf numFmtId="38" fontId="53" fillId="0" borderId="306" xfId="1" applyFont="1" applyFill="1" applyBorder="1" applyAlignment="1">
      <alignment horizontal="right" vertical="center" justifyLastLine="1"/>
    </xf>
    <xf numFmtId="38" fontId="53" fillId="0" borderId="250" xfId="1" applyFont="1" applyFill="1" applyBorder="1" applyAlignment="1">
      <alignment horizontal="right" vertical="center" justifyLastLine="1"/>
    </xf>
    <xf numFmtId="38" fontId="53" fillId="0" borderId="311" xfId="1" applyFont="1" applyFill="1" applyBorder="1" applyAlignment="1">
      <alignment horizontal="right" vertical="center" justifyLastLine="1"/>
    </xf>
    <xf numFmtId="38" fontId="53" fillId="0" borderId="312" xfId="1" applyFont="1" applyFill="1" applyBorder="1" applyAlignment="1">
      <alignment horizontal="right" vertical="center" justifyLastLine="1"/>
    </xf>
    <xf numFmtId="38" fontId="53" fillId="0" borderId="18" xfId="1" applyFont="1" applyFill="1" applyBorder="1" applyAlignment="1">
      <alignment horizontal="right" vertical="center" justifyLastLine="1"/>
    </xf>
    <xf numFmtId="38" fontId="53" fillId="0" borderId="305" xfId="1" applyFont="1" applyFill="1" applyBorder="1" applyAlignment="1">
      <alignment horizontal="right" vertical="center" justifyLastLine="1"/>
    </xf>
    <xf numFmtId="38" fontId="53" fillId="0" borderId="32" xfId="1" applyFont="1" applyFill="1" applyBorder="1" applyAlignment="1">
      <alignment horizontal="right" vertical="center" justifyLastLine="1"/>
    </xf>
    <xf numFmtId="38" fontId="53" fillId="0" borderId="255" xfId="1" applyFont="1" applyFill="1" applyBorder="1" applyAlignment="1">
      <alignment horizontal="right" vertical="center" justifyLastLine="1"/>
    </xf>
    <xf numFmtId="38" fontId="53" fillId="0" borderId="26" xfId="1" applyFont="1" applyFill="1" applyBorder="1" applyAlignment="1">
      <alignment horizontal="right" vertical="center" justifyLastLine="1"/>
    </xf>
    <xf numFmtId="38" fontId="53" fillId="0" borderId="37" xfId="1" applyFont="1" applyFill="1" applyBorder="1" applyAlignment="1">
      <alignment horizontal="right" vertical="center" justifyLastLine="1"/>
    </xf>
    <xf numFmtId="38" fontId="53" fillId="0" borderId="68" xfId="1" applyFont="1" applyFill="1" applyBorder="1" applyAlignment="1">
      <alignment horizontal="right" vertical="center" justifyLastLine="1"/>
    </xf>
    <xf numFmtId="0" fontId="47" fillId="0" borderId="4" xfId="0" applyFont="1" applyBorder="1"/>
    <xf numFmtId="0" fontId="56" fillId="0" borderId="73" xfId="0" applyFont="1" applyBorder="1" applyAlignment="1">
      <alignment horizontal="distributed" vertical="center"/>
    </xf>
    <xf numFmtId="177" fontId="53" fillId="0" borderId="228" xfId="0" applyNumberFormat="1" applyFont="1" applyBorder="1" applyAlignment="1">
      <alignment vertical="center"/>
    </xf>
    <xf numFmtId="177" fontId="53" fillId="0" borderId="79" xfId="0" applyNumberFormat="1" applyFont="1" applyBorder="1" applyAlignment="1">
      <alignment vertical="center"/>
    </xf>
    <xf numFmtId="177" fontId="53" fillId="0" borderId="62" xfId="0" applyNumberFormat="1" applyFont="1" applyBorder="1" applyAlignment="1">
      <alignment vertical="center"/>
    </xf>
    <xf numFmtId="0" fontId="56" fillId="0" borderId="93" xfId="0" applyFont="1" applyBorder="1" applyAlignment="1">
      <alignment horizontal="distributed" vertical="center"/>
    </xf>
    <xf numFmtId="177" fontId="45" fillId="0" borderId="60" xfId="0" applyNumberFormat="1" applyFont="1" applyBorder="1" applyAlignment="1">
      <alignment vertical="center"/>
    </xf>
    <xf numFmtId="177" fontId="45" fillId="0" borderId="346" xfId="0" applyNumberFormat="1" applyFont="1" applyBorder="1" applyAlignment="1">
      <alignment vertical="center"/>
    </xf>
    <xf numFmtId="177" fontId="53" fillId="0" borderId="292" xfId="0" applyNumberFormat="1" applyFont="1" applyBorder="1" applyAlignment="1">
      <alignment vertical="center"/>
    </xf>
    <xf numFmtId="0" fontId="53" fillId="0" borderId="207" xfId="0" applyFont="1" applyBorder="1" applyAlignment="1">
      <alignment horizontal="distributed" vertical="center" justifyLastLine="1"/>
    </xf>
    <xf numFmtId="0" fontId="53" fillId="0" borderId="145" xfId="0" applyFont="1" applyBorder="1" applyAlignment="1">
      <alignment horizontal="distributed" vertical="center" justifyLastLine="1"/>
    </xf>
    <xf numFmtId="177" fontId="45" fillId="0" borderId="230" xfId="0" applyNumberFormat="1" applyFont="1" applyBorder="1" applyAlignment="1">
      <alignment vertical="center"/>
    </xf>
    <xf numFmtId="177" fontId="45" fillId="0" borderId="236" xfId="0" applyNumberFormat="1" applyFont="1" applyBorder="1" applyAlignment="1">
      <alignment vertical="center"/>
    </xf>
    <xf numFmtId="0" fontId="45" fillId="0" borderId="53" xfId="0" applyFont="1" applyBorder="1" applyAlignment="1">
      <alignment horizontal="center" vertical="center"/>
    </xf>
    <xf numFmtId="0" fontId="52" fillId="0" borderId="228" xfId="0" applyFont="1" applyBorder="1" applyAlignment="1">
      <alignment horizontal="center" vertical="center" wrapText="1"/>
    </xf>
    <xf numFmtId="0" fontId="52" fillId="0" borderId="239" xfId="0" applyFont="1" applyBorder="1" applyAlignment="1">
      <alignment horizontal="center" vertical="center" wrapText="1"/>
    </xf>
    <xf numFmtId="0" fontId="52" fillId="0" borderId="243" xfId="0" applyFont="1" applyBorder="1" applyAlignment="1">
      <alignment horizontal="center" vertical="center" wrapText="1"/>
    </xf>
    <xf numFmtId="0" fontId="45" fillId="0" borderId="315" xfId="0" applyFont="1" applyBorder="1" applyAlignment="1">
      <alignment horizontal="center" vertical="center" wrapText="1"/>
    </xf>
    <xf numFmtId="0" fontId="52" fillId="0" borderId="0" xfId="0" applyFont="1" applyAlignment="1">
      <alignment horizontal="center" vertical="center" wrapText="1"/>
    </xf>
    <xf numFmtId="0" fontId="45" fillId="0" borderId="73" xfId="0" applyFont="1" applyBorder="1" applyAlignment="1">
      <alignment horizontal="distributed" vertical="center" justifyLastLine="1"/>
    </xf>
    <xf numFmtId="177" fontId="45" fillId="0" borderId="66" xfId="0" applyNumberFormat="1" applyFont="1" applyBorder="1"/>
    <xf numFmtId="177" fontId="45" fillId="0" borderId="228" xfId="0" applyNumberFormat="1" applyFont="1" applyBorder="1"/>
    <xf numFmtId="177" fontId="45" fillId="0" borderId="239" xfId="0" applyNumberFormat="1" applyFont="1" applyBorder="1"/>
    <xf numFmtId="177" fontId="45" fillId="0" borderId="243" xfId="0" applyNumberFormat="1" applyFont="1" applyBorder="1"/>
    <xf numFmtId="177" fontId="45" fillId="0" borderId="316" xfId="0" applyNumberFormat="1" applyFont="1" applyBorder="1"/>
    <xf numFmtId="177" fontId="45" fillId="0" borderId="0" xfId="0" applyNumberFormat="1" applyFont="1"/>
    <xf numFmtId="0" fontId="53" fillId="0" borderId="6" xfId="0" applyFont="1" applyBorder="1" applyAlignment="1">
      <alignment horizontal="distributed" vertical="center"/>
    </xf>
    <xf numFmtId="0" fontId="53" fillId="0" borderId="24" xfId="0" applyFont="1" applyBorder="1" applyAlignment="1">
      <alignment horizontal="distributed" vertical="center"/>
    </xf>
    <xf numFmtId="0" fontId="53" fillId="0" borderId="30" xfId="0" applyFont="1" applyBorder="1" applyAlignment="1">
      <alignment horizontal="distributed" vertical="center"/>
    </xf>
    <xf numFmtId="177" fontId="53" fillId="0" borderId="230" xfId="0" applyNumberFormat="1" applyFont="1" applyBorder="1" applyAlignment="1">
      <alignment vertical="center"/>
    </xf>
    <xf numFmtId="177" fontId="53" fillId="0" borderId="223" xfId="0" applyNumberFormat="1" applyFont="1" applyBorder="1" applyAlignment="1">
      <alignment vertical="center"/>
    </xf>
    <xf numFmtId="177" fontId="53" fillId="0" borderId="247" xfId="0" applyNumberFormat="1" applyFont="1" applyBorder="1" applyAlignment="1">
      <alignment vertical="center"/>
    </xf>
    <xf numFmtId="177" fontId="53" fillId="0" borderId="317" xfId="0" applyNumberFormat="1" applyFont="1" applyBorder="1" applyAlignment="1">
      <alignment vertical="center"/>
    </xf>
    <xf numFmtId="0" fontId="45" fillId="0" borderId="9" xfId="0" applyFont="1" applyBorder="1" applyAlignment="1">
      <alignment horizontal="center" vertical="center"/>
    </xf>
    <xf numFmtId="177" fontId="45" fillId="0" borderId="208" xfId="0" applyNumberFormat="1" applyFont="1" applyBorder="1" applyAlignment="1">
      <alignment vertical="center"/>
    </xf>
    <xf numFmtId="177" fontId="45" fillId="0" borderId="316" xfId="0" applyNumberFormat="1" applyFont="1" applyBorder="1" applyAlignment="1">
      <alignment vertical="center"/>
    </xf>
    <xf numFmtId="0" fontId="45" fillId="0" borderId="6" xfId="0" applyFont="1" applyBorder="1" applyAlignment="1">
      <alignment horizontal="center" vertical="center"/>
    </xf>
    <xf numFmtId="177" fontId="45" fillId="0" borderId="66" xfId="0" applyNumberFormat="1" applyFont="1" applyBorder="1" applyAlignment="1">
      <alignment vertical="center"/>
    </xf>
    <xf numFmtId="177" fontId="45" fillId="0" borderId="318" xfId="0" applyNumberFormat="1" applyFont="1" applyBorder="1" applyAlignment="1">
      <alignment vertical="center"/>
    </xf>
    <xf numFmtId="177" fontId="45" fillId="0" borderId="210" xfId="0" applyNumberFormat="1" applyFont="1" applyBorder="1" applyAlignment="1">
      <alignment vertical="center"/>
    </xf>
    <xf numFmtId="177" fontId="45" fillId="0" borderId="317" xfId="0" applyNumberFormat="1" applyFont="1" applyBorder="1" applyAlignment="1">
      <alignment vertical="center"/>
    </xf>
    <xf numFmtId="177" fontId="45" fillId="0" borderId="214" xfId="0" applyNumberFormat="1" applyFont="1" applyBorder="1" applyAlignment="1">
      <alignment vertical="center"/>
    </xf>
    <xf numFmtId="177" fontId="45" fillId="0" borderId="319" xfId="0" applyNumberFormat="1" applyFont="1" applyBorder="1" applyAlignment="1">
      <alignment vertical="center"/>
    </xf>
    <xf numFmtId="0" fontId="45" fillId="0" borderId="9" xfId="0" applyFont="1" applyBorder="1" applyAlignment="1">
      <alignment horizontal="distributed" vertical="center" justifyLastLine="1"/>
    </xf>
    <xf numFmtId="0" fontId="56" fillId="0" borderId="6" xfId="0" applyFont="1" applyBorder="1" applyAlignment="1">
      <alignment horizontal="distributed" vertical="center"/>
    </xf>
    <xf numFmtId="177" fontId="53" fillId="0" borderId="320" xfId="0" applyNumberFormat="1" applyFont="1" applyBorder="1" applyAlignment="1">
      <alignment vertical="center"/>
    </xf>
    <xf numFmtId="177" fontId="53" fillId="0" borderId="105" xfId="0" applyNumberFormat="1" applyFont="1" applyBorder="1" applyAlignment="1">
      <alignment vertical="center"/>
    </xf>
    <xf numFmtId="0" fontId="56" fillId="0" borderId="9" xfId="0" applyFont="1" applyBorder="1" applyAlignment="1">
      <alignment vertical="center"/>
    </xf>
    <xf numFmtId="0" fontId="45" fillId="0" borderId="9" xfId="0" applyFont="1" applyBorder="1" applyAlignment="1">
      <alignment horizontal="distributed" vertical="center"/>
    </xf>
    <xf numFmtId="0" fontId="45" fillId="0" borderId="6" xfId="0" applyFont="1" applyBorder="1" applyAlignment="1">
      <alignment horizontal="distributed" vertical="center"/>
    </xf>
    <xf numFmtId="177" fontId="53" fillId="0" borderId="309" xfId="0" applyNumberFormat="1" applyFont="1" applyBorder="1" applyAlignment="1">
      <alignment vertical="center"/>
    </xf>
    <xf numFmtId="177" fontId="53" fillId="0" borderId="221" xfId="0" applyNumberFormat="1" applyFont="1" applyBorder="1" applyAlignment="1">
      <alignment vertical="center"/>
    </xf>
    <xf numFmtId="177" fontId="53" fillId="0" borderId="218" xfId="0" applyNumberFormat="1" applyFont="1" applyBorder="1" applyAlignment="1">
      <alignment vertical="center"/>
    </xf>
    <xf numFmtId="0" fontId="45" fillId="0" borderId="21" xfId="0" applyFont="1" applyBorder="1" applyAlignment="1">
      <alignment horizontal="distributed" vertical="center" justifyLastLine="1"/>
    </xf>
    <xf numFmtId="0" fontId="45" fillId="0" borderId="69" xfId="0" applyFont="1" applyBorder="1" applyAlignment="1">
      <alignment vertical="center"/>
    </xf>
    <xf numFmtId="0" fontId="45" fillId="0" borderId="5" xfId="0" applyFont="1" applyBorder="1" applyAlignment="1">
      <alignment horizontal="distributed" vertical="center" justifyLastLine="1"/>
    </xf>
    <xf numFmtId="0" fontId="45" fillId="0" borderId="33" xfId="0" applyFont="1" applyBorder="1" applyAlignment="1">
      <alignment horizontal="distributed" vertical="center" justifyLastLine="1"/>
    </xf>
    <xf numFmtId="177" fontId="45" fillId="0" borderId="241" xfId="0" applyNumberFormat="1" applyFont="1" applyBorder="1" applyAlignment="1">
      <alignment vertical="center"/>
    </xf>
    <xf numFmtId="177" fontId="45" fillId="0" borderId="321" xfId="0" applyNumberFormat="1" applyFont="1" applyBorder="1" applyAlignment="1">
      <alignment vertical="center"/>
    </xf>
    <xf numFmtId="177" fontId="45" fillId="0" borderId="242" xfId="0" applyNumberFormat="1" applyFont="1" applyBorder="1" applyAlignment="1">
      <alignment vertical="center"/>
    </xf>
    <xf numFmtId="177" fontId="45" fillId="0" borderId="322" xfId="0" applyNumberFormat="1" applyFont="1" applyBorder="1" applyAlignment="1">
      <alignment vertical="center"/>
    </xf>
    <xf numFmtId="177" fontId="53" fillId="0" borderId="229" xfId="0" applyNumberFormat="1" applyFont="1" applyBorder="1" applyAlignment="1">
      <alignment vertical="center"/>
    </xf>
    <xf numFmtId="177" fontId="53" fillId="0" borderId="245" xfId="0" applyNumberFormat="1" applyFont="1" applyBorder="1" applyAlignment="1">
      <alignment vertical="center"/>
    </xf>
    <xf numFmtId="0" fontId="45" fillId="0" borderId="66" xfId="0" applyFont="1" applyBorder="1" applyAlignment="1">
      <alignment vertical="top" textRotation="255" indent="1"/>
    </xf>
    <xf numFmtId="0" fontId="45" fillId="0" borderId="228" xfId="0" applyFont="1" applyBorder="1" applyAlignment="1">
      <alignment vertical="center" textRotation="255" wrapText="1"/>
    </xf>
    <xf numFmtId="0" fontId="45" fillId="0" borderId="239" xfId="0" applyFont="1" applyBorder="1" applyAlignment="1">
      <alignment vertical="center" textRotation="255" wrapText="1"/>
    </xf>
    <xf numFmtId="0" fontId="45" fillId="0" borderId="79" xfId="0" applyFont="1" applyBorder="1" applyAlignment="1">
      <alignment vertical="center" textRotation="255" wrapText="1"/>
    </xf>
    <xf numFmtId="0" fontId="45" fillId="0" borderId="243" xfId="0" applyFont="1" applyBorder="1" applyAlignment="1">
      <alignment vertical="center" textRotation="255" wrapText="1"/>
    </xf>
    <xf numFmtId="0" fontId="45" fillId="0" borderId="210" xfId="0" applyFont="1" applyBorder="1" applyAlignment="1">
      <alignment vertical="top" textRotation="255" indent="1"/>
    </xf>
    <xf numFmtId="0" fontId="45" fillId="0" borderId="230" xfId="0" applyFont="1" applyBorder="1" applyAlignment="1">
      <alignment vertical="center" textRotation="255"/>
    </xf>
    <xf numFmtId="0" fontId="45" fillId="0" borderId="223" xfId="0" applyFont="1" applyBorder="1" applyAlignment="1">
      <alignment vertical="center" textRotation="255"/>
    </xf>
    <xf numFmtId="0" fontId="45" fillId="0" borderId="223" xfId="0" applyFont="1" applyBorder="1" applyAlignment="1">
      <alignment vertical="center" textRotation="255" wrapText="1"/>
    </xf>
    <xf numFmtId="0" fontId="45" fillId="0" borderId="78" xfId="0" applyFont="1" applyBorder="1" applyAlignment="1">
      <alignment vertical="center" textRotation="255"/>
    </xf>
    <xf numFmtId="0" fontId="45" fillId="0" borderId="247" xfId="0" applyFont="1" applyBorder="1" applyAlignment="1">
      <alignment vertical="center" textRotation="255"/>
    </xf>
    <xf numFmtId="0" fontId="45" fillId="0" borderId="220" xfId="0" applyFont="1" applyBorder="1" applyAlignment="1">
      <alignment horizontal="distributed" vertical="center" justifyLastLine="1"/>
    </xf>
    <xf numFmtId="177" fontId="45" fillId="0" borderId="208" xfId="0" applyNumberFormat="1" applyFont="1" applyBorder="1"/>
    <xf numFmtId="177" fontId="45" fillId="0" borderId="28" xfId="0" applyNumberFormat="1" applyFont="1" applyBorder="1"/>
    <xf numFmtId="177" fontId="45" fillId="0" borderId="84" xfId="0" applyNumberFormat="1" applyFont="1" applyBorder="1"/>
    <xf numFmtId="177" fontId="45" fillId="0" borderId="79" xfId="0" applyNumberFormat="1" applyFont="1" applyBorder="1"/>
    <xf numFmtId="177" fontId="45" fillId="0" borderId="72" xfId="0" applyNumberFormat="1" applyFont="1" applyBorder="1"/>
    <xf numFmtId="177" fontId="53" fillId="0" borderId="210" xfId="0" applyNumberFormat="1" applyFont="1" applyBorder="1"/>
    <xf numFmtId="177" fontId="53" fillId="0" borderId="30" xfId="0" applyNumberFormat="1" applyFont="1" applyBorder="1"/>
    <xf numFmtId="177" fontId="53" fillId="0" borderId="85" xfId="0" applyNumberFormat="1" applyFont="1" applyBorder="1"/>
    <xf numFmtId="177" fontId="53" fillId="0" borderId="223" xfId="0" applyNumberFormat="1" applyFont="1" applyBorder="1"/>
    <xf numFmtId="177" fontId="53" fillId="0" borderId="78" xfId="0" applyNumberFormat="1" applyFont="1" applyBorder="1"/>
    <xf numFmtId="177" fontId="53" fillId="0" borderId="50" xfId="0" applyNumberFormat="1" applyFont="1" applyBorder="1"/>
    <xf numFmtId="177" fontId="53" fillId="0" borderId="105" xfId="0" applyNumberFormat="1" applyFont="1" applyBorder="1"/>
    <xf numFmtId="177" fontId="45" fillId="0" borderId="29" xfId="0" applyNumberFormat="1" applyFont="1" applyBorder="1"/>
    <xf numFmtId="177" fontId="45" fillId="0" borderId="221" xfId="0" applyNumberFormat="1" applyFont="1" applyBorder="1"/>
    <xf numFmtId="177" fontId="45" fillId="0" borderId="77" xfId="0" applyNumberFormat="1" applyFont="1" applyBorder="1"/>
    <xf numFmtId="177" fontId="45" fillId="0" borderId="171" xfId="0" applyNumberFormat="1" applyFont="1" applyBorder="1"/>
    <xf numFmtId="177" fontId="45" fillId="0" borderId="218" xfId="0" applyNumberFormat="1" applyFont="1" applyBorder="1"/>
    <xf numFmtId="177" fontId="45" fillId="0" borderId="83" xfId="0" applyNumberFormat="1" applyFont="1" applyBorder="1"/>
    <xf numFmtId="177" fontId="45" fillId="0" borderId="19" xfId="0" applyNumberFormat="1" applyFont="1" applyBorder="1"/>
    <xf numFmtId="177" fontId="45" fillId="0" borderId="210" xfId="0" applyNumberFormat="1" applyFont="1" applyBorder="1"/>
    <xf numFmtId="177" fontId="45" fillId="0" borderId="30" xfId="0" applyNumberFormat="1" applyFont="1" applyBorder="1"/>
    <xf numFmtId="177" fontId="45" fillId="0" borderId="85" xfId="0" applyNumberFormat="1" applyFont="1" applyBorder="1"/>
    <xf numFmtId="177" fontId="45" fillId="0" borderId="223" xfId="0" applyNumberFormat="1" applyFont="1" applyBorder="1"/>
    <xf numFmtId="177" fontId="45" fillId="0" borderId="78" xfId="0" applyNumberFormat="1" applyFont="1" applyBorder="1"/>
    <xf numFmtId="177" fontId="45" fillId="0" borderId="50" xfId="0" applyNumberFormat="1" applyFont="1" applyBorder="1"/>
    <xf numFmtId="177" fontId="45" fillId="0" borderId="105" xfId="0" applyNumberFormat="1" applyFont="1" applyBorder="1"/>
    <xf numFmtId="177" fontId="45" fillId="0" borderId="214" xfId="0" applyNumberFormat="1" applyFont="1" applyBorder="1"/>
    <xf numFmtId="177" fontId="45" fillId="0" borderId="145" xfId="0" applyNumberFormat="1" applyFont="1" applyBorder="1"/>
    <xf numFmtId="177" fontId="45" fillId="0" borderId="91" xfId="0" applyNumberFormat="1" applyFont="1" applyBorder="1"/>
    <xf numFmtId="177" fontId="45" fillId="0" borderId="227" xfId="0" applyNumberFormat="1" applyFont="1" applyBorder="1"/>
    <xf numFmtId="177" fontId="45" fillId="0" borderId="80" xfId="0" applyNumberFormat="1" applyFont="1" applyBorder="1"/>
    <xf numFmtId="177" fontId="45" fillId="0" borderId="22" xfId="0" applyNumberFormat="1" applyFont="1" applyBorder="1"/>
    <xf numFmtId="177" fontId="45" fillId="0" borderId="70" xfId="0" applyNumberFormat="1" applyFont="1" applyBorder="1"/>
    <xf numFmtId="0" fontId="49" fillId="0" borderId="0" xfId="0" applyFont="1"/>
    <xf numFmtId="0" fontId="47" fillId="0" borderId="0" xfId="0" applyFont="1" applyAlignment="1">
      <alignment horizontal="distributed" justifyLastLine="1"/>
    </xf>
    <xf numFmtId="0" fontId="64" fillId="0" borderId="20" xfId="0" applyFont="1" applyBorder="1" applyAlignment="1">
      <alignment horizontal="distributed" vertical="center" justifyLastLine="1"/>
    </xf>
    <xf numFmtId="0" fontId="45" fillId="0" borderId="30" xfId="0" applyFont="1" applyBorder="1" applyAlignment="1">
      <alignment horizontal="distributed" vertical="center" justifyLastLine="1"/>
    </xf>
    <xf numFmtId="177" fontId="45" fillId="0" borderId="20" xfId="0" applyNumberFormat="1" applyFont="1" applyBorder="1"/>
    <xf numFmtId="177" fontId="45" fillId="0" borderId="71" xfId="0" applyNumberFormat="1" applyFont="1" applyBorder="1"/>
    <xf numFmtId="177" fontId="53" fillId="0" borderId="16" xfId="0" applyNumberFormat="1" applyFont="1" applyBorder="1"/>
    <xf numFmtId="177" fontId="53" fillId="0" borderId="24" xfId="0" applyNumberFormat="1" applyFont="1" applyBorder="1"/>
    <xf numFmtId="177" fontId="53" fillId="0" borderId="0" xfId="0" applyNumberFormat="1" applyFont="1"/>
    <xf numFmtId="177" fontId="53" fillId="0" borderId="317" xfId="0" applyNumberFormat="1" applyFont="1" applyBorder="1"/>
    <xf numFmtId="177" fontId="53" fillId="0" borderId="320" xfId="0" applyNumberFormat="1" applyFont="1" applyBorder="1"/>
    <xf numFmtId="177" fontId="53" fillId="0" borderId="67" xfId="0" applyNumberFormat="1" applyFont="1" applyBorder="1"/>
    <xf numFmtId="177" fontId="45" fillId="0" borderId="62" xfId="0" applyNumberFormat="1" applyFont="1" applyBorder="1"/>
    <xf numFmtId="177" fontId="45" fillId="0" borderId="23" xfId="0" applyNumberFormat="1" applyFont="1" applyBorder="1"/>
    <xf numFmtId="177" fontId="45" fillId="0" borderId="34" xfId="0" applyNumberFormat="1" applyFont="1" applyBorder="1"/>
    <xf numFmtId="177" fontId="45" fillId="0" borderId="318" xfId="0" applyNumberFormat="1" applyFont="1" applyBorder="1"/>
    <xf numFmtId="177" fontId="45" fillId="0" borderId="16" xfId="0" applyNumberFormat="1" applyFont="1" applyBorder="1"/>
    <xf numFmtId="177" fontId="45" fillId="0" borderId="24" xfId="0" applyNumberFormat="1" applyFont="1" applyBorder="1"/>
    <xf numFmtId="177" fontId="45" fillId="0" borderId="317" xfId="0" applyNumberFormat="1" applyFont="1" applyBorder="1"/>
    <xf numFmtId="177" fontId="45" fillId="0" borderId="67" xfId="0" applyNumberFormat="1" applyFont="1" applyBorder="1"/>
    <xf numFmtId="177" fontId="45" fillId="0" borderId="44" xfId="0" applyNumberFormat="1" applyFont="1" applyBorder="1"/>
    <xf numFmtId="177" fontId="45" fillId="0" borderId="4" xfId="0" applyNumberFormat="1" applyFont="1" applyBorder="1"/>
    <xf numFmtId="177" fontId="45" fillId="0" borderId="319" xfId="0" applyNumberFormat="1" applyFont="1" applyBorder="1"/>
    <xf numFmtId="177" fontId="45" fillId="0" borderId="92" xfId="0" applyNumberFormat="1" applyFont="1" applyBorder="1"/>
    <xf numFmtId="0" fontId="47" fillId="0" borderId="10" xfId="0" applyFont="1" applyBorder="1"/>
    <xf numFmtId="0" fontId="45" fillId="0" borderId="205" xfId="0" applyFont="1" applyBorder="1" applyAlignment="1">
      <alignment horizontal="center" vertical="center" wrapText="1"/>
    </xf>
    <xf numFmtId="0" fontId="45" fillId="0" borderId="220" xfId="0" applyFont="1" applyBorder="1" applyAlignment="1">
      <alignment horizontal="center" vertical="center" wrapText="1"/>
    </xf>
    <xf numFmtId="0" fontId="45" fillId="0" borderId="89" xfId="0" applyFont="1" applyBorder="1" applyAlignment="1">
      <alignment horizontal="center" vertical="center" wrapText="1"/>
    </xf>
    <xf numFmtId="0" fontId="45" fillId="0" borderId="274" xfId="0" applyFont="1" applyBorder="1" applyAlignment="1">
      <alignment horizontal="center" vertical="center" wrapText="1"/>
    </xf>
    <xf numFmtId="177" fontId="45" fillId="0" borderId="88" xfId="0" applyNumberFormat="1" applyFont="1" applyBorder="1"/>
    <xf numFmtId="177" fontId="53" fillId="0" borderId="230" xfId="0" applyNumberFormat="1" applyFont="1" applyBorder="1"/>
    <xf numFmtId="177" fontId="53" fillId="0" borderId="87" xfId="0" applyNumberFormat="1" applyFont="1" applyBorder="1"/>
    <xf numFmtId="177" fontId="53" fillId="0" borderId="247" xfId="0" applyNumberFormat="1" applyFont="1" applyBorder="1"/>
    <xf numFmtId="177" fontId="45" fillId="0" borderId="229" xfId="0" applyNumberFormat="1" applyFont="1" applyBorder="1"/>
    <xf numFmtId="177" fontId="45" fillId="0" borderId="86" xfId="0" applyNumberFormat="1" applyFont="1" applyBorder="1"/>
    <xf numFmtId="177" fontId="45" fillId="0" borderId="245" xfId="0" applyNumberFormat="1" applyFont="1" applyBorder="1"/>
    <xf numFmtId="177" fontId="45" fillId="0" borderId="230" xfId="0" applyNumberFormat="1" applyFont="1" applyBorder="1"/>
    <xf numFmtId="177" fontId="45" fillId="0" borderId="87" xfId="0" applyNumberFormat="1" applyFont="1" applyBorder="1"/>
    <xf numFmtId="177" fontId="45" fillId="0" borderId="247" xfId="0" applyNumberFormat="1" applyFont="1" applyBorder="1"/>
    <xf numFmtId="177" fontId="45" fillId="0" borderId="236" xfId="0" applyNumberFormat="1" applyFont="1" applyBorder="1"/>
    <xf numFmtId="177" fontId="45" fillId="0" borderId="90" xfId="0" applyNumberFormat="1" applyFont="1" applyBorder="1"/>
    <xf numFmtId="177" fontId="45" fillId="0" borderId="248" xfId="0" applyNumberFormat="1" applyFont="1" applyBorder="1"/>
    <xf numFmtId="0" fontId="52" fillId="0" borderId="19" xfId="0" applyFont="1" applyBorder="1" applyAlignment="1">
      <alignment vertical="distributed" textRotation="255" wrapText="1"/>
    </xf>
    <xf numFmtId="0" fontId="45" fillId="0" borderId="19" xfId="0" applyFont="1" applyBorder="1" applyAlignment="1">
      <alignment vertical="distributed" textRotation="255"/>
    </xf>
    <xf numFmtId="0" fontId="52" fillId="0" borderId="50" xfId="0" applyFont="1" applyBorder="1" applyAlignment="1">
      <alignment vertical="distributed" textRotation="255" wrapText="1"/>
    </xf>
    <xf numFmtId="0" fontId="45" fillId="0" borderId="50" xfId="0" applyFont="1" applyBorder="1" applyAlignment="1">
      <alignment vertical="distributed" textRotation="255"/>
    </xf>
    <xf numFmtId="0" fontId="50" fillId="0" borderId="0" xfId="0" applyFont="1"/>
    <xf numFmtId="0" fontId="48" fillId="0" borderId="0" xfId="0" applyFont="1" applyAlignment="1" applyProtection="1">
      <alignment horizontal="center"/>
      <protection locked="0"/>
    </xf>
    <xf numFmtId="0" fontId="57" fillId="0" borderId="0" xfId="0" applyFont="1" applyAlignment="1" applyProtection="1">
      <alignment horizontal="center"/>
      <protection locked="0"/>
    </xf>
    <xf numFmtId="0" fontId="57" fillId="0" borderId="0" xfId="0" applyFont="1" applyAlignment="1" applyProtection="1">
      <alignment shrinkToFit="1"/>
      <protection locked="0"/>
    </xf>
    <xf numFmtId="0" fontId="57" fillId="0" borderId="0" xfId="0" applyFont="1" applyProtection="1">
      <protection locked="0"/>
    </xf>
    <xf numFmtId="0" fontId="47" fillId="0" borderId="0" xfId="0" applyFont="1" applyAlignment="1" applyProtection="1">
      <alignment horizontal="left" vertical="center"/>
      <protection locked="0"/>
    </xf>
    <xf numFmtId="0" fontId="57" fillId="0" borderId="0" xfId="0" applyFont="1" applyAlignment="1" applyProtection="1">
      <alignment horizontal="center" vertical="center"/>
      <protection locked="0"/>
    </xf>
    <xf numFmtId="0" fontId="57" fillId="0" borderId="0" xfId="0" applyFont="1" applyAlignment="1" applyProtection="1">
      <alignment horizontal="distributed" vertical="center"/>
      <protection locked="0"/>
    </xf>
    <xf numFmtId="0" fontId="51" fillId="0" borderId="0" xfId="0" applyFont="1" applyAlignment="1" applyProtection="1">
      <alignment horizontal="left" wrapText="1"/>
      <protection locked="0"/>
    </xf>
    <xf numFmtId="0" fontId="83" fillId="0" borderId="0" xfId="0" applyFont="1" applyAlignment="1">
      <alignment horizontal="left" vertical="center" wrapText="1"/>
    </xf>
    <xf numFmtId="0" fontId="51" fillId="0" borderId="0" xfId="0" applyFont="1"/>
    <xf numFmtId="0" fontId="86" fillId="0" borderId="0" xfId="0" applyFont="1" applyAlignment="1" applyProtection="1">
      <alignment horizontal="center"/>
      <protection locked="0"/>
    </xf>
    <xf numFmtId="0" fontId="86" fillId="0" borderId="0" xfId="0" applyFont="1" applyAlignment="1" applyProtection="1">
      <alignment shrinkToFit="1"/>
      <protection locked="0"/>
    </xf>
    <xf numFmtId="0" fontId="86" fillId="0" borderId="0" xfId="0" applyFont="1" applyProtection="1">
      <protection locked="0"/>
    </xf>
    <xf numFmtId="0" fontId="86" fillId="0" borderId="0" xfId="0" applyFont="1" applyAlignment="1" applyProtection="1">
      <alignment horizontal="center" vertical="center"/>
      <protection locked="0"/>
    </xf>
    <xf numFmtId="0" fontId="86" fillId="0" borderId="0" xfId="0" applyFont="1" applyAlignment="1" applyProtection="1">
      <alignment horizontal="distributed" vertical="center"/>
      <protection locked="0"/>
    </xf>
    <xf numFmtId="0" fontId="87" fillId="0" borderId="5" xfId="0" applyFont="1" applyBorder="1" applyAlignment="1" applyProtection="1">
      <alignment vertical="center" wrapText="1"/>
      <protection locked="0"/>
    </xf>
    <xf numFmtId="0" fontId="87" fillId="0" borderId="15" xfId="0" applyFont="1" applyBorder="1" applyAlignment="1" applyProtection="1">
      <alignment vertical="center" wrapText="1"/>
      <protection locked="0"/>
    </xf>
    <xf numFmtId="0" fontId="45" fillId="0" borderId="33" xfId="0" applyFont="1" applyBorder="1"/>
    <xf numFmtId="0" fontId="52" fillId="0" borderId="10" xfId="0" applyFont="1" applyBorder="1"/>
    <xf numFmtId="0" fontId="88" fillId="0" borderId="10" xfId="0" applyFont="1" applyBorder="1" applyAlignment="1" applyProtection="1">
      <alignment horizontal="center"/>
      <protection locked="0"/>
    </xf>
    <xf numFmtId="0" fontId="88" fillId="0" borderId="10" xfId="0" applyFont="1" applyBorder="1" applyAlignment="1" applyProtection="1">
      <alignment shrinkToFit="1"/>
      <protection locked="0"/>
    </xf>
    <xf numFmtId="0" fontId="88" fillId="0" borderId="33" xfId="0" applyFont="1" applyBorder="1" applyProtection="1">
      <protection locked="0"/>
    </xf>
    <xf numFmtId="0" fontId="88" fillId="0" borderId="15" xfId="0" applyFont="1" applyBorder="1" applyProtection="1">
      <protection locked="0"/>
    </xf>
    <xf numFmtId="0" fontId="45" fillId="0" borderId="10" xfId="0" applyFont="1" applyBorder="1" applyAlignment="1" applyProtection="1">
      <alignment horizontal="left" vertical="center"/>
      <protection locked="0"/>
    </xf>
    <xf numFmtId="0" fontId="88" fillId="0" borderId="33" xfId="0" applyFont="1" applyBorder="1" applyAlignment="1" applyProtection="1">
      <alignment horizontal="center" vertical="center"/>
      <protection locked="0"/>
    </xf>
    <xf numFmtId="0" fontId="88" fillId="0" borderId="10" xfId="0" applyFont="1" applyBorder="1" applyAlignment="1" applyProtection="1">
      <alignment horizontal="center" vertical="center"/>
      <protection locked="0"/>
    </xf>
    <xf numFmtId="0" fontId="86" fillId="0" borderId="10" xfId="0" applyFont="1" applyBorder="1" applyAlignment="1" applyProtection="1">
      <alignment horizontal="distributed" vertical="center"/>
      <protection locked="0"/>
    </xf>
    <xf numFmtId="0" fontId="88" fillId="0" borderId="10" xfId="0" applyFont="1" applyBorder="1" applyAlignment="1" applyProtection="1">
      <alignment horizontal="distributed" vertical="center"/>
      <protection locked="0"/>
    </xf>
    <xf numFmtId="0" fontId="88" fillId="0" borderId="15" xfId="0" applyFont="1" applyBorder="1"/>
    <xf numFmtId="0" fontId="64" fillId="0" borderId="10" xfId="0" applyFont="1" applyBorder="1" applyProtection="1">
      <protection locked="0"/>
    </xf>
    <xf numFmtId="0" fontId="88" fillId="0" borderId="10" xfId="0" applyFont="1" applyBorder="1" applyProtection="1">
      <protection locked="0"/>
    </xf>
    <xf numFmtId="0" fontId="87" fillId="0" borderId="104" xfId="0" applyFont="1" applyBorder="1" applyAlignment="1" applyProtection="1">
      <alignment vertical="center" wrapText="1"/>
      <protection locked="0"/>
    </xf>
    <xf numFmtId="0" fontId="87" fillId="0" borderId="0" xfId="0" applyFont="1" applyAlignment="1" applyProtection="1">
      <alignment vertical="center" wrapText="1"/>
      <protection locked="0"/>
    </xf>
    <xf numFmtId="0" fontId="88" fillId="0" borderId="0" xfId="0" applyFont="1" applyProtection="1">
      <protection locked="0"/>
    </xf>
    <xf numFmtId="0" fontId="45" fillId="0" borderId="20" xfId="0" applyFont="1" applyBorder="1" applyAlignment="1" applyProtection="1">
      <alignment horizontal="distributed" vertical="center"/>
      <protection locked="0"/>
    </xf>
    <xf numFmtId="0" fontId="45" fillId="0" borderId="0" xfId="0" applyFont="1" applyAlignment="1" applyProtection="1">
      <alignment horizontal="distributed" vertical="center"/>
      <protection locked="0"/>
    </xf>
    <xf numFmtId="0" fontId="45" fillId="0" borderId="29" xfId="0" applyFont="1" applyBorder="1" applyAlignment="1" applyProtection="1">
      <alignment horizontal="distributed" vertical="center"/>
      <protection locked="0"/>
    </xf>
    <xf numFmtId="0" fontId="45" fillId="0" borderId="0" xfId="0" applyFont="1" applyAlignment="1" applyProtection="1">
      <alignment horizontal="center" vertical="center" textRotation="255"/>
      <protection locked="0"/>
    </xf>
    <xf numFmtId="0" fontId="45" fillId="0" borderId="0" xfId="0" applyFont="1" applyProtection="1">
      <protection locked="0"/>
    </xf>
    <xf numFmtId="0" fontId="45" fillId="0" borderId="239" xfId="0" applyFont="1" applyBorder="1" applyAlignment="1" applyProtection="1">
      <alignment horizontal="distributed" vertical="center" justifyLastLine="1"/>
      <protection locked="0"/>
    </xf>
    <xf numFmtId="0" fontId="45" fillId="0" borderId="79" xfId="0" applyFont="1" applyBorder="1" applyAlignment="1" applyProtection="1">
      <alignment horizontal="distributed" vertical="center" justifyLastLine="1"/>
      <protection locked="0"/>
    </xf>
    <xf numFmtId="0" fontId="45" fillId="0" borderId="83" xfId="0" applyFont="1" applyBorder="1" applyAlignment="1" applyProtection="1">
      <alignment horizontal="distributed" vertical="center" justifyLastLine="1"/>
      <protection locked="0"/>
    </xf>
    <xf numFmtId="0" fontId="45" fillId="0" borderId="120" xfId="0" applyFont="1" applyBorder="1" applyAlignment="1" applyProtection="1">
      <alignment horizontal="distributed" vertical="center" justifyLastLine="1"/>
      <protection locked="0"/>
    </xf>
    <xf numFmtId="0" fontId="45" fillId="0" borderId="46" xfId="0" applyFont="1" applyBorder="1" applyAlignment="1" applyProtection="1">
      <alignment horizontal="distributed" vertical="center" justifyLastLine="1"/>
      <protection locked="0"/>
    </xf>
    <xf numFmtId="0" fontId="89" fillId="0" borderId="83" xfId="0" applyFont="1" applyBorder="1" applyAlignment="1">
      <alignment horizontal="center" vertical="center" wrapText="1"/>
    </xf>
    <xf numFmtId="0" fontId="89" fillId="0" borderId="88" xfId="0" applyFont="1" applyBorder="1" applyAlignment="1">
      <alignment horizontal="center" vertical="center" wrapText="1"/>
    </xf>
    <xf numFmtId="0" fontId="45" fillId="0" borderId="8" xfId="0" applyFont="1" applyBorder="1"/>
    <xf numFmtId="0" fontId="45" fillId="0" borderId="16" xfId="0" applyFont="1" applyBorder="1"/>
    <xf numFmtId="0" fontId="45" fillId="0" borderId="24" xfId="0" applyFont="1" applyBorder="1"/>
    <xf numFmtId="0" fontId="45" fillId="0" borderId="30" xfId="0" applyFont="1" applyBorder="1"/>
    <xf numFmtId="0" fontId="52" fillId="0" borderId="24" xfId="0" applyFont="1" applyBorder="1"/>
    <xf numFmtId="0" fontId="45" fillId="0" borderId="24" xfId="0" applyFont="1" applyBorder="1" applyAlignment="1">
      <alignment shrinkToFit="1"/>
    </xf>
    <xf numFmtId="0" fontId="45" fillId="0" borderId="24" xfId="0" applyFont="1" applyBorder="1" applyAlignment="1">
      <alignment horizontal="left"/>
    </xf>
    <xf numFmtId="0" fontId="47" fillId="0" borderId="24" xfId="0" applyFont="1" applyBorder="1"/>
    <xf numFmtId="0" fontId="45" fillId="0" borderId="50" xfId="0" applyFont="1" applyBorder="1"/>
    <xf numFmtId="0" fontId="90" fillId="0" borderId="85" xfId="0" applyFont="1" applyBorder="1" applyAlignment="1">
      <alignment horizontal="center" vertical="center" wrapText="1"/>
    </xf>
    <xf numFmtId="0" fontId="90" fillId="0" borderId="87" xfId="0" applyFont="1" applyBorder="1" applyAlignment="1">
      <alignment horizontal="center" vertical="center" wrapText="1"/>
    </xf>
    <xf numFmtId="0" fontId="45" fillId="0" borderId="223" xfId="0" applyFont="1" applyBorder="1" applyAlignment="1" applyProtection="1">
      <alignment horizontal="center" vertical="distributed" textRotation="255" justifyLastLine="1"/>
      <protection locked="0"/>
    </xf>
    <xf numFmtId="0" fontId="45" fillId="0" borderId="78" xfId="0" applyFont="1" applyBorder="1" applyAlignment="1" applyProtection="1">
      <alignment horizontal="center" vertical="distributed" textRotation="255" justifyLastLine="1"/>
      <protection locked="0"/>
    </xf>
    <xf numFmtId="0" fontId="45" fillId="0" borderId="85" xfId="0" applyFont="1" applyBorder="1" applyAlignment="1" applyProtection="1">
      <alignment horizontal="center" vertical="distributed" textRotation="255"/>
      <protection locked="0"/>
    </xf>
    <xf numFmtId="0" fontId="45" fillId="0" borderId="223" xfId="0" applyFont="1" applyBorder="1" applyAlignment="1" applyProtection="1">
      <alignment horizontal="center" vertical="distributed" textRotation="255"/>
      <protection locked="0"/>
    </xf>
    <xf numFmtId="0" fontId="45" fillId="0" borderId="122" xfId="0" applyFont="1" applyBorder="1" applyAlignment="1" applyProtection="1">
      <alignment horizontal="center" vertical="distributed" textRotation="255"/>
      <protection locked="0"/>
    </xf>
    <xf numFmtId="0" fontId="45" fillId="0" borderId="320" xfId="0" applyFont="1" applyBorder="1" applyAlignment="1" applyProtection="1">
      <alignment horizontal="center" vertical="distributed" textRotation="255"/>
      <protection locked="0"/>
    </xf>
    <xf numFmtId="0" fontId="45" fillId="0" borderId="105" xfId="0" applyFont="1" applyBorder="1"/>
    <xf numFmtId="0" fontId="54" fillId="0" borderId="74" xfId="0" applyFont="1" applyBorder="1" applyAlignment="1" applyProtection="1">
      <alignment horizontal="center" vertical="center"/>
      <protection locked="0"/>
    </xf>
    <xf numFmtId="0" fontId="54" fillId="0" borderId="17" xfId="0" applyFont="1" applyBorder="1" applyAlignment="1" applyProtection="1">
      <alignment horizontal="center" vertical="center"/>
      <protection locked="0"/>
    </xf>
    <xf numFmtId="0" fontId="54" fillId="0" borderId="25" xfId="0" applyFont="1" applyBorder="1" applyAlignment="1" applyProtection="1">
      <alignment vertical="center"/>
      <protection locked="0"/>
    </xf>
    <xf numFmtId="0" fontId="54" fillId="0" borderId="31" xfId="0" applyFont="1" applyBorder="1" applyAlignment="1" applyProtection="1">
      <alignment vertical="center"/>
      <protection locked="0"/>
    </xf>
    <xf numFmtId="0" fontId="54" fillId="0" borderId="25" xfId="0" applyFont="1" applyBorder="1" applyAlignment="1" applyProtection="1">
      <alignment horizontal="distributed" vertical="center"/>
      <protection locked="0"/>
    </xf>
    <xf numFmtId="0" fontId="54" fillId="0" borderId="17" xfId="0" applyFont="1" applyBorder="1" applyAlignment="1" applyProtection="1">
      <alignment vertical="center"/>
      <protection locked="0"/>
    </xf>
    <xf numFmtId="0" fontId="54" fillId="0" borderId="25" xfId="0" applyFont="1" applyBorder="1" applyAlignment="1" applyProtection="1">
      <alignment horizontal="center" vertical="center"/>
      <protection locked="0"/>
    </xf>
    <xf numFmtId="0" fontId="53" fillId="0" borderId="31" xfId="0" applyFont="1" applyBorder="1" applyAlignment="1" applyProtection="1">
      <alignment horizontal="center" vertical="center"/>
      <protection locked="0"/>
    </xf>
    <xf numFmtId="0" fontId="53" fillId="0" borderId="25" xfId="0" applyFont="1" applyBorder="1" applyAlignment="1" applyProtection="1">
      <alignment horizontal="center" vertical="center"/>
      <protection locked="0"/>
    </xf>
    <xf numFmtId="0" fontId="53" fillId="0" borderId="25" xfId="0" applyFont="1" applyBorder="1" applyAlignment="1" applyProtection="1">
      <alignment vertical="center" shrinkToFit="1"/>
      <protection locked="0"/>
    </xf>
    <xf numFmtId="0" fontId="53" fillId="0" borderId="31" xfId="0" applyFont="1" applyBorder="1" applyAlignment="1" applyProtection="1">
      <alignment vertical="center"/>
      <protection locked="0"/>
    </xf>
    <xf numFmtId="0" fontId="53" fillId="0" borderId="17" xfId="0" applyFont="1" applyBorder="1" applyAlignment="1" applyProtection="1">
      <alignment vertical="center"/>
      <protection locked="0"/>
    </xf>
    <xf numFmtId="0" fontId="53" fillId="0" borderId="25" xfId="0" applyFont="1" applyBorder="1" applyAlignment="1" applyProtection="1">
      <alignment horizontal="left" vertical="center"/>
      <protection locked="0"/>
    </xf>
    <xf numFmtId="0" fontId="50" fillId="0" borderId="25" xfId="0" applyFont="1" applyBorder="1" applyAlignment="1" applyProtection="1">
      <alignment vertical="center"/>
      <protection locked="0"/>
    </xf>
    <xf numFmtId="177" fontId="53" fillId="0" borderId="220" xfId="0" applyNumberFormat="1" applyFont="1" applyBorder="1" applyAlignment="1">
      <alignment vertical="center"/>
    </xf>
    <xf numFmtId="177" fontId="53" fillId="0" borderId="36" xfId="0" applyNumberFormat="1" applyFont="1" applyBorder="1" applyAlignment="1">
      <alignment vertical="center"/>
    </xf>
    <xf numFmtId="0" fontId="53" fillId="0" borderId="56" xfId="0" applyFont="1" applyBorder="1" applyAlignment="1" applyProtection="1">
      <alignment horizontal="center" vertical="center"/>
      <protection locked="0"/>
    </xf>
    <xf numFmtId="0" fontId="53" fillId="0" borderId="0" xfId="0" applyFont="1" applyAlignment="1" applyProtection="1">
      <alignment horizontal="center" vertical="center"/>
      <protection locked="0"/>
    </xf>
    <xf numFmtId="0" fontId="91" fillId="0" borderId="0" xfId="0" applyFont="1" applyAlignment="1" applyProtection="1">
      <alignment vertical="center"/>
      <protection locked="0"/>
    </xf>
    <xf numFmtId="0" fontId="54" fillId="0" borderId="9" xfId="0" applyFont="1" applyBorder="1" applyAlignment="1" applyProtection="1">
      <alignment horizontal="center" vertical="center"/>
      <protection locked="0"/>
    </xf>
    <xf numFmtId="0" fontId="54" fillId="0" borderId="20" xfId="0" applyFont="1" applyBorder="1" applyAlignment="1" applyProtection="1">
      <alignment horizontal="center" vertical="center"/>
      <protection locked="0"/>
    </xf>
    <xf numFmtId="0" fontId="54" fillId="0" borderId="0" xfId="0" applyFont="1" applyAlignment="1" applyProtection="1">
      <alignment vertical="center"/>
      <protection locked="0"/>
    </xf>
    <xf numFmtId="0" fontId="54" fillId="0" borderId="29" xfId="0" applyFont="1" applyBorder="1" applyAlignment="1" applyProtection="1">
      <alignment vertical="center"/>
      <protection locked="0"/>
    </xf>
    <xf numFmtId="0" fontId="54" fillId="0" borderId="0" xfId="0" applyFont="1" applyAlignment="1" applyProtection="1">
      <alignment horizontal="distributed" vertical="center"/>
      <protection locked="0"/>
    </xf>
    <xf numFmtId="0" fontId="54" fillId="0" borderId="20" xfId="0" applyFont="1" applyBorder="1" applyAlignment="1" applyProtection="1">
      <alignment vertical="center"/>
      <protection locked="0"/>
    </xf>
    <xf numFmtId="0" fontId="54" fillId="0" borderId="0" xfId="0" applyFont="1" applyAlignment="1" applyProtection="1">
      <alignment horizontal="center" vertical="center"/>
      <protection locked="0"/>
    </xf>
    <xf numFmtId="0" fontId="53" fillId="0" borderId="29" xfId="0" applyFont="1" applyBorder="1" applyAlignment="1" applyProtection="1">
      <alignment horizontal="center" vertical="center"/>
      <protection locked="0"/>
    </xf>
    <xf numFmtId="0" fontId="53" fillId="0" borderId="0" xfId="0" applyFont="1" applyAlignment="1" applyProtection="1">
      <alignment vertical="center" shrinkToFit="1"/>
      <protection locked="0"/>
    </xf>
    <xf numFmtId="0" fontId="53" fillId="0" borderId="29" xfId="0" applyFont="1" applyBorder="1" applyAlignment="1" applyProtection="1">
      <alignment vertical="center"/>
      <protection locked="0"/>
    </xf>
    <xf numFmtId="0" fontId="53" fillId="0" borderId="20" xfId="0" applyFont="1" applyBorder="1" applyAlignment="1" applyProtection="1">
      <alignment vertical="center"/>
      <protection locked="0"/>
    </xf>
    <xf numFmtId="0" fontId="53" fillId="0" borderId="0" xfId="0" applyFont="1" applyAlignment="1" applyProtection="1">
      <alignment horizontal="left" vertical="center"/>
      <protection locked="0"/>
    </xf>
    <xf numFmtId="0" fontId="50" fillId="0" borderId="0" xfId="0" applyFont="1" applyAlignment="1" applyProtection="1">
      <alignment vertical="center"/>
      <protection locked="0"/>
    </xf>
    <xf numFmtId="177" fontId="53" fillId="0" borderId="77" xfId="0" applyNumberFormat="1" applyFont="1" applyBorder="1" applyAlignment="1">
      <alignment vertical="center"/>
    </xf>
    <xf numFmtId="0" fontId="53" fillId="0" borderId="218" xfId="0" applyFont="1" applyBorder="1" applyAlignment="1" applyProtection="1">
      <alignment horizontal="center" vertical="center"/>
      <protection locked="0"/>
    </xf>
    <xf numFmtId="0" fontId="52" fillId="0" borderId="6" xfId="0" applyFont="1" applyBorder="1" applyAlignment="1" applyProtection="1">
      <alignment horizontal="distributed" vertical="center"/>
      <protection locked="0"/>
    </xf>
    <xf numFmtId="0" fontId="52" fillId="0" borderId="16" xfId="0" applyFont="1" applyBorder="1" applyAlignment="1" applyProtection="1">
      <alignment horizontal="distributed" vertical="center"/>
      <protection locked="0"/>
    </xf>
    <xf numFmtId="0" fontId="52" fillId="0" borderId="24" xfId="0" applyFont="1" applyBorder="1" applyAlignment="1" applyProtection="1">
      <alignment horizontal="distributed" vertical="center"/>
      <protection locked="0"/>
    </xf>
    <xf numFmtId="0" fontId="52" fillId="0" borderId="30" xfId="0" applyFont="1" applyBorder="1" applyAlignment="1" applyProtection="1">
      <alignment horizontal="distributed" vertical="center"/>
      <protection locked="0"/>
    </xf>
    <xf numFmtId="0" fontId="64" fillId="0" borderId="24" xfId="0" applyFont="1" applyBorder="1" applyAlignment="1" applyProtection="1">
      <alignment horizontal="distributed" vertical="center" wrapText="1"/>
      <protection locked="0"/>
    </xf>
    <xf numFmtId="0" fontId="45" fillId="0" borderId="30" xfId="0" applyFont="1" applyBorder="1" applyAlignment="1" applyProtection="1">
      <alignment horizontal="distributed" vertical="center"/>
      <protection locked="0"/>
    </xf>
    <xf numFmtId="0" fontId="45" fillId="0" borderId="24" xfId="0" applyFont="1" applyBorder="1" applyAlignment="1" applyProtection="1">
      <alignment horizontal="distributed" vertical="center"/>
      <protection locked="0"/>
    </xf>
    <xf numFmtId="0" fontId="45" fillId="0" borderId="24" xfId="0" applyFont="1" applyBorder="1" applyAlignment="1" applyProtection="1">
      <alignment vertical="center" shrinkToFit="1"/>
      <protection locked="0"/>
    </xf>
    <xf numFmtId="0" fontId="45" fillId="0" borderId="30" xfId="0" applyFont="1" applyBorder="1" applyAlignment="1" applyProtection="1">
      <alignment vertical="center"/>
      <protection locked="0"/>
    </xf>
    <xf numFmtId="0" fontId="45" fillId="0" borderId="16" xfId="0" applyFont="1" applyBorder="1" applyAlignment="1" applyProtection="1">
      <alignment vertical="center"/>
      <protection locked="0"/>
    </xf>
    <xf numFmtId="0" fontId="45" fillId="0" borderId="24" xfId="0" applyFont="1" applyBorder="1" applyAlignment="1" applyProtection="1">
      <alignment horizontal="left" vertical="center"/>
      <protection locked="0"/>
    </xf>
    <xf numFmtId="0" fontId="47" fillId="0" borderId="24" xfId="0" applyFont="1" applyBorder="1" applyAlignment="1" applyProtection="1">
      <alignment horizontal="distributed" vertical="center"/>
      <protection locked="0"/>
    </xf>
    <xf numFmtId="177" fontId="57" fillId="0" borderId="320" xfId="0" applyNumberFormat="1" applyFont="1" applyBorder="1" applyAlignment="1" applyProtection="1">
      <alignment vertical="center"/>
      <protection locked="0"/>
    </xf>
    <xf numFmtId="0" fontId="45" fillId="0" borderId="105" xfId="0"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64" fillId="0" borderId="0" xfId="0" applyFont="1" applyAlignment="1" applyProtection="1">
      <alignment vertical="center"/>
      <protection locked="0"/>
    </xf>
    <xf numFmtId="0" fontId="54" fillId="0" borderId="9" xfId="0" applyFont="1" applyBorder="1" applyAlignment="1" applyProtection="1">
      <alignment horizontal="distributed" vertical="center"/>
      <protection locked="0"/>
    </xf>
    <xf numFmtId="0" fontId="54" fillId="0" borderId="20" xfId="0" applyFont="1" applyBorder="1" applyAlignment="1" applyProtection="1">
      <alignment horizontal="distributed" vertical="center"/>
      <protection locked="0"/>
    </xf>
    <xf numFmtId="0" fontId="54" fillId="0" borderId="29" xfId="0" applyFont="1" applyBorder="1" applyAlignment="1" applyProtection="1">
      <alignment horizontal="distributed" vertical="center"/>
      <protection locked="0"/>
    </xf>
    <xf numFmtId="0" fontId="53" fillId="0" borderId="29" xfId="0" applyFont="1" applyBorder="1" applyAlignment="1" applyProtection="1">
      <alignment horizontal="distributed" vertical="center"/>
      <protection locked="0"/>
    </xf>
    <xf numFmtId="0" fontId="53" fillId="0" borderId="0" xfId="0" applyFont="1" applyAlignment="1" applyProtection="1">
      <alignment horizontal="distributed" vertical="center"/>
      <protection locked="0"/>
    </xf>
    <xf numFmtId="0" fontId="50" fillId="0" borderId="0" xfId="0" applyFont="1" applyAlignment="1" applyProtection="1">
      <alignment horizontal="distributed" vertical="center"/>
      <protection locked="0"/>
    </xf>
    <xf numFmtId="0" fontId="52" fillId="0" borderId="9" xfId="0" applyFont="1" applyBorder="1" applyAlignment="1" applyProtection="1">
      <alignment horizontal="distributed" vertical="center"/>
      <protection locked="0"/>
    </xf>
    <xf numFmtId="0" fontId="52" fillId="0" borderId="20" xfId="0" applyFont="1" applyBorder="1" applyAlignment="1" applyProtection="1">
      <alignment horizontal="distributed" vertical="center"/>
      <protection locked="0"/>
    </xf>
    <xf numFmtId="0" fontId="52" fillId="0" borderId="0" xfId="0" applyFont="1" applyAlignment="1" applyProtection="1">
      <alignment horizontal="distributed" vertical="center"/>
      <protection locked="0"/>
    </xf>
    <xf numFmtId="0" fontId="52" fillId="0" borderId="29" xfId="0" applyFont="1" applyBorder="1" applyAlignment="1" applyProtection="1">
      <alignment horizontal="distributed" vertical="center"/>
      <protection locked="0"/>
    </xf>
    <xf numFmtId="0" fontId="45" fillId="0" borderId="0" xfId="0" applyFont="1" applyAlignment="1" applyProtection="1">
      <alignment vertical="center" shrinkToFit="1"/>
      <protection locked="0"/>
    </xf>
    <xf numFmtId="0" fontId="45" fillId="0" borderId="29" xfId="0" applyFont="1" applyBorder="1" applyAlignment="1" applyProtection="1">
      <alignment vertical="center"/>
      <protection locked="0"/>
    </xf>
    <xf numFmtId="0" fontId="45" fillId="0" borderId="20" xfId="0" applyFont="1" applyBorder="1" applyAlignment="1" applyProtection="1">
      <alignment vertical="center"/>
      <protection locked="0"/>
    </xf>
    <xf numFmtId="0" fontId="45" fillId="0" borderId="0" xfId="0" applyFont="1" applyAlignment="1" applyProtection="1">
      <alignment horizontal="left" vertical="center"/>
      <protection locked="0"/>
    </xf>
    <xf numFmtId="0" fontId="47" fillId="0" borderId="0" xfId="0" applyFont="1" applyAlignment="1" applyProtection="1">
      <alignment horizontal="distributed" vertical="center"/>
      <protection locked="0"/>
    </xf>
    <xf numFmtId="0" fontId="45" fillId="0" borderId="218" xfId="0" applyFont="1" applyBorder="1" applyAlignment="1" applyProtection="1">
      <alignment horizontal="center" vertical="center"/>
      <protection locked="0"/>
    </xf>
    <xf numFmtId="0" fontId="58" fillId="0" borderId="29" xfId="0" applyFont="1" applyBorder="1" applyAlignment="1" applyProtection="1">
      <alignment horizontal="distributed" vertical="center"/>
      <protection locked="0"/>
    </xf>
    <xf numFmtId="0" fontId="64" fillId="0" borderId="0" xfId="0" applyFont="1" applyAlignment="1" applyProtection="1">
      <alignment horizontal="distributed" vertical="center" wrapText="1" shrinkToFit="1"/>
      <protection locked="0"/>
    </xf>
    <xf numFmtId="0" fontId="64" fillId="0" borderId="0" xfId="0" applyFont="1" applyAlignment="1" applyProtection="1">
      <alignment horizontal="distributed" vertical="center" shrinkToFit="1"/>
      <protection locked="0"/>
    </xf>
    <xf numFmtId="0" fontId="54" fillId="0" borderId="73" xfId="0" applyFont="1" applyBorder="1" applyAlignment="1" applyProtection="1">
      <alignment horizontal="distributed" vertical="center"/>
      <protection locked="0"/>
    </xf>
    <xf numFmtId="0" fontId="54" fillId="0" borderId="23" xfId="0" applyFont="1" applyBorder="1" applyAlignment="1" applyProtection="1">
      <alignment horizontal="distributed" vertical="center"/>
      <protection locked="0"/>
    </xf>
    <xf numFmtId="0" fontId="54" fillId="0" borderId="34" xfId="0" applyFont="1" applyBorder="1" applyAlignment="1" applyProtection="1">
      <alignment horizontal="distributed" vertical="center"/>
      <protection locked="0"/>
    </xf>
    <xf numFmtId="0" fontId="54" fillId="0" borderId="28" xfId="0" applyFont="1" applyBorder="1" applyAlignment="1" applyProtection="1">
      <alignment horizontal="distributed" vertical="center"/>
      <protection locked="0"/>
    </xf>
    <xf numFmtId="0" fontId="53" fillId="0" borderId="28" xfId="0" applyFont="1" applyBorder="1" applyAlignment="1" applyProtection="1">
      <alignment horizontal="distributed" vertical="center"/>
      <protection locked="0"/>
    </xf>
    <xf numFmtId="0" fontId="53" fillId="0" borderId="34" xfId="0" applyFont="1" applyBorder="1" applyAlignment="1" applyProtection="1">
      <alignment horizontal="distributed" vertical="center"/>
      <protection locked="0"/>
    </xf>
    <xf numFmtId="0" fontId="53" fillId="0" borderId="34" xfId="0" applyFont="1" applyBorder="1" applyAlignment="1" applyProtection="1">
      <alignment vertical="center" shrinkToFit="1"/>
      <protection locked="0"/>
    </xf>
    <xf numFmtId="0" fontId="53" fillId="0" borderId="28" xfId="0" applyFont="1" applyBorder="1" applyAlignment="1" applyProtection="1">
      <alignment vertical="center"/>
      <protection locked="0"/>
    </xf>
    <xf numFmtId="0" fontId="53" fillId="0" borderId="23" xfId="0" applyFont="1" applyBorder="1" applyAlignment="1" applyProtection="1">
      <alignment vertical="center"/>
      <protection locked="0"/>
    </xf>
    <xf numFmtId="0" fontId="53" fillId="0" borderId="34" xfId="0" applyFont="1" applyBorder="1" applyAlignment="1" applyProtection="1">
      <alignment horizontal="left" vertical="center"/>
      <protection locked="0"/>
    </xf>
    <xf numFmtId="0" fontId="47" fillId="0" borderId="34" xfId="0" applyFont="1" applyBorder="1" applyAlignment="1" applyProtection="1">
      <alignment horizontal="distributed" vertical="center"/>
      <protection locked="0"/>
    </xf>
    <xf numFmtId="0" fontId="58" fillId="0" borderId="28" xfId="0" applyFont="1" applyBorder="1" applyAlignment="1" applyProtection="1">
      <alignment horizontal="distributed" vertical="center"/>
      <protection locked="0"/>
    </xf>
    <xf numFmtId="177" fontId="53" fillId="0" borderId="239" xfId="0" applyNumberFormat="1" applyFont="1" applyBorder="1" applyAlignment="1">
      <alignment vertical="center"/>
    </xf>
    <xf numFmtId="177" fontId="53" fillId="0" borderId="323" xfId="0" applyNumberFormat="1" applyFont="1" applyBorder="1" applyAlignment="1">
      <alignment vertical="center"/>
    </xf>
    <xf numFmtId="177" fontId="53" fillId="0" borderId="46" xfId="0" applyNumberFormat="1" applyFont="1" applyBorder="1" applyAlignment="1">
      <alignment vertical="center"/>
    </xf>
    <xf numFmtId="0" fontId="53" fillId="0" borderId="72" xfId="0" applyFont="1" applyBorder="1" applyAlignment="1" applyProtection="1">
      <alignment horizontal="center" vertical="center"/>
      <protection locked="0"/>
    </xf>
    <xf numFmtId="177" fontId="45" fillId="0" borderId="171" xfId="0" applyNumberFormat="1" applyFont="1" applyBorder="1" applyAlignment="1" applyProtection="1">
      <alignment vertical="center"/>
      <protection locked="0"/>
    </xf>
    <xf numFmtId="177" fontId="45" fillId="0" borderId="50" xfId="0" applyNumberFormat="1" applyFont="1" applyBorder="1" applyAlignment="1" applyProtection="1">
      <alignment vertical="center"/>
      <protection locked="0"/>
    </xf>
    <xf numFmtId="177" fontId="53" fillId="0" borderId="324" xfId="0" applyNumberFormat="1" applyFont="1" applyBorder="1" applyAlignment="1">
      <alignment vertical="center"/>
    </xf>
    <xf numFmtId="0" fontId="52" fillId="0" borderId="207" xfId="0" applyFont="1" applyBorder="1" applyAlignment="1" applyProtection="1">
      <alignment horizontal="distributed" vertical="center"/>
      <protection locked="0"/>
    </xf>
    <xf numFmtId="0" fontId="52" fillId="0" borderId="44" xfId="0" applyFont="1" applyBorder="1" applyAlignment="1" applyProtection="1">
      <alignment horizontal="distributed" vertical="center"/>
      <protection locked="0"/>
    </xf>
    <xf numFmtId="0" fontId="52" fillId="0" borderId="4" xfId="0" applyFont="1" applyBorder="1" applyAlignment="1" applyProtection="1">
      <alignment horizontal="distributed" vertical="center"/>
      <protection locked="0"/>
    </xf>
    <xf numFmtId="0" fontId="52" fillId="0" borderId="145" xfId="0" applyFont="1" applyBorder="1" applyAlignment="1" applyProtection="1">
      <alignment horizontal="distributed" vertical="center"/>
      <protection locked="0"/>
    </xf>
    <xf numFmtId="0" fontId="64" fillId="0" borderId="4" xfId="0" applyFont="1" applyBorder="1" applyAlignment="1" applyProtection="1">
      <alignment horizontal="distributed" vertical="center" wrapText="1"/>
      <protection locked="0"/>
    </xf>
    <xf numFmtId="0" fontId="45" fillId="0" borderId="145" xfId="0" applyFont="1" applyBorder="1" applyAlignment="1" applyProtection="1">
      <alignment horizontal="distributed" vertical="center"/>
      <protection locked="0"/>
    </xf>
    <xf numFmtId="0" fontId="45" fillId="0" borderId="4" xfId="0" applyFont="1" applyBorder="1" applyAlignment="1" applyProtection="1">
      <alignment horizontal="distributed" vertical="center"/>
      <protection locked="0"/>
    </xf>
    <xf numFmtId="0" fontId="45" fillId="0" borderId="4" xfId="0" applyFont="1" applyBorder="1" applyAlignment="1" applyProtection="1">
      <alignment vertical="center" shrinkToFit="1"/>
      <protection locked="0"/>
    </xf>
    <xf numFmtId="0" fontId="45" fillId="0" borderId="145" xfId="0" applyFont="1" applyBorder="1" applyAlignment="1" applyProtection="1">
      <alignment vertical="center"/>
      <protection locked="0"/>
    </xf>
    <xf numFmtId="0" fontId="45" fillId="0" borderId="44" xfId="0" applyFont="1" applyBorder="1" applyAlignment="1" applyProtection="1">
      <alignment vertical="center"/>
      <protection locked="0"/>
    </xf>
    <xf numFmtId="0" fontId="45" fillId="0" borderId="4" xfId="0" applyFont="1" applyBorder="1" applyAlignment="1" applyProtection="1">
      <alignment horizontal="left" vertical="center"/>
      <protection locked="0"/>
    </xf>
    <xf numFmtId="0" fontId="47" fillId="0" borderId="4" xfId="0" applyFont="1" applyBorder="1" applyAlignment="1" applyProtection="1">
      <alignment horizontal="distributed" vertical="center"/>
      <protection locked="0"/>
    </xf>
    <xf numFmtId="0" fontId="45" fillId="0" borderId="70" xfId="0" applyFont="1" applyBorder="1" applyAlignment="1" applyProtection="1">
      <alignment horizontal="center" vertical="center"/>
      <protection locked="0"/>
    </xf>
    <xf numFmtId="0" fontId="52" fillId="0" borderId="10" xfId="0" applyFont="1" applyBorder="1" applyAlignment="1" applyProtection="1">
      <alignment horizontal="center"/>
      <protection locked="0"/>
    </xf>
    <xf numFmtId="0" fontId="45" fillId="0" borderId="10" xfId="0" applyFont="1" applyBorder="1" applyAlignment="1" applyProtection="1">
      <alignment horizontal="center"/>
      <protection locked="0"/>
    </xf>
    <xf numFmtId="0" fontId="45" fillId="0" borderId="10" xfId="0" applyFont="1" applyBorder="1" applyAlignment="1" applyProtection="1">
      <alignment shrinkToFit="1"/>
      <protection locked="0"/>
    </xf>
    <xf numFmtId="0" fontId="45" fillId="0" borderId="10" xfId="0" applyFont="1" applyBorder="1" applyProtection="1">
      <protection locked="0"/>
    </xf>
    <xf numFmtId="0" fontId="45" fillId="0" borderId="10" xfId="0" applyFont="1" applyBorder="1" applyAlignment="1" applyProtection="1">
      <alignment horizontal="center" vertical="center"/>
      <protection locked="0"/>
    </xf>
    <xf numFmtId="0" fontId="47" fillId="0" borderId="10" xfId="0" applyFont="1" applyBorder="1" applyAlignment="1" applyProtection="1">
      <alignment horizontal="distributed" vertical="center"/>
      <protection locked="0"/>
    </xf>
    <xf numFmtId="0" fontId="45" fillId="0" borderId="10" xfId="0" applyFont="1" applyBorder="1" applyAlignment="1" applyProtection="1">
      <alignment horizontal="distributed" vertical="center"/>
      <protection locked="0"/>
    </xf>
    <xf numFmtId="177" fontId="45" fillId="0" borderId="10" xfId="0" applyNumberFormat="1" applyFont="1" applyBorder="1"/>
    <xf numFmtId="0" fontId="45" fillId="0" borderId="10" xfId="0" quotePrefix="1" applyFont="1" applyBorder="1" applyAlignment="1">
      <alignment horizontal="right" vertical="center"/>
    </xf>
    <xf numFmtId="0" fontId="45" fillId="0" borderId="0" xfId="0" quotePrefix="1" applyFont="1" applyAlignment="1">
      <alignment horizontal="right" vertical="center"/>
    </xf>
    <xf numFmtId="0" fontId="64" fillId="0" borderId="0" xfId="0" applyFont="1" applyProtection="1">
      <protection locked="0"/>
    </xf>
    <xf numFmtId="0" fontId="52" fillId="0" borderId="0" xfId="0" applyFont="1" applyAlignment="1" applyProtection="1">
      <alignment horizontal="center"/>
      <protection locked="0"/>
    </xf>
    <xf numFmtId="0" fontId="45" fillId="0" borderId="0" xfId="0" applyFont="1" applyAlignment="1" applyProtection="1">
      <alignment horizontal="center"/>
      <protection locked="0"/>
    </xf>
    <xf numFmtId="0" fontId="45" fillId="0" borderId="0" xfId="0" applyFont="1" applyAlignment="1" applyProtection="1">
      <alignment shrinkToFit="1"/>
      <protection locked="0"/>
    </xf>
    <xf numFmtId="0" fontId="56" fillId="0" borderId="0" xfId="0" applyFont="1" applyAlignment="1" applyProtection="1">
      <alignment vertical="center"/>
      <protection locked="0"/>
    </xf>
    <xf numFmtId="0" fontId="64" fillId="0" borderId="20" xfId="0" applyFont="1" applyBorder="1" applyAlignment="1" applyProtection="1">
      <alignment horizontal="center" vertical="center" wrapText="1"/>
      <protection locked="0"/>
    </xf>
    <xf numFmtId="0" fontId="64" fillId="0" borderId="0" xfId="0" applyFont="1" applyAlignment="1" applyProtection="1">
      <alignment horizontal="distributed" vertical="center" wrapText="1"/>
      <protection locked="0"/>
    </xf>
    <xf numFmtId="0" fontId="64" fillId="0" borderId="29" xfId="0" applyFont="1" applyBorder="1" applyAlignment="1" applyProtection="1">
      <alignment horizontal="center" vertical="center" wrapText="1"/>
      <protection locked="0"/>
    </xf>
    <xf numFmtId="0" fontId="64" fillId="0" borderId="0" xfId="0" applyFont="1" applyAlignment="1" applyProtection="1">
      <alignment horizontal="distributed" vertical="center"/>
      <protection locked="0"/>
    </xf>
    <xf numFmtId="0" fontId="50" fillId="0" borderId="34" xfId="0" applyFont="1" applyBorder="1" applyAlignment="1" applyProtection="1">
      <alignment horizontal="distributed" vertical="center"/>
      <protection locked="0"/>
    </xf>
    <xf numFmtId="177" fontId="53" fillId="0" borderId="325" xfId="0" applyNumberFormat="1" applyFont="1" applyBorder="1" applyAlignment="1">
      <alignment vertical="center"/>
    </xf>
    <xf numFmtId="177" fontId="53" fillId="0" borderId="326" xfId="0" applyNumberFormat="1" applyFont="1" applyBorder="1" applyAlignment="1">
      <alignment vertical="center"/>
    </xf>
    <xf numFmtId="0" fontId="70" fillId="0" borderId="0" xfId="0" applyFont="1" applyAlignment="1" applyProtection="1">
      <alignment horizontal="distributed" vertical="center"/>
      <protection locked="0"/>
    </xf>
    <xf numFmtId="0" fontId="57" fillId="0" borderId="0" xfId="0" applyFont="1" applyAlignment="1" applyProtection="1">
      <alignment vertical="center"/>
      <protection locked="0"/>
    </xf>
    <xf numFmtId="0" fontId="48" fillId="0" borderId="0" xfId="0" applyFont="1" applyProtection="1">
      <protection locked="0"/>
    </xf>
    <xf numFmtId="0" fontId="47" fillId="0" borderId="0" xfId="0" applyFont="1" applyAlignment="1" applyProtection="1">
      <alignment horizontal="center" vertical="center"/>
      <protection locked="0"/>
    </xf>
    <xf numFmtId="0" fontId="93" fillId="0" borderId="0" xfId="0" applyFont="1" applyAlignment="1" applyProtection="1">
      <alignment horizontal="left"/>
      <protection locked="0"/>
    </xf>
    <xf numFmtId="0" fontId="45" fillId="0" borderId="15" xfId="0" applyFont="1" applyBorder="1"/>
    <xf numFmtId="0" fontId="88" fillId="0" borderId="33" xfId="0" applyFont="1" applyBorder="1" applyAlignment="1" applyProtection="1">
      <alignment horizontal="center"/>
      <protection locked="0"/>
    </xf>
    <xf numFmtId="0" fontId="88" fillId="0" borderId="61" xfId="0" applyFont="1" applyBorder="1" applyAlignment="1" applyProtection="1">
      <alignment horizontal="center" vertical="center"/>
      <protection locked="0"/>
    </xf>
    <xf numFmtId="0" fontId="45" fillId="0" borderId="11" xfId="0" applyFont="1" applyBorder="1" applyAlignment="1" applyProtection="1">
      <alignment horizontal="center" vertical="distributed"/>
      <protection locked="0"/>
    </xf>
    <xf numFmtId="0" fontId="45" fillId="0" borderId="0" xfId="0" applyFont="1" applyAlignment="1" applyProtection="1">
      <alignment horizontal="distributed" vertical="center" justifyLastLine="1"/>
      <protection locked="0"/>
    </xf>
    <xf numFmtId="0" fontId="45" fillId="0" borderId="29" xfId="0" applyFont="1" applyBorder="1" applyAlignment="1" applyProtection="1">
      <alignment horizontal="center" vertical="center"/>
      <protection locked="0"/>
    </xf>
    <xf numFmtId="0" fontId="45" fillId="0" borderId="62" xfId="0" applyFont="1" applyBorder="1" applyAlignment="1" applyProtection="1">
      <alignment horizontal="distributed" vertical="center"/>
      <protection locked="0"/>
    </xf>
    <xf numFmtId="0" fontId="45" fillId="0" borderId="24" xfId="0" applyFont="1" applyBorder="1" applyAlignment="1">
      <alignment horizontal="center"/>
    </xf>
    <xf numFmtId="0" fontId="45" fillId="0" borderId="67" xfId="0" applyFont="1" applyBorder="1"/>
    <xf numFmtId="0" fontId="53" fillId="0" borderId="25" xfId="0" applyFont="1" applyBorder="1" applyAlignment="1" applyProtection="1">
      <alignment vertical="center"/>
      <protection locked="0"/>
    </xf>
    <xf numFmtId="0" fontId="54" fillId="0" borderId="31" xfId="0" applyFont="1" applyBorder="1" applyAlignment="1" applyProtection="1">
      <alignment horizontal="center" vertical="center"/>
      <protection locked="0"/>
    </xf>
    <xf numFmtId="0" fontId="55" fillId="0" borderId="63" xfId="0" applyFont="1" applyBorder="1" applyAlignment="1" applyProtection="1">
      <alignment horizontal="center" vertical="center"/>
      <protection locked="0"/>
    </xf>
    <xf numFmtId="0" fontId="55" fillId="0" borderId="62" xfId="0" applyFont="1" applyBorder="1" applyAlignment="1" applyProtection="1">
      <alignment horizontal="distributed" vertical="center"/>
      <protection locked="0"/>
    </xf>
    <xf numFmtId="0" fontId="52" fillId="0" borderId="24" xfId="0" applyFont="1" applyBorder="1" applyAlignment="1" applyProtection="1">
      <alignment vertical="center"/>
      <protection locked="0"/>
    </xf>
    <xf numFmtId="0" fontId="52" fillId="0" borderId="30" xfId="0" applyFont="1" applyBorder="1" applyAlignment="1" applyProtection="1">
      <alignment vertical="center"/>
      <protection locked="0"/>
    </xf>
    <xf numFmtId="0" fontId="52" fillId="0" borderId="16" xfId="0" applyFont="1" applyBorder="1" applyAlignment="1" applyProtection="1">
      <alignment vertical="center"/>
      <protection locked="0"/>
    </xf>
    <xf numFmtId="0" fontId="45" fillId="0" borderId="24" xfId="0" applyFont="1" applyBorder="1" applyAlignment="1" applyProtection="1">
      <alignment horizontal="center" vertical="center"/>
      <protection locked="0"/>
    </xf>
    <xf numFmtId="0" fontId="52" fillId="0" borderId="67" xfId="0" applyFont="1" applyBorder="1" applyAlignment="1" applyProtection="1">
      <alignment horizontal="distributed" vertical="center"/>
      <protection locked="0"/>
    </xf>
    <xf numFmtId="0" fontId="52" fillId="0" borderId="0" xfId="0" applyFont="1" applyAlignment="1" applyProtection="1">
      <alignment vertical="center"/>
      <protection locked="0"/>
    </xf>
    <xf numFmtId="0" fontId="52" fillId="0" borderId="29" xfId="0" applyFont="1" applyBorder="1" applyAlignment="1" applyProtection="1">
      <alignment vertical="center"/>
      <protection locked="0"/>
    </xf>
    <xf numFmtId="0" fontId="52" fillId="0" borderId="20" xfId="0" applyFont="1" applyBorder="1" applyAlignment="1" applyProtection="1">
      <alignment vertical="center"/>
      <protection locked="0"/>
    </xf>
    <xf numFmtId="0" fontId="52" fillId="0" borderId="62" xfId="0" applyFont="1" applyBorder="1" applyAlignment="1" applyProtection="1">
      <alignment horizontal="distributed" vertical="center"/>
      <protection locked="0"/>
    </xf>
    <xf numFmtId="0" fontId="52" fillId="0" borderId="4" xfId="0" applyFont="1" applyBorder="1" applyAlignment="1" applyProtection="1">
      <alignment vertical="center"/>
      <protection locked="0"/>
    </xf>
    <xf numFmtId="0" fontId="52" fillId="0" borderId="145" xfId="0" applyFont="1" applyBorder="1" applyAlignment="1" applyProtection="1">
      <alignment vertical="center"/>
      <protection locked="0"/>
    </xf>
    <xf numFmtId="0" fontId="52" fillId="0" borderId="44" xfId="0" applyFont="1" applyBorder="1" applyAlignment="1" applyProtection="1">
      <alignment vertical="center"/>
      <protection locked="0"/>
    </xf>
    <xf numFmtId="0" fontId="45" fillId="0" borderId="4" xfId="0" applyFont="1" applyBorder="1" applyAlignment="1" applyProtection="1">
      <alignment horizontal="center" vertical="center"/>
      <protection locked="0"/>
    </xf>
    <xf numFmtId="0" fontId="52" fillId="0" borderId="92" xfId="0" applyFont="1" applyBorder="1" applyAlignment="1" applyProtection="1">
      <alignment horizontal="distributed" vertical="center"/>
      <protection locked="0"/>
    </xf>
    <xf numFmtId="0" fontId="52" fillId="0" borderId="73" xfId="0" applyFont="1" applyBorder="1" applyAlignment="1" applyProtection="1">
      <alignment horizontal="distributed" vertical="center"/>
      <protection locked="0"/>
    </xf>
    <xf numFmtId="0" fontId="52" fillId="0" borderId="23" xfId="0" applyFont="1" applyBorder="1" applyAlignment="1" applyProtection="1">
      <alignment horizontal="distributed" vertical="center"/>
      <protection locked="0"/>
    </xf>
    <xf numFmtId="0" fontId="45" fillId="0" borderId="34" xfId="0" applyFont="1" applyBorder="1" applyAlignment="1" applyProtection="1">
      <alignment horizontal="distributed" vertical="center"/>
      <protection locked="0"/>
    </xf>
    <xf numFmtId="0" fontId="52" fillId="0" borderId="28" xfId="0" applyFont="1" applyBorder="1" applyAlignment="1" applyProtection="1">
      <alignment horizontal="distributed" vertical="center"/>
      <protection locked="0"/>
    </xf>
    <xf numFmtId="0" fontId="52" fillId="0" borderId="34" xfId="0" applyFont="1" applyBorder="1" applyAlignment="1" applyProtection="1">
      <alignment horizontal="distributed" vertical="center"/>
      <protection locked="0"/>
    </xf>
    <xf numFmtId="0" fontId="52" fillId="0" borderId="34" xfId="0" applyFont="1" applyBorder="1" applyAlignment="1" applyProtection="1">
      <alignment vertical="center"/>
      <protection locked="0"/>
    </xf>
    <xf numFmtId="0" fontId="52" fillId="0" borderId="28" xfId="0" applyFont="1" applyBorder="1" applyAlignment="1" applyProtection="1">
      <alignment vertical="center"/>
      <protection locked="0"/>
    </xf>
    <xf numFmtId="0" fontId="52" fillId="0" borderId="23" xfId="0" applyFont="1" applyBorder="1" applyAlignment="1" applyProtection="1">
      <alignment vertical="center"/>
      <protection locked="0"/>
    </xf>
    <xf numFmtId="0" fontId="45" fillId="0" borderId="34" xfId="0" applyFont="1" applyBorder="1" applyAlignment="1" applyProtection="1">
      <alignment horizontal="center" vertical="center"/>
      <protection locked="0"/>
    </xf>
    <xf numFmtId="0" fontId="52" fillId="0" borderId="71" xfId="0" applyFont="1" applyBorder="1" applyAlignment="1" applyProtection="1">
      <alignment horizontal="distributed" vertical="center"/>
      <protection locked="0"/>
    </xf>
    <xf numFmtId="0" fontId="45" fillId="0" borderId="62" xfId="0" applyFont="1" applyBorder="1"/>
    <xf numFmtId="0" fontId="57" fillId="0" borderId="4" xfId="0" applyFont="1" applyBorder="1" applyAlignment="1" applyProtection="1">
      <alignment horizontal="center" vertical="center"/>
      <protection locked="0"/>
    </xf>
    <xf numFmtId="0" fontId="54" fillId="0" borderId="34" xfId="0" applyFont="1" applyBorder="1" applyAlignment="1" applyProtection="1">
      <alignment vertical="center"/>
      <protection locked="0"/>
    </xf>
    <xf numFmtId="0" fontId="54" fillId="0" borderId="28" xfId="0" applyFont="1" applyBorder="1" applyAlignment="1" applyProtection="1">
      <alignment vertical="center"/>
      <protection locked="0"/>
    </xf>
    <xf numFmtId="0" fontId="54" fillId="0" borderId="23" xfId="0" applyFont="1" applyBorder="1" applyAlignment="1" applyProtection="1">
      <alignment vertical="center"/>
      <protection locked="0"/>
    </xf>
    <xf numFmtId="0" fontId="53" fillId="0" borderId="34" xfId="0" applyFont="1" applyBorder="1" applyAlignment="1" applyProtection="1">
      <alignment horizontal="center" vertical="center"/>
      <protection locked="0"/>
    </xf>
    <xf numFmtId="0" fontId="55" fillId="0" borderId="71" xfId="0" applyFont="1" applyBorder="1" applyAlignment="1" applyProtection="1">
      <alignment horizontal="distributed" vertical="center"/>
      <protection locked="0"/>
    </xf>
    <xf numFmtId="0" fontId="55" fillId="0" borderId="29" xfId="0" applyFont="1" applyBorder="1" applyAlignment="1" applyProtection="1">
      <alignment horizontal="distributed" vertical="center"/>
      <protection locked="0"/>
    </xf>
    <xf numFmtId="0" fontId="55" fillId="0" borderId="0" xfId="0" applyFont="1" applyAlignment="1" applyProtection="1">
      <alignment horizontal="distributed" vertical="center"/>
      <protection locked="0"/>
    </xf>
    <xf numFmtId="0" fontId="55" fillId="0" borderId="0" xfId="0" applyFont="1" applyAlignment="1" applyProtection="1">
      <alignment vertical="center"/>
      <protection locked="0"/>
    </xf>
    <xf numFmtId="0" fontId="55" fillId="0" borderId="29" xfId="0" applyFont="1" applyBorder="1" applyAlignment="1" applyProtection="1">
      <alignment vertical="center"/>
      <protection locked="0"/>
    </xf>
    <xf numFmtId="0" fontId="55" fillId="0" borderId="20" xfId="0" applyFont="1" applyBorder="1" applyAlignment="1" applyProtection="1">
      <alignment vertical="center"/>
      <protection locked="0"/>
    </xf>
    <xf numFmtId="0" fontId="56" fillId="0" borderId="0" xfId="0" applyFont="1" applyAlignment="1" applyProtection="1">
      <alignment horizontal="center" vertical="center"/>
      <protection locked="0"/>
    </xf>
    <xf numFmtId="0" fontId="55" fillId="0" borderId="28" xfId="0" applyFont="1" applyBorder="1" applyAlignment="1" applyProtection="1">
      <alignment vertical="center"/>
      <protection locked="0"/>
    </xf>
    <xf numFmtId="0" fontId="55" fillId="0" borderId="23" xfId="0" applyFont="1" applyBorder="1" applyAlignment="1" applyProtection="1">
      <alignment vertical="center"/>
      <protection locked="0"/>
    </xf>
    <xf numFmtId="0" fontId="56" fillId="0" borderId="34" xfId="0" applyFont="1" applyBorder="1" applyAlignment="1" applyProtection="1">
      <alignment horizontal="center" vertical="center"/>
      <protection locked="0"/>
    </xf>
    <xf numFmtId="0" fontId="54" fillId="0" borderId="62" xfId="0" applyFont="1" applyBorder="1" applyAlignment="1" applyProtection="1">
      <alignment horizontal="distributed" vertical="center"/>
      <protection locked="0"/>
    </xf>
    <xf numFmtId="0" fontId="52" fillId="0" borderId="8" xfId="0" applyFont="1" applyBorder="1" applyAlignment="1" applyProtection="1">
      <alignment horizontal="distributed" vertical="center"/>
      <protection locked="0"/>
    </xf>
    <xf numFmtId="0" fontId="54" fillId="0" borderId="16" xfId="0" applyFont="1" applyBorder="1" applyAlignment="1" applyProtection="1">
      <alignment horizontal="distributed" vertical="center"/>
      <protection locked="0"/>
    </xf>
    <xf numFmtId="0" fontId="54" fillId="0" borderId="30" xfId="0" applyFont="1" applyBorder="1" applyAlignment="1" applyProtection="1">
      <alignment horizontal="distributed" vertical="center"/>
      <protection locked="0"/>
    </xf>
    <xf numFmtId="0" fontId="54" fillId="0" borderId="24" xfId="0" applyFont="1" applyBorder="1" applyAlignment="1" applyProtection="1">
      <alignment horizontal="distributed" vertical="center"/>
      <protection locked="0"/>
    </xf>
    <xf numFmtId="0" fontId="54" fillId="0" borderId="30" xfId="0" applyFont="1" applyBorder="1" applyAlignment="1" applyProtection="1">
      <alignment vertical="center"/>
      <protection locked="0"/>
    </xf>
    <xf numFmtId="0" fontId="54" fillId="0" borderId="16" xfId="0" applyFont="1" applyBorder="1" applyAlignment="1" applyProtection="1">
      <alignment vertical="center"/>
      <protection locked="0"/>
    </xf>
    <xf numFmtId="0" fontId="54" fillId="0" borderId="67" xfId="0" applyFont="1" applyBorder="1" applyAlignment="1" applyProtection="1">
      <alignment horizontal="distributed" vertical="center"/>
      <protection locked="0"/>
    </xf>
    <xf numFmtId="0" fontId="52" fillId="0" borderId="11" xfId="0" applyFont="1" applyBorder="1" applyAlignment="1" applyProtection="1">
      <alignment horizontal="distributed" vertical="center"/>
      <protection locked="0"/>
    </xf>
    <xf numFmtId="0" fontId="54" fillId="0" borderId="71" xfId="0" applyFont="1" applyBorder="1" applyAlignment="1" applyProtection="1">
      <alignment horizontal="distributed" vertical="center"/>
      <protection locked="0"/>
    </xf>
    <xf numFmtId="0" fontId="47" fillId="0" borderId="0" xfId="0" applyFont="1" applyAlignment="1" applyProtection="1">
      <alignment horizontal="center"/>
      <protection locked="0"/>
    </xf>
    <xf numFmtId="0" fontId="48" fillId="0" borderId="0" xfId="0" applyFont="1" applyAlignment="1" applyProtection="1">
      <alignment vertical="center"/>
      <protection locked="0"/>
    </xf>
    <xf numFmtId="0" fontId="48" fillId="0" borderId="0" xfId="0" applyFont="1" applyAlignment="1" applyProtection="1">
      <alignment horizontal="center" vertical="center"/>
      <protection locked="0"/>
    </xf>
    <xf numFmtId="0" fontId="48" fillId="0" borderId="0" xfId="0" applyFont="1" applyAlignment="1" applyProtection="1">
      <alignment horizontal="distributed" vertical="center"/>
      <protection locked="0"/>
    </xf>
    <xf numFmtId="0" fontId="66" fillId="0" borderId="0" xfId="0" applyFont="1" applyAlignment="1" applyProtection="1">
      <alignment horizontal="distributed" vertical="center"/>
      <protection locked="0"/>
    </xf>
    <xf numFmtId="0" fontId="66" fillId="0" borderId="0" xfId="0" applyFont="1" applyAlignment="1" applyProtection="1">
      <alignment horizontal="center" vertical="center"/>
      <protection locked="0"/>
    </xf>
    <xf numFmtId="0" fontId="94" fillId="0" borderId="0" xfId="2" applyFont="1" applyAlignment="1" applyProtection="1">
      <alignment vertical="center"/>
      <protection locked="0"/>
    </xf>
    <xf numFmtId="0" fontId="86" fillId="0" borderId="0" xfId="2" applyFont="1" applyAlignment="1" applyProtection="1">
      <alignment shrinkToFit="1"/>
      <protection locked="0"/>
    </xf>
    <xf numFmtId="0" fontId="86" fillId="0" borderId="0" xfId="2" applyFont="1" applyProtection="1">
      <protection locked="0"/>
    </xf>
    <xf numFmtId="0" fontId="86" fillId="0" borderId="0" xfId="2" applyFont="1" applyAlignment="1" applyProtection="1">
      <alignment horizontal="center"/>
      <protection locked="0"/>
    </xf>
    <xf numFmtId="0" fontId="47" fillId="0" borderId="0" xfId="2" applyFont="1" applyAlignment="1" applyProtection="1">
      <alignment shrinkToFit="1"/>
      <protection locked="0"/>
    </xf>
    <xf numFmtId="0" fontId="86" fillId="0" borderId="0" xfId="2" applyFont="1" applyAlignment="1" applyProtection="1">
      <alignment horizontal="center" vertical="center"/>
      <protection locked="0"/>
    </xf>
    <xf numFmtId="0" fontId="57" fillId="0" borderId="0" xfId="2" applyFont="1" applyAlignment="1" applyProtection="1">
      <alignment shrinkToFit="1"/>
      <protection locked="0"/>
    </xf>
    <xf numFmtId="0" fontId="94" fillId="0" borderId="0" xfId="2" applyFont="1" applyAlignment="1" applyProtection="1">
      <alignment vertical="center" shrinkToFit="1"/>
      <protection locked="0"/>
    </xf>
    <xf numFmtId="0" fontId="68" fillId="0" borderId="0" xfId="2" quotePrefix="1" applyFont="1" applyAlignment="1">
      <alignment horizontal="right" vertical="center" shrinkToFit="1"/>
    </xf>
    <xf numFmtId="0" fontId="61" fillId="0" borderId="0" xfId="2" applyFont="1" applyAlignment="1" applyProtection="1">
      <alignment vertical="center"/>
      <protection locked="0"/>
    </xf>
    <xf numFmtId="0" fontId="75" fillId="0" borderId="0" xfId="2" applyFont="1" applyAlignment="1" applyProtection="1">
      <alignment vertical="center"/>
      <protection locked="0"/>
    </xf>
    <xf numFmtId="0" fontId="47" fillId="0" borderId="0" xfId="2" applyFont="1" applyProtection="1">
      <protection locked="0"/>
    </xf>
    <xf numFmtId="0" fontId="47" fillId="0" borderId="0" xfId="2" applyFont="1" applyAlignment="1" applyProtection="1">
      <alignment horizontal="center"/>
      <protection locked="0"/>
    </xf>
    <xf numFmtId="0" fontId="50" fillId="0" borderId="0" xfId="2" applyFont="1" applyAlignment="1" applyProtection="1">
      <alignment shrinkToFit="1"/>
      <protection locked="0"/>
    </xf>
    <xf numFmtId="0" fontId="47" fillId="0" borderId="0" xfId="2" applyFont="1" applyAlignment="1" applyProtection="1">
      <alignment horizontal="center" vertical="center"/>
      <protection locked="0"/>
    </xf>
    <xf numFmtId="177" fontId="47" fillId="0" borderId="0" xfId="2" applyNumberFormat="1" applyFont="1" applyAlignment="1" applyProtection="1">
      <alignment shrinkToFit="1"/>
      <protection locked="0"/>
    </xf>
    <xf numFmtId="0" fontId="66" fillId="0" borderId="0" xfId="2" applyFont="1" applyAlignment="1" applyProtection="1">
      <alignment vertical="center"/>
      <protection locked="0"/>
    </xf>
    <xf numFmtId="0" fontId="76" fillId="0" borderId="5" xfId="2" applyFont="1" applyBorder="1" applyAlignment="1" applyProtection="1">
      <alignment vertical="center"/>
      <protection locked="0"/>
    </xf>
    <xf numFmtId="0" fontId="76" fillId="0" borderId="15" xfId="2" applyFont="1" applyBorder="1" applyAlignment="1" applyProtection="1">
      <alignment vertical="center"/>
      <protection locked="0"/>
    </xf>
    <xf numFmtId="0" fontId="45" fillId="0" borderId="10" xfId="2" applyFont="1" applyBorder="1" applyAlignment="1" applyProtection="1">
      <alignment shrinkToFit="1"/>
      <protection locked="0"/>
    </xf>
    <xf numFmtId="0" fontId="45" fillId="0" borderId="33" xfId="2" applyFont="1" applyBorder="1" applyProtection="1">
      <protection locked="0"/>
    </xf>
    <xf numFmtId="0" fontId="45" fillId="0" borderId="81" xfId="2" applyFont="1" applyBorder="1" applyAlignment="1" applyProtection="1">
      <alignment horizontal="center"/>
      <protection locked="0"/>
    </xf>
    <xf numFmtId="0" fontId="45" fillId="0" borderId="15" xfId="2" applyFont="1" applyBorder="1" applyAlignment="1" applyProtection="1">
      <alignment horizontal="center"/>
      <protection locked="0"/>
    </xf>
    <xf numFmtId="0" fontId="45" fillId="0" borderId="10" xfId="2" applyFont="1" applyBorder="1" applyAlignment="1" applyProtection="1">
      <alignment horizontal="center"/>
      <protection locked="0"/>
    </xf>
    <xf numFmtId="0" fontId="45" fillId="0" borderId="33" xfId="2" applyFont="1" applyBorder="1" applyAlignment="1" applyProtection="1">
      <alignment horizontal="center"/>
      <protection locked="0"/>
    </xf>
    <xf numFmtId="0" fontId="45" fillId="0" borderId="15" xfId="2" applyFont="1" applyBorder="1" applyProtection="1">
      <protection locked="0"/>
    </xf>
    <xf numFmtId="0" fontId="45" fillId="0" borderId="10" xfId="2" applyFont="1" applyBorder="1" applyAlignment="1" applyProtection="1">
      <alignment horizontal="center" vertical="center"/>
      <protection locked="0"/>
    </xf>
    <xf numFmtId="0" fontId="45" fillId="0" borderId="33" xfId="2" applyFont="1" applyBorder="1" applyAlignment="1" applyProtection="1">
      <alignment horizontal="center" vertical="center"/>
      <protection locked="0"/>
    </xf>
    <xf numFmtId="0" fontId="45" fillId="0" borderId="15" xfId="2" applyFont="1" applyBorder="1" applyAlignment="1" applyProtection="1">
      <alignment horizontal="center" vertical="center"/>
      <protection locked="0"/>
    </xf>
    <xf numFmtId="0" fontId="47" fillId="0" borderId="10" xfId="2" applyFont="1" applyBorder="1" applyAlignment="1" applyProtection="1">
      <alignment horizontal="center" vertical="center"/>
      <protection locked="0"/>
    </xf>
    <xf numFmtId="0" fontId="87" fillId="0" borderId="104" xfId="2" applyFont="1" applyBorder="1" applyAlignment="1" applyProtection="1">
      <alignment vertical="center" wrapText="1"/>
      <protection locked="0"/>
    </xf>
    <xf numFmtId="0" fontId="87" fillId="0" borderId="0" xfId="2" applyFont="1" applyAlignment="1" applyProtection="1">
      <alignment vertical="center" wrapText="1"/>
      <protection locked="0"/>
    </xf>
    <xf numFmtId="0" fontId="45" fillId="0" borderId="0" xfId="2" applyFont="1" applyProtection="1">
      <protection locked="0"/>
    </xf>
    <xf numFmtId="0" fontId="45" fillId="0" borderId="20" xfId="2" applyFont="1" applyBorder="1" applyAlignment="1" applyProtection="1">
      <alignment horizontal="center" vertical="center" textRotation="255"/>
      <protection locked="0"/>
    </xf>
    <xf numFmtId="0" fontId="45" fillId="0" borderId="0" xfId="2" applyFont="1" applyAlignment="1" applyProtection="1">
      <alignment horizontal="distributed" vertical="center" justifyLastLine="1"/>
      <protection locked="0"/>
    </xf>
    <xf numFmtId="0" fontId="45" fillId="0" borderId="29" xfId="2" applyFont="1" applyBorder="1" applyAlignment="1" applyProtection="1">
      <alignment horizontal="center" vertical="center"/>
      <protection locked="0"/>
    </xf>
    <xf numFmtId="0" fontId="45" fillId="0" borderId="20" xfId="2" applyFont="1" applyBorder="1" applyAlignment="1" applyProtection="1">
      <alignment horizontal="center" vertical="center"/>
      <protection locked="0"/>
    </xf>
    <xf numFmtId="0" fontId="45" fillId="0" borderId="29" xfId="2" applyFont="1" applyBorder="1" applyAlignment="1" applyProtection="1">
      <alignment horizontal="distributed" vertical="center" justifyLastLine="1"/>
      <protection locked="0"/>
    </xf>
    <xf numFmtId="0" fontId="45" fillId="0" borderId="20" xfId="2" applyFont="1" applyBorder="1" applyAlignment="1" applyProtection="1">
      <alignment horizontal="distributed" vertical="center" justifyLastLine="1"/>
      <protection locked="0"/>
    </xf>
    <xf numFmtId="0" fontId="45" fillId="0" borderId="0" xfId="2" applyFont="1" applyAlignment="1" applyProtection="1">
      <alignment horizontal="center" vertical="distributed" textRotation="255"/>
      <protection locked="0"/>
    </xf>
    <xf numFmtId="0" fontId="45" fillId="0" borderId="29" xfId="2" applyFont="1" applyBorder="1" applyAlignment="1">
      <alignment horizontal="center" vertical="center"/>
    </xf>
    <xf numFmtId="0" fontId="45" fillId="0" borderId="20" xfId="2" applyFont="1" applyBorder="1" applyAlignment="1">
      <alignment horizontal="center" vertical="center"/>
    </xf>
    <xf numFmtId="0" fontId="45" fillId="0" borderId="34" xfId="2" applyFont="1" applyBorder="1" applyAlignment="1" applyProtection="1">
      <alignment horizontal="distributed" vertical="center" shrinkToFit="1"/>
      <protection locked="0"/>
    </xf>
    <xf numFmtId="0" fontId="45" fillId="0" borderId="83" xfId="2" applyFont="1" applyBorder="1" applyAlignment="1">
      <alignment horizontal="distributed" vertical="center" shrinkToFit="1"/>
    </xf>
    <xf numFmtId="0" fontId="45" fillId="0" borderId="239" xfId="2" applyFont="1" applyBorder="1" applyAlignment="1">
      <alignment horizontal="distributed" vertical="center" shrinkToFit="1"/>
    </xf>
    <xf numFmtId="0" fontId="45" fillId="0" borderId="79" xfId="2" applyFont="1" applyBorder="1" applyAlignment="1">
      <alignment horizontal="distributed" vertical="center" shrinkToFit="1"/>
    </xf>
    <xf numFmtId="0" fontId="45" fillId="0" borderId="83" xfId="2" applyFont="1" applyBorder="1" applyAlignment="1" applyProtection="1">
      <alignment horizontal="distributed" vertical="center" shrinkToFit="1"/>
      <protection locked="0"/>
    </xf>
    <xf numFmtId="0" fontId="45" fillId="0" borderId="239" xfId="2" applyFont="1" applyBorder="1" applyAlignment="1" applyProtection="1">
      <alignment horizontal="distributed" vertical="center" shrinkToFit="1"/>
      <protection locked="0"/>
    </xf>
    <xf numFmtId="0" fontId="45" fillId="0" borderId="79" xfId="2" applyFont="1" applyBorder="1" applyAlignment="1" applyProtection="1">
      <alignment horizontal="distributed" vertical="center" shrinkToFit="1"/>
      <protection locked="0"/>
    </xf>
    <xf numFmtId="0" fontId="45" fillId="0" borderId="6" xfId="2" applyFont="1" applyBorder="1" applyAlignment="1" applyProtection="1">
      <alignment horizontal="center" vertical="center" textRotation="255"/>
      <protection locked="0"/>
    </xf>
    <xf numFmtId="0" fontId="45" fillId="0" borderId="16" xfId="2" applyFont="1" applyBorder="1" applyAlignment="1" applyProtection="1">
      <alignment horizontal="center" vertical="center" textRotation="255"/>
      <protection locked="0"/>
    </xf>
    <xf numFmtId="0" fontId="45" fillId="0" borderId="24" xfId="2" applyFont="1" applyBorder="1" applyAlignment="1" applyProtection="1">
      <alignment horizontal="distributed" vertical="center" shrinkToFit="1"/>
      <protection locked="0"/>
    </xf>
    <xf numFmtId="0" fontId="45" fillId="0" borderId="30" xfId="2" applyFont="1" applyBorder="1" applyAlignment="1" applyProtection="1">
      <alignment horizontal="distributed" vertical="center" justifyLastLine="1"/>
      <protection locked="0"/>
    </xf>
    <xf numFmtId="0" fontId="45" fillId="0" borderId="50" xfId="2" applyFont="1" applyBorder="1" applyAlignment="1" applyProtection="1">
      <alignment horizontal="center" vertical="center" textRotation="255"/>
      <protection locked="0"/>
    </xf>
    <xf numFmtId="0" fontId="45" fillId="0" borderId="24" xfId="2" applyFont="1" applyBorder="1" applyAlignment="1" applyProtection="1">
      <alignment horizontal="center" vertical="center" textRotation="255"/>
      <protection locked="0"/>
    </xf>
    <xf numFmtId="0" fontId="45" fillId="0" borderId="30" xfId="2" applyFont="1" applyBorder="1" applyAlignment="1" applyProtection="1">
      <alignment horizontal="center" vertical="center" textRotation="255"/>
      <protection locked="0"/>
    </xf>
    <xf numFmtId="0" fontId="45" fillId="0" borderId="16" xfId="2" applyFont="1" applyBorder="1" applyAlignment="1" applyProtection="1">
      <alignment horizontal="distributed" vertical="center" justifyLastLine="1"/>
      <protection locked="0"/>
    </xf>
    <xf numFmtId="0" fontId="45" fillId="0" borderId="24" xfId="2" applyFont="1" applyBorder="1" applyAlignment="1" applyProtection="1">
      <alignment horizontal="distributed" vertical="center" justifyLastLine="1"/>
      <protection locked="0"/>
    </xf>
    <xf numFmtId="0" fontId="47" fillId="0" borderId="24" xfId="2" applyFont="1" applyBorder="1" applyAlignment="1" applyProtection="1">
      <alignment horizontal="distributed" vertical="center" justifyLastLine="1"/>
      <protection locked="0"/>
    </xf>
    <xf numFmtId="0" fontId="45" fillId="0" borderId="24" xfId="2" applyFont="1" applyBorder="1" applyAlignment="1" applyProtection="1">
      <alignment horizontal="center" vertical="distributed" textRotation="255" shrinkToFit="1"/>
      <protection locked="0"/>
    </xf>
    <xf numFmtId="0" fontId="45" fillId="0" borderId="85" xfId="2" applyFont="1" applyBorder="1" applyAlignment="1" applyProtection="1">
      <alignment horizontal="center" vertical="distributed" textRotation="255" shrinkToFit="1"/>
      <protection locked="0"/>
    </xf>
    <xf numFmtId="0" fontId="45" fillId="0" borderId="223" xfId="2" applyFont="1" applyBorder="1" applyAlignment="1" applyProtection="1">
      <alignment horizontal="center" vertical="distributed" textRotation="255" shrinkToFit="1"/>
      <protection locked="0"/>
    </xf>
    <xf numFmtId="0" fontId="45" fillId="0" borderId="78" xfId="2" applyFont="1" applyBorder="1" applyAlignment="1" applyProtection="1">
      <alignment horizontal="center" vertical="center" textRotation="255" shrinkToFit="1"/>
      <protection locked="0"/>
    </xf>
    <xf numFmtId="0" fontId="45" fillId="0" borderId="78" xfId="2" applyFont="1" applyBorder="1" applyAlignment="1" applyProtection="1">
      <alignment horizontal="center" vertical="distributed" textRotation="255" shrinkToFit="1"/>
      <protection locked="0"/>
    </xf>
    <xf numFmtId="0" fontId="45" fillId="0" borderId="105" xfId="2" applyFont="1" applyBorder="1"/>
    <xf numFmtId="0" fontId="45" fillId="0" borderId="0" xfId="2" applyFont="1"/>
    <xf numFmtId="0" fontId="54" fillId="0" borderId="9" xfId="2" applyFont="1" applyBorder="1" applyAlignment="1" applyProtection="1">
      <alignment horizontal="distributed" vertical="center"/>
      <protection locked="0"/>
    </xf>
    <xf numFmtId="0" fontId="54" fillId="0" borderId="20" xfId="2" applyFont="1" applyBorder="1" applyAlignment="1" applyProtection="1">
      <alignment horizontal="center" vertical="center"/>
      <protection locked="0"/>
    </xf>
    <xf numFmtId="0" fontId="53" fillId="0" borderId="0" xfId="2" applyFont="1" applyAlignment="1" applyProtection="1">
      <alignment horizontal="distributed" vertical="center" shrinkToFit="1"/>
      <protection locked="0"/>
    </xf>
    <xf numFmtId="0" fontId="54" fillId="0" borderId="29" xfId="2" applyFont="1" applyBorder="1" applyAlignment="1" applyProtection="1">
      <alignment vertical="center"/>
      <protection locked="0"/>
    </xf>
    <xf numFmtId="0" fontId="54" fillId="0" borderId="171" xfId="2" applyFont="1" applyBorder="1" applyAlignment="1" applyProtection="1">
      <alignment horizontal="center" vertical="center"/>
      <protection locked="0"/>
    </xf>
    <xf numFmtId="0" fontId="54" fillId="0" borderId="0" xfId="2" applyFont="1" applyAlignment="1" applyProtection="1">
      <alignment horizontal="center" vertical="center"/>
      <protection locked="0"/>
    </xf>
    <xf numFmtId="0" fontId="54" fillId="0" borderId="29" xfId="2" applyFont="1" applyBorder="1" applyAlignment="1" applyProtection="1">
      <alignment horizontal="center" vertical="center"/>
      <protection locked="0"/>
    </xf>
    <xf numFmtId="0" fontId="53" fillId="0" borderId="0" xfId="2" applyFont="1" applyAlignment="1" applyProtection="1">
      <alignment vertical="center" shrinkToFit="1"/>
      <protection locked="0"/>
    </xf>
    <xf numFmtId="0" fontId="54" fillId="0" borderId="20" xfId="2" applyFont="1" applyBorder="1" applyAlignment="1" applyProtection="1">
      <alignment vertical="center"/>
      <protection locked="0"/>
    </xf>
    <xf numFmtId="0" fontId="50" fillId="0" borderId="0" xfId="2" applyFont="1" applyAlignment="1" applyProtection="1">
      <alignment horizontal="distributed" vertical="center"/>
      <protection locked="0"/>
    </xf>
    <xf numFmtId="0" fontId="54" fillId="0" borderId="0" xfId="2" applyFont="1" applyAlignment="1" applyProtection="1">
      <alignment vertical="center"/>
      <protection locked="0"/>
    </xf>
    <xf numFmtId="177" fontId="53" fillId="0" borderId="19" xfId="2" applyNumberFormat="1" applyFont="1" applyBorder="1" applyAlignment="1" applyProtection="1">
      <alignment vertical="center" shrinkToFit="1"/>
      <protection locked="0"/>
    </xf>
    <xf numFmtId="177" fontId="53" fillId="0" borderId="83" xfId="2" applyNumberFormat="1" applyFont="1" applyBorder="1" applyAlignment="1" applyProtection="1">
      <alignment vertical="center" shrinkToFit="1"/>
      <protection locked="0"/>
    </xf>
    <xf numFmtId="177" fontId="53" fillId="0" borderId="239" xfId="2" applyNumberFormat="1" applyFont="1" applyBorder="1" applyAlignment="1" applyProtection="1">
      <alignment vertical="center" shrinkToFit="1"/>
      <protection locked="0"/>
    </xf>
    <xf numFmtId="177" fontId="53" fillId="0" borderId="79" xfId="2" applyNumberFormat="1" applyFont="1" applyBorder="1" applyAlignment="1" applyProtection="1">
      <alignment vertical="center" shrinkToFit="1"/>
      <protection locked="0"/>
    </xf>
    <xf numFmtId="177" fontId="53" fillId="0" borderId="23" xfId="2" applyNumberFormat="1" applyFont="1" applyBorder="1" applyAlignment="1" applyProtection="1">
      <alignment vertical="center" shrinkToFit="1"/>
      <protection locked="0"/>
    </xf>
    <xf numFmtId="177" fontId="53" fillId="0" borderId="0" xfId="2" applyNumberFormat="1" applyFont="1" applyAlignment="1" applyProtection="1">
      <alignment vertical="center" shrinkToFit="1"/>
      <protection locked="0"/>
    </xf>
    <xf numFmtId="177" fontId="53" fillId="0" borderId="28" xfId="2" applyNumberFormat="1" applyFont="1" applyBorder="1" applyAlignment="1" applyProtection="1">
      <alignment vertical="center" shrinkToFit="1"/>
      <protection locked="0"/>
    </xf>
    <xf numFmtId="0" fontId="54" fillId="0" borderId="218" xfId="2" applyFont="1" applyBorder="1" applyAlignment="1" applyProtection="1">
      <alignment horizontal="distributed" vertical="center" shrinkToFit="1"/>
      <protection locked="0"/>
    </xf>
    <xf numFmtId="0" fontId="54" fillId="0" borderId="0" xfId="2" applyFont="1" applyAlignment="1" applyProtection="1">
      <alignment horizontal="distributed" vertical="center" shrinkToFit="1"/>
      <protection locked="0"/>
    </xf>
    <xf numFmtId="0" fontId="51" fillId="0" borderId="0" xfId="2" applyFont="1" applyAlignment="1" applyProtection="1">
      <alignment vertical="center"/>
      <protection locked="0"/>
    </xf>
    <xf numFmtId="0" fontId="52" fillId="0" borderId="74" xfId="2" applyFont="1" applyBorder="1" applyAlignment="1" applyProtection="1">
      <alignment horizontal="distributed" vertical="center"/>
      <protection locked="0"/>
    </xf>
    <xf numFmtId="0" fontId="52" fillId="0" borderId="17" xfId="2" applyFont="1" applyBorder="1" applyAlignment="1" applyProtection="1">
      <alignment horizontal="center" vertical="center"/>
      <protection locked="0"/>
    </xf>
    <xf numFmtId="0" fontId="45" fillId="0" borderId="25" xfId="2" applyFont="1" applyBorder="1" applyAlignment="1" applyProtection="1">
      <alignment horizontal="distributed" vertical="center" shrinkToFit="1"/>
      <protection locked="0"/>
    </xf>
    <xf numFmtId="0" fontId="52" fillId="0" borderId="31" xfId="2" applyFont="1" applyBorder="1" applyAlignment="1" applyProtection="1">
      <alignment vertical="center"/>
      <protection locked="0"/>
    </xf>
    <xf numFmtId="0" fontId="52" fillId="0" borderId="13" xfId="2" applyFont="1" applyBorder="1" applyAlignment="1" applyProtection="1">
      <alignment horizontal="center" vertical="center"/>
      <protection locked="0"/>
    </xf>
    <xf numFmtId="0" fontId="52" fillId="0" borderId="25" xfId="2" applyFont="1" applyBorder="1" applyAlignment="1" applyProtection="1">
      <alignment horizontal="center" vertical="center"/>
      <protection locked="0"/>
    </xf>
    <xf numFmtId="0" fontId="52" fillId="0" borderId="31" xfId="2" applyFont="1" applyBorder="1" applyAlignment="1" applyProtection="1">
      <alignment horizontal="center" vertical="center"/>
      <protection locked="0"/>
    </xf>
    <xf numFmtId="0" fontId="45" fillId="0" borderId="25" xfId="2" applyFont="1" applyBorder="1" applyAlignment="1" applyProtection="1">
      <alignment vertical="center" shrinkToFit="1"/>
      <protection locked="0"/>
    </xf>
    <xf numFmtId="0" fontId="52" fillId="0" borderId="17" xfId="2" applyFont="1" applyBorder="1" applyAlignment="1" applyProtection="1">
      <alignment vertical="center"/>
      <protection locked="0"/>
    </xf>
    <xf numFmtId="0" fontId="47" fillId="0" borderId="25" xfId="2" applyFont="1" applyBorder="1" applyAlignment="1" applyProtection="1">
      <alignment horizontal="distributed" vertical="center"/>
      <protection locked="0"/>
    </xf>
    <xf numFmtId="0" fontId="52" fillId="0" borderId="25" xfId="2" applyFont="1" applyBorder="1" applyAlignment="1" applyProtection="1">
      <alignment vertical="center"/>
      <protection locked="0"/>
    </xf>
    <xf numFmtId="177" fontId="45" fillId="0" borderId="13" xfId="2" applyNumberFormat="1" applyFont="1" applyBorder="1" applyAlignment="1" applyProtection="1">
      <alignment vertical="center" shrinkToFit="1"/>
      <protection locked="0"/>
    </xf>
    <xf numFmtId="177" fontId="45" fillId="0" borderId="82" xfId="2" applyNumberFormat="1" applyFont="1" applyBorder="1" applyAlignment="1" applyProtection="1">
      <alignment vertical="center" shrinkToFit="1"/>
      <protection locked="0"/>
    </xf>
    <xf numFmtId="177" fontId="45" fillId="0" borderId="220" xfId="2" applyNumberFormat="1" applyFont="1" applyBorder="1" applyAlignment="1" applyProtection="1">
      <alignment vertical="center" shrinkToFit="1"/>
      <protection locked="0"/>
    </xf>
    <xf numFmtId="177" fontId="45" fillId="0" borderId="76" xfId="2" applyNumberFormat="1" applyFont="1" applyBorder="1" applyAlignment="1" applyProtection="1">
      <alignment vertical="center" shrinkToFit="1"/>
      <protection locked="0"/>
    </xf>
    <xf numFmtId="177" fontId="45" fillId="0" borderId="17" xfId="2" applyNumberFormat="1" applyFont="1" applyBorder="1" applyAlignment="1" applyProtection="1">
      <alignment vertical="center" shrinkToFit="1"/>
      <protection locked="0"/>
    </xf>
    <xf numFmtId="177" fontId="45" fillId="0" borderId="25" xfId="2" applyNumberFormat="1" applyFont="1" applyBorder="1" applyAlignment="1" applyProtection="1">
      <alignment vertical="center" shrinkToFit="1"/>
      <protection locked="0"/>
    </xf>
    <xf numFmtId="177" fontId="45" fillId="0" borderId="31" xfId="2" applyNumberFormat="1" applyFont="1" applyBorder="1" applyAlignment="1" applyProtection="1">
      <alignment vertical="center" shrinkToFit="1"/>
      <protection locked="0"/>
    </xf>
    <xf numFmtId="0" fontId="52" fillId="0" borderId="56" xfId="2" applyFont="1" applyBorder="1" applyAlignment="1" applyProtection="1">
      <alignment horizontal="distributed" vertical="center" shrinkToFit="1"/>
      <protection locked="0"/>
    </xf>
    <xf numFmtId="0" fontId="52" fillId="0" borderId="0" xfId="2" applyFont="1" applyAlignment="1" applyProtection="1">
      <alignment horizontal="distributed" vertical="center" shrinkToFit="1"/>
      <protection locked="0"/>
    </xf>
    <xf numFmtId="0" fontId="52" fillId="0" borderId="0" xfId="2" applyFont="1" applyAlignment="1" applyProtection="1">
      <alignment vertical="center"/>
      <protection locked="0"/>
    </xf>
    <xf numFmtId="177" fontId="53" fillId="0" borderId="171" xfId="2" applyNumberFormat="1" applyFont="1" applyBorder="1" applyAlignment="1" applyProtection="1">
      <alignment vertical="center" shrinkToFit="1"/>
      <protection locked="0"/>
    </xf>
    <xf numFmtId="177" fontId="53" fillId="0" borderId="84" xfId="2" applyNumberFormat="1" applyFont="1" applyBorder="1" applyAlignment="1" applyProtection="1">
      <alignment vertical="center" shrinkToFit="1"/>
      <protection locked="0"/>
    </xf>
    <xf numFmtId="177" fontId="53" fillId="0" borderId="221" xfId="2" applyNumberFormat="1" applyFont="1" applyBorder="1" applyAlignment="1" applyProtection="1">
      <alignment vertical="center" shrinkToFit="1"/>
      <protection locked="0"/>
    </xf>
    <xf numFmtId="177" fontId="53" fillId="0" borderId="77" xfId="2" applyNumberFormat="1" applyFont="1" applyBorder="1" applyAlignment="1" applyProtection="1">
      <alignment vertical="center" shrinkToFit="1"/>
      <protection locked="0"/>
    </xf>
    <xf numFmtId="177" fontId="53" fillId="0" borderId="20" xfId="2" applyNumberFormat="1" applyFont="1" applyBorder="1" applyAlignment="1" applyProtection="1">
      <alignment vertical="center" shrinkToFit="1"/>
      <protection locked="0"/>
    </xf>
    <xf numFmtId="177" fontId="53" fillId="0" borderId="29" xfId="2" applyNumberFormat="1" applyFont="1" applyBorder="1" applyAlignment="1" applyProtection="1">
      <alignment vertical="center" shrinkToFit="1"/>
      <protection locked="0"/>
    </xf>
    <xf numFmtId="0" fontId="52" fillId="0" borderId="9" xfId="2" applyFont="1" applyBorder="1" applyAlignment="1" applyProtection="1">
      <alignment horizontal="distributed" vertical="center"/>
      <protection locked="0"/>
    </xf>
    <xf numFmtId="0" fontId="52" fillId="0" borderId="20" xfId="2" applyFont="1" applyBorder="1" applyAlignment="1" applyProtection="1">
      <alignment horizontal="center" vertical="center"/>
      <protection locked="0"/>
    </xf>
    <xf numFmtId="0" fontId="64" fillId="0" borderId="0" xfId="2" applyFont="1" applyAlignment="1" applyProtection="1">
      <alignment horizontal="distributed" vertical="center" shrinkToFit="1"/>
      <protection locked="0"/>
    </xf>
    <xf numFmtId="0" fontId="52" fillId="0" borderId="29" xfId="2" applyFont="1" applyBorder="1" applyAlignment="1" applyProtection="1">
      <alignment vertical="center"/>
      <protection locked="0"/>
    </xf>
    <xf numFmtId="0" fontId="52" fillId="0" borderId="171" xfId="2" applyFont="1" applyBorder="1" applyAlignment="1" applyProtection="1">
      <alignment horizontal="center" vertical="center"/>
      <protection locked="0"/>
    </xf>
    <xf numFmtId="0" fontId="52" fillId="0" borderId="0" xfId="2" applyFont="1" applyAlignment="1" applyProtection="1">
      <alignment horizontal="center" vertical="center"/>
      <protection locked="0"/>
    </xf>
    <xf numFmtId="0" fontId="52" fillId="0" borderId="29" xfId="2" applyFont="1" applyBorder="1" applyAlignment="1" applyProtection="1">
      <alignment horizontal="center" vertical="center"/>
      <protection locked="0"/>
    </xf>
    <xf numFmtId="0" fontId="45" fillId="0" borderId="0" xfId="2" applyFont="1" applyAlignment="1" applyProtection="1">
      <alignment vertical="center" shrinkToFit="1"/>
      <protection locked="0"/>
    </xf>
    <xf numFmtId="0" fontId="52" fillId="0" borderId="20" xfId="2" applyFont="1" applyBorder="1" applyAlignment="1" applyProtection="1">
      <alignment vertical="center"/>
      <protection locked="0"/>
    </xf>
    <xf numFmtId="0" fontId="47" fillId="0" borderId="0" xfId="2" applyFont="1" applyAlignment="1" applyProtection="1">
      <alignment horizontal="distributed" vertical="center"/>
      <protection locked="0"/>
    </xf>
    <xf numFmtId="177" fontId="45" fillId="0" borderId="171" xfId="2" applyNumberFormat="1" applyFont="1" applyBorder="1" applyAlignment="1" applyProtection="1">
      <alignment vertical="center" shrinkToFit="1"/>
      <protection locked="0"/>
    </xf>
    <xf numFmtId="177" fontId="45" fillId="0" borderId="84" xfId="2" applyNumberFormat="1" applyFont="1" applyBorder="1" applyAlignment="1" applyProtection="1">
      <alignment vertical="center" shrinkToFit="1"/>
      <protection locked="0"/>
    </xf>
    <xf numFmtId="177" fontId="45" fillId="0" borderId="221" xfId="2" applyNumberFormat="1" applyFont="1" applyBorder="1" applyAlignment="1" applyProtection="1">
      <alignment vertical="center" shrinkToFit="1"/>
      <protection locked="0"/>
    </xf>
    <xf numFmtId="177" fontId="45" fillId="0" borderId="77" xfId="2" applyNumberFormat="1" applyFont="1" applyBorder="1" applyAlignment="1" applyProtection="1">
      <alignment vertical="center" shrinkToFit="1"/>
      <protection locked="0"/>
    </xf>
    <xf numFmtId="177" fontId="45" fillId="0" borderId="20" xfId="2" applyNumberFormat="1" applyFont="1" applyBorder="1" applyAlignment="1" applyProtection="1">
      <alignment vertical="center" shrinkToFit="1"/>
      <protection locked="0"/>
    </xf>
    <xf numFmtId="177" fontId="45" fillId="0" borderId="0" xfId="2" applyNumberFormat="1" applyFont="1" applyAlignment="1" applyProtection="1">
      <alignment vertical="center" shrinkToFit="1"/>
      <protection locked="0"/>
    </xf>
    <xf numFmtId="177" fontId="45" fillId="0" borderId="29" xfId="2" applyNumberFormat="1" applyFont="1" applyBorder="1" applyAlignment="1" applyProtection="1">
      <alignment vertical="center" shrinkToFit="1"/>
      <protection locked="0"/>
    </xf>
    <xf numFmtId="0" fontId="52" fillId="0" borderId="218" xfId="2" applyFont="1" applyBorder="1" applyAlignment="1" applyProtection="1">
      <alignment horizontal="distributed" vertical="center" shrinkToFit="1"/>
      <protection locked="0"/>
    </xf>
    <xf numFmtId="0" fontId="54" fillId="0" borderId="74" xfId="2" applyFont="1" applyBorder="1" applyAlignment="1" applyProtection="1">
      <alignment horizontal="distributed" vertical="center"/>
      <protection locked="0"/>
    </xf>
    <xf numFmtId="0" fontId="54" fillId="0" borderId="17" xfId="2" applyFont="1" applyBorder="1" applyAlignment="1" applyProtection="1">
      <alignment horizontal="center" vertical="center"/>
      <protection locked="0"/>
    </xf>
    <xf numFmtId="0" fontId="53" fillId="0" borderId="25" xfId="2" applyFont="1" applyBorder="1" applyAlignment="1" applyProtection="1">
      <alignment horizontal="distributed" vertical="center" shrinkToFit="1"/>
      <protection locked="0"/>
    </xf>
    <xf numFmtId="0" fontId="54" fillId="0" borderId="31" xfId="2" applyFont="1" applyBorder="1" applyAlignment="1" applyProtection="1">
      <alignment vertical="center"/>
      <protection locked="0"/>
    </xf>
    <xf numFmtId="0" fontId="54" fillId="0" borderId="13" xfId="2" applyFont="1" applyBorder="1" applyAlignment="1" applyProtection="1">
      <alignment horizontal="center" vertical="center"/>
      <protection locked="0"/>
    </xf>
    <xf numFmtId="0" fontId="54" fillId="0" borderId="25" xfId="2" applyFont="1" applyBorder="1" applyAlignment="1" applyProtection="1">
      <alignment horizontal="center" vertical="center"/>
      <protection locked="0"/>
    </xf>
    <xf numFmtId="0" fontId="54" fillId="0" borderId="31" xfId="2" applyFont="1" applyBorder="1" applyAlignment="1" applyProtection="1">
      <alignment horizontal="center" vertical="center"/>
      <protection locked="0"/>
    </xf>
    <xf numFmtId="0" fontId="53" fillId="0" borderId="25" xfId="2" applyFont="1" applyBorder="1" applyAlignment="1" applyProtection="1">
      <alignment vertical="center" shrinkToFit="1"/>
      <protection locked="0"/>
    </xf>
    <xf numFmtId="0" fontId="54" fillId="0" borderId="17" xfId="2" applyFont="1" applyBorder="1" applyAlignment="1" applyProtection="1">
      <alignment vertical="center"/>
      <protection locked="0"/>
    </xf>
    <xf numFmtId="0" fontId="50" fillId="0" borderId="25" xfId="2" applyFont="1" applyBorder="1" applyAlignment="1" applyProtection="1">
      <alignment horizontal="distributed" vertical="center"/>
      <protection locked="0"/>
    </xf>
    <xf numFmtId="0" fontId="54" fillId="0" borderId="25" xfId="2" applyFont="1" applyBorder="1" applyAlignment="1" applyProtection="1">
      <alignment vertical="center"/>
      <protection locked="0"/>
    </xf>
    <xf numFmtId="177" fontId="53" fillId="0" borderId="13" xfId="2" applyNumberFormat="1" applyFont="1" applyBorder="1" applyAlignment="1" applyProtection="1">
      <alignment vertical="center" shrinkToFit="1"/>
      <protection locked="0"/>
    </xf>
    <xf numFmtId="177" fontId="53" fillId="0" borderId="17" xfId="2" applyNumberFormat="1" applyFont="1" applyBorder="1" applyAlignment="1" applyProtection="1">
      <alignment vertical="center" shrinkToFit="1"/>
      <protection locked="0"/>
    </xf>
    <xf numFmtId="177" fontId="53" fillId="0" borderId="76" xfId="2" applyNumberFormat="1" applyFont="1" applyBorder="1" applyAlignment="1" applyProtection="1">
      <alignment vertical="center" shrinkToFit="1"/>
      <protection locked="0"/>
    </xf>
    <xf numFmtId="177" fontId="53" fillId="0" borderId="34" xfId="2" applyNumberFormat="1" applyFont="1" applyBorder="1" applyAlignment="1" applyProtection="1">
      <alignment vertical="center" shrinkToFit="1"/>
      <protection locked="0"/>
    </xf>
    <xf numFmtId="0" fontId="54" fillId="0" borderId="72" xfId="2" applyFont="1" applyBorder="1" applyAlignment="1" applyProtection="1">
      <alignment horizontal="distributed" vertical="center" shrinkToFit="1"/>
      <protection locked="0"/>
    </xf>
    <xf numFmtId="177" fontId="53" fillId="0" borderId="19" xfId="2" applyNumberFormat="1" applyFont="1" applyBorder="1" applyAlignment="1" applyProtection="1">
      <alignment horizontal="center" vertical="center" shrinkToFit="1"/>
      <protection locked="0"/>
    </xf>
    <xf numFmtId="0" fontId="45" fillId="0" borderId="0" xfId="2" applyFont="1" applyAlignment="1" applyProtection="1">
      <alignment horizontal="distributed" vertical="center" shrinkToFit="1"/>
      <protection locked="0"/>
    </xf>
    <xf numFmtId="0" fontId="52" fillId="0" borderId="6" xfId="2" applyFont="1" applyBorder="1" applyAlignment="1" applyProtection="1">
      <alignment horizontal="distributed" vertical="center"/>
      <protection locked="0"/>
    </xf>
    <xf numFmtId="0" fontId="52" fillId="0" borderId="16" xfId="2" applyFont="1" applyBorder="1" applyAlignment="1" applyProtection="1">
      <alignment horizontal="center" vertical="center"/>
      <protection locked="0"/>
    </xf>
    <xf numFmtId="0" fontId="52" fillId="0" borderId="30" xfId="2" applyFont="1" applyBorder="1" applyAlignment="1" applyProtection="1">
      <alignment vertical="center"/>
      <protection locked="0"/>
    </xf>
    <xf numFmtId="0" fontId="52" fillId="0" borderId="50" xfId="2" applyFont="1" applyBorder="1" applyAlignment="1" applyProtection="1">
      <alignment horizontal="center" vertical="center"/>
      <protection locked="0"/>
    </xf>
    <xf numFmtId="0" fontId="52" fillId="0" borderId="24" xfId="2" applyFont="1" applyBorder="1" applyAlignment="1" applyProtection="1">
      <alignment horizontal="center" vertical="center"/>
      <protection locked="0"/>
    </xf>
    <xf numFmtId="0" fontId="52" fillId="0" borderId="30" xfId="2" applyFont="1" applyBorder="1" applyAlignment="1" applyProtection="1">
      <alignment horizontal="center" vertical="center"/>
      <protection locked="0"/>
    </xf>
    <xf numFmtId="0" fontId="45" fillId="0" borderId="24" xfId="2" applyFont="1" applyBorder="1" applyAlignment="1" applyProtection="1">
      <alignment vertical="center" shrinkToFit="1"/>
      <protection locked="0"/>
    </xf>
    <xf numFmtId="0" fontId="52" fillId="0" borderId="16" xfId="2" applyFont="1" applyBorder="1" applyAlignment="1" applyProtection="1">
      <alignment vertical="center"/>
      <protection locked="0"/>
    </xf>
    <xf numFmtId="0" fontId="47" fillId="0" borderId="24" xfId="2" applyFont="1" applyBorder="1" applyAlignment="1" applyProtection="1">
      <alignment horizontal="distributed" vertical="center"/>
      <protection locked="0"/>
    </xf>
    <xf numFmtId="0" fontId="52" fillId="0" borderId="24" xfId="2" applyFont="1" applyBorder="1" applyAlignment="1" applyProtection="1">
      <alignment vertical="center"/>
      <protection locked="0"/>
    </xf>
    <xf numFmtId="177" fontId="45" fillId="0" borderId="50" xfId="2" applyNumberFormat="1" applyFont="1" applyBorder="1" applyAlignment="1" applyProtection="1">
      <alignment vertical="center" shrinkToFit="1"/>
      <protection locked="0"/>
    </xf>
    <xf numFmtId="177" fontId="45" fillId="0" borderId="85" xfId="2" applyNumberFormat="1" applyFont="1" applyBorder="1" applyAlignment="1" applyProtection="1">
      <alignment vertical="center" shrinkToFit="1"/>
      <protection locked="0"/>
    </xf>
    <xf numFmtId="177" fontId="45" fillId="0" borderId="223" xfId="2" applyNumberFormat="1" applyFont="1" applyBorder="1" applyAlignment="1" applyProtection="1">
      <alignment vertical="center" shrinkToFit="1"/>
      <protection locked="0"/>
    </xf>
    <xf numFmtId="177" fontId="45" fillId="0" borderId="78" xfId="2" applyNumberFormat="1" applyFont="1" applyBorder="1" applyAlignment="1" applyProtection="1">
      <alignment vertical="center" shrinkToFit="1"/>
      <protection locked="0"/>
    </xf>
    <xf numFmtId="177" fontId="45" fillId="0" borderId="16" xfId="2" applyNumberFormat="1" applyFont="1" applyBorder="1" applyAlignment="1" applyProtection="1">
      <alignment vertical="center" shrinkToFit="1"/>
      <protection locked="0"/>
    </xf>
    <xf numFmtId="177" fontId="45" fillId="0" borderId="24" xfId="2" applyNumberFormat="1" applyFont="1" applyBorder="1" applyAlignment="1" applyProtection="1">
      <alignment vertical="center" shrinkToFit="1"/>
      <protection locked="0"/>
    </xf>
    <xf numFmtId="177" fontId="45" fillId="0" borderId="30" xfId="2" applyNumberFormat="1" applyFont="1" applyBorder="1" applyAlignment="1" applyProtection="1">
      <alignment vertical="center" shrinkToFit="1"/>
      <protection locked="0"/>
    </xf>
    <xf numFmtId="0" fontId="52" fillId="0" borderId="105" xfId="2" applyFont="1" applyBorder="1" applyAlignment="1" applyProtection="1">
      <alignment horizontal="distributed" vertical="center" shrinkToFit="1"/>
      <protection locked="0"/>
    </xf>
    <xf numFmtId="0" fontId="52" fillId="0" borderId="9" xfId="2" quotePrefix="1" applyFont="1" applyBorder="1" applyAlignment="1" applyProtection="1">
      <alignment horizontal="distributed" vertical="center"/>
      <protection locked="0"/>
    </xf>
    <xf numFmtId="0" fontId="52" fillId="0" borderId="207" xfId="2" applyFont="1" applyBorder="1" applyAlignment="1" applyProtection="1">
      <alignment horizontal="distributed" vertical="center"/>
      <protection locked="0"/>
    </xf>
    <xf numFmtId="0" fontId="52" fillId="0" borderId="44" xfId="2" applyFont="1" applyBorder="1" applyAlignment="1" applyProtection="1">
      <alignment horizontal="center" vertical="center"/>
      <protection locked="0"/>
    </xf>
    <xf numFmtId="0" fontId="45" fillId="0" borderId="4" xfId="2" applyFont="1" applyBorder="1" applyAlignment="1" applyProtection="1">
      <alignment horizontal="distributed" vertical="center" shrinkToFit="1"/>
      <protection locked="0"/>
    </xf>
    <xf numFmtId="0" fontId="52" fillId="0" borderId="145" xfId="2" applyFont="1" applyBorder="1" applyAlignment="1" applyProtection="1">
      <alignment vertical="center"/>
      <protection locked="0"/>
    </xf>
    <xf numFmtId="0" fontId="52" fillId="0" borderId="22" xfId="2" applyFont="1" applyBorder="1" applyAlignment="1" applyProtection="1">
      <alignment horizontal="center" vertical="center"/>
      <protection locked="0"/>
    </xf>
    <xf numFmtId="0" fontId="52" fillId="0" borderId="4" xfId="2" applyFont="1" applyBorder="1" applyAlignment="1" applyProtection="1">
      <alignment horizontal="center" vertical="center"/>
      <protection locked="0"/>
    </xf>
    <xf numFmtId="0" fontId="52" fillId="0" borderId="145" xfId="2" applyFont="1" applyBorder="1" applyAlignment="1" applyProtection="1">
      <alignment horizontal="center" vertical="center"/>
      <protection locked="0"/>
    </xf>
    <xf numFmtId="0" fontId="45" fillId="0" borderId="4" xfId="2" applyFont="1" applyBorder="1" applyAlignment="1" applyProtection="1">
      <alignment vertical="center" shrinkToFit="1"/>
      <protection locked="0"/>
    </xf>
    <xf numFmtId="0" fontId="52" fillId="0" borderId="44" xfId="2" applyFont="1" applyBorder="1" applyAlignment="1" applyProtection="1">
      <alignment vertical="center"/>
      <protection locked="0"/>
    </xf>
    <xf numFmtId="0" fontId="47" fillId="0" borderId="4" xfId="2" applyFont="1" applyBorder="1" applyAlignment="1" applyProtection="1">
      <alignment horizontal="distributed" vertical="center"/>
      <protection locked="0"/>
    </xf>
    <xf numFmtId="0" fontId="52" fillId="0" borderId="4" xfId="2" applyFont="1" applyBorder="1" applyAlignment="1" applyProtection="1">
      <alignment vertical="center"/>
      <protection locked="0"/>
    </xf>
    <xf numFmtId="177" fontId="45" fillId="0" borderId="22" xfId="2" applyNumberFormat="1" applyFont="1" applyBorder="1" applyAlignment="1" applyProtection="1">
      <alignment vertical="center" shrinkToFit="1"/>
      <protection locked="0"/>
    </xf>
    <xf numFmtId="177" fontId="45" fillId="0" borderId="91" xfId="2" applyNumberFormat="1" applyFont="1" applyBorder="1" applyAlignment="1" applyProtection="1">
      <alignment vertical="center" shrinkToFit="1"/>
      <protection locked="0"/>
    </xf>
    <xf numFmtId="177" fontId="45" fillId="0" borderId="227" xfId="2" applyNumberFormat="1" applyFont="1" applyBorder="1" applyAlignment="1" applyProtection="1">
      <alignment vertical="center" shrinkToFit="1"/>
      <protection locked="0"/>
    </xf>
    <xf numFmtId="177" fontId="45" fillId="0" borderId="80" xfId="2" applyNumberFormat="1" applyFont="1" applyBorder="1" applyAlignment="1" applyProtection="1">
      <alignment vertical="center" shrinkToFit="1"/>
      <protection locked="0"/>
    </xf>
    <xf numFmtId="177" fontId="45" fillId="0" borderId="44" xfId="2" applyNumberFormat="1" applyFont="1" applyBorder="1" applyAlignment="1" applyProtection="1">
      <alignment vertical="center" shrinkToFit="1"/>
      <protection locked="0"/>
    </xf>
    <xf numFmtId="177" fontId="45" fillId="0" borderId="4" xfId="2" applyNumberFormat="1" applyFont="1" applyBorder="1" applyAlignment="1" applyProtection="1">
      <alignment vertical="center" shrinkToFit="1"/>
      <protection locked="0"/>
    </xf>
    <xf numFmtId="177" fontId="45" fillId="0" borderId="145" xfId="2" applyNumberFormat="1" applyFont="1" applyBorder="1" applyAlignment="1" applyProtection="1">
      <alignment vertical="center" shrinkToFit="1"/>
      <protection locked="0"/>
    </xf>
    <xf numFmtId="0" fontId="52" fillId="0" borderId="70" xfId="2" applyFont="1" applyBorder="1" applyAlignment="1" applyProtection="1">
      <alignment horizontal="distributed" vertical="center" shrinkToFit="1"/>
      <protection locked="0"/>
    </xf>
    <xf numFmtId="0" fontId="52" fillId="0" borderId="73" xfId="2" applyFont="1" applyBorder="1" applyAlignment="1" applyProtection="1">
      <alignment horizontal="distributed" vertical="center"/>
      <protection locked="0"/>
    </xf>
    <xf numFmtId="0" fontId="52" fillId="0" borderId="23" xfId="2" applyFont="1" applyBorder="1" applyAlignment="1" applyProtection="1">
      <alignment horizontal="center" vertical="center"/>
      <protection locked="0"/>
    </xf>
    <xf numFmtId="0" fontId="52" fillId="0" borderId="28" xfId="2" applyFont="1" applyBorder="1" applyAlignment="1" applyProtection="1">
      <alignment vertical="center"/>
      <protection locked="0"/>
    </xf>
    <xf numFmtId="0" fontId="52" fillId="0" borderId="19" xfId="2" applyFont="1" applyBorder="1" applyAlignment="1" applyProtection="1">
      <alignment horizontal="center" vertical="center"/>
      <protection locked="0"/>
    </xf>
    <xf numFmtId="0" fontId="52" fillId="0" borderId="34" xfId="2" applyFont="1" applyBorder="1" applyAlignment="1" applyProtection="1">
      <alignment horizontal="center" vertical="center"/>
      <protection locked="0"/>
    </xf>
    <xf numFmtId="0" fontId="52" fillId="0" borderId="28" xfId="2" applyFont="1" applyBorder="1" applyAlignment="1" applyProtection="1">
      <alignment horizontal="center" vertical="center"/>
      <protection locked="0"/>
    </xf>
    <xf numFmtId="0" fontId="45" fillId="0" borderId="34" xfId="2" applyFont="1" applyBorder="1" applyAlignment="1" applyProtection="1">
      <alignment vertical="center" shrinkToFit="1"/>
      <protection locked="0"/>
    </xf>
    <xf numFmtId="0" fontId="52" fillId="0" borderId="23" xfId="2" applyFont="1" applyBorder="1" applyAlignment="1" applyProtection="1">
      <alignment vertical="center"/>
      <protection locked="0"/>
    </xf>
    <xf numFmtId="0" fontId="47" fillId="0" borderId="34" xfId="2" applyFont="1" applyBorder="1" applyAlignment="1" applyProtection="1">
      <alignment horizontal="distributed" vertical="center"/>
      <protection locked="0"/>
    </xf>
    <xf numFmtId="0" fontId="52" fillId="0" borderId="34" xfId="2" applyFont="1" applyBorder="1" applyAlignment="1" applyProtection="1">
      <alignment vertical="center"/>
      <protection locked="0"/>
    </xf>
    <xf numFmtId="177" fontId="45" fillId="0" borderId="19" xfId="2" applyNumberFormat="1" applyFont="1" applyBorder="1" applyAlignment="1" applyProtection="1">
      <alignment vertical="center" shrinkToFit="1"/>
      <protection locked="0"/>
    </xf>
    <xf numFmtId="177" fontId="45" fillId="0" borderId="83" xfId="2" applyNumberFormat="1" applyFont="1" applyBorder="1" applyAlignment="1" applyProtection="1">
      <alignment vertical="center" shrinkToFit="1"/>
      <protection locked="0"/>
    </xf>
    <xf numFmtId="177" fontId="45" fillId="0" borderId="239" xfId="2" applyNumberFormat="1" applyFont="1" applyBorder="1" applyAlignment="1" applyProtection="1">
      <alignment vertical="center" shrinkToFit="1"/>
      <protection locked="0"/>
    </xf>
    <xf numFmtId="177" fontId="45" fillId="0" borderId="79" xfId="2" applyNumberFormat="1" applyFont="1" applyBorder="1" applyAlignment="1" applyProtection="1">
      <alignment vertical="center" shrinkToFit="1"/>
      <protection locked="0"/>
    </xf>
    <xf numFmtId="177" fontId="45" fillId="0" borderId="23" xfId="2" applyNumberFormat="1" applyFont="1" applyBorder="1" applyAlignment="1" applyProtection="1">
      <alignment vertical="center" shrinkToFit="1"/>
      <protection locked="0"/>
    </xf>
    <xf numFmtId="177" fontId="45" fillId="0" borderId="34" xfId="2" applyNumberFormat="1" applyFont="1" applyBorder="1" applyAlignment="1" applyProtection="1">
      <alignment vertical="center" shrinkToFit="1"/>
      <protection locked="0"/>
    </xf>
    <xf numFmtId="177" fontId="45" fillId="0" borderId="28" xfId="2" applyNumberFormat="1" applyFont="1" applyBorder="1" applyAlignment="1" applyProtection="1">
      <alignment vertical="center" shrinkToFit="1"/>
      <protection locked="0"/>
    </xf>
    <xf numFmtId="0" fontId="52" fillId="0" borderId="72" xfId="2" applyFont="1" applyBorder="1" applyAlignment="1" applyProtection="1">
      <alignment horizontal="distributed" vertical="center" shrinkToFit="1"/>
      <protection locked="0"/>
    </xf>
    <xf numFmtId="49" fontId="52" fillId="0" borderId="9" xfId="2" applyNumberFormat="1" applyFont="1" applyBorder="1" applyAlignment="1" applyProtection="1">
      <alignment horizontal="distributed" vertical="center"/>
      <protection locked="0"/>
    </xf>
    <xf numFmtId="177" fontId="45" fillId="0" borderId="229" xfId="2" applyNumberFormat="1" applyFont="1" applyBorder="1" applyAlignment="1" applyProtection="1">
      <alignment vertical="center" shrinkToFit="1"/>
      <protection locked="0"/>
    </xf>
    <xf numFmtId="0" fontId="48" fillId="0" borderId="0" xfId="2" applyFont="1" applyAlignment="1" applyProtection="1">
      <alignment horizontal="distributed" vertical="center"/>
      <protection locked="0"/>
    </xf>
    <xf numFmtId="0" fontId="54" fillId="0" borderId="73" xfId="2" applyFont="1" applyBorder="1" applyAlignment="1" applyProtection="1">
      <alignment horizontal="distributed" vertical="center"/>
      <protection locked="0"/>
    </xf>
    <xf numFmtId="0" fontId="54" fillId="0" borderId="23" xfId="2" applyFont="1" applyBorder="1" applyAlignment="1" applyProtection="1">
      <alignment horizontal="center" vertical="center"/>
      <protection locked="0"/>
    </xf>
    <xf numFmtId="0" fontId="53" fillId="0" borderId="34" xfId="2" applyFont="1" applyBorder="1" applyAlignment="1" applyProtection="1">
      <alignment horizontal="distributed" vertical="center" shrinkToFit="1"/>
      <protection locked="0"/>
    </xf>
    <xf numFmtId="0" fontId="54" fillId="0" borderId="28" xfId="2" applyFont="1" applyBorder="1" applyAlignment="1" applyProtection="1">
      <alignment vertical="center"/>
      <protection locked="0"/>
    </xf>
    <xf numFmtId="0" fontId="54" fillId="0" borderId="19" xfId="2" applyFont="1" applyBorder="1" applyAlignment="1" applyProtection="1">
      <alignment horizontal="center" vertical="center"/>
      <protection locked="0"/>
    </xf>
    <xf numFmtId="0" fontId="54" fillId="0" borderId="34" xfId="2" applyFont="1" applyBorder="1" applyAlignment="1" applyProtection="1">
      <alignment horizontal="center" vertical="center"/>
      <protection locked="0"/>
    </xf>
    <xf numFmtId="0" fontId="54" fillId="0" borderId="28" xfId="2" applyFont="1" applyBorder="1" applyAlignment="1" applyProtection="1">
      <alignment horizontal="center" vertical="center"/>
      <protection locked="0"/>
    </xf>
    <xf numFmtId="0" fontId="53" fillId="0" borderId="34" xfId="2" applyFont="1" applyBorder="1" applyAlignment="1" applyProtection="1">
      <alignment vertical="center" shrinkToFit="1"/>
      <protection locked="0"/>
    </xf>
    <xf numFmtId="0" fontId="54" fillId="0" borderId="23" xfId="2" applyFont="1" applyBorder="1" applyAlignment="1" applyProtection="1">
      <alignment vertical="center"/>
      <protection locked="0"/>
    </xf>
    <xf numFmtId="0" fontId="50" fillId="0" borderId="34" xfId="2" applyFont="1" applyBorder="1" applyAlignment="1" applyProtection="1">
      <alignment horizontal="distributed" vertical="center"/>
      <protection locked="0"/>
    </xf>
    <xf numFmtId="0" fontId="54" fillId="0" borderId="34" xfId="2" applyFont="1" applyBorder="1" applyAlignment="1" applyProtection="1">
      <alignment vertical="center"/>
      <protection locked="0"/>
    </xf>
    <xf numFmtId="177" fontId="53" fillId="0" borderId="228" xfId="2" applyNumberFormat="1" applyFont="1" applyBorder="1" applyAlignment="1" applyProtection="1">
      <alignment vertical="center" shrinkToFit="1"/>
      <protection locked="0"/>
    </xf>
    <xf numFmtId="0" fontId="52" fillId="0" borderId="11" xfId="2" quotePrefix="1" applyFont="1" applyBorder="1" applyAlignment="1" applyProtection="1">
      <alignment horizontal="distributed" vertical="center" shrinkToFit="1"/>
      <protection locked="0"/>
    </xf>
    <xf numFmtId="0" fontId="52" fillId="0" borderId="9" xfId="2" quotePrefix="1" applyFont="1" applyBorder="1" applyAlignment="1" applyProtection="1">
      <alignment horizontal="distributed" vertical="center" shrinkToFit="1"/>
      <protection locked="0"/>
    </xf>
    <xf numFmtId="177" fontId="45" fillId="0" borderId="236" xfId="2" applyNumberFormat="1" applyFont="1" applyBorder="1" applyAlignment="1" applyProtection="1">
      <alignment vertical="center" shrinkToFit="1"/>
      <protection locked="0"/>
    </xf>
    <xf numFmtId="0" fontId="53" fillId="0" borderId="0" xfId="2" applyFont="1" applyAlignment="1" applyProtection="1">
      <alignment vertical="center" wrapText="1" shrinkToFit="1"/>
      <protection locked="0"/>
    </xf>
    <xf numFmtId="0" fontId="54" fillId="0" borderId="56" xfId="2" applyFont="1" applyBorder="1" applyAlignment="1" applyProtection="1">
      <alignment horizontal="distributed" vertical="center" shrinkToFit="1"/>
      <protection locked="0"/>
    </xf>
    <xf numFmtId="177" fontId="53" fillId="0" borderId="82" xfId="2" applyNumberFormat="1" applyFont="1" applyBorder="1" applyAlignment="1" applyProtection="1">
      <alignment vertical="center" shrinkToFit="1"/>
      <protection locked="0"/>
    </xf>
    <xf numFmtId="177" fontId="53" fillId="0" borderId="220" xfId="2" applyNumberFormat="1" applyFont="1" applyBorder="1" applyAlignment="1" applyProtection="1">
      <alignment vertical="center" shrinkToFit="1"/>
      <protection locked="0"/>
    </xf>
    <xf numFmtId="177" fontId="53" fillId="0" borderId="25" xfId="2" applyNumberFormat="1" applyFont="1" applyBorder="1" applyAlignment="1" applyProtection="1">
      <alignment vertical="center" shrinkToFit="1"/>
      <protection locked="0"/>
    </xf>
    <xf numFmtId="177" fontId="53" fillId="0" borderId="31" xfId="2" applyNumberFormat="1" applyFont="1" applyBorder="1" applyAlignment="1" applyProtection="1">
      <alignment vertical="center" shrinkToFit="1"/>
      <protection locked="0"/>
    </xf>
    <xf numFmtId="0" fontId="52" fillId="0" borderId="6" xfId="2" quotePrefix="1" applyFont="1" applyBorder="1" applyAlignment="1" applyProtection="1">
      <alignment horizontal="distributed" vertical="center"/>
      <protection locked="0"/>
    </xf>
    <xf numFmtId="0" fontId="54" fillId="0" borderId="11" xfId="2" applyFont="1" applyBorder="1" applyAlignment="1" applyProtection="1">
      <alignment horizontal="distributed" vertical="center"/>
      <protection locked="0"/>
    </xf>
    <xf numFmtId="0" fontId="52" fillId="0" borderId="11" xfId="2" applyFont="1" applyBorder="1" applyAlignment="1" applyProtection="1">
      <alignment horizontal="distributed" vertical="center"/>
      <protection locked="0"/>
    </xf>
    <xf numFmtId="0" fontId="52" fillId="0" borderId="110" xfId="2" applyFont="1" applyBorder="1" applyAlignment="1" applyProtection="1">
      <alignment horizontal="distributed" vertical="center"/>
      <protection locked="0"/>
    </xf>
    <xf numFmtId="0" fontId="76" fillId="0" borderId="7" xfId="2" applyFont="1" applyBorder="1" applyAlignment="1" applyProtection="1">
      <alignment vertical="center"/>
      <protection locked="0"/>
    </xf>
    <xf numFmtId="0" fontId="45" fillId="0" borderId="8" xfId="2" applyFont="1" applyBorder="1" applyAlignment="1" applyProtection="1">
      <alignment horizontal="center" vertical="center" textRotation="255"/>
      <protection locked="0"/>
    </xf>
    <xf numFmtId="0" fontId="54" fillId="0" borderId="2" xfId="2" applyFont="1" applyBorder="1" applyAlignment="1" applyProtection="1">
      <alignment horizontal="distributed" vertical="center"/>
      <protection locked="0"/>
    </xf>
    <xf numFmtId="0" fontId="52" fillId="0" borderId="8" xfId="2" applyFont="1" applyBorder="1" applyAlignment="1" applyProtection="1">
      <alignment horizontal="distributed" vertical="center"/>
      <protection locked="0"/>
    </xf>
    <xf numFmtId="0" fontId="53" fillId="0" borderId="0" xfId="2" applyFont="1" applyAlignment="1" applyProtection="1">
      <alignment horizontal="center" vertical="center" shrinkToFit="1"/>
      <protection locked="0"/>
    </xf>
    <xf numFmtId="177" fontId="45" fillId="0" borderId="86" xfId="2" applyNumberFormat="1" applyFont="1" applyBorder="1" applyAlignment="1" applyProtection="1">
      <alignment vertical="center" shrinkToFit="1"/>
      <protection locked="0"/>
    </xf>
    <xf numFmtId="177" fontId="68" fillId="0" borderId="84" xfId="2" applyNumberFormat="1" applyFont="1" applyBorder="1" applyAlignment="1" applyProtection="1">
      <alignment vertical="center" shrinkToFit="1"/>
      <protection locked="0"/>
    </xf>
    <xf numFmtId="177" fontId="68" fillId="0" borderId="221" xfId="2" applyNumberFormat="1" applyFont="1" applyBorder="1" applyAlignment="1" applyProtection="1">
      <alignment vertical="center" shrinkToFit="1"/>
      <protection locked="0"/>
    </xf>
    <xf numFmtId="177" fontId="68" fillId="0" borderId="77" xfId="2" applyNumberFormat="1" applyFont="1" applyBorder="1" applyAlignment="1" applyProtection="1">
      <alignment vertical="center" shrinkToFit="1"/>
      <protection locked="0"/>
    </xf>
    <xf numFmtId="177" fontId="68" fillId="0" borderId="85" xfId="2" applyNumberFormat="1" applyFont="1" applyBorder="1" applyAlignment="1" applyProtection="1">
      <alignment vertical="center" shrinkToFit="1"/>
      <protection locked="0"/>
    </xf>
    <xf numFmtId="177" fontId="68" fillId="0" borderId="223" xfId="2" applyNumberFormat="1" applyFont="1" applyBorder="1" applyAlignment="1" applyProtection="1">
      <alignment vertical="center" shrinkToFit="1"/>
      <protection locked="0"/>
    </xf>
    <xf numFmtId="177" fontId="68" fillId="0" borderId="78" xfId="2" applyNumberFormat="1" applyFont="1" applyBorder="1" applyAlignment="1" applyProtection="1">
      <alignment vertical="center" shrinkToFit="1"/>
      <protection locked="0"/>
    </xf>
    <xf numFmtId="0" fontId="57" fillId="0" borderId="0" xfId="2" applyFont="1" applyAlignment="1" applyProtection="1">
      <alignment horizontal="center"/>
      <protection locked="0"/>
    </xf>
    <xf numFmtId="0" fontId="57" fillId="0" borderId="0" xfId="2" applyFont="1" applyProtection="1">
      <protection locked="0"/>
    </xf>
    <xf numFmtId="0" fontId="57" fillId="0" borderId="0" xfId="2" applyFont="1" applyAlignment="1" applyProtection="1">
      <alignment horizontal="center" vertical="center"/>
      <protection locked="0"/>
    </xf>
    <xf numFmtId="0" fontId="48" fillId="0" borderId="0" xfId="0" applyFont="1" applyAlignment="1">
      <alignment horizontal="center" vertical="center"/>
    </xf>
    <xf numFmtId="0" fontId="49" fillId="0" borderId="0" xfId="0" quotePrefix="1" applyFont="1" applyAlignment="1">
      <alignment horizontal="right" vertical="center"/>
    </xf>
    <xf numFmtId="0" fontId="50" fillId="0" borderId="0" xfId="0" applyFont="1" applyProtection="1">
      <protection locked="0"/>
    </xf>
    <xf numFmtId="0" fontId="47" fillId="0" borderId="10" xfId="0" applyFont="1" applyBorder="1" applyAlignment="1">
      <alignment vertical="center"/>
    </xf>
    <xf numFmtId="0" fontId="48" fillId="0" borderId="10" xfId="0" applyFont="1" applyBorder="1" applyAlignment="1">
      <alignment vertical="center"/>
    </xf>
    <xf numFmtId="0" fontId="48" fillId="0" borderId="81" xfId="0" applyFont="1" applyBorder="1" applyAlignment="1">
      <alignment vertical="center"/>
    </xf>
    <xf numFmtId="0" fontId="48" fillId="0" borderId="15" xfId="0" applyFont="1" applyBorder="1" applyAlignment="1">
      <alignment vertical="center"/>
    </xf>
    <xf numFmtId="0" fontId="48" fillId="0" borderId="33" xfId="0" applyFont="1" applyBorder="1" applyAlignment="1">
      <alignment vertical="center"/>
    </xf>
    <xf numFmtId="0" fontId="48" fillId="0" borderId="10" xfId="0" applyFont="1" applyBorder="1" applyAlignment="1">
      <alignment horizontal="center" vertical="center"/>
    </xf>
    <xf numFmtId="0" fontId="47" fillId="0" borderId="10" xfId="0" applyFont="1" applyBorder="1" applyAlignment="1">
      <alignment horizontal="distributed" vertical="center"/>
    </xf>
    <xf numFmtId="0" fontId="48" fillId="0" borderId="104" xfId="0" applyFont="1" applyBorder="1" applyAlignment="1">
      <alignment horizontal="center" vertical="center"/>
    </xf>
    <xf numFmtId="0" fontId="45" fillId="0" borderId="29" xfId="0" applyFont="1" applyBorder="1" applyAlignment="1">
      <alignment vertical="distributed"/>
    </xf>
    <xf numFmtId="0" fontId="45" fillId="0" borderId="19" xfId="0" applyFont="1" applyBorder="1" applyAlignment="1">
      <alignment vertical="center"/>
    </xf>
    <xf numFmtId="0" fontId="45" fillId="0" borderId="83" xfId="0" applyFont="1" applyBorder="1" applyAlignment="1">
      <alignment vertical="center"/>
    </xf>
    <xf numFmtId="0" fontId="45" fillId="0" borderId="239" xfId="0" applyFont="1" applyBorder="1" applyAlignment="1">
      <alignment vertical="center"/>
    </xf>
    <xf numFmtId="0" fontId="45" fillId="0" borderId="79" xfId="0" applyFont="1" applyBorder="1" applyAlignment="1">
      <alignment vertical="center"/>
    </xf>
    <xf numFmtId="0" fontId="45" fillId="0" borderId="23" xfId="0" applyFont="1" applyBorder="1" applyAlignment="1">
      <alignment vertical="center"/>
    </xf>
    <xf numFmtId="0" fontId="45" fillId="0" borderId="34" xfId="0" applyFont="1" applyBorder="1" applyAlignment="1">
      <alignment vertical="center"/>
    </xf>
    <xf numFmtId="0" fontId="52" fillId="0" borderId="24" xfId="0" applyFont="1" applyBorder="1" applyAlignment="1">
      <alignment vertical="center"/>
    </xf>
    <xf numFmtId="0" fontId="52" fillId="0" borderId="50" xfId="0" applyFont="1" applyBorder="1" applyAlignment="1">
      <alignment vertical="center"/>
    </xf>
    <xf numFmtId="0" fontId="52" fillId="0" borderId="24" xfId="0" applyFont="1" applyBorder="1" applyAlignment="1">
      <alignment horizontal="center" vertical="center"/>
    </xf>
    <xf numFmtId="0" fontId="47" fillId="0" borderId="24" xfId="0" applyFont="1" applyBorder="1" applyAlignment="1">
      <alignment horizontal="distributed" vertical="center"/>
    </xf>
    <xf numFmtId="0" fontId="52" fillId="0" borderId="85" xfId="0" applyFont="1" applyBorder="1" applyAlignment="1">
      <alignment vertical="center"/>
    </xf>
    <xf numFmtId="0" fontId="52" fillId="0" borderId="223" xfId="0" applyFont="1" applyBorder="1" applyAlignment="1">
      <alignment vertical="center"/>
    </xf>
    <xf numFmtId="0" fontId="52" fillId="0" borderId="78" xfId="0" applyFont="1" applyBorder="1" applyAlignment="1">
      <alignment vertical="center"/>
    </xf>
    <xf numFmtId="0" fontId="52" fillId="0" borderId="105" xfId="0" applyFont="1" applyBorder="1" applyAlignment="1">
      <alignment horizontal="center" vertical="center"/>
    </xf>
    <xf numFmtId="0" fontId="54" fillId="0" borderId="25" xfId="0" applyFont="1" applyBorder="1" applyAlignment="1">
      <alignment vertical="center"/>
    </xf>
    <xf numFmtId="0" fontId="54" fillId="0" borderId="13" xfId="0" applyFont="1" applyBorder="1" applyAlignment="1">
      <alignment vertical="center"/>
    </xf>
    <xf numFmtId="0" fontId="54" fillId="0" borderId="17" xfId="0" applyFont="1" applyBorder="1" applyAlignment="1">
      <alignment vertical="center"/>
    </xf>
    <xf numFmtId="0" fontId="53" fillId="0" borderId="25" xfId="0" applyFont="1" applyBorder="1" applyAlignment="1">
      <alignment vertical="center"/>
    </xf>
    <xf numFmtId="0" fontId="54" fillId="0" borderId="31" xfId="0" applyFont="1" applyBorder="1" applyAlignment="1">
      <alignment vertical="center"/>
    </xf>
    <xf numFmtId="0" fontId="54" fillId="0" borderId="25" xfId="0" applyFont="1" applyBorder="1" applyAlignment="1">
      <alignment horizontal="center" vertical="center"/>
    </xf>
    <xf numFmtId="0" fontId="50" fillId="0" borderId="25" xfId="0" applyFont="1" applyBorder="1" applyAlignment="1">
      <alignment horizontal="distributed" vertical="center"/>
    </xf>
    <xf numFmtId="177" fontId="53" fillId="0" borderId="220" xfId="0" applyNumberFormat="1" applyFont="1" applyBorder="1" applyAlignment="1">
      <alignment vertical="center" shrinkToFit="1"/>
    </xf>
    <xf numFmtId="177" fontId="53" fillId="0" borderId="76" xfId="0" applyNumberFormat="1" applyFont="1" applyBorder="1" applyAlignment="1">
      <alignment vertical="center" shrinkToFit="1"/>
    </xf>
    <xf numFmtId="177" fontId="53" fillId="0" borderId="327" xfId="0" applyNumberFormat="1" applyFont="1" applyBorder="1" applyAlignment="1">
      <alignment vertical="center" shrinkToFit="1"/>
    </xf>
    <xf numFmtId="177" fontId="53" fillId="0" borderId="332" xfId="0" applyNumberFormat="1" applyFont="1" applyBorder="1" applyAlignment="1">
      <alignment vertical="center" shrinkToFit="1"/>
    </xf>
    <xf numFmtId="177" fontId="53" fillId="0" borderId="83" xfId="0" applyNumberFormat="1" applyFont="1" applyBorder="1" applyAlignment="1">
      <alignment vertical="center" shrinkToFit="1"/>
    </xf>
    <xf numFmtId="0" fontId="54" fillId="0" borderId="63" xfId="0" applyFont="1" applyBorder="1" applyAlignment="1">
      <alignment horizontal="center" vertical="center"/>
    </xf>
    <xf numFmtId="0" fontId="54" fillId="0" borderId="0" xfId="0" applyFont="1" applyAlignment="1">
      <alignment vertical="center"/>
    </xf>
    <xf numFmtId="0" fontId="45" fillId="0" borderId="25" xfId="0" applyFont="1" applyBorder="1" applyAlignment="1">
      <alignment horizontal="distributed" vertical="center"/>
    </xf>
    <xf numFmtId="0" fontId="52" fillId="0" borderId="25" xfId="0" applyFont="1" applyBorder="1" applyAlignment="1">
      <alignment vertical="center"/>
    </xf>
    <xf numFmtId="0" fontId="52" fillId="0" borderId="13" xfId="0" applyFont="1" applyBorder="1" applyAlignment="1">
      <alignment vertical="center"/>
    </xf>
    <xf numFmtId="0" fontId="52" fillId="0" borderId="17" xfId="0" applyFont="1" applyBorder="1" applyAlignment="1">
      <alignment vertical="center"/>
    </xf>
    <xf numFmtId="0" fontId="45" fillId="0" borderId="25" xfId="0" applyFont="1" applyBorder="1" applyAlignment="1">
      <alignment vertical="center"/>
    </xf>
    <xf numFmtId="0" fontId="52" fillId="0" borderId="31" xfId="0" applyFont="1" applyBorder="1" applyAlignment="1">
      <alignment vertical="center"/>
    </xf>
    <xf numFmtId="0" fontId="52" fillId="0" borderId="25" xfId="0" applyFont="1" applyBorder="1" applyAlignment="1">
      <alignment horizontal="center" vertical="center"/>
    </xf>
    <xf numFmtId="0" fontId="47" fillId="0" borderId="25" xfId="0" applyFont="1" applyBorder="1" applyAlignment="1">
      <alignment horizontal="distributed" vertical="center"/>
    </xf>
    <xf numFmtId="177" fontId="45" fillId="0" borderId="327" xfId="0" applyNumberFormat="1" applyFont="1" applyBorder="1" applyAlignment="1">
      <alignment vertical="center" shrinkToFit="1"/>
    </xf>
    <xf numFmtId="177" fontId="45" fillId="0" borderId="332" xfId="0" applyNumberFormat="1" applyFont="1" applyBorder="1" applyAlignment="1">
      <alignment vertical="center" shrinkToFit="1"/>
    </xf>
    <xf numFmtId="0" fontId="52" fillId="0" borderId="63" xfId="0" applyFont="1" applyBorder="1" applyAlignment="1">
      <alignment horizontal="center" vertical="center"/>
    </xf>
    <xf numFmtId="0" fontId="54" fillId="0" borderId="171" xfId="0" applyFont="1" applyBorder="1" applyAlignment="1">
      <alignment vertical="center"/>
    </xf>
    <xf numFmtId="0" fontId="54" fillId="0" borderId="20" xfId="0" applyFont="1" applyBorder="1" applyAlignment="1">
      <alignment vertical="center"/>
    </xf>
    <xf numFmtId="0" fontId="54" fillId="0" borderId="29" xfId="0" applyFont="1" applyBorder="1" applyAlignment="1">
      <alignment vertical="center"/>
    </xf>
    <xf numFmtId="0" fontId="54" fillId="0" borderId="0" xfId="0" applyFont="1" applyAlignment="1">
      <alignment horizontal="center" vertical="center"/>
    </xf>
    <xf numFmtId="0" fontId="50" fillId="0" borderId="0" xfId="0" applyFont="1" applyAlignment="1">
      <alignment horizontal="distributed" vertical="center"/>
    </xf>
    <xf numFmtId="177" fontId="53" fillId="0" borderId="84" xfId="0" applyNumberFormat="1" applyFont="1" applyBorder="1" applyAlignment="1">
      <alignment vertical="center" shrinkToFit="1"/>
    </xf>
    <xf numFmtId="177" fontId="53" fillId="0" borderId="221" xfId="0" applyNumberFormat="1" applyFont="1" applyBorder="1" applyAlignment="1">
      <alignment vertical="center" shrinkToFit="1"/>
    </xf>
    <xf numFmtId="177" fontId="53" fillId="0" borderId="77" xfId="0" applyNumberFormat="1" applyFont="1" applyBorder="1" applyAlignment="1">
      <alignment vertical="center" shrinkToFit="1"/>
    </xf>
    <xf numFmtId="177" fontId="53" fillId="0" borderId="328" xfId="0" applyNumberFormat="1" applyFont="1" applyBorder="1" applyAlignment="1">
      <alignment vertical="center" shrinkToFit="1"/>
    </xf>
    <xf numFmtId="177" fontId="53" fillId="0" borderId="333" xfId="0" applyNumberFormat="1" applyFont="1" applyBorder="1" applyAlignment="1">
      <alignment vertical="center" shrinkToFit="1"/>
    </xf>
    <xf numFmtId="0" fontId="54" fillId="0" borderId="62" xfId="0" applyFont="1" applyBorder="1" applyAlignment="1">
      <alignment horizontal="center" vertical="center"/>
    </xf>
    <xf numFmtId="0" fontId="45" fillId="0" borderId="24" xfId="0" applyFont="1" applyBorder="1" applyAlignment="1">
      <alignment horizontal="distributed" vertical="center" wrapText="1" shrinkToFit="1"/>
    </xf>
    <xf numFmtId="177" fontId="45" fillId="0" borderId="329" xfId="0" applyNumberFormat="1" applyFont="1" applyBorder="1" applyAlignment="1">
      <alignment vertical="center" shrinkToFit="1"/>
    </xf>
    <xf numFmtId="177" fontId="45" fillId="0" borderId="334" xfId="0" applyNumberFormat="1" applyFont="1" applyBorder="1" applyAlignment="1">
      <alignment vertical="center" shrinkToFit="1"/>
    </xf>
    <xf numFmtId="0" fontId="52" fillId="0" borderId="67" xfId="0" applyFont="1" applyBorder="1" applyAlignment="1">
      <alignment horizontal="center" vertical="center"/>
    </xf>
    <xf numFmtId="0" fontId="52" fillId="0" borderId="171" xfId="0" applyFont="1" applyBorder="1" applyAlignment="1">
      <alignment vertical="center"/>
    </xf>
    <xf numFmtId="0" fontId="52" fillId="0" borderId="0" xfId="0" applyFont="1" applyAlignment="1">
      <alignment horizontal="center" vertical="center"/>
    </xf>
    <xf numFmtId="177" fontId="45" fillId="0" borderId="328" xfId="0" applyNumberFormat="1" applyFont="1" applyBorder="1" applyAlignment="1">
      <alignment vertical="center" shrinkToFit="1"/>
    </xf>
    <xf numFmtId="177" fontId="45" fillId="0" borderId="333" xfId="0" applyNumberFormat="1" applyFont="1" applyBorder="1" applyAlignment="1">
      <alignment vertical="center" shrinkToFit="1"/>
    </xf>
    <xf numFmtId="0" fontId="52" fillId="0" borderId="62" xfId="0" applyFont="1" applyBorder="1" applyAlignment="1">
      <alignment horizontal="center" vertical="center"/>
    </xf>
    <xf numFmtId="0" fontId="47" fillId="0" borderId="0" xfId="0" applyFont="1" applyAlignment="1">
      <alignment horizontal="center" vertical="center" shrinkToFit="1"/>
    </xf>
    <xf numFmtId="0" fontId="45" fillId="0" borderId="0" xfId="0" applyFont="1" applyAlignment="1">
      <alignment horizontal="distributed" vertical="center" shrinkToFit="1"/>
    </xf>
    <xf numFmtId="0" fontId="45" fillId="0" borderId="24" xfId="0" applyFont="1" applyBorder="1" applyAlignment="1">
      <alignment horizontal="distributed" vertical="center" shrinkToFit="1"/>
    </xf>
    <xf numFmtId="177" fontId="53" fillId="0" borderId="239" xfId="0" applyNumberFormat="1" applyFont="1" applyBorder="1" applyAlignment="1">
      <alignment vertical="center" shrinkToFit="1"/>
    </xf>
    <xf numFmtId="177" fontId="53" fillId="0" borderId="330" xfId="0" applyNumberFormat="1" applyFont="1" applyBorder="1" applyAlignment="1">
      <alignment vertical="center" shrinkToFit="1"/>
    </xf>
    <xf numFmtId="177" fontId="53" fillId="0" borderId="335" xfId="0" applyNumberFormat="1" applyFont="1" applyBorder="1" applyAlignment="1">
      <alignment vertical="center" shrinkToFit="1"/>
    </xf>
    <xf numFmtId="177" fontId="53" fillId="0" borderId="79" xfId="0" applyNumberFormat="1" applyFont="1" applyBorder="1" applyAlignment="1">
      <alignment vertical="center" shrinkToFit="1"/>
    </xf>
    <xf numFmtId="0" fontId="52" fillId="0" borderId="218" xfId="0" applyFont="1" applyBorder="1" applyAlignment="1">
      <alignment horizontal="center" vertical="center"/>
    </xf>
    <xf numFmtId="0" fontId="52" fillId="0" borderId="171" xfId="0" applyFont="1" applyBorder="1" applyAlignment="1">
      <alignment horizontal="center" vertical="center"/>
    </xf>
    <xf numFmtId="0" fontId="52" fillId="0" borderId="4" xfId="0" applyFont="1" applyBorder="1" applyAlignment="1">
      <alignment vertical="center"/>
    </xf>
    <xf numFmtId="0" fontId="52" fillId="0" borderId="22" xfId="0" applyFont="1" applyBorder="1" applyAlignment="1">
      <alignment horizontal="center" vertical="center"/>
    </xf>
    <xf numFmtId="0" fontId="52" fillId="0" borderId="4" xfId="0" applyFont="1" applyBorder="1" applyAlignment="1">
      <alignment horizontal="center" vertical="center"/>
    </xf>
    <xf numFmtId="0" fontId="47" fillId="0" borderId="4" xfId="0" applyFont="1" applyBorder="1" applyAlignment="1">
      <alignment horizontal="distributed" vertical="center"/>
    </xf>
    <xf numFmtId="177" fontId="45" fillId="0" borderId="331" xfId="0" applyNumberFormat="1" applyFont="1" applyBorder="1" applyAlignment="1">
      <alignment vertical="center" shrinkToFit="1"/>
    </xf>
    <xf numFmtId="177" fontId="45" fillId="0" borderId="336" xfId="0" applyNumberFormat="1" applyFont="1" applyBorder="1" applyAlignment="1">
      <alignment vertical="center" shrinkToFit="1"/>
    </xf>
    <xf numFmtId="0" fontId="52" fillId="0" borderId="92" xfId="0" applyFont="1" applyBorder="1" applyAlignment="1">
      <alignment horizontal="center" vertical="center"/>
    </xf>
    <xf numFmtId="0" fontId="52" fillId="0" borderId="50" xfId="0" applyFont="1" applyBorder="1" applyAlignment="1">
      <alignment horizontal="center" vertical="center"/>
    </xf>
    <xf numFmtId="0" fontId="54" fillId="0" borderId="171" xfId="0" applyFont="1" applyBorder="1" applyAlignment="1">
      <alignment horizontal="center" vertical="center"/>
    </xf>
    <xf numFmtId="0" fontId="54" fillId="0" borderId="34" xfId="0" applyFont="1" applyBorder="1" applyAlignment="1">
      <alignment vertical="center"/>
    </xf>
    <xf numFmtId="0" fontId="54" fillId="0" borderId="19" xfId="0" applyFont="1" applyBorder="1" applyAlignment="1">
      <alignment horizontal="center" vertical="center"/>
    </xf>
    <xf numFmtId="0" fontId="54" fillId="0" borderId="23" xfId="0" applyFont="1" applyBorder="1" applyAlignment="1">
      <alignment vertical="center"/>
    </xf>
    <xf numFmtId="0" fontId="53" fillId="0" borderId="34" xfId="0" applyFont="1" applyBorder="1" applyAlignment="1">
      <alignment vertical="center"/>
    </xf>
    <xf numFmtId="0" fontId="54" fillId="0" borderId="28" xfId="0" applyFont="1" applyBorder="1" applyAlignment="1">
      <alignment vertical="center"/>
    </xf>
    <xf numFmtId="0" fontId="54" fillId="0" borderId="34" xfId="0" applyFont="1" applyBorder="1" applyAlignment="1">
      <alignment horizontal="center" vertical="center"/>
    </xf>
    <xf numFmtId="0" fontId="50" fillId="0" borderId="34" xfId="0" applyFont="1" applyBorder="1" applyAlignment="1">
      <alignment horizontal="distributed" vertical="center"/>
    </xf>
    <xf numFmtId="0" fontId="54" fillId="0" borderId="72" xfId="0" applyFont="1" applyBorder="1" applyAlignment="1">
      <alignment horizontal="center" vertical="center"/>
    </xf>
    <xf numFmtId="0" fontId="54" fillId="0" borderId="218" xfId="0" applyFont="1" applyBorder="1" applyAlignment="1">
      <alignment horizontal="center" vertical="center"/>
    </xf>
    <xf numFmtId="0" fontId="52" fillId="0" borderId="171" xfId="0" applyFont="1" applyBorder="1" applyAlignment="1" applyProtection="1">
      <alignment horizontal="center" vertical="center"/>
      <protection locked="0"/>
    </xf>
    <xf numFmtId="0" fontId="54" fillId="0" borderId="13" xfId="0" applyFont="1" applyBorder="1" applyAlignment="1">
      <alignment horizontal="center" vertical="center"/>
    </xf>
    <xf numFmtId="0" fontId="54" fillId="0" borderId="56" xfId="0" applyFont="1" applyBorder="1" applyAlignment="1">
      <alignment horizontal="center" vertical="center"/>
    </xf>
    <xf numFmtId="0" fontId="54" fillId="0" borderId="24" xfId="0" applyFont="1" applyBorder="1" applyAlignment="1">
      <alignment vertical="center"/>
    </xf>
    <xf numFmtId="0" fontId="54" fillId="0" borderId="50" xfId="0" applyFont="1" applyBorder="1" applyAlignment="1">
      <alignment horizontal="center" vertical="center"/>
    </xf>
    <xf numFmtId="0" fontId="54" fillId="0" borderId="16" xfId="0" applyFont="1" applyBorder="1" applyAlignment="1">
      <alignment vertical="center"/>
    </xf>
    <xf numFmtId="0" fontId="53" fillId="0" borderId="24" xfId="0" applyFont="1" applyBorder="1" applyAlignment="1">
      <alignment vertical="center"/>
    </xf>
    <xf numFmtId="0" fontId="54" fillId="0" borderId="30" xfId="0" applyFont="1" applyBorder="1" applyAlignment="1">
      <alignment vertical="center"/>
    </xf>
    <xf numFmtId="0" fontId="54" fillId="0" borderId="24" xfId="0" applyFont="1" applyBorder="1" applyAlignment="1">
      <alignment horizontal="center" vertical="center"/>
    </xf>
    <xf numFmtId="0" fontId="50" fillId="0" borderId="24" xfId="0" applyFont="1" applyBorder="1" applyAlignment="1">
      <alignment horizontal="distributed" vertical="center"/>
    </xf>
    <xf numFmtId="177" fontId="53" fillId="0" borderId="85" xfId="0" applyNumberFormat="1" applyFont="1" applyBorder="1" applyAlignment="1">
      <alignment vertical="center" shrinkToFit="1"/>
    </xf>
    <xf numFmtId="177" fontId="53" fillId="0" borderId="223" xfId="0" applyNumberFormat="1" applyFont="1" applyBorder="1" applyAlignment="1">
      <alignment vertical="center" shrinkToFit="1"/>
    </xf>
    <xf numFmtId="177" fontId="53" fillId="0" borderId="78" xfId="0" applyNumberFormat="1" applyFont="1" applyBorder="1" applyAlignment="1">
      <alignment vertical="center" shrinkToFit="1"/>
    </xf>
    <xf numFmtId="177" fontId="53" fillId="0" borderId="329" xfId="0" applyNumberFormat="1" applyFont="1" applyBorder="1" applyAlignment="1">
      <alignment vertical="center" shrinkToFit="1"/>
    </xf>
    <xf numFmtId="177" fontId="53" fillId="0" borderId="334" xfId="0" applyNumberFormat="1" applyFont="1" applyBorder="1" applyAlignment="1">
      <alignment vertical="center" shrinkToFit="1"/>
    </xf>
    <xf numFmtId="0" fontId="54" fillId="0" borderId="105" xfId="0" applyFont="1" applyBorder="1" applyAlignment="1">
      <alignment horizontal="center" vertical="center"/>
    </xf>
    <xf numFmtId="0" fontId="55" fillId="0" borderId="34" xfId="0" applyFont="1" applyBorder="1" applyAlignment="1">
      <alignment vertical="center"/>
    </xf>
    <xf numFmtId="0" fontId="55" fillId="0" borderId="19" xfId="0" applyFont="1" applyBorder="1" applyAlignment="1">
      <alignment horizontal="center" vertical="center"/>
    </xf>
    <xf numFmtId="0" fontId="55" fillId="0" borderId="23" xfId="0" applyFont="1" applyBorder="1" applyAlignment="1">
      <alignment vertical="center"/>
    </xf>
    <xf numFmtId="0" fontId="56" fillId="0" borderId="34" xfId="0" applyFont="1" applyBorder="1" applyAlignment="1">
      <alignment vertical="center"/>
    </xf>
    <xf numFmtId="0" fontId="55" fillId="0" borderId="28" xfId="0" applyFont="1" applyBorder="1" applyAlignment="1">
      <alignment vertical="center"/>
    </xf>
    <xf numFmtId="0" fontId="55" fillId="0" borderId="34" xfId="0" applyFont="1" applyBorder="1" applyAlignment="1">
      <alignment horizontal="center" vertical="center"/>
    </xf>
    <xf numFmtId="0" fontId="55" fillId="0" borderId="0" xfId="0" applyFont="1" applyAlignment="1">
      <alignment vertical="center"/>
    </xf>
    <xf numFmtId="0" fontId="55" fillId="0" borderId="171" xfId="0" applyFont="1" applyBorder="1" applyAlignment="1">
      <alignment horizontal="center" vertical="center"/>
    </xf>
    <xf numFmtId="0" fontId="55" fillId="0" borderId="20" xfId="0" applyFont="1" applyBorder="1" applyAlignment="1">
      <alignment vertical="center"/>
    </xf>
    <xf numFmtId="0" fontId="56" fillId="0" borderId="0" xfId="0" applyFont="1" applyAlignment="1">
      <alignment vertical="center"/>
    </xf>
    <xf numFmtId="0" fontId="55" fillId="0" borderId="29" xfId="0" applyFont="1" applyBorder="1" applyAlignment="1">
      <alignment vertical="center"/>
    </xf>
    <xf numFmtId="0" fontId="55" fillId="0" borderId="0" xfId="0" applyFont="1" applyAlignment="1">
      <alignment horizontal="center" vertical="center"/>
    </xf>
    <xf numFmtId="0" fontId="55" fillId="0" borderId="25" xfId="0" applyFont="1" applyBorder="1" applyAlignment="1">
      <alignment vertical="center"/>
    </xf>
    <xf numFmtId="0" fontId="55" fillId="0" borderId="13" xfId="0" applyFont="1" applyBorder="1" applyAlignment="1">
      <alignment horizontal="center" vertical="center"/>
    </xf>
    <xf numFmtId="0" fontId="55" fillId="0" borderId="17" xfId="0" applyFont="1" applyBorder="1" applyAlignment="1">
      <alignment vertical="center"/>
    </xf>
    <xf numFmtId="0" fontId="56" fillId="0" borderId="25" xfId="0" applyFont="1" applyBorder="1" applyAlignment="1">
      <alignment vertical="center"/>
    </xf>
    <xf numFmtId="0" fontId="55" fillId="0" borderId="31" xfId="0" applyFont="1" applyBorder="1" applyAlignment="1">
      <alignment vertical="center"/>
    </xf>
    <xf numFmtId="0" fontId="55" fillId="0" borderId="25" xfId="0" applyFont="1" applyBorder="1" applyAlignment="1">
      <alignment horizontal="center" vertical="center"/>
    </xf>
    <xf numFmtId="0" fontId="57" fillId="0" borderId="34" xfId="0" applyFont="1" applyBorder="1" applyAlignment="1" applyProtection="1">
      <alignment vertical="center"/>
      <protection locked="0"/>
    </xf>
    <xf numFmtId="0" fontId="48" fillId="0" borderId="7" xfId="0" applyFont="1" applyBorder="1" applyAlignment="1">
      <alignment horizontal="center" vertical="center"/>
    </xf>
    <xf numFmtId="0" fontId="52" fillId="0" borderId="8" xfId="0" applyFont="1" applyBorder="1" applyAlignment="1">
      <alignment horizontal="center" vertical="center"/>
    </xf>
    <xf numFmtId="0" fontId="54" fillId="0" borderId="2" xfId="0" applyFont="1" applyBorder="1" applyAlignment="1">
      <alignment horizontal="center" vertical="center"/>
    </xf>
    <xf numFmtId="0" fontId="52" fillId="0" borderId="2" xfId="0" applyFont="1" applyBorder="1" applyAlignment="1">
      <alignment horizontal="center" vertical="center"/>
    </xf>
    <xf numFmtId="0" fontId="54" fillId="0" borderId="11" xfId="0" applyFont="1" applyBorder="1" applyAlignment="1">
      <alignment horizontal="center" vertical="center"/>
    </xf>
    <xf numFmtId="0" fontId="52" fillId="0" borderId="11" xfId="0" applyFont="1" applyBorder="1" applyAlignment="1">
      <alignment horizontal="center" vertical="center"/>
    </xf>
    <xf numFmtId="0" fontId="52" fillId="0" borderId="110" xfId="0" applyFont="1" applyBorder="1" applyAlignment="1">
      <alignment horizontal="center" vertical="center"/>
    </xf>
    <xf numFmtId="0" fontId="54" fillId="0" borderId="109" xfId="0" applyFont="1" applyBorder="1" applyAlignment="1">
      <alignment horizontal="center" vertical="center"/>
    </xf>
    <xf numFmtId="0" fontId="54" fillId="0" borderId="8" xfId="0" applyFont="1" applyBorder="1" applyAlignment="1">
      <alignment horizontal="center" vertical="center"/>
    </xf>
    <xf numFmtId="0" fontId="55" fillId="0" borderId="2" xfId="0" applyFont="1" applyBorder="1" applyAlignment="1">
      <alignment horizontal="center" vertical="center"/>
    </xf>
    <xf numFmtId="177" fontId="45" fillId="0" borderId="20" xfId="0" applyNumberFormat="1" applyFont="1" applyBorder="1" applyAlignment="1" applyProtection="1">
      <alignment vertical="center"/>
      <protection locked="0"/>
    </xf>
    <xf numFmtId="177" fontId="45" fillId="0" borderId="77" xfId="0" applyNumberFormat="1" applyFont="1" applyBorder="1" applyAlignment="1" applyProtection="1">
      <alignment vertical="center"/>
      <protection locked="0"/>
    </xf>
    <xf numFmtId="177" fontId="45" fillId="0" borderId="84" xfId="0" applyNumberFormat="1" applyFont="1" applyBorder="1" applyAlignment="1" applyProtection="1">
      <alignment vertical="center"/>
      <protection locked="0"/>
    </xf>
    <xf numFmtId="177" fontId="45" fillId="0" borderId="221" xfId="0" applyNumberFormat="1" applyFont="1" applyBorder="1" applyAlignment="1" applyProtection="1">
      <alignment vertical="center"/>
      <protection locked="0"/>
    </xf>
    <xf numFmtId="177" fontId="45" fillId="0" borderId="0" xfId="0" applyNumberFormat="1" applyFont="1" applyAlignment="1" applyProtection="1">
      <alignment vertical="center" shrinkToFit="1"/>
      <protection locked="0"/>
    </xf>
    <xf numFmtId="177" fontId="45" fillId="0" borderId="20" xfId="0" applyNumberFormat="1" applyFont="1" applyBorder="1" applyAlignment="1" applyProtection="1">
      <alignment vertical="center" shrinkToFit="1"/>
      <protection locked="0"/>
    </xf>
    <xf numFmtId="177" fontId="45" fillId="0" borderId="77" xfId="0" applyNumberFormat="1" applyFont="1" applyBorder="1" applyAlignment="1" applyProtection="1">
      <alignment vertical="center" shrinkToFit="1"/>
      <protection locked="0"/>
    </xf>
    <xf numFmtId="177" fontId="45" fillId="0" borderId="84" xfId="0" applyNumberFormat="1" applyFont="1" applyBorder="1" applyAlignment="1" applyProtection="1">
      <alignment vertical="center" shrinkToFit="1"/>
      <protection locked="0"/>
    </xf>
    <xf numFmtId="177" fontId="45" fillId="0" borderId="221" xfId="0" applyNumberFormat="1" applyFont="1" applyBorder="1" applyAlignment="1" applyProtection="1">
      <alignment vertical="center" shrinkToFit="1"/>
      <protection locked="0"/>
    </xf>
    <xf numFmtId="177" fontId="45" fillId="0" borderId="44" xfId="0" applyNumberFormat="1" applyFont="1" applyBorder="1" applyAlignment="1" applyProtection="1">
      <alignment vertical="center"/>
      <protection locked="0"/>
    </xf>
    <xf numFmtId="177" fontId="45" fillId="0" borderId="80" xfId="0" applyNumberFormat="1" applyFont="1" applyBorder="1" applyAlignment="1" applyProtection="1">
      <alignment vertical="center"/>
      <protection locked="0"/>
    </xf>
    <xf numFmtId="177" fontId="45" fillId="0" borderId="91" xfId="0" applyNumberFormat="1" applyFont="1" applyBorder="1" applyAlignment="1" applyProtection="1">
      <alignment vertical="center"/>
      <protection locked="0"/>
    </xf>
    <xf numFmtId="177" fontId="45" fillId="0" borderId="227" xfId="0" applyNumberFormat="1" applyFont="1" applyBorder="1" applyAlignment="1" applyProtection="1">
      <alignment vertical="center"/>
      <protection locked="0"/>
    </xf>
    <xf numFmtId="177" fontId="45" fillId="0" borderId="4" xfId="0" applyNumberFormat="1" applyFont="1" applyBorder="1" applyAlignment="1" applyProtection="1">
      <alignment vertical="center" shrinkToFit="1"/>
      <protection locked="0"/>
    </xf>
    <xf numFmtId="177" fontId="45" fillId="0" borderId="44" xfId="0" applyNumberFormat="1" applyFont="1" applyBorder="1" applyAlignment="1" applyProtection="1">
      <alignment vertical="center" shrinkToFit="1"/>
      <protection locked="0"/>
    </xf>
    <xf numFmtId="177" fontId="45" fillId="0" borderId="80" xfId="0" applyNumberFormat="1" applyFont="1" applyBorder="1" applyAlignment="1" applyProtection="1">
      <alignment vertical="center" shrinkToFit="1"/>
      <protection locked="0"/>
    </xf>
    <xf numFmtId="177" fontId="45" fillId="0" borderId="91" xfId="0" applyNumberFormat="1" applyFont="1" applyBorder="1" applyAlignment="1" applyProtection="1">
      <alignment vertical="center" shrinkToFit="1"/>
      <protection locked="0"/>
    </xf>
    <xf numFmtId="177" fontId="45" fillId="0" borderId="227" xfId="0" applyNumberFormat="1" applyFont="1" applyBorder="1" applyAlignment="1" applyProtection="1">
      <alignment vertical="center" shrinkToFit="1"/>
      <protection locked="0"/>
    </xf>
    <xf numFmtId="177" fontId="45" fillId="0" borderId="16" xfId="0" applyNumberFormat="1" applyFont="1" applyBorder="1" applyAlignment="1" applyProtection="1">
      <alignment vertical="center"/>
      <protection locked="0"/>
    </xf>
    <xf numFmtId="177" fontId="45" fillId="0" borderId="78" xfId="0" applyNumberFormat="1" applyFont="1" applyBorder="1" applyAlignment="1" applyProtection="1">
      <alignment vertical="center"/>
      <protection locked="0"/>
    </xf>
    <xf numFmtId="177" fontId="45" fillId="0" borderId="85" xfId="0" applyNumberFormat="1" applyFont="1" applyBorder="1" applyAlignment="1" applyProtection="1">
      <alignment vertical="center"/>
      <protection locked="0"/>
    </xf>
    <xf numFmtId="177" fontId="45" fillId="0" borderId="223" xfId="0" applyNumberFormat="1" applyFont="1" applyBorder="1" applyAlignment="1" applyProtection="1">
      <alignment vertical="center"/>
      <protection locked="0"/>
    </xf>
    <xf numFmtId="177" fontId="45" fillId="0" borderId="24" xfId="0" applyNumberFormat="1" applyFont="1" applyBorder="1" applyAlignment="1" applyProtection="1">
      <alignment vertical="center" shrinkToFit="1"/>
      <protection locked="0"/>
    </xf>
    <xf numFmtId="177" fontId="45" fillId="0" borderId="16" xfId="0" applyNumberFormat="1" applyFont="1" applyBorder="1" applyAlignment="1" applyProtection="1">
      <alignment vertical="center" shrinkToFit="1"/>
      <protection locked="0"/>
    </xf>
    <xf numFmtId="177" fontId="45" fillId="0" borderId="78" xfId="0" applyNumberFormat="1" applyFont="1" applyBorder="1" applyAlignment="1" applyProtection="1">
      <alignment vertical="center" shrinkToFit="1"/>
      <protection locked="0"/>
    </xf>
    <xf numFmtId="177" fontId="45" fillId="0" borderId="85" xfId="0" applyNumberFormat="1" applyFont="1" applyBorder="1" applyAlignment="1" applyProtection="1">
      <alignment vertical="center" shrinkToFit="1"/>
      <protection locked="0"/>
    </xf>
    <xf numFmtId="177" fontId="45" fillId="0" borderId="223" xfId="0" applyNumberFormat="1" applyFont="1" applyBorder="1" applyAlignment="1" applyProtection="1">
      <alignment vertical="center" shrinkToFit="1"/>
      <protection locked="0"/>
    </xf>
    <xf numFmtId="0" fontId="94" fillId="0" borderId="0" xfId="0" applyFont="1" applyAlignment="1" applyProtection="1">
      <alignment vertical="center" shrinkToFit="1"/>
      <protection locked="0"/>
    </xf>
    <xf numFmtId="0" fontId="94" fillId="0" borderId="0" xfId="0" applyFont="1" applyAlignment="1" applyProtection="1">
      <alignment vertical="center"/>
      <protection locked="0"/>
    </xf>
    <xf numFmtId="0" fontId="68" fillId="0" borderId="0" xfId="0" quotePrefix="1" applyFont="1" applyAlignment="1">
      <alignment horizontal="right" vertical="center" shrinkToFit="1"/>
    </xf>
    <xf numFmtId="0" fontId="47" fillId="0" borderId="0" xfId="0" applyFont="1" applyProtection="1">
      <protection locked="0"/>
    </xf>
    <xf numFmtId="177" fontId="47" fillId="0" borderId="0" xfId="0" applyNumberFormat="1" applyFont="1" applyProtection="1">
      <protection locked="0"/>
    </xf>
    <xf numFmtId="177" fontId="47" fillId="0" borderId="0" xfId="0" applyNumberFormat="1" applyFont="1" applyAlignment="1" applyProtection="1">
      <alignment shrinkToFit="1"/>
      <protection locked="0"/>
    </xf>
    <xf numFmtId="0" fontId="76" fillId="0" borderId="5" xfId="0" applyFont="1" applyBorder="1" applyAlignment="1" applyProtection="1">
      <alignment vertical="center" shrinkToFit="1"/>
      <protection locked="0"/>
    </xf>
    <xf numFmtId="0" fontId="76" fillId="0" borderId="15" xfId="0" applyFont="1" applyBorder="1" applyAlignment="1" applyProtection="1">
      <alignment vertical="center"/>
      <protection locked="0"/>
    </xf>
    <xf numFmtId="0" fontId="45" fillId="0" borderId="33" xfId="0" applyFont="1" applyBorder="1" applyProtection="1">
      <protection locked="0"/>
    </xf>
    <xf numFmtId="0" fontId="45" fillId="0" borderId="81" xfId="0" applyFont="1" applyBorder="1" applyAlignment="1" applyProtection="1">
      <alignment horizontal="center"/>
      <protection locked="0"/>
    </xf>
    <xf numFmtId="0" fontId="45" fillId="0" borderId="15" xfId="0" applyFont="1" applyBorder="1" applyAlignment="1" applyProtection="1">
      <alignment horizontal="center"/>
      <protection locked="0"/>
    </xf>
    <xf numFmtId="0" fontId="45" fillId="0" borderId="33" xfId="0" applyFont="1" applyBorder="1" applyAlignment="1" applyProtection="1">
      <alignment horizontal="center"/>
      <protection locked="0"/>
    </xf>
    <xf numFmtId="0" fontId="45" fillId="0" borderId="15" xfId="0" applyFont="1" applyBorder="1" applyProtection="1">
      <protection locked="0"/>
    </xf>
    <xf numFmtId="0" fontId="45" fillId="0" borderId="3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81" xfId="0" applyFont="1" applyBorder="1" applyProtection="1">
      <protection locked="0"/>
    </xf>
    <xf numFmtId="0" fontId="45" fillId="0" borderId="81" xfId="0" applyFont="1" applyBorder="1" applyAlignment="1" applyProtection="1">
      <alignment shrinkToFit="1"/>
      <protection locked="0"/>
    </xf>
    <xf numFmtId="0" fontId="56" fillId="0" borderId="104" xfId="0" applyFont="1" applyBorder="1" applyAlignment="1" applyProtection="1">
      <alignment vertical="center" shrinkToFit="1"/>
      <protection locked="0"/>
    </xf>
    <xf numFmtId="0" fontId="45" fillId="0" borderId="20" xfId="0" applyFont="1" applyBorder="1" applyAlignment="1" applyProtection="1">
      <alignment horizontal="center" vertical="center" textRotation="255"/>
      <protection locked="0"/>
    </xf>
    <xf numFmtId="0" fontId="45" fillId="0" borderId="29" xfId="0" applyFont="1" applyBorder="1" applyAlignment="1" applyProtection="1">
      <alignment horizontal="distributed" vertical="center" justifyLastLine="1"/>
      <protection locked="0"/>
    </xf>
    <xf numFmtId="0" fontId="45" fillId="0" borderId="20" xfId="0" applyFont="1" applyBorder="1" applyAlignment="1" applyProtection="1">
      <alignment horizontal="center" vertical="distributed" textRotation="255"/>
      <protection locked="0"/>
    </xf>
    <xf numFmtId="0" fontId="45" fillId="0" borderId="29" xfId="0" applyFont="1" applyBorder="1" applyAlignment="1" applyProtection="1">
      <alignment horizontal="center" vertical="center" textRotation="255"/>
      <protection locked="0"/>
    </xf>
    <xf numFmtId="0" fontId="45" fillId="0" borderId="20" xfId="0" applyFont="1" applyBorder="1" applyAlignment="1" applyProtection="1">
      <alignment horizontal="distributed" vertical="center" justifyLastLine="1"/>
      <protection locked="0"/>
    </xf>
    <xf numFmtId="0" fontId="45" fillId="0" borderId="239" xfId="0" applyFont="1" applyBorder="1" applyAlignment="1">
      <alignment horizontal="distributed" vertical="center" justifyLastLine="1"/>
    </xf>
    <xf numFmtId="0" fontId="45" fillId="0" borderId="83" xfId="0" applyFont="1" applyBorder="1" applyAlignment="1" applyProtection="1">
      <alignment horizontal="distributed" vertical="center" shrinkToFit="1"/>
      <protection locked="0"/>
    </xf>
    <xf numFmtId="0" fontId="45" fillId="0" borderId="239" xfId="0" applyFont="1" applyBorder="1" applyAlignment="1" applyProtection="1">
      <alignment horizontal="distributed" vertical="center" shrinkToFit="1"/>
      <protection locked="0"/>
    </xf>
    <xf numFmtId="0" fontId="45" fillId="0" borderId="79" xfId="0" applyFont="1" applyBorder="1" applyAlignment="1" applyProtection="1">
      <alignment horizontal="distributed" vertical="center" shrinkToFit="1"/>
      <protection locked="0"/>
    </xf>
    <xf numFmtId="0" fontId="45" fillId="0" borderId="20" xfId="0" applyFont="1" applyBorder="1" applyAlignment="1" applyProtection="1">
      <alignment horizontal="center" vertical="center"/>
      <protection locked="0"/>
    </xf>
    <xf numFmtId="0" fontId="45" fillId="0" borderId="6" xfId="0" applyFont="1" applyBorder="1" applyAlignment="1" applyProtection="1">
      <alignment horizontal="center" vertical="center" textRotation="255" shrinkToFit="1"/>
      <protection locked="0"/>
    </xf>
    <xf numFmtId="0" fontId="45" fillId="0" borderId="16" xfId="0" applyFont="1" applyBorder="1" applyAlignment="1" applyProtection="1">
      <alignment horizontal="center" vertical="center" textRotation="255"/>
      <protection locked="0"/>
    </xf>
    <xf numFmtId="0" fontId="45" fillId="0" borderId="24" xfId="0" applyFont="1" applyBorder="1" applyAlignment="1" applyProtection="1">
      <alignment horizontal="distributed" vertical="center" justifyLastLine="1"/>
      <protection locked="0"/>
    </xf>
    <xf numFmtId="0" fontId="45" fillId="0" borderId="30" xfId="0" applyFont="1" applyBorder="1" applyAlignment="1" applyProtection="1">
      <alignment horizontal="distributed" vertical="center" justifyLastLine="1"/>
      <protection locked="0"/>
    </xf>
    <xf numFmtId="0" fontId="45" fillId="0" borderId="30" xfId="0" applyFont="1" applyBorder="1" applyAlignment="1" applyProtection="1">
      <alignment horizontal="center" vertical="distributed" textRotation="255"/>
      <protection locked="0"/>
    </xf>
    <xf numFmtId="0" fontId="45" fillId="0" borderId="24" xfId="0" applyFont="1" applyBorder="1" applyAlignment="1" applyProtection="1">
      <alignment horizontal="center" vertical="distributed" textRotation="255"/>
      <protection locked="0"/>
    </xf>
    <xf numFmtId="0" fontId="45" fillId="0" borderId="16" xfId="0" applyFont="1" applyBorder="1" applyAlignment="1" applyProtection="1">
      <alignment horizontal="center" vertical="distributed" textRotation="255"/>
      <protection locked="0"/>
    </xf>
    <xf numFmtId="0" fontId="45" fillId="0" borderId="24" xfId="0" applyFont="1" applyBorder="1" applyAlignment="1" applyProtection="1">
      <alignment horizontal="center" vertical="center" textRotation="255"/>
      <protection locked="0"/>
    </xf>
    <xf numFmtId="0" fontId="45" fillId="0" borderId="30" xfId="0" applyFont="1" applyBorder="1" applyAlignment="1" applyProtection="1">
      <alignment horizontal="center" vertical="center" textRotation="255"/>
      <protection locked="0"/>
    </xf>
    <xf numFmtId="0" fontId="45" fillId="0" borderId="24" xfId="0" applyFont="1" applyBorder="1" applyAlignment="1" applyProtection="1">
      <alignment horizontal="distributed" vertical="center" shrinkToFit="1"/>
      <protection locked="0"/>
    </xf>
    <xf numFmtId="0" fontId="45" fillId="0" borderId="16" xfId="0" applyFont="1" applyBorder="1" applyAlignment="1" applyProtection="1">
      <alignment horizontal="distributed" vertical="center" justifyLastLine="1"/>
      <protection locked="0"/>
    </xf>
    <xf numFmtId="0" fontId="45" fillId="0" borderId="24" xfId="0" applyFont="1" applyBorder="1" applyAlignment="1">
      <alignment horizontal="center" vertical="distributed" textRotation="255" justifyLastLine="1"/>
    </xf>
    <xf numFmtId="0" fontId="45" fillId="0" borderId="85" xfId="0" applyFont="1" applyBorder="1" applyAlignment="1" applyProtection="1">
      <alignment horizontal="center" vertical="distributed" textRotation="255" justifyLastLine="1"/>
      <protection locked="0"/>
    </xf>
    <xf numFmtId="0" fontId="45" fillId="0" borderId="24" xfId="0" applyFont="1" applyBorder="1" applyAlignment="1">
      <alignment horizontal="center" vertical="distributed" textRotation="255" shrinkToFit="1"/>
    </xf>
    <xf numFmtId="0" fontId="45" fillId="0" borderId="85" xfId="0" applyFont="1" applyBorder="1" applyAlignment="1" applyProtection="1">
      <alignment horizontal="center" vertical="distributed" textRotation="255" shrinkToFit="1"/>
      <protection locked="0"/>
    </xf>
    <xf numFmtId="0" fontId="45" fillId="0" borderId="223" xfId="0" applyFont="1" applyBorder="1" applyAlignment="1" applyProtection="1">
      <alignment horizontal="center" vertical="distributed" textRotation="255" shrinkToFit="1"/>
      <protection locked="0"/>
    </xf>
    <xf numFmtId="0" fontId="45" fillId="0" borderId="78" xfId="0" applyFont="1" applyBorder="1" applyAlignment="1" applyProtection="1">
      <alignment horizontal="center" vertical="distributed" textRotation="255" shrinkToFit="1"/>
      <protection locked="0"/>
    </xf>
    <xf numFmtId="0" fontId="45" fillId="0" borderId="105" xfId="0" applyFont="1" applyBorder="1" applyAlignment="1" applyProtection="1">
      <alignment horizontal="center" vertical="center" textRotation="255" shrinkToFit="1"/>
      <protection locked="0"/>
    </xf>
    <xf numFmtId="0" fontId="45" fillId="0" borderId="74" xfId="0" applyFont="1" applyBorder="1" applyAlignment="1" applyProtection="1">
      <alignment horizontal="center" vertical="center" shrinkToFit="1"/>
      <protection locked="0"/>
    </xf>
    <xf numFmtId="0" fontId="45" fillId="0" borderId="17" xfId="0" applyFont="1" applyBorder="1" applyAlignment="1" applyProtection="1">
      <alignment horizontal="center" vertical="center"/>
      <protection locked="0"/>
    </xf>
    <xf numFmtId="0" fontId="45" fillId="0" borderId="31" xfId="0" applyFont="1" applyBorder="1" applyAlignment="1" applyProtection="1">
      <alignment vertical="center"/>
      <protection locked="0"/>
    </xf>
    <xf numFmtId="0" fontId="45" fillId="0" borderId="31" xfId="0" applyFont="1" applyBorder="1" applyAlignment="1" applyProtection="1">
      <alignment horizontal="center" vertical="center"/>
      <protection locked="0"/>
    </xf>
    <xf numFmtId="0" fontId="45" fillId="0" borderId="25" xfId="0" applyFont="1" applyBorder="1" applyAlignment="1" applyProtection="1">
      <alignment horizontal="center" vertical="center"/>
      <protection locked="0"/>
    </xf>
    <xf numFmtId="0" fontId="45" fillId="0" borderId="25" xfId="0" applyFont="1" applyBorder="1" applyAlignment="1" applyProtection="1">
      <alignment vertical="center" shrinkToFit="1"/>
      <protection locked="0"/>
    </xf>
    <xf numFmtId="0" fontId="45" fillId="0" borderId="17" xfId="0" applyFont="1" applyBorder="1" applyAlignment="1" applyProtection="1">
      <alignment vertical="center"/>
      <protection locked="0"/>
    </xf>
    <xf numFmtId="0" fontId="47" fillId="0" borderId="25" xfId="0" applyFont="1" applyBorder="1" applyAlignment="1" applyProtection="1">
      <alignment horizontal="distributed" vertical="center"/>
      <protection locked="0"/>
    </xf>
    <xf numFmtId="177" fontId="45" fillId="0" borderId="25" xfId="0" applyNumberFormat="1" applyFont="1" applyBorder="1" applyAlignment="1" applyProtection="1">
      <alignment vertical="center"/>
      <protection locked="0"/>
    </xf>
    <xf numFmtId="177" fontId="45" fillId="0" borderId="13" xfId="0" applyNumberFormat="1" applyFont="1" applyBorder="1" applyAlignment="1" applyProtection="1">
      <alignment vertical="center"/>
      <protection locked="0"/>
    </xf>
    <xf numFmtId="177" fontId="45" fillId="0" borderId="17" xfId="0" applyNumberFormat="1" applyFont="1" applyBorder="1" applyAlignment="1" applyProtection="1">
      <alignment vertical="center"/>
      <protection locked="0"/>
    </xf>
    <xf numFmtId="177" fontId="45" fillId="0" borderId="76" xfId="0" applyNumberFormat="1" applyFont="1" applyBorder="1" applyAlignment="1" applyProtection="1">
      <alignment vertical="center"/>
      <protection locked="0"/>
    </xf>
    <xf numFmtId="177" fontId="45" fillId="0" borderId="82" xfId="0" applyNumberFormat="1" applyFont="1" applyBorder="1" applyAlignment="1" applyProtection="1">
      <alignment vertical="center"/>
      <protection locked="0"/>
    </xf>
    <xf numFmtId="177" fontId="45" fillId="0" borderId="220" xfId="0" applyNumberFormat="1" applyFont="1" applyBorder="1" applyAlignment="1" applyProtection="1">
      <alignment vertical="center"/>
      <protection locked="0"/>
    </xf>
    <xf numFmtId="177" fontId="45" fillId="0" borderId="25" xfId="0" applyNumberFormat="1" applyFont="1" applyBorder="1" applyAlignment="1" applyProtection="1">
      <alignment vertical="center" shrinkToFit="1"/>
      <protection locked="0"/>
    </xf>
    <xf numFmtId="177" fontId="45" fillId="0" borderId="17" xfId="0" applyNumberFormat="1" applyFont="1" applyBorder="1" applyAlignment="1" applyProtection="1">
      <alignment vertical="center" shrinkToFit="1"/>
      <protection locked="0"/>
    </xf>
    <xf numFmtId="177" fontId="45" fillId="0" borderId="76" xfId="0" applyNumberFormat="1" applyFont="1" applyBorder="1" applyAlignment="1" applyProtection="1">
      <alignment vertical="center" shrinkToFit="1"/>
      <protection locked="0"/>
    </xf>
    <xf numFmtId="177" fontId="45" fillId="0" borderId="82" xfId="0" applyNumberFormat="1" applyFont="1" applyBorder="1" applyAlignment="1" applyProtection="1">
      <alignment vertical="center" shrinkToFit="1"/>
      <protection locked="0"/>
    </xf>
    <xf numFmtId="177" fontId="45" fillId="0" borderId="220" xfId="0" applyNumberFormat="1" applyFont="1" applyBorder="1" applyAlignment="1" applyProtection="1">
      <alignment vertical="center" shrinkToFit="1"/>
      <protection locked="0"/>
    </xf>
    <xf numFmtId="0" fontId="45" fillId="0" borderId="56" xfId="0" applyFont="1" applyBorder="1" applyAlignment="1" applyProtection="1">
      <alignment horizontal="center" vertical="center" shrinkToFit="1"/>
      <protection locked="0"/>
    </xf>
    <xf numFmtId="0" fontId="45" fillId="0" borderId="9" xfId="0" applyFont="1" applyBorder="1" applyAlignment="1" applyProtection="1">
      <alignment horizontal="center" vertical="center" shrinkToFit="1"/>
      <protection locked="0"/>
    </xf>
    <xf numFmtId="177" fontId="45" fillId="0" borderId="0" xfId="0" applyNumberFormat="1" applyFont="1" applyAlignment="1" applyProtection="1">
      <alignment vertical="center"/>
      <protection locked="0"/>
    </xf>
    <xf numFmtId="0" fontId="45" fillId="0" borderId="218" xfId="0" applyFont="1" applyBorder="1" applyAlignment="1" applyProtection="1">
      <alignment horizontal="center" vertical="center" shrinkToFit="1"/>
      <protection locked="0"/>
    </xf>
    <xf numFmtId="0" fontId="53" fillId="0" borderId="9" xfId="0" applyFont="1" applyBorder="1" applyAlignment="1" applyProtection="1">
      <alignment horizontal="center" vertical="center" shrinkToFit="1"/>
      <protection locked="0"/>
    </xf>
    <xf numFmtId="0" fontId="53" fillId="0" borderId="20" xfId="0" applyFont="1" applyBorder="1" applyAlignment="1" applyProtection="1">
      <alignment horizontal="center" vertical="center"/>
      <protection locked="0"/>
    </xf>
    <xf numFmtId="177" fontId="53" fillId="0" borderId="0" xfId="0" applyNumberFormat="1" applyFont="1" applyAlignment="1" applyProtection="1">
      <alignment vertical="center"/>
      <protection locked="0"/>
    </xf>
    <xf numFmtId="177" fontId="53" fillId="0" borderId="171" xfId="0" applyNumberFormat="1" applyFont="1" applyBorder="1" applyAlignment="1" applyProtection="1">
      <alignment vertical="center"/>
      <protection locked="0"/>
    </xf>
    <xf numFmtId="177" fontId="53" fillId="0" borderId="20" xfId="0" applyNumberFormat="1" applyFont="1" applyBorder="1" applyAlignment="1" applyProtection="1">
      <alignment vertical="center"/>
      <protection locked="0"/>
    </xf>
    <xf numFmtId="177" fontId="53" fillId="0" borderId="77" xfId="0" applyNumberFormat="1" applyFont="1" applyBorder="1" applyAlignment="1" applyProtection="1">
      <alignment vertical="center"/>
      <protection locked="0"/>
    </xf>
    <xf numFmtId="177" fontId="53" fillId="0" borderId="84" xfId="0" applyNumberFormat="1" applyFont="1" applyBorder="1" applyAlignment="1" applyProtection="1">
      <alignment vertical="center"/>
      <protection locked="0"/>
    </xf>
    <xf numFmtId="177" fontId="53" fillId="0" borderId="221" xfId="0" applyNumberFormat="1" applyFont="1" applyBorder="1" applyAlignment="1" applyProtection="1">
      <alignment vertical="center"/>
      <protection locked="0"/>
    </xf>
    <xf numFmtId="177" fontId="53" fillId="0" borderId="0" xfId="0" applyNumberFormat="1" applyFont="1" applyAlignment="1" applyProtection="1">
      <alignment vertical="center" shrinkToFit="1"/>
      <protection locked="0"/>
    </xf>
    <xf numFmtId="177" fontId="53" fillId="0" borderId="20" xfId="0" applyNumberFormat="1" applyFont="1" applyBorder="1" applyAlignment="1" applyProtection="1">
      <alignment vertical="center" shrinkToFit="1"/>
      <protection locked="0"/>
    </xf>
    <xf numFmtId="177" fontId="53" fillId="0" borderId="77" xfId="0" applyNumberFormat="1" applyFont="1" applyBorder="1" applyAlignment="1" applyProtection="1">
      <alignment vertical="center" shrinkToFit="1"/>
      <protection locked="0"/>
    </xf>
    <xf numFmtId="177" fontId="53" fillId="0" borderId="84" xfId="0" applyNumberFormat="1" applyFont="1" applyBorder="1" applyAlignment="1" applyProtection="1">
      <alignment vertical="center" shrinkToFit="1"/>
      <protection locked="0"/>
    </xf>
    <xf numFmtId="177" fontId="53" fillId="0" borderId="221" xfId="0" applyNumberFormat="1" applyFont="1" applyBorder="1" applyAlignment="1" applyProtection="1">
      <alignment vertical="center" shrinkToFit="1"/>
      <protection locked="0"/>
    </xf>
    <xf numFmtId="0" fontId="53" fillId="0" borderId="218" xfId="0" applyFont="1" applyBorder="1" applyAlignment="1" applyProtection="1">
      <alignment horizontal="center" vertical="center" shrinkToFit="1"/>
      <protection locked="0"/>
    </xf>
    <xf numFmtId="0" fontId="51" fillId="0" borderId="0" xfId="0" applyFont="1" applyAlignment="1" applyProtection="1">
      <alignment vertical="center"/>
      <protection locked="0"/>
    </xf>
    <xf numFmtId="0" fontId="45" fillId="0" borderId="6" xfId="0" applyFont="1" applyBorder="1" applyAlignment="1" applyProtection="1">
      <alignment horizontal="center" vertical="center" shrinkToFit="1"/>
      <protection locked="0"/>
    </xf>
    <xf numFmtId="0" fontId="45" fillId="0" borderId="16" xfId="0" applyFont="1" applyBorder="1" applyAlignment="1" applyProtection="1">
      <alignment horizontal="center" vertical="center"/>
      <protection locked="0"/>
    </xf>
    <xf numFmtId="0" fontId="45" fillId="0" borderId="30" xfId="0" applyFont="1" applyBorder="1" applyAlignment="1" applyProtection="1">
      <alignment horizontal="center" vertical="center"/>
      <protection locked="0"/>
    </xf>
    <xf numFmtId="177" fontId="45" fillId="0" borderId="24" xfId="0" applyNumberFormat="1" applyFont="1" applyBorder="1" applyAlignment="1" applyProtection="1">
      <alignment vertical="center"/>
      <protection locked="0"/>
    </xf>
    <xf numFmtId="0" fontId="45" fillId="0" borderId="105" xfId="0" applyFont="1" applyBorder="1" applyAlignment="1" applyProtection="1">
      <alignment horizontal="center" vertical="center" shrinkToFit="1"/>
      <protection locked="0"/>
    </xf>
    <xf numFmtId="0" fontId="45" fillId="0" borderId="0" xfId="0" applyFont="1" applyAlignment="1" applyProtection="1">
      <alignment horizontal="left" vertical="center" shrinkToFit="1"/>
      <protection locked="0"/>
    </xf>
    <xf numFmtId="0" fontId="45" fillId="0" borderId="9" xfId="0" quotePrefix="1" applyFont="1" applyBorder="1" applyAlignment="1" applyProtection="1">
      <alignment horizontal="center" vertical="center" shrinkToFit="1"/>
      <protection locked="0"/>
    </xf>
    <xf numFmtId="0" fontId="45" fillId="0" borderId="218" xfId="0" quotePrefix="1" applyFont="1" applyBorder="1" applyAlignment="1" applyProtection="1">
      <alignment horizontal="center" vertical="center" shrinkToFit="1"/>
      <protection locked="0"/>
    </xf>
    <xf numFmtId="0" fontId="45" fillId="0" borderId="0" xfId="0" applyFont="1" applyAlignment="1" applyProtection="1">
      <alignment vertical="top" wrapText="1"/>
      <protection locked="0"/>
    </xf>
    <xf numFmtId="0" fontId="45" fillId="0" borderId="207" xfId="0" applyFont="1" applyBorder="1" applyAlignment="1" applyProtection="1">
      <alignment horizontal="center" vertical="center" shrinkToFit="1"/>
      <protection locked="0"/>
    </xf>
    <xf numFmtId="0" fontId="45" fillId="0" borderId="44" xfId="0" applyFont="1" applyBorder="1" applyAlignment="1" applyProtection="1">
      <alignment horizontal="center" vertical="center"/>
      <protection locked="0"/>
    </xf>
    <xf numFmtId="0" fontId="45" fillId="0" borderId="145" xfId="0" applyFont="1" applyBorder="1" applyAlignment="1" applyProtection="1">
      <alignment horizontal="center" vertical="center"/>
      <protection locked="0"/>
    </xf>
    <xf numFmtId="0" fontId="45" fillId="0" borderId="44" xfId="0" applyFont="1" applyBorder="1" applyAlignment="1" applyProtection="1">
      <alignment horizontal="distributed" vertical="center"/>
      <protection locked="0"/>
    </xf>
    <xf numFmtId="177" fontId="45" fillId="0" borderId="4" xfId="0" applyNumberFormat="1" applyFont="1" applyBorder="1" applyAlignment="1" applyProtection="1">
      <alignment vertical="center"/>
      <protection locked="0"/>
    </xf>
    <xf numFmtId="177" fontId="45" fillId="0" borderId="22" xfId="0" applyNumberFormat="1" applyFont="1" applyBorder="1" applyAlignment="1" applyProtection="1">
      <alignment vertical="center"/>
      <protection locked="0"/>
    </xf>
    <xf numFmtId="0" fontId="45" fillId="0" borderId="70" xfId="0" applyFont="1" applyBorder="1" applyAlignment="1" applyProtection="1">
      <alignment horizontal="center" vertical="center" shrinkToFit="1"/>
      <protection locked="0"/>
    </xf>
    <xf numFmtId="0" fontId="61" fillId="0" borderId="4" xfId="0" applyFont="1" applyBorder="1" applyAlignment="1" applyProtection="1">
      <alignment vertical="center" shrinkToFit="1"/>
      <protection locked="0"/>
    </xf>
    <xf numFmtId="0" fontId="45" fillId="0" borderId="16" xfId="0" applyFont="1" applyBorder="1" applyAlignment="1" applyProtection="1">
      <alignment horizontal="distributed" vertical="center"/>
      <protection locked="0"/>
    </xf>
    <xf numFmtId="0" fontId="53" fillId="0" borderId="20" xfId="0" applyFont="1" applyBorder="1" applyAlignment="1" applyProtection="1">
      <alignment horizontal="distributed" vertical="center"/>
      <protection locked="0"/>
    </xf>
    <xf numFmtId="0" fontId="53" fillId="0" borderId="73" xfId="0" applyFont="1" applyBorder="1" applyAlignment="1" applyProtection="1">
      <alignment horizontal="center" vertical="center" shrinkToFit="1"/>
      <protection locked="0"/>
    </xf>
    <xf numFmtId="0" fontId="53" fillId="0" borderId="23" xfId="0" applyFont="1" applyBorder="1" applyAlignment="1" applyProtection="1">
      <alignment horizontal="center" vertical="center"/>
      <protection locked="0"/>
    </xf>
    <xf numFmtId="0" fontId="53" fillId="0" borderId="28" xfId="0" applyFont="1" applyBorder="1" applyAlignment="1" applyProtection="1">
      <alignment horizontal="center" vertical="center"/>
      <protection locked="0"/>
    </xf>
    <xf numFmtId="0" fontId="53" fillId="0" borderId="23" xfId="0" applyFont="1" applyBorder="1" applyAlignment="1" applyProtection="1">
      <alignment horizontal="distributed" vertical="center"/>
      <protection locked="0"/>
    </xf>
    <xf numFmtId="0" fontId="47" fillId="0" borderId="34" xfId="0" applyFont="1" applyBorder="1"/>
    <xf numFmtId="0" fontId="58" fillId="0" borderId="28" xfId="0" applyFont="1" applyBorder="1" applyAlignment="1" applyProtection="1">
      <alignment vertical="center"/>
      <protection locked="0"/>
    </xf>
    <xf numFmtId="0" fontId="58" fillId="0" borderId="19" xfId="0" applyFont="1" applyBorder="1"/>
    <xf numFmtId="0" fontId="58" fillId="0" borderId="23" xfId="0" applyFont="1" applyBorder="1"/>
    <xf numFmtId="177" fontId="53" fillId="0" borderId="23" xfId="0" applyNumberFormat="1" applyFont="1" applyBorder="1" applyAlignment="1" applyProtection="1">
      <alignment vertical="center"/>
      <protection locked="0"/>
    </xf>
    <xf numFmtId="0" fontId="58" fillId="0" borderId="79" xfId="0" applyFont="1" applyBorder="1"/>
    <xf numFmtId="177" fontId="53" fillId="0" borderId="83" xfId="0" applyNumberFormat="1" applyFont="1" applyBorder="1" applyAlignment="1" applyProtection="1">
      <alignment vertical="center"/>
      <protection locked="0"/>
    </xf>
    <xf numFmtId="0" fontId="58" fillId="0" borderId="239" xfId="0" applyFont="1" applyBorder="1"/>
    <xf numFmtId="177" fontId="53" fillId="0" borderId="34" xfId="0" applyNumberFormat="1" applyFont="1" applyBorder="1" applyAlignment="1" applyProtection="1">
      <alignment vertical="center" shrinkToFit="1"/>
      <protection locked="0"/>
    </xf>
    <xf numFmtId="177" fontId="53" fillId="0" borderId="23" xfId="0" applyNumberFormat="1" applyFont="1" applyBorder="1" applyAlignment="1" applyProtection="1">
      <alignment vertical="center" shrinkToFit="1"/>
      <protection locked="0"/>
    </xf>
    <xf numFmtId="0" fontId="58" fillId="0" borderId="79" xfId="0" applyFont="1" applyBorder="1" applyAlignment="1">
      <alignment shrinkToFit="1"/>
    </xf>
    <xf numFmtId="177" fontId="53" fillId="0" borderId="83" xfId="0" applyNumberFormat="1" applyFont="1" applyBorder="1" applyAlignment="1" applyProtection="1">
      <alignment vertical="center" shrinkToFit="1"/>
      <protection locked="0"/>
    </xf>
    <xf numFmtId="0" fontId="58" fillId="0" borderId="239" xfId="0" applyFont="1" applyBorder="1" applyAlignment="1">
      <alignment shrinkToFit="1"/>
    </xf>
    <xf numFmtId="0" fontId="53" fillId="0" borderId="72" xfId="0" applyFont="1" applyBorder="1" applyAlignment="1" applyProtection="1">
      <alignment horizontal="center" vertical="center" shrinkToFit="1"/>
      <protection locked="0"/>
    </xf>
    <xf numFmtId="0" fontId="45" fillId="0" borderId="11" xfId="0" applyFont="1" applyBorder="1" applyAlignment="1" applyProtection="1">
      <alignment horizontal="center" vertical="center" shrinkToFit="1"/>
      <protection locked="0"/>
    </xf>
    <xf numFmtId="0" fontId="45" fillId="0" borderId="171" xfId="0" applyFont="1" applyBorder="1" applyAlignment="1" applyProtection="1">
      <alignment horizontal="center" vertical="center"/>
      <protection locked="0"/>
    </xf>
    <xf numFmtId="0" fontId="45" fillId="0" borderId="29" xfId="0" applyFont="1" applyBorder="1"/>
    <xf numFmtId="0" fontId="45" fillId="0" borderId="171" xfId="0" applyFont="1" applyBorder="1" applyAlignment="1" applyProtection="1">
      <alignment vertical="center"/>
      <protection locked="0"/>
    </xf>
    <xf numFmtId="0" fontId="45" fillId="0" borderId="77" xfId="0" applyFont="1" applyBorder="1" applyAlignment="1" applyProtection="1">
      <alignment vertical="center"/>
      <protection locked="0"/>
    </xf>
    <xf numFmtId="177" fontId="45" fillId="0" borderId="29" xfId="0" applyNumberFormat="1" applyFont="1" applyBorder="1" applyAlignment="1" applyProtection="1">
      <alignment vertical="center" shrinkToFit="1"/>
      <protection locked="0"/>
    </xf>
    <xf numFmtId="0" fontId="45" fillId="0" borderId="22" xfId="0" applyFont="1" applyBorder="1" applyAlignment="1" applyProtection="1">
      <alignment horizontal="center" vertical="center"/>
      <protection locked="0"/>
    </xf>
    <xf numFmtId="0" fontId="45" fillId="0" borderId="145" xfId="0" applyFont="1" applyBorder="1"/>
    <xf numFmtId="0" fontId="45" fillId="0" borderId="44" xfId="0" applyFont="1" applyBorder="1"/>
    <xf numFmtId="0" fontId="45" fillId="0" borderId="80" xfId="0" applyFont="1" applyBorder="1"/>
    <xf numFmtId="0" fontId="45" fillId="0" borderId="227" xfId="0" applyFont="1" applyBorder="1"/>
    <xf numFmtId="0" fontId="45" fillId="0" borderId="80" xfId="0" applyFont="1" applyBorder="1" applyAlignment="1">
      <alignment shrinkToFit="1"/>
    </xf>
    <xf numFmtId="0" fontId="45" fillId="0" borderId="227" xfId="0" applyFont="1" applyBorder="1" applyAlignment="1">
      <alignment shrinkToFit="1"/>
    </xf>
    <xf numFmtId="177" fontId="53" fillId="0" borderId="79" xfId="0" applyNumberFormat="1" applyFont="1" applyBorder="1" applyAlignment="1" applyProtection="1">
      <alignment vertical="center"/>
      <protection locked="0"/>
    </xf>
    <xf numFmtId="177" fontId="53" fillId="0" borderId="239" xfId="0" applyNumberFormat="1" applyFont="1" applyBorder="1" applyAlignment="1" applyProtection="1">
      <alignment vertical="center"/>
      <protection locked="0"/>
    </xf>
    <xf numFmtId="0" fontId="95" fillId="0" borderId="0" xfId="0" applyFont="1" applyAlignment="1" applyProtection="1">
      <alignment horizontal="distributed" vertical="center"/>
      <protection locked="0"/>
    </xf>
    <xf numFmtId="0" fontId="64" fillId="0" borderId="0" xfId="0" applyFont="1" applyAlignment="1" applyProtection="1">
      <alignment horizontal="distributed" vertical="distributed" shrinkToFit="1"/>
      <protection locked="0"/>
    </xf>
    <xf numFmtId="0" fontId="58" fillId="0" borderId="171" xfId="0" applyFont="1" applyBorder="1"/>
    <xf numFmtId="0" fontId="58" fillId="0" borderId="20" xfId="0" applyFont="1" applyBorder="1"/>
    <xf numFmtId="0" fontId="58" fillId="0" borderId="221" xfId="0" applyFont="1" applyBorder="1"/>
    <xf numFmtId="0" fontId="58" fillId="0" borderId="77" xfId="0" applyFont="1" applyBorder="1"/>
    <xf numFmtId="0" fontId="58" fillId="0" borderId="77" xfId="0" applyFont="1" applyBorder="1" applyAlignment="1">
      <alignment shrinkToFit="1"/>
    </xf>
    <xf numFmtId="0" fontId="58" fillId="0" borderId="221" xfId="0" applyFont="1" applyBorder="1" applyAlignment="1">
      <alignment shrinkToFit="1"/>
    </xf>
    <xf numFmtId="0" fontId="45" fillId="0" borderId="221" xfId="0" applyFont="1" applyBorder="1"/>
    <xf numFmtId="0" fontId="45" fillId="0" borderId="221" xfId="0" applyFont="1" applyBorder="1" applyAlignment="1">
      <alignment shrinkToFit="1"/>
    </xf>
    <xf numFmtId="0" fontId="45" fillId="0" borderId="20" xfId="0" applyFont="1" applyBorder="1"/>
    <xf numFmtId="0" fontId="45" fillId="0" borderId="77" xfId="0" applyFont="1" applyBorder="1"/>
    <xf numFmtId="0" fontId="45" fillId="0" borderId="0" xfId="0" applyFont="1" applyAlignment="1">
      <alignment shrinkToFit="1"/>
    </xf>
    <xf numFmtId="0" fontId="45" fillId="0" borderId="4" xfId="0" applyFont="1" applyBorder="1" applyAlignment="1">
      <alignment shrinkToFit="1"/>
    </xf>
    <xf numFmtId="0" fontId="52" fillId="0" borderId="0" xfId="0" applyFont="1" applyProtection="1">
      <protection locked="0"/>
    </xf>
    <xf numFmtId="0" fontId="47" fillId="0" borderId="0" xfId="0" applyFont="1" applyAlignment="1" applyProtection="1">
      <alignment shrinkToFit="1"/>
      <protection locked="0"/>
    </xf>
    <xf numFmtId="0" fontId="47" fillId="0" borderId="0" xfId="0" applyFont="1" applyAlignment="1" applyProtection="1">
      <alignment horizontal="center" shrinkToFit="1"/>
      <protection locked="0"/>
    </xf>
    <xf numFmtId="0" fontId="47" fillId="0" borderId="0" xfId="0" applyFont="1" applyAlignment="1" applyProtection="1">
      <alignment vertical="center" shrinkToFit="1"/>
      <protection locked="0"/>
    </xf>
    <xf numFmtId="0" fontId="47" fillId="0" borderId="0" xfId="0" applyFont="1" applyAlignment="1" applyProtection="1">
      <alignment vertical="center"/>
      <protection locked="0"/>
    </xf>
    <xf numFmtId="0" fontId="57" fillId="0" borderId="0" xfId="0" applyFont="1" applyAlignment="1" applyProtection="1">
      <alignment horizontal="center" shrinkToFit="1"/>
      <protection locked="0"/>
    </xf>
    <xf numFmtId="0" fontId="75" fillId="0" borderId="0" xfId="0" applyFont="1" applyAlignment="1" applyProtection="1">
      <alignment vertical="center"/>
      <protection locked="0"/>
    </xf>
    <xf numFmtId="0" fontId="56" fillId="0" borderId="5" xfId="0" applyFont="1" applyBorder="1" applyAlignment="1" applyProtection="1">
      <alignment vertical="center" wrapText="1"/>
      <protection locked="0"/>
    </xf>
    <xf numFmtId="0" fontId="56" fillId="0" borderId="15" xfId="0" applyFont="1" applyBorder="1" applyAlignment="1" applyProtection="1">
      <alignment vertical="center" wrapText="1"/>
      <protection locked="0"/>
    </xf>
    <xf numFmtId="0" fontId="56" fillId="0" borderId="10" xfId="0" applyFont="1" applyBorder="1" applyAlignment="1" applyProtection="1">
      <alignment vertical="center"/>
      <protection locked="0"/>
    </xf>
    <xf numFmtId="0" fontId="56" fillId="0" borderId="33" xfId="0" applyFont="1" applyBorder="1" applyAlignment="1" applyProtection="1">
      <alignment vertical="center"/>
      <protection locked="0"/>
    </xf>
    <xf numFmtId="0" fontId="56" fillId="0" borderId="10" xfId="0" applyFont="1" applyBorder="1" applyAlignment="1" applyProtection="1">
      <alignment horizontal="center" vertical="center"/>
      <protection locked="0"/>
    </xf>
    <xf numFmtId="0" fontId="45" fillId="0" borderId="104" xfId="0" applyFont="1" applyBorder="1" applyProtection="1">
      <protection locked="0"/>
    </xf>
    <xf numFmtId="0" fontId="45" fillId="0" borderId="29" xfId="0" applyFont="1" applyBorder="1" applyAlignment="1" applyProtection="1">
      <alignment horizontal="center" vertical="center" justifyLastLine="1"/>
      <protection locked="0"/>
    </xf>
    <xf numFmtId="0" fontId="45" fillId="0" borderId="0" xfId="0" applyFont="1" applyAlignment="1" applyProtection="1">
      <alignment horizontal="center" vertical="center" justifyLastLine="1"/>
      <protection locked="0"/>
    </xf>
    <xf numFmtId="0" fontId="45" fillId="0" borderId="20" xfId="0" applyFont="1" applyBorder="1" applyAlignment="1">
      <alignment horizontal="center" vertical="center" textRotation="255"/>
    </xf>
    <xf numFmtId="0" fontId="45" fillId="0" borderId="20" xfId="0" applyFont="1" applyBorder="1" applyAlignment="1" applyProtection="1">
      <alignment horizontal="center" vertical="center" justifyLastLine="1"/>
      <protection locked="0"/>
    </xf>
    <xf numFmtId="0" fontId="45" fillId="0" borderId="9" xfId="0" applyFont="1" applyBorder="1" applyAlignment="1">
      <alignment horizontal="center" vertical="center" textRotation="255"/>
    </xf>
    <xf numFmtId="0" fontId="45" fillId="0" borderId="105" xfId="0" applyFont="1" applyBorder="1" applyAlignment="1">
      <alignment horizontal="distributed" vertical="center" textRotation="255"/>
    </xf>
    <xf numFmtId="0" fontId="53" fillId="0" borderId="17" xfId="0" applyFont="1" applyBorder="1" applyAlignment="1" applyProtection="1">
      <alignment horizontal="center" vertical="center"/>
      <protection locked="0"/>
    </xf>
    <xf numFmtId="177" fontId="53" fillId="0" borderId="17" xfId="0" applyNumberFormat="1" applyFont="1" applyBorder="1" applyAlignment="1" applyProtection="1">
      <alignment vertical="center" shrinkToFit="1"/>
      <protection locked="0"/>
    </xf>
    <xf numFmtId="177" fontId="53" fillId="0" borderId="82" xfId="0" applyNumberFormat="1" applyFont="1" applyBorder="1" applyAlignment="1" applyProtection="1">
      <alignment vertical="center" shrinkToFit="1"/>
      <protection locked="0"/>
    </xf>
    <xf numFmtId="177" fontId="53" fillId="0" borderId="220" xfId="0" applyNumberFormat="1" applyFont="1" applyBorder="1" applyAlignment="1" applyProtection="1">
      <alignment vertical="center" shrinkToFit="1"/>
      <protection locked="0"/>
    </xf>
    <xf numFmtId="177" fontId="53" fillId="0" borderId="76" xfId="0" applyNumberFormat="1" applyFont="1" applyBorder="1" applyAlignment="1" applyProtection="1">
      <alignment vertical="center" shrinkToFit="1"/>
      <protection locked="0"/>
    </xf>
    <xf numFmtId="177" fontId="53" fillId="0" borderId="56" xfId="0" applyNumberFormat="1" applyFont="1" applyBorder="1" applyAlignment="1" applyProtection="1">
      <alignment vertical="center" shrinkToFit="1"/>
      <protection locked="0"/>
    </xf>
    <xf numFmtId="0" fontId="53" fillId="0" borderId="0" xfId="0" applyFont="1" applyAlignment="1" applyProtection="1">
      <alignment vertical="center"/>
      <protection locked="0"/>
    </xf>
    <xf numFmtId="0" fontId="54" fillId="0" borderId="29" xfId="0" applyFont="1" applyBorder="1" applyAlignment="1" applyProtection="1">
      <alignment horizontal="center" vertical="center"/>
      <protection locked="0"/>
    </xf>
    <xf numFmtId="177" fontId="53" fillId="0" borderId="218" xfId="0" applyNumberFormat="1" applyFont="1" applyBorder="1" applyAlignment="1" applyProtection="1">
      <alignment vertical="center" shrinkToFit="1"/>
      <protection locked="0"/>
    </xf>
    <xf numFmtId="0" fontId="45" fillId="0" borderId="6" xfId="0" applyFont="1" applyBorder="1" applyAlignment="1" applyProtection="1">
      <alignment horizontal="center" vertical="center"/>
      <protection locked="0"/>
    </xf>
    <xf numFmtId="0" fontId="52" fillId="0" borderId="16" xfId="0" applyFont="1" applyBorder="1" applyAlignment="1" applyProtection="1">
      <alignment horizontal="center" vertical="center"/>
      <protection locked="0"/>
    </xf>
    <xf numFmtId="0" fontId="45" fillId="0" borderId="24" xfId="0" applyFont="1" applyBorder="1" applyAlignment="1" applyProtection="1">
      <alignment horizontal="distributed" vertical="distributed" wrapText="1"/>
      <protection locked="0"/>
    </xf>
    <xf numFmtId="0" fontId="52" fillId="0" borderId="30" xfId="0" applyFont="1" applyBorder="1" applyAlignment="1" applyProtection="1">
      <alignment horizontal="center" vertical="center"/>
      <protection locked="0"/>
    </xf>
    <xf numFmtId="0" fontId="45" fillId="0" borderId="24" xfId="0" applyFont="1" applyBorder="1" applyAlignment="1" applyProtection="1">
      <alignment vertical="center"/>
      <protection locked="0"/>
    </xf>
    <xf numFmtId="0" fontId="53" fillId="0" borderId="9" xfId="0" applyFont="1" applyBorder="1" applyAlignment="1" applyProtection="1">
      <alignment horizontal="center" vertical="center"/>
      <protection locked="0"/>
    </xf>
    <xf numFmtId="0" fontId="45" fillId="0" borderId="9" xfId="0" applyFont="1" applyBorder="1" applyAlignment="1" applyProtection="1">
      <alignment horizontal="center" vertical="center"/>
      <protection locked="0"/>
    </xf>
    <xf numFmtId="0" fontId="52" fillId="0" borderId="20" xfId="0" applyFont="1" applyBorder="1" applyAlignment="1" applyProtection="1">
      <alignment horizontal="center" vertical="center"/>
      <protection locked="0"/>
    </xf>
    <xf numFmtId="0" fontId="52" fillId="0" borderId="29" xfId="0" applyFont="1" applyBorder="1" applyAlignment="1" applyProtection="1">
      <alignment horizontal="center" vertical="center"/>
      <protection locked="0"/>
    </xf>
    <xf numFmtId="0" fontId="45" fillId="0" borderId="0" xfId="0" applyFont="1" applyAlignment="1" applyProtection="1">
      <alignment vertical="center"/>
      <protection locked="0"/>
    </xf>
    <xf numFmtId="0" fontId="52" fillId="0" borderId="0" xfId="0" applyFont="1" applyAlignment="1">
      <alignment horizontal="distributed" vertical="center" wrapText="1"/>
    </xf>
    <xf numFmtId="0" fontId="45" fillId="0" borderId="0" xfId="0" applyFont="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207" xfId="0" applyFont="1" applyBorder="1" applyAlignment="1" applyProtection="1">
      <alignment horizontal="center" vertical="center"/>
      <protection locked="0"/>
    </xf>
    <xf numFmtId="0" fontId="52" fillId="0" borderId="44" xfId="0" applyFont="1" applyBorder="1" applyAlignment="1" applyProtection="1">
      <alignment horizontal="center" vertical="center"/>
      <protection locked="0"/>
    </xf>
    <xf numFmtId="0" fontId="52" fillId="0" borderId="4" xfId="0" applyFont="1" applyBorder="1" applyAlignment="1">
      <alignment horizontal="distributed" vertical="center" wrapText="1"/>
    </xf>
    <xf numFmtId="0" fontId="52" fillId="0" borderId="145" xfId="0" applyFont="1" applyBorder="1" applyAlignment="1" applyProtection="1">
      <alignment horizontal="center" vertical="center"/>
      <protection locked="0"/>
    </xf>
    <xf numFmtId="0" fontId="45" fillId="0" borderId="4" xfId="0" applyFont="1" applyBorder="1" applyAlignment="1" applyProtection="1">
      <alignment vertical="center"/>
      <protection locked="0"/>
    </xf>
    <xf numFmtId="0" fontId="57" fillId="0" borderId="10" xfId="0" applyFont="1" applyBorder="1" applyAlignment="1" applyProtection="1">
      <alignment horizontal="center"/>
      <protection locked="0"/>
    </xf>
    <xf numFmtId="0" fontId="47" fillId="0" borderId="10" xfId="0" applyFont="1" applyBorder="1" applyProtection="1">
      <protection locked="0"/>
    </xf>
    <xf numFmtId="0" fontId="57" fillId="0" borderId="10" xfId="0" applyFont="1" applyBorder="1" applyProtection="1">
      <protection locked="0"/>
    </xf>
    <xf numFmtId="0" fontId="47" fillId="0" borderId="10" xfId="0" applyFont="1" applyBorder="1" applyAlignment="1" applyProtection="1">
      <alignment horizontal="center"/>
      <protection locked="0"/>
    </xf>
    <xf numFmtId="0" fontId="57" fillId="0" borderId="10" xfId="0" applyFont="1" applyBorder="1" applyAlignment="1" applyProtection="1">
      <alignment horizontal="center" vertical="center"/>
      <protection locked="0"/>
    </xf>
    <xf numFmtId="0" fontId="57" fillId="0" borderId="10" xfId="0" applyFont="1" applyBorder="1" applyAlignment="1" applyProtection="1">
      <alignment shrinkToFit="1"/>
      <protection locked="0"/>
    </xf>
    <xf numFmtId="0" fontId="52" fillId="0" borderId="0" xfId="0" applyFont="1" applyAlignment="1" applyProtection="1">
      <alignment horizontal="center" vertical="center"/>
      <protection locked="0"/>
    </xf>
    <xf numFmtId="177" fontId="45" fillId="0" borderId="86" xfId="0" applyNumberFormat="1" applyFont="1" applyBorder="1" applyAlignment="1" applyProtection="1">
      <alignment vertical="center"/>
      <protection locked="0"/>
    </xf>
    <xf numFmtId="0" fontId="45" fillId="0" borderId="0" xfId="0" applyFont="1" applyAlignment="1" applyProtection="1">
      <alignment horizontal="distributed" vertical="center" wrapText="1"/>
      <protection locked="0"/>
    </xf>
    <xf numFmtId="0" fontId="45" fillId="0" borderId="4" xfId="0" applyFont="1" applyBorder="1" applyAlignment="1" applyProtection="1">
      <alignment horizontal="distributed" vertical="center" wrapText="1"/>
      <protection locked="0"/>
    </xf>
    <xf numFmtId="177" fontId="45" fillId="0" borderId="90" xfId="0" applyNumberFormat="1" applyFont="1" applyBorder="1" applyAlignment="1" applyProtection="1">
      <alignment vertical="center"/>
      <protection locked="0"/>
    </xf>
    <xf numFmtId="177" fontId="45" fillId="0" borderId="87" xfId="0" applyNumberFormat="1" applyFont="1" applyBorder="1" applyAlignment="1" applyProtection="1">
      <alignment vertical="center"/>
      <protection locked="0"/>
    </xf>
    <xf numFmtId="0" fontId="86" fillId="0" borderId="0" xfId="0" applyFont="1" applyAlignment="1" applyProtection="1">
      <alignment vertical="center"/>
      <protection locked="0"/>
    </xf>
    <xf numFmtId="0" fontId="75" fillId="0" borderId="0" xfId="0" applyFont="1" applyAlignment="1" applyProtection="1">
      <alignment horizontal="left" vertical="center" wrapText="1"/>
      <protection locked="0"/>
    </xf>
    <xf numFmtId="0" fontId="61" fillId="0" borderId="0" xfId="0" applyFont="1" applyAlignment="1" applyProtection="1">
      <alignment horizontal="left" vertical="center" wrapText="1"/>
      <protection locked="0"/>
    </xf>
    <xf numFmtId="0" fontId="53" fillId="0" borderId="0" xfId="0" applyFont="1" applyAlignment="1" applyProtection="1">
      <alignment horizontal="left" vertical="center" wrapText="1"/>
      <protection locked="0"/>
    </xf>
    <xf numFmtId="0" fontId="61" fillId="0" borderId="0" xfId="0" applyFont="1" applyAlignment="1" applyProtection="1">
      <alignment horizontal="left" vertical="center"/>
      <protection locked="0"/>
    </xf>
    <xf numFmtId="0" fontId="56" fillId="0" borderId="5" xfId="0" applyFont="1" applyBorder="1" applyAlignment="1" applyProtection="1">
      <alignment horizontal="left" vertical="center" wrapText="1"/>
      <protection locked="0"/>
    </xf>
    <xf numFmtId="0" fontId="56" fillId="0" borderId="15" xfId="0" applyFont="1" applyBorder="1" applyAlignment="1" applyProtection="1">
      <alignment horizontal="left" vertical="center" wrapText="1"/>
      <protection locked="0"/>
    </xf>
    <xf numFmtId="0" fontId="56" fillId="0" borderId="10" xfId="0" applyFont="1" applyBorder="1" applyAlignment="1" applyProtection="1">
      <alignment horizontal="left" vertical="center" wrapText="1"/>
      <protection locked="0"/>
    </xf>
    <xf numFmtId="0" fontId="56" fillId="0" borderId="33" xfId="0" applyFont="1" applyBorder="1" applyAlignment="1" applyProtection="1">
      <alignment horizontal="left" vertical="center" wrapText="1"/>
      <protection locked="0"/>
    </xf>
    <xf numFmtId="0" fontId="47" fillId="0" borderId="10" xfId="0" applyFont="1" applyBorder="1" applyAlignment="1" applyProtection="1">
      <alignment horizontal="center" vertical="center"/>
      <protection locked="0"/>
    </xf>
    <xf numFmtId="0" fontId="45" fillId="0" borderId="10" xfId="0" applyFont="1" applyBorder="1" applyAlignment="1" applyProtection="1">
      <alignment vertical="center"/>
      <protection locked="0"/>
    </xf>
    <xf numFmtId="0" fontId="45" fillId="0" borderId="20" xfId="0" applyFont="1" applyBorder="1" applyAlignment="1" applyProtection="1">
      <alignment horizontal="distributed" vertical="center" textRotation="255"/>
      <protection locked="0"/>
    </xf>
    <xf numFmtId="0" fontId="45" fillId="0" borderId="113" xfId="0" applyFont="1" applyBorder="1" applyAlignment="1">
      <alignment horizontal="distributed" justifyLastLine="1"/>
    </xf>
    <xf numFmtId="0" fontId="45" fillId="0" borderId="116" xfId="0" applyFont="1" applyBorder="1" applyAlignment="1">
      <alignment horizontal="distributed" justifyLastLine="1"/>
    </xf>
    <xf numFmtId="0" fontId="45" fillId="0" borderId="6" xfId="0" applyFont="1" applyBorder="1" applyAlignment="1" applyProtection="1">
      <alignment horizontal="center" vertical="center" textRotation="255"/>
      <protection locked="0"/>
    </xf>
    <xf numFmtId="0" fontId="47" fillId="0" borderId="24" xfId="0" applyFont="1" applyBorder="1" applyAlignment="1" applyProtection="1">
      <alignment horizontal="distributed" vertical="center" justifyLastLine="1"/>
      <protection locked="0"/>
    </xf>
    <xf numFmtId="0" fontId="45" fillId="0" borderId="105" xfId="0" applyFont="1" applyBorder="1" applyAlignment="1" applyProtection="1">
      <alignment horizontal="center" vertical="center" textRotation="255"/>
      <protection locked="0"/>
    </xf>
    <xf numFmtId="0" fontId="54" fillId="0" borderId="73" xfId="0" applyFont="1" applyBorder="1" applyAlignment="1" applyProtection="1">
      <alignment horizontal="center" vertical="center"/>
      <protection locked="0"/>
    </xf>
    <xf numFmtId="0" fontId="54" fillId="0" borderId="23" xfId="0" applyFont="1" applyBorder="1" applyAlignment="1" applyProtection="1">
      <alignment horizontal="center" vertical="center"/>
      <protection locked="0"/>
    </xf>
    <xf numFmtId="0" fontId="53" fillId="0" borderId="34" xfId="0" applyFont="1" applyBorder="1" applyAlignment="1" applyProtection="1">
      <alignment vertical="center"/>
      <protection locked="0"/>
    </xf>
    <xf numFmtId="0" fontId="54" fillId="0" borderId="28" xfId="0" applyFont="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0" fillId="0" borderId="34" xfId="0" applyFont="1" applyBorder="1" applyAlignment="1" applyProtection="1">
      <alignment vertical="center"/>
      <protection locked="0"/>
    </xf>
    <xf numFmtId="0" fontId="54" fillId="0" borderId="28" xfId="0" applyFont="1" applyBorder="1" applyAlignment="1" applyProtection="1">
      <alignment horizontal="distributed" vertical="center" justifyLastLine="1"/>
      <protection locked="0"/>
    </xf>
    <xf numFmtId="0" fontId="54" fillId="0" borderId="34" xfId="0" applyFont="1" applyBorder="1" applyAlignment="1" applyProtection="1">
      <alignment horizontal="distributed" vertical="center" justifyLastLine="1"/>
      <protection locked="0"/>
    </xf>
    <xf numFmtId="0" fontId="53" fillId="0" borderId="25" xfId="0" applyFont="1" applyBorder="1" applyAlignment="1" applyProtection="1">
      <alignment vertical="center" wrapText="1"/>
      <protection locked="0"/>
    </xf>
    <xf numFmtId="0" fontId="53" fillId="0" borderId="34" xfId="0" applyFont="1" applyBorder="1" applyAlignment="1" applyProtection="1">
      <alignment vertical="center" wrapText="1"/>
      <protection locked="0"/>
    </xf>
    <xf numFmtId="177" fontId="53" fillId="0" borderId="88" xfId="0" applyNumberFormat="1" applyFont="1" applyBorder="1" applyAlignment="1" applyProtection="1">
      <alignment vertical="center"/>
      <protection locked="0"/>
    </xf>
    <xf numFmtId="0" fontId="53" fillId="0" borderId="17" xfId="0" applyFont="1" applyBorder="1" applyAlignment="1" applyProtection="1">
      <alignment horizontal="distributed" vertical="center"/>
      <protection locked="0"/>
    </xf>
    <xf numFmtId="0" fontId="54" fillId="0" borderId="31" xfId="0" applyFont="1" applyBorder="1" applyAlignment="1" applyProtection="1">
      <alignment horizontal="distributed" vertical="center" justifyLastLine="1"/>
      <protection locked="0"/>
    </xf>
    <xf numFmtId="0" fontId="54" fillId="0" borderId="25" xfId="0" applyFont="1" applyBorder="1" applyAlignment="1" applyProtection="1">
      <alignment horizontal="distributed" vertical="center" justifyLastLine="1"/>
      <protection locked="0"/>
    </xf>
    <xf numFmtId="177" fontId="53" fillId="0" borderId="17" xfId="0" applyNumberFormat="1" applyFont="1" applyBorder="1" applyAlignment="1" applyProtection="1">
      <alignment vertical="center"/>
      <protection locked="0"/>
    </xf>
    <xf numFmtId="177" fontId="53" fillId="0" borderId="82" xfId="0" applyNumberFormat="1" applyFont="1" applyBorder="1" applyAlignment="1" applyProtection="1">
      <alignment vertical="center"/>
      <protection locked="0"/>
    </xf>
    <xf numFmtId="177" fontId="53" fillId="0" borderId="76" xfId="0" applyNumberFormat="1" applyFont="1" applyBorder="1" applyAlignment="1" applyProtection="1">
      <alignment vertical="center"/>
      <protection locked="0"/>
    </xf>
    <xf numFmtId="177" fontId="53" fillId="0" borderId="220" xfId="0" applyNumberFormat="1" applyFont="1" applyBorder="1" applyAlignment="1" applyProtection="1">
      <alignment vertical="center"/>
      <protection locked="0"/>
    </xf>
    <xf numFmtId="177" fontId="53" fillId="0" borderId="89" xfId="0" applyNumberFormat="1" applyFont="1" applyBorder="1" applyAlignment="1" applyProtection="1">
      <alignment vertical="center"/>
      <protection locked="0"/>
    </xf>
    <xf numFmtId="0" fontId="51" fillId="0" borderId="13" xfId="0" applyFont="1" applyBorder="1" applyAlignment="1" applyProtection="1">
      <alignment vertical="center"/>
      <protection locked="0"/>
    </xf>
    <xf numFmtId="0" fontId="54" fillId="0" borderId="29" xfId="0" applyFont="1" applyBorder="1" applyAlignment="1" applyProtection="1">
      <alignment horizontal="distributed" vertical="center" justifyLastLine="1"/>
      <protection locked="0"/>
    </xf>
    <xf numFmtId="0" fontId="54" fillId="0" borderId="0" xfId="0" applyFont="1" applyAlignment="1" applyProtection="1">
      <alignment horizontal="distributed" vertical="center" justifyLastLine="1"/>
      <protection locked="0"/>
    </xf>
    <xf numFmtId="0" fontId="53" fillId="0" borderId="0" xfId="0" applyFont="1" applyAlignment="1" applyProtection="1">
      <alignment vertical="center" wrapText="1"/>
      <protection locked="0"/>
    </xf>
    <xf numFmtId="177" fontId="53" fillId="0" borderId="19" xfId="0" applyNumberFormat="1" applyFont="1" applyBorder="1" applyAlignment="1" applyProtection="1">
      <alignment vertical="center"/>
      <protection locked="0"/>
    </xf>
    <xf numFmtId="177" fontId="53" fillId="0" borderId="86" xfId="0" applyNumberFormat="1" applyFont="1" applyBorder="1" applyAlignment="1" applyProtection="1">
      <alignment vertical="center"/>
      <protection locked="0"/>
    </xf>
    <xf numFmtId="0" fontId="52" fillId="0" borderId="9" xfId="0" applyFont="1" applyBorder="1" applyAlignment="1" applyProtection="1">
      <alignment horizontal="center" vertical="center"/>
      <protection locked="0"/>
    </xf>
    <xf numFmtId="0" fontId="52" fillId="0" borderId="29" xfId="0" applyFont="1" applyBorder="1" applyAlignment="1" applyProtection="1">
      <alignment horizontal="distributed" vertical="center" justifyLastLine="1"/>
      <protection locked="0"/>
    </xf>
    <xf numFmtId="0" fontId="52" fillId="0" borderId="0" xfId="0" applyFont="1" applyAlignment="1" applyProtection="1">
      <alignment horizontal="distributed" vertical="center" justifyLastLine="1"/>
      <protection locked="0"/>
    </xf>
    <xf numFmtId="0" fontId="56" fillId="0" borderId="0" xfId="0" applyFont="1" applyAlignment="1" applyProtection="1">
      <alignment vertical="center" wrapText="1"/>
      <protection locked="0"/>
    </xf>
    <xf numFmtId="0" fontId="52" fillId="0" borderId="13" xfId="0" applyFont="1" applyBorder="1" applyAlignment="1" applyProtection="1">
      <alignment vertical="center"/>
      <protection locked="0"/>
    </xf>
    <xf numFmtId="0" fontId="52" fillId="0" borderId="6" xfId="0" applyFont="1" applyBorder="1" applyAlignment="1" applyProtection="1">
      <alignment horizontal="center" vertical="center"/>
      <protection locked="0"/>
    </xf>
    <xf numFmtId="0" fontId="52" fillId="0" borderId="24" xfId="0" applyFont="1" applyBorder="1" applyAlignment="1" applyProtection="1">
      <alignment horizontal="center" vertical="center"/>
      <protection locked="0"/>
    </xf>
    <xf numFmtId="0" fontId="47" fillId="0" borderId="24" xfId="0" applyFont="1" applyBorder="1" applyAlignment="1" applyProtection="1">
      <alignment vertical="center"/>
      <protection locked="0"/>
    </xf>
    <xf numFmtId="0" fontId="52" fillId="0" borderId="30" xfId="0" applyFont="1" applyBorder="1" applyAlignment="1" applyProtection="1">
      <alignment horizontal="distributed" vertical="center" justifyLastLine="1"/>
      <protection locked="0"/>
    </xf>
    <xf numFmtId="0" fontId="52" fillId="0" borderId="24" xfId="0" applyFont="1" applyBorder="1" applyAlignment="1" applyProtection="1">
      <alignment horizontal="distributed" vertical="center" justifyLastLine="1"/>
      <protection locked="0"/>
    </xf>
    <xf numFmtId="0" fontId="56" fillId="0" borderId="24" xfId="0" applyFont="1" applyBorder="1" applyAlignment="1" applyProtection="1">
      <alignment vertical="center" wrapText="1"/>
      <protection locked="0"/>
    </xf>
    <xf numFmtId="0" fontId="53" fillId="0" borderId="34" xfId="0" applyFont="1" applyBorder="1" applyAlignment="1" applyProtection="1">
      <alignment horizontal="distributed" vertical="center" wrapText="1"/>
      <protection locked="0"/>
    </xf>
    <xf numFmtId="0" fontId="53" fillId="0" borderId="0" xfId="0" applyFont="1" applyAlignment="1" applyProtection="1">
      <alignment horizontal="distributed" vertical="center" wrapText="1"/>
      <protection locked="0"/>
    </xf>
    <xf numFmtId="0" fontId="55" fillId="0" borderId="20" xfId="0" applyFont="1" applyBorder="1" applyAlignment="1" applyProtection="1">
      <alignment horizontal="center" vertical="center"/>
      <protection locked="0"/>
    </xf>
    <xf numFmtId="0" fontId="55" fillId="0" borderId="29" xfId="0" applyFont="1" applyBorder="1" applyAlignment="1" applyProtection="1">
      <alignment horizontal="center" vertical="center"/>
      <protection locked="0"/>
    </xf>
    <xf numFmtId="0" fontId="55" fillId="0" borderId="29" xfId="0" applyFont="1" applyBorder="1" applyAlignment="1" applyProtection="1">
      <alignment horizontal="distributed" vertical="center" justifyLastLine="1"/>
      <protection locked="0"/>
    </xf>
    <xf numFmtId="0" fontId="55" fillId="0" borderId="0" xfId="0" applyFont="1" applyAlignment="1" applyProtection="1">
      <alignment horizontal="distributed" vertical="center" justifyLastLine="1"/>
      <protection locked="0"/>
    </xf>
    <xf numFmtId="0" fontId="57" fillId="0" borderId="218" xfId="0" applyFont="1" applyBorder="1" applyAlignment="1" applyProtection="1">
      <alignment horizontal="center" vertical="center"/>
      <protection locked="0"/>
    </xf>
    <xf numFmtId="0" fontId="45" fillId="0" borderId="24" xfId="0" applyFont="1" applyBorder="1" applyAlignment="1" applyProtection="1">
      <alignment horizontal="distributed" vertical="center" wrapText="1"/>
      <protection locked="0"/>
    </xf>
    <xf numFmtId="0" fontId="57" fillId="0" borderId="105" xfId="0" applyFont="1" applyBorder="1" applyAlignment="1" applyProtection="1">
      <alignment horizontal="center" vertical="center"/>
      <protection locked="0"/>
    </xf>
    <xf numFmtId="0" fontId="58" fillId="0" borderId="34" xfId="0" applyFont="1" applyBorder="1" applyAlignment="1" applyProtection="1">
      <alignment horizontal="distributed" vertical="center" wrapText="1"/>
      <protection locked="0"/>
    </xf>
    <xf numFmtId="0" fontId="58" fillId="0" borderId="0" xfId="0" applyFont="1" applyAlignment="1" applyProtection="1">
      <alignment horizontal="distributed" vertical="center" wrapText="1"/>
      <protection locked="0"/>
    </xf>
    <xf numFmtId="0" fontId="69" fillId="0" borderId="218" xfId="0" applyFont="1" applyBorder="1" applyAlignment="1" applyProtection="1">
      <alignment horizontal="center" vertical="center"/>
      <protection locked="0"/>
    </xf>
    <xf numFmtId="0" fontId="52" fillId="0" borderId="11" xfId="0" applyFont="1" applyBorder="1" applyAlignment="1" applyProtection="1">
      <alignment horizontal="center" vertical="center"/>
      <protection locked="0"/>
    </xf>
    <xf numFmtId="0" fontId="52" fillId="0" borderId="11" xfId="0" applyFont="1" applyBorder="1" applyAlignment="1" applyProtection="1">
      <alignment vertical="center"/>
      <protection locked="0"/>
    </xf>
    <xf numFmtId="0" fontId="58" fillId="0" borderId="0" xfId="0" applyFont="1" applyAlignment="1" applyProtection="1">
      <alignment horizontal="center" vertical="center"/>
      <protection locked="0"/>
    </xf>
    <xf numFmtId="0" fontId="51" fillId="0" borderId="29" xfId="0" applyFont="1" applyBorder="1" applyAlignment="1" applyProtection="1">
      <alignment horizontal="center" vertical="center"/>
      <protection locked="0"/>
    </xf>
    <xf numFmtId="0" fontId="51" fillId="0" borderId="20" xfId="0" applyFont="1" applyBorder="1" applyAlignment="1" applyProtection="1">
      <alignment horizontal="center" vertical="center"/>
      <protection locked="0"/>
    </xf>
    <xf numFmtId="0" fontId="58" fillId="0" borderId="0" xfId="0" applyFont="1" applyAlignment="1" applyProtection="1">
      <alignment vertical="center"/>
      <protection locked="0"/>
    </xf>
    <xf numFmtId="0" fontId="51" fillId="0" borderId="29" xfId="0" applyFont="1" applyBorder="1" applyAlignment="1" applyProtection="1">
      <alignment vertical="center"/>
      <protection locked="0"/>
    </xf>
    <xf numFmtId="0" fontId="51" fillId="0" borderId="20" xfId="0" applyFont="1" applyBorder="1" applyAlignment="1" applyProtection="1">
      <alignment vertical="center"/>
      <protection locked="0"/>
    </xf>
    <xf numFmtId="0" fontId="51" fillId="0" borderId="0" xfId="0" applyFont="1" applyAlignment="1" applyProtection="1">
      <alignment horizontal="center" vertical="center"/>
      <protection locked="0"/>
    </xf>
    <xf numFmtId="0" fontId="64" fillId="0" borderId="218" xfId="0" applyFont="1" applyBorder="1" applyAlignment="1" applyProtection="1">
      <alignment horizontal="center" vertical="center"/>
      <protection locked="0"/>
    </xf>
    <xf numFmtId="0" fontId="52" fillId="0" borderId="207" xfId="0" applyFont="1" applyBorder="1" applyAlignment="1" applyProtection="1">
      <alignment horizontal="center" vertical="center"/>
      <protection locked="0"/>
    </xf>
    <xf numFmtId="0" fontId="52" fillId="0" borderId="4" xfId="0" applyFont="1" applyBorder="1" applyAlignment="1" applyProtection="1">
      <alignment horizontal="center" vertical="center"/>
      <protection locked="0"/>
    </xf>
    <xf numFmtId="0" fontId="52" fillId="0" borderId="145" xfId="0" applyFont="1" applyBorder="1" applyAlignment="1" applyProtection="1">
      <alignment horizontal="distributed" vertical="center" justifyLastLine="1"/>
      <protection locked="0"/>
    </xf>
    <xf numFmtId="0" fontId="52" fillId="0" borderId="4" xfId="0" applyFont="1" applyBorder="1" applyAlignment="1" applyProtection="1">
      <alignment horizontal="distributed" vertical="center" justifyLastLine="1"/>
      <protection locked="0"/>
    </xf>
    <xf numFmtId="0" fontId="45" fillId="0" borderId="4" xfId="0" applyFont="1" applyBorder="1" applyAlignment="1" applyProtection="1">
      <alignment vertical="center" wrapText="1"/>
      <protection locked="0"/>
    </xf>
    <xf numFmtId="0" fontId="64" fillId="0" borderId="70" xfId="0" applyFont="1" applyBorder="1" applyAlignment="1" applyProtection="1">
      <alignment horizontal="center" vertical="center"/>
      <protection locked="0"/>
    </xf>
    <xf numFmtId="0" fontId="45" fillId="0" borderId="24" xfId="0" applyFont="1" applyBorder="1" applyAlignment="1" applyProtection="1">
      <alignment vertical="center" wrapText="1"/>
      <protection locked="0"/>
    </xf>
    <xf numFmtId="0" fontId="64" fillId="0" borderId="105" xfId="0" applyFont="1" applyBorder="1" applyAlignment="1" applyProtection="1">
      <alignment horizontal="center" vertical="center"/>
      <protection locked="0"/>
    </xf>
    <xf numFmtId="0" fontId="58" fillId="0" borderId="0" xfId="0" applyFont="1" applyAlignment="1" applyProtection="1">
      <alignment vertical="center" wrapText="1"/>
      <protection locked="0"/>
    </xf>
    <xf numFmtId="0" fontId="96" fillId="0" borderId="218" xfId="0" applyFont="1" applyBorder="1" applyAlignment="1" applyProtection="1">
      <alignment horizontal="center" vertical="center"/>
      <protection locked="0"/>
    </xf>
    <xf numFmtId="0" fontId="58" fillId="0" borderId="34" xfId="0" applyFont="1" applyBorder="1" applyAlignment="1" applyProtection="1">
      <alignment horizontal="center" vertical="center"/>
      <protection locked="0"/>
    </xf>
    <xf numFmtId="0" fontId="51" fillId="0" borderId="28" xfId="0" applyFont="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0" fontId="58" fillId="0" borderId="34" xfId="0" applyFont="1" applyBorder="1" applyAlignment="1" applyProtection="1">
      <alignment vertical="center"/>
      <protection locked="0"/>
    </xf>
    <xf numFmtId="0" fontId="51" fillId="0" borderId="28" xfId="0" applyFont="1" applyBorder="1" applyAlignment="1" applyProtection="1">
      <alignment vertical="center"/>
      <protection locked="0"/>
    </xf>
    <xf numFmtId="0" fontId="51" fillId="0" borderId="23" xfId="0" applyFont="1" applyBorder="1" applyAlignment="1" applyProtection="1">
      <alignment vertical="center"/>
      <protection locked="0"/>
    </xf>
    <xf numFmtId="0" fontId="51" fillId="0" borderId="34" xfId="0" applyFont="1" applyBorder="1" applyAlignment="1" applyProtection="1">
      <alignment horizontal="center" vertical="center"/>
      <protection locked="0"/>
    </xf>
    <xf numFmtId="0" fontId="96" fillId="0" borderId="72" xfId="0" applyFont="1" applyBorder="1" applyAlignment="1" applyProtection="1">
      <alignment horizontal="center" vertical="center"/>
      <protection locked="0"/>
    </xf>
    <xf numFmtId="0" fontId="52" fillId="0" borderId="6" xfId="0" quotePrefix="1" applyFont="1" applyBorder="1" applyAlignment="1" applyProtection="1">
      <alignment horizontal="center" vertical="center"/>
      <protection locked="0"/>
    </xf>
    <xf numFmtId="0" fontId="58" fillId="0" borderId="28" xfId="0" applyFont="1" applyBorder="1" applyAlignment="1" applyProtection="1">
      <alignment vertical="center" wrapText="1"/>
      <protection locked="0"/>
    </xf>
    <xf numFmtId="0" fontId="47" fillId="0" borderId="10" xfId="0" applyFont="1" applyBorder="1" applyAlignment="1" applyProtection="1">
      <alignment vertical="center"/>
      <protection locked="0"/>
    </xf>
    <xf numFmtId="0" fontId="52" fillId="0" borderId="10" xfId="0" applyFont="1" applyBorder="1" applyAlignment="1" applyProtection="1">
      <alignment vertical="center"/>
      <protection locked="0"/>
    </xf>
    <xf numFmtId="0" fontId="66" fillId="0" borderId="0" xfId="0" applyFont="1" applyAlignment="1" applyProtection="1">
      <alignment vertical="center"/>
      <protection locked="0"/>
    </xf>
    <xf numFmtId="0" fontId="61" fillId="0" borderId="4" xfId="0" applyFont="1" applyBorder="1" applyAlignment="1" applyProtection="1">
      <alignment vertical="center"/>
      <protection locked="0"/>
    </xf>
    <xf numFmtId="0" fontId="75" fillId="0" borderId="4" xfId="0" applyFont="1" applyBorder="1" applyAlignment="1" applyProtection="1">
      <alignment vertical="center"/>
      <protection locked="0"/>
    </xf>
    <xf numFmtId="0" fontId="47" fillId="0" borderId="4" xfId="0" applyFont="1" applyBorder="1" applyProtection="1">
      <protection locked="0"/>
    </xf>
    <xf numFmtId="0" fontId="47" fillId="0" borderId="4" xfId="0" applyFont="1" applyBorder="1" applyAlignment="1" applyProtection="1">
      <alignment horizontal="center" vertical="center"/>
      <protection locked="0"/>
    </xf>
    <xf numFmtId="0" fontId="66" fillId="0" borderId="4" xfId="0" applyFont="1" applyBorder="1" applyAlignment="1" applyProtection="1">
      <alignment vertical="center"/>
      <protection locked="0"/>
    </xf>
    <xf numFmtId="177" fontId="69" fillId="0" borderId="4" xfId="0" applyNumberFormat="1" applyFont="1" applyBorder="1" applyAlignment="1" applyProtection="1">
      <alignment vertical="center"/>
      <protection locked="0"/>
    </xf>
    <xf numFmtId="0" fontId="75" fillId="0" borderId="5" xfId="0" applyFont="1" applyBorder="1" applyAlignment="1" applyProtection="1">
      <alignment vertical="center"/>
      <protection locked="0"/>
    </xf>
    <xf numFmtId="0" fontId="75" fillId="0" borderId="15" xfId="0" applyFont="1" applyBorder="1" applyAlignment="1" applyProtection="1">
      <alignment vertical="center"/>
      <protection locked="0"/>
    </xf>
    <xf numFmtId="0" fontId="47" fillId="0" borderId="33" xfId="0" applyFont="1" applyBorder="1" applyProtection="1">
      <protection locked="0"/>
    </xf>
    <xf numFmtId="0" fontId="47" fillId="0" borderId="15" xfId="0" applyFont="1" applyBorder="1" applyProtection="1">
      <protection locked="0"/>
    </xf>
    <xf numFmtId="0" fontId="47" fillId="0" borderId="3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5" fillId="0" borderId="33" xfId="0" applyFont="1" applyBorder="1" applyAlignment="1" applyProtection="1">
      <alignment vertical="center"/>
      <protection locked="0"/>
    </xf>
    <xf numFmtId="0" fontId="58" fillId="0" borderId="15" xfId="0" applyFont="1" applyBorder="1" applyAlignment="1">
      <alignment vertical="center" justifyLastLine="1"/>
    </xf>
    <xf numFmtId="0" fontId="58" fillId="0" borderId="33" xfId="0" applyFont="1" applyBorder="1" applyAlignment="1">
      <alignment horizontal="distributed" vertical="center" justifyLastLine="1"/>
    </xf>
    <xf numFmtId="0" fontId="69" fillId="0" borderId="104" xfId="0" applyFont="1" applyBorder="1" applyAlignment="1" applyProtection="1">
      <alignment horizontal="center" vertical="center"/>
      <protection locked="0"/>
    </xf>
    <xf numFmtId="0" fontId="47" fillId="0" borderId="20" xfId="0" applyFont="1" applyBorder="1" applyAlignment="1" applyProtection="1">
      <alignment horizontal="center" vertical="center"/>
      <protection locked="0"/>
    </xf>
    <xf numFmtId="0" fontId="97" fillId="0" borderId="6" xfId="0" applyFont="1" applyBorder="1" applyAlignment="1" applyProtection="1">
      <alignment horizontal="center" vertical="center"/>
      <protection locked="0"/>
    </xf>
    <xf numFmtId="0" fontId="97" fillId="0" borderId="16" xfId="0" applyFont="1" applyBorder="1" applyAlignment="1" applyProtection="1">
      <alignment horizontal="center" vertical="center"/>
      <protection locked="0"/>
    </xf>
    <xf numFmtId="0" fontId="66" fillId="0" borderId="24" xfId="0" applyFont="1" applyBorder="1" applyAlignment="1" applyProtection="1">
      <alignment horizontal="distributed" vertical="center"/>
      <protection locked="0"/>
    </xf>
    <xf numFmtId="0" fontId="97" fillId="0" borderId="30" xfId="0" applyFont="1" applyBorder="1" applyAlignment="1" applyProtection="1">
      <alignment vertical="center"/>
      <protection locked="0"/>
    </xf>
    <xf numFmtId="0" fontId="97" fillId="0" borderId="16" xfId="0" applyFont="1" applyBorder="1" applyAlignment="1" applyProtection="1">
      <alignment vertical="center"/>
      <protection locked="0"/>
    </xf>
    <xf numFmtId="0" fontId="66" fillId="0" borderId="24" xfId="0" applyFont="1" applyBorder="1" applyAlignment="1" applyProtection="1">
      <alignment vertical="center"/>
      <protection locked="0"/>
    </xf>
    <xf numFmtId="0" fontId="66" fillId="0" borderId="24" xfId="0" applyFont="1" applyBorder="1" applyAlignment="1" applyProtection="1">
      <alignment horizontal="center" vertical="center"/>
      <protection locked="0"/>
    </xf>
    <xf numFmtId="0" fontId="97" fillId="0" borderId="30" xfId="0" applyFont="1" applyBorder="1" applyAlignment="1" applyProtection="1">
      <alignment horizontal="center" vertical="center"/>
      <protection locked="0"/>
    </xf>
    <xf numFmtId="0" fontId="97" fillId="0" borderId="24" xfId="0" applyFont="1" applyBorder="1" applyAlignment="1" applyProtection="1">
      <alignment horizontal="center" vertical="center"/>
      <protection locked="0"/>
    </xf>
    <xf numFmtId="0" fontId="97" fillId="0" borderId="31" xfId="0" applyFont="1" applyBorder="1" applyAlignment="1" applyProtection="1">
      <alignment vertical="center"/>
      <protection locked="0"/>
    </xf>
    <xf numFmtId="177" fontId="97" fillId="0" borderId="17" xfId="0" applyNumberFormat="1" applyFont="1" applyBorder="1" applyAlignment="1" applyProtection="1">
      <alignment horizontal="distributed" vertical="center" justifyLastLine="1"/>
      <protection locked="0"/>
    </xf>
    <xf numFmtId="177" fontId="97" fillId="0" borderId="25" xfId="0" applyNumberFormat="1" applyFont="1" applyBorder="1" applyAlignment="1" applyProtection="1">
      <alignment horizontal="distributed" vertical="center" justifyLastLine="1"/>
      <protection locked="0"/>
    </xf>
    <xf numFmtId="177" fontId="97" fillId="0" borderId="34" xfId="0" applyNumberFormat="1" applyFont="1" applyBorder="1" applyAlignment="1" applyProtection="1">
      <alignment horizontal="center" vertical="center"/>
      <protection locked="0"/>
    </xf>
    <xf numFmtId="0" fontId="97" fillId="0" borderId="9" xfId="0" applyFont="1" applyBorder="1" applyAlignment="1" applyProtection="1">
      <alignment horizontal="center" vertical="center"/>
      <protection locked="0"/>
    </xf>
    <xf numFmtId="0" fontId="97" fillId="0" borderId="20" xfId="0" applyFont="1" applyBorder="1" applyAlignment="1" applyProtection="1">
      <alignment horizontal="center" vertical="center"/>
      <protection locked="0"/>
    </xf>
    <xf numFmtId="0" fontId="97" fillId="0" borderId="29" xfId="0" applyFont="1" applyBorder="1" applyAlignment="1" applyProtection="1">
      <alignment vertical="center"/>
      <protection locked="0"/>
    </xf>
    <xf numFmtId="0" fontId="97" fillId="0" borderId="20" xfId="0" applyFont="1" applyBorder="1" applyAlignment="1" applyProtection="1">
      <alignment vertical="center"/>
      <protection locked="0"/>
    </xf>
    <xf numFmtId="0" fontId="97" fillId="0" borderId="29" xfId="0" applyFont="1" applyBorder="1" applyAlignment="1" applyProtection="1">
      <alignment horizontal="center" vertical="center"/>
      <protection locked="0"/>
    </xf>
    <xf numFmtId="0" fontId="97" fillId="0" borderId="0" xfId="0" applyFont="1" applyAlignment="1" applyProtection="1">
      <alignment horizontal="center" vertical="center"/>
      <protection locked="0"/>
    </xf>
    <xf numFmtId="0" fontId="97" fillId="0" borderId="23" xfId="0" applyFont="1" applyBorder="1" applyAlignment="1" applyProtection="1">
      <alignment horizontal="distributed" vertical="center" justifyLastLine="1"/>
      <protection locked="0"/>
    </xf>
    <xf numFmtId="0" fontId="97" fillId="0" borderId="34" xfId="0" applyFont="1" applyBorder="1" applyAlignment="1" applyProtection="1">
      <alignment horizontal="distributed" vertical="center" justifyLastLine="1"/>
      <protection locked="0"/>
    </xf>
    <xf numFmtId="0" fontId="51" fillId="0" borderId="34" xfId="0" applyFont="1" applyBorder="1" applyAlignment="1">
      <alignment horizontal="distributed" justifyLastLine="1"/>
    </xf>
    <xf numFmtId="0" fontId="51" fillId="0" borderId="34" xfId="0" applyFont="1" applyBorder="1"/>
    <xf numFmtId="0" fontId="97" fillId="0" borderId="20" xfId="0" applyFont="1" applyBorder="1" applyAlignment="1" applyProtection="1">
      <alignment horizontal="distributed" vertical="center" justifyLastLine="1"/>
      <protection locked="0"/>
    </xf>
    <xf numFmtId="0" fontId="97" fillId="0" borderId="0" xfId="0" applyFont="1" applyAlignment="1" applyProtection="1">
      <alignment horizontal="distributed" vertical="center" justifyLastLine="1"/>
      <protection locked="0"/>
    </xf>
    <xf numFmtId="0" fontId="51" fillId="0" borderId="0" xfId="0" applyFont="1" applyAlignment="1">
      <alignment horizontal="distributed" justifyLastLine="1"/>
    </xf>
    <xf numFmtId="0" fontId="48" fillId="0" borderId="9" xfId="0" applyFont="1" applyBorder="1" applyAlignment="1" applyProtection="1">
      <alignment horizontal="center" vertical="center"/>
      <protection locked="0"/>
    </xf>
    <xf numFmtId="0" fontId="48" fillId="0" borderId="20" xfId="0" applyFont="1" applyBorder="1" applyAlignment="1" applyProtection="1">
      <alignment horizontal="center" vertical="center"/>
      <protection locked="0"/>
    </xf>
    <xf numFmtId="0" fontId="48" fillId="0" borderId="29" xfId="0" applyFont="1" applyBorder="1" applyAlignment="1" applyProtection="1">
      <alignment vertical="center"/>
      <protection locked="0"/>
    </xf>
    <xf numFmtId="0" fontId="48" fillId="0" borderId="20" xfId="0" applyFont="1" applyBorder="1" applyAlignment="1" applyProtection="1">
      <alignment vertical="center"/>
      <protection locked="0"/>
    </xf>
    <xf numFmtId="0" fontId="48" fillId="0" borderId="29" xfId="0" applyFont="1" applyBorder="1" applyAlignment="1" applyProtection="1">
      <alignment horizontal="center" vertical="center"/>
      <protection locked="0"/>
    </xf>
    <xf numFmtId="0" fontId="48" fillId="0" borderId="20" xfId="0" applyFont="1" applyBorder="1" applyAlignment="1" applyProtection="1">
      <alignment horizontal="distributed" vertical="center" justifyLastLine="1"/>
      <protection locked="0"/>
    </xf>
    <xf numFmtId="0" fontId="48" fillId="0" borderId="0" xfId="0" applyFont="1" applyAlignment="1" applyProtection="1">
      <alignment horizontal="distributed" vertical="center" justifyLastLine="1"/>
      <protection locked="0"/>
    </xf>
    <xf numFmtId="0" fontId="48" fillId="0" borderId="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48" fillId="0" borderId="30" xfId="0" applyFont="1" applyBorder="1" applyAlignment="1" applyProtection="1">
      <alignment vertical="center"/>
      <protection locked="0"/>
    </xf>
    <xf numFmtId="0" fontId="48" fillId="0" borderId="16" xfId="0" applyFont="1" applyBorder="1" applyAlignment="1" applyProtection="1">
      <alignment vertical="center"/>
      <protection locked="0"/>
    </xf>
    <xf numFmtId="0" fontId="47" fillId="0" borderId="24" xfId="0" applyFont="1" applyBorder="1" applyAlignment="1" applyProtection="1">
      <alignment horizontal="center" vertical="center"/>
      <protection locked="0"/>
    </xf>
    <xf numFmtId="0" fontId="48" fillId="0" borderId="30"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0" borderId="16" xfId="0" applyFont="1" applyBorder="1" applyAlignment="1" applyProtection="1">
      <alignment horizontal="distributed" vertical="center" justifyLastLine="1"/>
      <protection locked="0"/>
    </xf>
    <xf numFmtId="0" fontId="48" fillId="0" borderId="24" xfId="0" applyFont="1" applyBorder="1" applyAlignment="1" applyProtection="1">
      <alignment horizontal="distributed" vertical="center" justifyLastLine="1"/>
      <protection locked="0"/>
    </xf>
    <xf numFmtId="0" fontId="51" fillId="0" borderId="24" xfId="0" applyFont="1" applyBorder="1" applyAlignment="1">
      <alignment horizontal="distributed" justifyLastLine="1"/>
    </xf>
    <xf numFmtId="0" fontId="51" fillId="0" borderId="24" xfId="0" applyFont="1" applyBorder="1"/>
    <xf numFmtId="0" fontId="66" fillId="0" borderId="20" xfId="0" applyFont="1" applyBorder="1" applyAlignment="1" applyProtection="1">
      <alignment horizontal="distributed" vertical="center" justifyLastLine="1"/>
      <protection locked="0"/>
    </xf>
    <xf numFmtId="0" fontId="66" fillId="0" borderId="0" xfId="0" applyFont="1" applyAlignment="1" applyProtection="1">
      <alignment horizontal="distributed" vertical="center" justifyLastLine="1"/>
      <protection locked="0"/>
    </xf>
    <xf numFmtId="0" fontId="58" fillId="0" borderId="0" xfId="0" applyFont="1" applyAlignment="1">
      <alignment horizontal="distributed" justifyLastLine="1"/>
    </xf>
    <xf numFmtId="0" fontId="58" fillId="0" borderId="29" xfId="0" applyFont="1" applyBorder="1" applyAlignment="1">
      <alignment vertical="center" justifyLastLine="1"/>
    </xf>
    <xf numFmtId="0" fontId="58" fillId="0" borderId="29" xfId="0" applyFont="1" applyBorder="1" applyAlignment="1">
      <alignment vertical="center"/>
    </xf>
    <xf numFmtId="0" fontId="58" fillId="0" borderId="24" xfId="0" applyFont="1" applyBorder="1" applyAlignment="1">
      <alignment vertical="center"/>
    </xf>
    <xf numFmtId="0" fontId="47" fillId="0" borderId="20" xfId="0" applyFont="1" applyBorder="1" applyAlignment="1" applyProtection="1">
      <alignment horizontal="distributed" vertical="center" justifyLastLine="1"/>
      <protection locked="0"/>
    </xf>
    <xf numFmtId="0" fontId="47" fillId="0" borderId="0" xfId="0" applyFont="1" applyAlignment="1" applyProtection="1">
      <alignment horizontal="distributed" vertical="center" justifyLastLine="1"/>
      <protection locked="0"/>
    </xf>
    <xf numFmtId="0" fontId="97" fillId="0" borderId="73" xfId="0" applyFont="1" applyBorder="1" applyAlignment="1" applyProtection="1">
      <alignment horizontal="center" vertical="center"/>
      <protection locked="0"/>
    </xf>
    <xf numFmtId="0" fontId="97" fillId="0" borderId="23" xfId="0" applyFont="1" applyBorder="1" applyAlignment="1" applyProtection="1">
      <alignment horizontal="center" vertical="center"/>
      <protection locked="0"/>
    </xf>
    <xf numFmtId="0" fontId="66" fillId="0" borderId="34" xfId="0" applyFont="1" applyBorder="1" applyAlignment="1" applyProtection="1">
      <alignment horizontal="distributed" vertical="center"/>
      <protection locked="0"/>
    </xf>
    <xf numFmtId="0" fontId="97" fillId="0" borderId="28" xfId="0" applyFont="1" applyBorder="1" applyAlignment="1" applyProtection="1">
      <alignment vertical="center"/>
      <protection locked="0"/>
    </xf>
    <xf numFmtId="0" fontId="97" fillId="0" borderId="23" xfId="0" applyFont="1" applyBorder="1" applyAlignment="1" applyProtection="1">
      <alignment vertical="center"/>
      <protection locked="0"/>
    </xf>
    <xf numFmtId="0" fontId="66" fillId="0" borderId="34" xfId="0" applyFont="1" applyBorder="1" applyAlignment="1" applyProtection="1">
      <alignment vertical="center"/>
      <protection locked="0"/>
    </xf>
    <xf numFmtId="0" fontId="66" fillId="0" borderId="34" xfId="0" applyFont="1" applyBorder="1" applyAlignment="1" applyProtection="1">
      <alignment horizontal="center" vertical="center"/>
      <protection locked="0"/>
    </xf>
    <xf numFmtId="0" fontId="97" fillId="0" borderId="28" xfId="0" applyFont="1" applyBorder="1" applyAlignment="1" applyProtection="1">
      <alignment horizontal="center" vertical="center"/>
      <protection locked="0"/>
    </xf>
    <xf numFmtId="0" fontId="97" fillId="0" borderId="34" xfId="0" applyFont="1" applyBorder="1" applyAlignment="1" applyProtection="1">
      <alignment horizontal="center" vertical="center"/>
      <protection locked="0"/>
    </xf>
    <xf numFmtId="0" fontId="47" fillId="0" borderId="23" xfId="0" applyFont="1" applyBorder="1" applyAlignment="1" applyProtection="1">
      <alignment horizontal="distributed" vertical="center" justifyLastLine="1"/>
      <protection locked="0"/>
    </xf>
    <xf numFmtId="0" fontId="47" fillId="0" borderId="34" xfId="0" applyFont="1" applyBorder="1" applyAlignment="1" applyProtection="1">
      <alignment horizontal="distributed" vertical="center" justifyLastLine="1"/>
      <protection locked="0"/>
    </xf>
    <xf numFmtId="0" fontId="58" fillId="0" borderId="34" xfId="0" applyFont="1" applyBorder="1" applyAlignment="1">
      <alignment horizontal="distributed" justifyLastLine="1"/>
    </xf>
    <xf numFmtId="0" fontId="58" fillId="0" borderId="71" xfId="0" applyFont="1" applyBorder="1"/>
    <xf numFmtId="0" fontId="58" fillId="0" borderId="62" xfId="0" applyFont="1" applyBorder="1"/>
    <xf numFmtId="0" fontId="47" fillId="0" borderId="0" xfId="0" applyFont="1" applyAlignment="1" applyProtection="1">
      <alignment horizontal="distributed" vertical="center" wrapText="1"/>
      <protection locked="0"/>
    </xf>
    <xf numFmtId="0" fontId="48" fillId="0" borderId="207" xfId="0" applyFont="1" applyBorder="1" applyAlignment="1" applyProtection="1">
      <alignment horizontal="center" vertical="center"/>
      <protection locked="0"/>
    </xf>
    <xf numFmtId="0" fontId="48" fillId="0" borderId="44" xfId="0" applyFont="1" applyBorder="1" applyAlignment="1" applyProtection="1">
      <alignment horizontal="center" vertical="center"/>
      <protection locked="0"/>
    </xf>
    <xf numFmtId="0" fontId="48" fillId="0" borderId="145" xfId="0" applyFont="1" applyBorder="1" applyAlignment="1" applyProtection="1">
      <alignment vertical="center"/>
      <protection locked="0"/>
    </xf>
    <xf numFmtId="0" fontId="48" fillId="0" borderId="44" xfId="0" applyFont="1" applyBorder="1" applyAlignment="1" applyProtection="1">
      <alignment vertical="center"/>
      <protection locked="0"/>
    </xf>
    <xf numFmtId="0" fontId="47" fillId="0" borderId="4" xfId="0" applyFont="1" applyBorder="1" applyAlignment="1" applyProtection="1">
      <alignment vertical="center"/>
      <protection locked="0"/>
    </xf>
    <xf numFmtId="0" fontId="48" fillId="0" borderId="145" xfId="0" applyFont="1" applyBorder="1" applyAlignment="1" applyProtection="1">
      <alignment horizontal="center" vertical="center"/>
      <protection locked="0"/>
    </xf>
    <xf numFmtId="0" fontId="48" fillId="0" borderId="4" xfId="0" applyFont="1" applyBorder="1" applyAlignment="1" applyProtection="1">
      <alignment horizontal="center" vertical="center"/>
      <protection locked="0"/>
    </xf>
    <xf numFmtId="0" fontId="51" fillId="0" borderId="4" xfId="0" applyFont="1" applyBorder="1"/>
    <xf numFmtId="0" fontId="48" fillId="0" borderId="10" xfId="0" applyFont="1" applyBorder="1" applyAlignment="1" applyProtection="1">
      <alignment horizontal="center" vertical="center"/>
      <protection locked="0"/>
    </xf>
    <xf numFmtId="0" fontId="45" fillId="0" borderId="62" xfId="0" applyFont="1" applyBorder="1" applyAlignment="1">
      <alignment vertical="center"/>
    </xf>
    <xf numFmtId="0" fontId="58" fillId="0" borderId="0" xfId="0" applyFont="1" applyAlignment="1">
      <alignment horizontal="center"/>
    </xf>
    <xf numFmtId="0" fontId="58" fillId="0" borderId="0" xfId="0" applyFont="1" applyAlignment="1">
      <alignment horizontal="distributed"/>
    </xf>
    <xf numFmtId="0" fontId="47" fillId="0" borderId="0" xfId="0" applyFont="1" applyAlignment="1">
      <alignment horizontal="distributed"/>
    </xf>
    <xf numFmtId="0" fontId="45" fillId="0" borderId="5" xfId="0" applyFont="1" applyBorder="1" applyAlignment="1">
      <alignment horizontal="center" vertical="center"/>
    </xf>
    <xf numFmtId="0" fontId="53" fillId="0" borderId="74" xfId="0" applyFont="1" applyBorder="1" applyAlignment="1">
      <alignment horizontal="distributed" vertical="center"/>
    </xf>
    <xf numFmtId="0" fontId="58" fillId="0" borderId="25" xfId="0" applyFont="1" applyBorder="1" applyAlignment="1">
      <alignment vertical="center"/>
    </xf>
    <xf numFmtId="0" fontId="56" fillId="0" borderId="17" xfId="0" applyFont="1" applyBorder="1" applyAlignment="1">
      <alignment vertical="center"/>
    </xf>
    <xf numFmtId="0" fontId="56" fillId="0" borderId="31" xfId="0" applyFont="1" applyBorder="1" applyAlignment="1">
      <alignment vertical="center"/>
    </xf>
    <xf numFmtId="41" fontId="53" fillId="0" borderId="13" xfId="0" applyNumberFormat="1" applyFont="1" applyBorder="1" applyAlignment="1">
      <alignment vertical="center"/>
    </xf>
    <xf numFmtId="41" fontId="53" fillId="0" borderId="31" xfId="0" applyNumberFormat="1" applyFont="1" applyBorder="1" applyAlignment="1">
      <alignment vertical="center"/>
    </xf>
    <xf numFmtId="0" fontId="56" fillId="0" borderId="63" xfId="0" applyFont="1" applyBorder="1" applyAlignment="1">
      <alignment vertical="center"/>
    </xf>
    <xf numFmtId="0" fontId="56" fillId="0" borderId="16" xfId="0" applyFont="1" applyBorder="1" applyAlignment="1">
      <alignment vertical="center"/>
    </xf>
    <xf numFmtId="0" fontId="56" fillId="0" borderId="67" xfId="0" applyFont="1" applyBorder="1" applyAlignment="1">
      <alignment vertical="center"/>
    </xf>
    <xf numFmtId="0" fontId="45" fillId="0" borderId="17" xfId="0" applyFont="1" applyBorder="1" applyAlignment="1">
      <alignment horizontal="distributed" vertical="center"/>
    </xf>
    <xf numFmtId="0" fontId="58" fillId="0" borderId="31" xfId="0" applyFont="1" applyBorder="1" applyAlignment="1">
      <alignment vertical="center"/>
    </xf>
    <xf numFmtId="41" fontId="45" fillId="0" borderId="19" xfId="0" applyNumberFormat="1" applyFont="1" applyBorder="1" applyAlignment="1">
      <alignment vertical="center"/>
    </xf>
    <xf numFmtId="41" fontId="45" fillId="0" borderId="13" xfId="0" applyNumberFormat="1" applyFont="1" applyBorder="1" applyAlignment="1">
      <alignment vertical="center"/>
    </xf>
    <xf numFmtId="41" fontId="45" fillId="0" borderId="17" xfId="0" applyNumberFormat="1" applyFont="1" applyBorder="1" applyAlignment="1">
      <alignment vertical="center"/>
    </xf>
    <xf numFmtId="41" fontId="45" fillId="0" borderId="76" xfId="0" applyNumberFormat="1" applyFont="1" applyBorder="1" applyAlignment="1">
      <alignment vertical="center"/>
    </xf>
    <xf numFmtId="41" fontId="45" fillId="0" borderId="82" xfId="0" applyNumberFormat="1" applyFont="1" applyBorder="1" applyAlignment="1">
      <alignment vertical="center"/>
    </xf>
    <xf numFmtId="41" fontId="45" fillId="0" borderId="31" xfId="0" applyNumberFormat="1" applyFont="1" applyBorder="1" applyAlignment="1">
      <alignment vertical="center"/>
    </xf>
    <xf numFmtId="0" fontId="58" fillId="0" borderId="62" xfId="0" applyFont="1" applyBorder="1" applyAlignment="1">
      <alignment vertical="center"/>
    </xf>
    <xf numFmtId="0" fontId="45" fillId="0" borderId="11" xfId="0" applyFont="1" applyBorder="1" applyAlignment="1">
      <alignment horizontal="distributed" vertical="center" justifyLastLine="1"/>
    </xf>
    <xf numFmtId="0" fontId="45" fillId="0" borderId="96" xfId="0" applyFont="1" applyBorder="1" applyAlignment="1">
      <alignment vertical="center"/>
    </xf>
    <xf numFmtId="0" fontId="45" fillId="0" borderId="113" xfId="0" applyFont="1" applyBorder="1" applyAlignment="1">
      <alignment horizontal="distributed" vertical="center"/>
    </xf>
    <xf numFmtId="0" fontId="45" fillId="0" borderId="116" xfId="0" applyFont="1" applyBorder="1" applyAlignment="1">
      <alignment vertical="center"/>
    </xf>
    <xf numFmtId="41" fontId="45" fillId="0" borderId="100" xfId="0" applyNumberFormat="1" applyFont="1" applyBorder="1" applyAlignment="1">
      <alignment vertical="center"/>
    </xf>
    <xf numFmtId="41" fontId="45" fillId="0" borderId="96" xfId="0" applyNumberFormat="1" applyFont="1" applyBorder="1" applyAlignment="1">
      <alignment vertical="center"/>
    </xf>
    <xf numFmtId="41" fontId="45" fillId="0" borderId="201" xfId="0" applyNumberFormat="1" applyFont="1" applyBorder="1" applyAlignment="1">
      <alignment vertical="center"/>
    </xf>
    <xf numFmtId="0" fontId="53" fillId="0" borderId="20" xfId="0" applyFont="1" applyBorder="1" applyAlignment="1">
      <alignment vertical="center"/>
    </xf>
    <xf numFmtId="0" fontId="56" fillId="0" borderId="62" xfId="0" applyFont="1" applyBorder="1" applyAlignment="1">
      <alignment vertical="center"/>
    </xf>
    <xf numFmtId="0" fontId="45" fillId="0" borderId="20" xfId="0" applyFont="1" applyBorder="1" applyAlignment="1">
      <alignment vertical="center" wrapText="1"/>
    </xf>
    <xf numFmtId="0" fontId="45" fillId="0" borderId="29" xfId="0" applyFont="1" applyBorder="1" applyAlignment="1">
      <alignment vertical="center" wrapText="1"/>
    </xf>
    <xf numFmtId="41" fontId="45" fillId="0" borderId="101" xfId="0" applyNumberFormat="1" applyFont="1" applyBorder="1" applyAlignment="1">
      <alignment vertical="center"/>
    </xf>
    <xf numFmtId="41" fontId="45" fillId="0" borderId="97" xfId="0" applyNumberFormat="1" applyFont="1" applyBorder="1" applyAlignment="1">
      <alignment vertical="center"/>
    </xf>
    <xf numFmtId="41" fontId="45" fillId="0" borderId="341" xfId="0" applyNumberFormat="1" applyFont="1" applyBorder="1" applyAlignment="1">
      <alignment vertical="center"/>
    </xf>
    <xf numFmtId="0" fontId="45" fillId="0" borderId="16" xfId="0" applyFont="1" applyBorder="1" applyAlignment="1">
      <alignment vertical="center" wrapText="1"/>
    </xf>
    <xf numFmtId="0" fontId="45" fillId="0" borderId="161" xfId="0" applyFont="1" applyBorder="1" applyAlignment="1">
      <alignment horizontal="distributed" vertical="center"/>
    </xf>
    <xf numFmtId="0" fontId="58" fillId="0" borderId="118" xfId="0" applyFont="1" applyBorder="1" applyAlignment="1">
      <alignment vertical="center"/>
    </xf>
    <xf numFmtId="41" fontId="45" fillId="0" borderId="215" xfId="0" applyNumberFormat="1" applyFont="1" applyBorder="1" applyAlignment="1">
      <alignment vertical="center"/>
    </xf>
    <xf numFmtId="41" fontId="45" fillId="0" borderId="112" xfId="0" applyNumberFormat="1" applyFont="1" applyBorder="1" applyAlignment="1">
      <alignment vertical="center"/>
    </xf>
    <xf numFmtId="41" fontId="45" fillId="0" borderId="252" xfId="0" applyNumberFormat="1" applyFont="1" applyBorder="1" applyAlignment="1">
      <alignment vertical="center"/>
    </xf>
    <xf numFmtId="0" fontId="58" fillId="0" borderId="116" xfId="0" applyFont="1" applyBorder="1" applyAlignment="1">
      <alignment vertical="center"/>
    </xf>
    <xf numFmtId="0" fontId="58" fillId="0" borderId="9" xfId="0" applyFont="1" applyBorder="1" applyAlignment="1">
      <alignment horizontal="distributed" vertical="center"/>
    </xf>
    <xf numFmtId="0" fontId="47" fillId="0" borderId="34" xfId="0" applyFont="1" applyBorder="1" applyAlignment="1">
      <alignment horizontal="distributed" vertical="center"/>
    </xf>
    <xf numFmtId="0" fontId="45" fillId="0" borderId="17" xfId="0" applyFont="1" applyBorder="1" applyAlignment="1">
      <alignment vertical="center"/>
    </xf>
    <xf numFmtId="0" fontId="58" fillId="0" borderId="117" xfId="0" applyFont="1" applyBorder="1" applyAlignment="1">
      <alignment vertical="center"/>
    </xf>
    <xf numFmtId="0" fontId="45" fillId="0" borderId="34" xfId="0" applyFont="1" applyBorder="1" applyAlignment="1">
      <alignment horizontal="distributed" vertical="center" wrapText="1"/>
    </xf>
    <xf numFmtId="0" fontId="45" fillId="0" borderId="31" xfId="0" applyFont="1" applyBorder="1" applyAlignment="1">
      <alignment vertical="center"/>
    </xf>
    <xf numFmtId="0" fontId="58" fillId="0" borderId="20" xfId="0" applyFont="1" applyBorder="1" applyAlignment="1">
      <alignment vertical="center"/>
    </xf>
    <xf numFmtId="0" fontId="45" fillId="0" borderId="29" xfId="0" applyFont="1" applyBorder="1" applyAlignment="1">
      <alignment horizontal="distributed" vertical="center" wrapText="1"/>
    </xf>
    <xf numFmtId="0" fontId="45" fillId="0" borderId="20" xfId="0" applyFont="1" applyBorder="1" applyAlignment="1">
      <alignment horizontal="distributed" vertical="center" wrapText="1"/>
    </xf>
    <xf numFmtId="0" fontId="45" fillId="0" borderId="156" xfId="0" applyFont="1" applyBorder="1" applyAlignment="1">
      <alignment vertical="center"/>
    </xf>
    <xf numFmtId="0" fontId="58" fillId="0" borderId="155" xfId="0" applyFont="1" applyBorder="1" applyAlignment="1">
      <alignment vertical="center"/>
    </xf>
    <xf numFmtId="41" fontId="45" fillId="0" borderId="174" xfId="0" applyNumberFormat="1" applyFont="1" applyBorder="1" applyAlignment="1">
      <alignment vertical="center"/>
    </xf>
    <xf numFmtId="41" fontId="45" fillId="0" borderId="156" xfId="0" applyNumberFormat="1" applyFont="1" applyBorder="1" applyAlignment="1">
      <alignment vertical="center"/>
    </xf>
    <xf numFmtId="41" fontId="45" fillId="0" borderId="179" xfId="0" applyNumberFormat="1" applyFont="1" applyBorder="1" applyAlignment="1">
      <alignment vertical="center"/>
    </xf>
    <xf numFmtId="0" fontId="45" fillId="0" borderId="28" xfId="0" applyFont="1" applyBorder="1" applyAlignment="1">
      <alignment horizontal="distributed" vertical="center" wrapText="1"/>
    </xf>
    <xf numFmtId="41" fontId="45" fillId="0" borderId="83" xfId="0" applyNumberFormat="1" applyFont="1" applyBorder="1" applyAlignment="1">
      <alignment vertical="center"/>
    </xf>
    <xf numFmtId="41" fontId="45" fillId="0" borderId="28" xfId="0" applyNumberFormat="1" applyFont="1" applyBorder="1" applyAlignment="1">
      <alignment vertical="center"/>
    </xf>
    <xf numFmtId="0" fontId="45" fillId="0" borderId="20" xfId="0" applyFont="1" applyBorder="1" applyAlignment="1">
      <alignment vertical="top"/>
    </xf>
    <xf numFmtId="0" fontId="45" fillId="0" borderId="62" xfId="0" applyFont="1" applyBorder="1" applyAlignment="1">
      <alignment vertical="top"/>
    </xf>
    <xf numFmtId="0" fontId="45" fillId="0" borderId="16" xfId="0" applyFont="1" applyBorder="1" applyAlignment="1">
      <alignment horizontal="distributed" vertical="center" wrapText="1"/>
    </xf>
    <xf numFmtId="0" fontId="58" fillId="0" borderId="0" xfId="0" applyFont="1" applyAlignment="1">
      <alignment vertical="center" wrapText="1"/>
    </xf>
    <xf numFmtId="0" fontId="58" fillId="0" borderId="23" xfId="0" applyFont="1" applyBorder="1" applyAlignment="1">
      <alignment vertical="center"/>
    </xf>
    <xf numFmtId="0" fontId="58" fillId="0" borderId="28" xfId="0" applyFont="1" applyBorder="1" applyAlignment="1">
      <alignment vertical="center"/>
    </xf>
    <xf numFmtId="0" fontId="58" fillId="0" borderId="16" xfId="0" applyFont="1" applyBorder="1" applyAlignment="1">
      <alignment vertical="center"/>
    </xf>
    <xf numFmtId="0" fontId="58" fillId="0" borderId="30" xfId="0" applyFont="1" applyBorder="1" applyAlignment="1">
      <alignment vertical="center"/>
    </xf>
    <xf numFmtId="0" fontId="47" fillId="0" borderId="23" xfId="0" applyFont="1" applyBorder="1" applyAlignment="1">
      <alignment vertical="center"/>
    </xf>
    <xf numFmtId="0" fontId="47" fillId="0" borderId="28" xfId="0" applyFont="1" applyBorder="1" applyAlignment="1">
      <alignment vertical="center"/>
    </xf>
    <xf numFmtId="0" fontId="47" fillId="0" borderId="20" xfId="0" applyFont="1" applyBorder="1" applyAlignment="1">
      <alignment vertical="center"/>
    </xf>
    <xf numFmtId="0" fontId="47" fillId="0" borderId="29" xfId="0" applyFont="1" applyBorder="1" applyAlignment="1">
      <alignment vertical="center"/>
    </xf>
    <xf numFmtId="0" fontId="47" fillId="0" borderId="16" xfId="0" applyFont="1" applyBorder="1" applyAlignment="1">
      <alignment vertical="center"/>
    </xf>
    <xf numFmtId="0" fontId="47" fillId="0" borderId="30" xfId="0" applyFont="1" applyBorder="1" applyAlignment="1">
      <alignment vertical="center"/>
    </xf>
    <xf numFmtId="0" fontId="45" fillId="0" borderId="118" xfId="0" applyFont="1" applyBorder="1" applyAlignment="1">
      <alignment vertical="center"/>
    </xf>
    <xf numFmtId="0" fontId="58" fillId="0" borderId="11" xfId="0" applyFont="1" applyBorder="1" applyAlignment="1">
      <alignment horizontal="distributed" vertical="center"/>
    </xf>
    <xf numFmtId="0" fontId="45" fillId="0" borderId="11" xfId="0" applyFont="1" applyBorder="1" applyAlignment="1">
      <alignment horizontal="distributed" vertical="center"/>
    </xf>
    <xf numFmtId="41" fontId="45" fillId="0" borderId="131" xfId="0" applyNumberFormat="1" applyFont="1" applyBorder="1" applyAlignment="1">
      <alignment vertical="center"/>
    </xf>
    <xf numFmtId="41" fontId="45" fillId="0" borderId="188" xfId="0" applyNumberFormat="1" applyFont="1" applyBorder="1" applyAlignment="1">
      <alignment vertical="center"/>
    </xf>
    <xf numFmtId="0" fontId="45" fillId="0" borderId="8" xfId="0" applyFont="1" applyBorder="1" applyAlignment="1">
      <alignment horizontal="distributed" vertical="center"/>
    </xf>
    <xf numFmtId="0" fontId="45" fillId="0" borderId="17" xfId="0" applyFont="1" applyBorder="1" applyAlignment="1">
      <alignment vertical="center" wrapText="1"/>
    </xf>
    <xf numFmtId="41" fontId="45" fillId="0" borderId="13" xfId="0" applyNumberFormat="1" applyFont="1" applyBorder="1" applyAlignment="1">
      <alignment horizontal="center" vertical="center"/>
    </xf>
    <xf numFmtId="41" fontId="45" fillId="0" borderId="82" xfId="0" applyNumberFormat="1" applyFont="1" applyBorder="1" applyAlignment="1">
      <alignment horizontal="center" vertical="center"/>
    </xf>
    <xf numFmtId="41" fontId="45" fillId="0" borderId="31" xfId="0" applyNumberFormat="1" applyFont="1" applyBorder="1" applyAlignment="1">
      <alignment horizontal="center" vertical="center"/>
    </xf>
    <xf numFmtId="0" fontId="53" fillId="0" borderId="8" xfId="0" applyFont="1" applyBorder="1" applyAlignment="1">
      <alignment horizontal="distributed" vertical="center"/>
    </xf>
    <xf numFmtId="0" fontId="58" fillId="0" borderId="24" xfId="0" applyFont="1" applyBorder="1" applyAlignment="1">
      <alignment horizontal="distributed" vertical="center"/>
    </xf>
    <xf numFmtId="41" fontId="53" fillId="0" borderId="50" xfId="0" applyNumberFormat="1" applyFont="1" applyBorder="1" applyAlignment="1">
      <alignment vertical="center"/>
    </xf>
    <xf numFmtId="41" fontId="53" fillId="0" borderId="16" xfId="0" applyNumberFormat="1" applyFont="1" applyBorder="1" applyAlignment="1">
      <alignment vertical="center"/>
    </xf>
    <xf numFmtId="41" fontId="53" fillId="0" borderId="78" xfId="0" applyNumberFormat="1" applyFont="1" applyBorder="1" applyAlignment="1">
      <alignment vertical="center"/>
    </xf>
    <xf numFmtId="41" fontId="53" fillId="0" borderId="85" xfId="0" applyNumberFormat="1" applyFont="1" applyBorder="1" applyAlignment="1">
      <alignment vertical="center"/>
    </xf>
    <xf numFmtId="41" fontId="53" fillId="0" borderId="30" xfId="0" applyNumberFormat="1" applyFont="1" applyBorder="1" applyAlignment="1">
      <alignment vertical="center"/>
    </xf>
    <xf numFmtId="0" fontId="45" fillId="0" borderId="63" xfId="0" applyFont="1" applyBorder="1" applyAlignment="1">
      <alignment vertical="center"/>
    </xf>
    <xf numFmtId="0" fontId="58" fillId="0" borderId="0" xfId="0" applyFont="1" applyAlignment="1">
      <alignment horizontal="distributed" vertical="center"/>
    </xf>
    <xf numFmtId="0" fontId="58" fillId="0" borderId="17" xfId="0" applyFont="1" applyBorder="1" applyAlignment="1">
      <alignment vertical="center"/>
    </xf>
    <xf numFmtId="0" fontId="58" fillId="0" borderId="34" xfId="0" applyFont="1" applyBorder="1" applyAlignment="1">
      <alignment vertical="center"/>
    </xf>
    <xf numFmtId="0" fontId="58" fillId="0" borderId="31" xfId="0" applyFont="1" applyBorder="1" applyAlignment="1">
      <alignment horizontal="distributed" vertical="center"/>
    </xf>
    <xf numFmtId="0" fontId="45" fillId="0" borderId="110" xfId="0" applyFont="1" applyBorder="1" applyAlignment="1">
      <alignment horizontal="distributed" vertical="center"/>
    </xf>
    <xf numFmtId="0" fontId="58" fillId="0" borderId="44" xfId="0" applyFont="1" applyBorder="1" applyAlignment="1">
      <alignment vertical="center"/>
    </xf>
    <xf numFmtId="0" fontId="58" fillId="0" borderId="145" xfId="0" applyFont="1" applyBorder="1" applyAlignment="1">
      <alignment vertical="center"/>
    </xf>
    <xf numFmtId="0" fontId="45" fillId="0" borderId="44" xfId="0" applyFont="1" applyBorder="1" applyAlignment="1">
      <alignment vertical="center"/>
    </xf>
    <xf numFmtId="0" fontId="45" fillId="0" borderId="92" xfId="0" applyFont="1" applyBorder="1" applyAlignment="1">
      <alignment vertical="center"/>
    </xf>
    <xf numFmtId="0" fontId="45" fillId="0" borderId="109" xfId="0" applyFont="1" applyBorder="1" applyAlignment="1">
      <alignment horizontal="distributed" vertical="center" justifyLastLine="1"/>
    </xf>
    <xf numFmtId="0" fontId="45" fillId="0" borderId="71" xfId="0" applyFont="1" applyBorder="1" applyAlignment="1">
      <alignment vertical="center"/>
    </xf>
    <xf numFmtId="0" fontId="45" fillId="0" borderId="67" xfId="0" applyFont="1" applyBorder="1" applyAlignment="1">
      <alignment vertical="center"/>
    </xf>
    <xf numFmtId="0" fontId="45" fillId="0" borderId="23" xfId="0" applyFont="1" applyBorder="1" applyAlignment="1">
      <alignment vertical="center" shrinkToFit="1"/>
    </xf>
    <xf numFmtId="0" fontId="45" fillId="0" borderId="28" xfId="0" applyFont="1" applyBorder="1" applyAlignment="1">
      <alignment vertical="center" shrinkToFit="1"/>
    </xf>
    <xf numFmtId="0" fontId="58" fillId="0" borderId="34" xfId="0" applyFont="1" applyBorder="1" applyAlignment="1">
      <alignment vertical="center" shrinkToFit="1"/>
    </xf>
    <xf numFmtId="41" fontId="45" fillId="0" borderId="116" xfId="0" applyNumberFormat="1" applyFont="1" applyBorder="1" applyAlignment="1">
      <alignment vertical="center"/>
    </xf>
    <xf numFmtId="0" fontId="45" fillId="0" borderId="20" xfId="0" applyFont="1" applyBorder="1" applyAlignment="1">
      <alignment vertical="center" shrinkToFit="1"/>
    </xf>
    <xf numFmtId="0" fontId="45" fillId="0" borderId="29" xfId="0" applyFont="1" applyBorder="1" applyAlignment="1">
      <alignment vertical="center" shrinkToFit="1"/>
    </xf>
    <xf numFmtId="0" fontId="58" fillId="0" borderId="0" xfId="0" applyFont="1" applyAlignment="1">
      <alignment vertical="center" shrinkToFit="1"/>
    </xf>
    <xf numFmtId="41" fontId="45" fillId="0" borderId="128" xfId="0" applyNumberFormat="1" applyFont="1" applyBorder="1" applyAlignment="1">
      <alignment vertical="center"/>
    </xf>
    <xf numFmtId="41" fontId="45" fillId="0" borderId="117" xfId="0" applyNumberFormat="1" applyFont="1" applyBorder="1" applyAlignment="1">
      <alignment vertical="center"/>
    </xf>
    <xf numFmtId="0" fontId="45" fillId="0" borderId="16" xfId="0" applyFont="1" applyBorder="1" applyAlignment="1">
      <alignment vertical="center" shrinkToFit="1"/>
    </xf>
    <xf numFmtId="0" fontId="45" fillId="0" borderId="30" xfId="0" applyFont="1" applyBorder="1" applyAlignment="1">
      <alignment vertical="center" shrinkToFit="1"/>
    </xf>
    <xf numFmtId="0" fontId="58" fillId="0" borderId="24" xfId="0" applyFont="1" applyBorder="1" applyAlignment="1">
      <alignment vertical="center" shrinkToFit="1"/>
    </xf>
    <xf numFmtId="41" fontId="45" fillId="0" borderId="30" xfId="0" applyNumberFormat="1" applyFont="1" applyBorder="1" applyAlignment="1">
      <alignment vertical="center"/>
    </xf>
    <xf numFmtId="0" fontId="58" fillId="0" borderId="34" xfId="0" applyFont="1" applyBorder="1" applyAlignment="1">
      <alignment horizontal="distributed" vertical="center"/>
    </xf>
    <xf numFmtId="0" fontId="58" fillId="0" borderId="6" xfId="0" applyFont="1" applyBorder="1" applyAlignment="1">
      <alignment horizontal="distributed" vertical="center"/>
    </xf>
    <xf numFmtId="41" fontId="45" fillId="0" borderId="171" xfId="0" applyNumberFormat="1" applyFont="1" applyBorder="1" applyAlignment="1">
      <alignment vertical="center"/>
    </xf>
    <xf numFmtId="41" fontId="45" fillId="0" borderId="29" xfId="0" applyNumberFormat="1" applyFont="1" applyBorder="1" applyAlignment="1">
      <alignment vertical="center"/>
    </xf>
    <xf numFmtId="41" fontId="45" fillId="0" borderId="17" xfId="0" applyNumberFormat="1" applyFont="1" applyBorder="1" applyAlignment="1">
      <alignment horizontal="center" vertical="center"/>
    </xf>
    <xf numFmtId="41" fontId="45" fillId="0" borderId="76" xfId="0" applyNumberFormat="1" applyFont="1" applyBorder="1" applyAlignment="1">
      <alignment horizontal="center" vertical="center"/>
    </xf>
    <xf numFmtId="0" fontId="45" fillId="0" borderId="17" xfId="0" applyFont="1" applyBorder="1" applyAlignment="1">
      <alignment vertical="center" shrinkToFit="1"/>
    </xf>
    <xf numFmtId="0" fontId="45" fillId="0" borderId="25" xfId="0" applyFont="1" applyBorder="1" applyAlignment="1">
      <alignment vertical="center" shrinkToFit="1"/>
    </xf>
    <xf numFmtId="0" fontId="45" fillId="0" borderId="25" xfId="0" applyFont="1" applyBorder="1" applyAlignment="1">
      <alignment horizontal="distributed" vertical="center" shrinkToFit="1"/>
    </xf>
    <xf numFmtId="0" fontId="45" fillId="0" borderId="31" xfId="0" applyFont="1" applyBorder="1" applyAlignment="1">
      <alignment vertical="center" shrinkToFit="1"/>
    </xf>
    <xf numFmtId="41" fontId="45" fillId="0" borderId="23" xfId="0" applyNumberFormat="1" applyFont="1" applyBorder="1" applyAlignment="1">
      <alignment vertical="center"/>
    </xf>
    <xf numFmtId="41" fontId="45" fillId="0" borderId="79" xfId="0" applyNumberFormat="1" applyFont="1" applyBorder="1" applyAlignment="1">
      <alignment vertical="center"/>
    </xf>
    <xf numFmtId="0" fontId="58" fillId="0" borderId="23" xfId="0" applyFont="1" applyBorder="1" applyAlignment="1">
      <alignment vertical="center" shrinkToFit="1"/>
    </xf>
    <xf numFmtId="0" fontId="58" fillId="0" borderId="20" xfId="0" applyFont="1" applyBorder="1" applyAlignment="1">
      <alignment vertical="center" shrinkToFit="1"/>
    </xf>
    <xf numFmtId="0" fontId="45" fillId="0" borderId="111" xfId="0" applyFont="1" applyBorder="1" applyAlignment="1">
      <alignment vertical="center"/>
    </xf>
    <xf numFmtId="41" fontId="45" fillId="0" borderId="118" xfId="0" applyNumberFormat="1" applyFont="1" applyBorder="1" applyAlignment="1">
      <alignment vertical="center"/>
    </xf>
    <xf numFmtId="0" fontId="58" fillId="0" borderId="17" xfId="0" applyFont="1" applyBorder="1" applyAlignment="1">
      <alignment vertical="center" shrinkToFit="1"/>
    </xf>
    <xf numFmtId="0" fontId="45" fillId="0" borderId="30" xfId="0" applyFont="1" applyBorder="1" applyAlignment="1">
      <alignment horizontal="distributed" vertical="center" shrinkToFit="1"/>
    </xf>
    <xf numFmtId="0" fontId="45" fillId="0" borderId="16" xfId="0" applyFont="1" applyBorder="1" applyAlignment="1">
      <alignment horizontal="distributed" vertical="center" shrinkToFit="1"/>
    </xf>
    <xf numFmtId="41" fontId="45" fillId="0" borderId="71" xfId="0" applyNumberFormat="1" applyFont="1" applyBorder="1" applyAlignment="1">
      <alignment vertical="center"/>
    </xf>
    <xf numFmtId="0" fontId="45" fillId="0" borderId="132" xfId="0" applyFont="1" applyBorder="1" applyAlignment="1">
      <alignment vertical="center"/>
    </xf>
    <xf numFmtId="41" fontId="45" fillId="0" borderId="103" xfId="0" applyNumberFormat="1" applyFont="1" applyBorder="1" applyAlignment="1">
      <alignment vertical="center"/>
    </xf>
    <xf numFmtId="41" fontId="45" fillId="0" borderId="111" xfId="0" applyNumberFormat="1" applyFont="1" applyBorder="1" applyAlignment="1">
      <alignment vertical="center"/>
    </xf>
    <xf numFmtId="41" fontId="45" fillId="0" borderId="176" xfId="0" applyNumberFormat="1" applyFont="1" applyBorder="1" applyAlignment="1">
      <alignment vertical="center"/>
    </xf>
    <xf numFmtId="0" fontId="58" fillId="0" borderId="20" xfId="0" applyFont="1" applyBorder="1" applyAlignment="1">
      <alignment horizontal="distributed" vertical="center"/>
    </xf>
    <xf numFmtId="0" fontId="45" fillId="0" borderId="23" xfId="0" applyFont="1" applyBorder="1" applyAlignment="1">
      <alignment vertical="center" wrapText="1" shrinkToFit="1"/>
    </xf>
    <xf numFmtId="0" fontId="45" fillId="0" borderId="28" xfId="0" applyFont="1" applyBorder="1" applyAlignment="1">
      <alignment vertical="center" wrapText="1" shrinkToFit="1"/>
    </xf>
    <xf numFmtId="0" fontId="58" fillId="0" borderId="110" xfId="0" applyFont="1" applyBorder="1" applyAlignment="1">
      <alignment horizontal="distributed" vertical="center"/>
    </xf>
    <xf numFmtId="0" fontId="45" fillId="0" borderId="44" xfId="0" applyFont="1" applyBorder="1" applyAlignment="1">
      <alignment vertical="center" wrapText="1" shrinkToFit="1"/>
    </xf>
    <xf numFmtId="0" fontId="45" fillId="0" borderId="145" xfId="0" applyFont="1" applyBorder="1" applyAlignment="1">
      <alignment vertical="center" wrapText="1" shrinkToFit="1"/>
    </xf>
    <xf numFmtId="0" fontId="58" fillId="0" borderId="4" xfId="0" applyFont="1" applyBorder="1" applyAlignment="1">
      <alignment vertical="center" shrinkToFit="1"/>
    </xf>
    <xf numFmtId="0" fontId="45" fillId="0" borderId="98" xfId="0" applyFont="1" applyBorder="1" applyAlignment="1">
      <alignment vertical="center"/>
    </xf>
    <xf numFmtId="0" fontId="45" fillId="0" borderId="187" xfId="0" applyFont="1" applyBorder="1" applyAlignment="1">
      <alignment horizontal="distributed" vertical="center"/>
    </xf>
    <xf numFmtId="0" fontId="45" fillId="0" borderId="102" xfId="0" applyFont="1" applyBorder="1" applyAlignment="1">
      <alignment vertical="center"/>
    </xf>
    <xf numFmtId="41" fontId="45" fillId="0" borderId="99" xfId="0" applyNumberFormat="1" applyFont="1" applyBorder="1" applyAlignment="1">
      <alignment vertical="center"/>
    </xf>
    <xf numFmtId="41" fontId="45" fillId="0" borderId="98" xfId="0" applyNumberFormat="1" applyFont="1" applyBorder="1" applyAlignment="1">
      <alignment vertical="center"/>
    </xf>
    <xf numFmtId="41" fontId="45" fillId="0" borderId="342" xfId="0" applyNumberFormat="1" applyFont="1" applyBorder="1" applyAlignment="1">
      <alignment vertical="center"/>
    </xf>
    <xf numFmtId="41" fontId="45" fillId="0" borderId="91" xfId="0" applyNumberFormat="1" applyFont="1" applyBorder="1" applyAlignment="1">
      <alignment vertical="center"/>
    </xf>
    <xf numFmtId="41" fontId="45" fillId="0" borderId="80" xfId="0" applyNumberFormat="1" applyFont="1" applyBorder="1" applyAlignment="1">
      <alignment vertical="center"/>
    </xf>
    <xf numFmtId="41" fontId="45" fillId="0" borderId="92" xfId="0" applyNumberFormat="1" applyFont="1" applyBorder="1" applyAlignment="1">
      <alignment vertical="center"/>
    </xf>
    <xf numFmtId="0" fontId="53" fillId="0" borderId="2" xfId="0" applyFont="1" applyBorder="1" applyAlignment="1">
      <alignment horizontal="distributed" vertical="center"/>
    </xf>
    <xf numFmtId="0" fontId="53" fillId="0" borderId="109" xfId="0" applyFont="1" applyBorder="1" applyAlignment="1">
      <alignment horizontal="distributed" vertical="center"/>
    </xf>
    <xf numFmtId="41" fontId="53" fillId="0" borderId="171" xfId="0" applyNumberFormat="1" applyFont="1" applyBorder="1" applyAlignment="1">
      <alignment vertical="center"/>
    </xf>
    <xf numFmtId="41" fontId="53" fillId="0" borderId="19" xfId="0" applyNumberFormat="1" applyFont="1" applyBorder="1" applyAlignment="1">
      <alignment vertical="center"/>
    </xf>
    <xf numFmtId="41" fontId="53" fillId="0" borderId="28" xfId="0" applyNumberFormat="1" applyFont="1" applyBorder="1" applyAlignment="1">
      <alignment vertical="center"/>
    </xf>
    <xf numFmtId="41" fontId="45" fillId="0" borderId="19" xfId="0" applyNumberFormat="1" applyFont="1" applyBorder="1" applyAlignment="1">
      <alignment horizontal="center" vertical="center"/>
    </xf>
    <xf numFmtId="41" fontId="45" fillId="0" borderId="83" xfId="0" applyNumberFormat="1" applyFont="1" applyBorder="1" applyAlignment="1">
      <alignment horizontal="center" vertical="center"/>
    </xf>
    <xf numFmtId="41" fontId="45" fillId="0" borderId="28" xfId="0" applyNumberFormat="1" applyFont="1" applyBorder="1" applyAlignment="1">
      <alignment horizontal="center" vertical="center"/>
    </xf>
    <xf numFmtId="0" fontId="45" fillId="0" borderId="109" xfId="0" applyFont="1" applyBorder="1" applyAlignment="1">
      <alignment horizontal="distributed" vertical="center" wrapText="1" justifyLastLine="1"/>
    </xf>
    <xf numFmtId="41" fontId="45" fillId="0" borderId="157" xfId="0" applyNumberFormat="1" applyFont="1" applyBorder="1" applyAlignment="1">
      <alignment vertical="center"/>
    </xf>
    <xf numFmtId="41" fontId="45" fillId="0" borderId="132" xfId="0" applyNumberFormat="1" applyFont="1" applyBorder="1" applyAlignment="1">
      <alignment vertical="center"/>
    </xf>
    <xf numFmtId="41" fontId="45" fillId="0" borderId="296" xfId="0" applyNumberFormat="1" applyFont="1" applyBorder="1" applyAlignment="1">
      <alignment vertical="center"/>
    </xf>
    <xf numFmtId="0" fontId="45" fillId="0" borderId="207" xfId="0" applyFont="1" applyBorder="1" applyAlignment="1">
      <alignment horizontal="distributed" vertical="center"/>
    </xf>
    <xf numFmtId="0" fontId="45" fillId="0" borderId="18" xfId="0" applyFont="1" applyBorder="1" applyAlignment="1">
      <alignment vertical="center"/>
    </xf>
    <xf numFmtId="0" fontId="45" fillId="0" borderId="32" xfId="0" applyFont="1" applyBorder="1" applyAlignment="1">
      <alignment vertical="center"/>
    </xf>
    <xf numFmtId="0" fontId="45" fillId="0" borderId="26" xfId="0" applyFont="1" applyBorder="1" applyAlignment="1">
      <alignment horizontal="distributed" vertical="center"/>
    </xf>
    <xf numFmtId="0" fontId="47" fillId="0" borderId="26" xfId="0" applyFont="1" applyBorder="1" applyAlignment="1">
      <alignment horizontal="distributed" vertical="center"/>
    </xf>
    <xf numFmtId="0" fontId="45" fillId="0" borderId="32" xfId="0" applyFont="1" applyBorder="1" applyAlignment="1">
      <alignment horizontal="distributed" vertical="center"/>
    </xf>
    <xf numFmtId="41" fontId="45" fillId="0" borderId="14" xfId="0" applyNumberFormat="1" applyFont="1" applyBorder="1" applyAlignment="1">
      <alignment vertical="center"/>
    </xf>
    <xf numFmtId="41" fontId="45" fillId="0" borderId="18" xfId="0" applyNumberFormat="1" applyFont="1" applyBorder="1" applyAlignment="1">
      <alignment vertical="center"/>
    </xf>
    <xf numFmtId="41" fontId="45" fillId="0" borderId="254" xfId="0" applyNumberFormat="1" applyFont="1" applyBorder="1" applyAlignment="1">
      <alignment vertical="center"/>
    </xf>
    <xf numFmtId="41" fontId="45" fillId="0" borderId="4" xfId="0" applyNumberFormat="1" applyFont="1" applyBorder="1" applyAlignment="1">
      <alignment vertical="center"/>
    </xf>
    <xf numFmtId="0" fontId="45" fillId="0" borderId="171" xfId="0" applyFont="1" applyBorder="1" applyAlignment="1" applyProtection="1">
      <alignment horizontal="right" vertical="center"/>
      <protection locked="0"/>
    </xf>
    <xf numFmtId="0" fontId="45" fillId="0" borderId="22" xfId="0" applyFont="1" applyBorder="1" applyAlignment="1" applyProtection="1">
      <alignment horizontal="right" vertical="center"/>
      <protection locked="0"/>
    </xf>
    <xf numFmtId="177" fontId="45" fillId="0" borderId="50" xfId="0" applyNumberFormat="1" applyFont="1" applyBorder="1" applyAlignment="1" applyProtection="1">
      <alignment vertical="center" shrinkToFit="1"/>
      <protection locked="0"/>
    </xf>
    <xf numFmtId="0" fontId="53" fillId="0" borderId="25" xfId="0" applyFont="1" applyBorder="1" applyAlignment="1" applyProtection="1">
      <alignment horizontal="distributed" vertical="center"/>
      <protection locked="0"/>
    </xf>
    <xf numFmtId="177" fontId="45" fillId="2" borderId="171" xfId="1" applyNumberFormat="1" applyFont="1" applyFill="1" applyBorder="1" applyAlignment="1">
      <alignment horizontal="right" vertical="center"/>
    </xf>
    <xf numFmtId="0" fontId="54" fillId="0" borderId="0" xfId="0" applyFont="1" applyFill="1" applyAlignment="1" applyProtection="1">
      <alignment horizontal="distributed" vertical="center"/>
      <protection locked="0"/>
    </xf>
    <xf numFmtId="0" fontId="52" fillId="0" borderId="0" xfId="0" applyFont="1" applyFill="1" applyAlignment="1" applyProtection="1">
      <alignment horizontal="distributed" vertical="center"/>
      <protection locked="0"/>
    </xf>
    <xf numFmtId="177" fontId="53" fillId="0" borderId="337" xfId="0" applyNumberFormat="1" applyFont="1" applyBorder="1" applyAlignment="1" applyProtection="1">
      <alignment vertical="center"/>
      <protection locked="0"/>
    </xf>
    <xf numFmtId="177" fontId="53" fillId="0" borderId="34" xfId="0" applyNumberFormat="1" applyFont="1" applyBorder="1" applyAlignment="1" applyProtection="1">
      <alignment vertical="center"/>
      <protection locked="0"/>
    </xf>
    <xf numFmtId="0" fontId="45" fillId="0" borderId="72" xfId="0" applyFont="1" applyBorder="1" applyProtection="1">
      <protection locked="0"/>
    </xf>
    <xf numFmtId="177" fontId="53" fillId="0" borderId="28" xfId="0" applyNumberFormat="1" applyFont="1" applyBorder="1" applyAlignment="1" applyProtection="1">
      <alignment vertical="center"/>
      <protection locked="0"/>
    </xf>
    <xf numFmtId="0" fontId="66" fillId="0" borderId="218" xfId="0" applyFont="1" applyBorder="1" applyAlignment="1" applyProtection="1">
      <alignment horizontal="center" vertical="center"/>
      <protection locked="0"/>
    </xf>
    <xf numFmtId="177" fontId="45" fillId="0" borderId="338" xfId="0" applyNumberFormat="1" applyFont="1" applyBorder="1" applyAlignment="1" applyProtection="1">
      <alignment vertical="center"/>
      <protection locked="0"/>
    </xf>
    <xf numFmtId="0" fontId="50" fillId="0" borderId="218" xfId="0" applyFont="1" applyBorder="1" applyAlignment="1" applyProtection="1">
      <alignment horizontal="center" vertical="center"/>
      <protection locked="0"/>
    </xf>
    <xf numFmtId="0" fontId="47" fillId="0" borderId="218" xfId="0" applyFont="1" applyBorder="1" applyAlignment="1" applyProtection="1">
      <alignment horizontal="center" vertical="center"/>
      <protection locked="0"/>
    </xf>
    <xf numFmtId="177" fontId="45" fillId="0" borderId="339" xfId="0" applyNumberFormat="1" applyFont="1" applyBorder="1" applyAlignment="1" applyProtection="1">
      <alignment vertical="center"/>
      <protection locked="0"/>
    </xf>
    <xf numFmtId="0" fontId="47" fillId="0" borderId="105" xfId="0" applyFont="1" applyBorder="1" applyAlignment="1" applyProtection="1">
      <alignment horizontal="center" vertical="center"/>
      <protection locked="0"/>
    </xf>
    <xf numFmtId="177" fontId="53" fillId="0" borderId="338" xfId="0" applyNumberFormat="1" applyFont="1" applyBorder="1" applyAlignment="1" applyProtection="1">
      <alignment vertical="center"/>
      <protection locked="0"/>
    </xf>
    <xf numFmtId="0" fontId="47" fillId="0" borderId="72" xfId="0" applyFont="1" applyBorder="1" applyAlignment="1" applyProtection="1">
      <alignment horizontal="center" vertical="center"/>
      <protection locked="0"/>
    </xf>
    <xf numFmtId="177" fontId="45" fillId="0" borderId="29" xfId="0" applyNumberFormat="1" applyFont="1" applyBorder="1" applyAlignment="1" applyProtection="1">
      <alignment vertical="center"/>
      <protection locked="0"/>
    </xf>
    <xf numFmtId="0" fontId="45" fillId="0" borderId="62" xfId="0" applyFont="1" applyBorder="1" applyAlignment="1" applyProtection="1">
      <alignment horizontal="center" vertical="center"/>
      <protection locked="0"/>
    </xf>
    <xf numFmtId="177" fontId="45" fillId="0" borderId="30" xfId="0" applyNumberFormat="1" applyFont="1" applyBorder="1" applyAlignment="1" applyProtection="1">
      <alignment vertical="center"/>
      <protection locked="0"/>
    </xf>
    <xf numFmtId="0" fontId="45" fillId="0" borderId="67" xfId="0" applyFont="1" applyBorder="1" applyAlignment="1" applyProtection="1">
      <alignment horizontal="center" vertical="center"/>
      <protection locked="0"/>
    </xf>
    <xf numFmtId="177" fontId="53" fillId="0" borderId="29" xfId="0" applyNumberFormat="1" applyFont="1" applyBorder="1" applyAlignment="1" applyProtection="1">
      <alignment vertical="center"/>
      <protection locked="0"/>
    </xf>
    <xf numFmtId="0" fontId="53" fillId="0" borderId="62" xfId="0" applyFont="1" applyBorder="1" applyAlignment="1" applyProtection="1">
      <alignment horizontal="center" vertical="center"/>
      <protection locked="0"/>
    </xf>
    <xf numFmtId="0" fontId="66" fillId="0" borderId="62" xfId="0" applyFont="1" applyBorder="1" applyAlignment="1" applyProtection="1">
      <alignment horizontal="center" vertical="center"/>
      <protection locked="0"/>
    </xf>
    <xf numFmtId="177" fontId="45" fillId="0" borderId="340" xfId="0" applyNumberFormat="1" applyFont="1" applyBorder="1" applyAlignment="1" applyProtection="1">
      <alignment vertical="center"/>
      <protection locked="0"/>
    </xf>
    <xf numFmtId="177" fontId="45" fillId="0" borderId="145" xfId="0" applyNumberFormat="1" applyFont="1" applyBorder="1" applyAlignment="1" applyProtection="1">
      <alignment vertical="center"/>
      <protection locked="0"/>
    </xf>
    <xf numFmtId="0" fontId="45" fillId="0" borderId="92" xfId="0" applyFont="1" applyBorder="1" applyAlignment="1" applyProtection="1">
      <alignment horizontal="center" vertical="center"/>
      <protection locked="0"/>
    </xf>
    <xf numFmtId="0" fontId="47" fillId="0" borderId="30" xfId="0" applyFont="1" applyBorder="1" applyAlignment="1" applyProtection="1">
      <alignment vertical="center" wrapText="1"/>
      <protection locked="0"/>
    </xf>
    <xf numFmtId="41" fontId="45" fillId="0" borderId="16" xfId="0" applyNumberFormat="1" applyFont="1" applyFill="1" applyBorder="1" applyAlignment="1">
      <alignment vertical="center"/>
    </xf>
    <xf numFmtId="177" fontId="45" fillId="0" borderId="103" xfId="0" applyNumberFormat="1" applyFont="1" applyFill="1" applyBorder="1" applyAlignment="1">
      <alignment vertical="center"/>
    </xf>
    <xf numFmtId="177" fontId="45" fillId="0" borderId="171" xfId="0" applyNumberFormat="1" applyFont="1" applyFill="1" applyBorder="1" applyAlignment="1">
      <alignment vertical="center"/>
    </xf>
    <xf numFmtId="177" fontId="45" fillId="0" borderId="50" xfId="0" applyNumberFormat="1" applyFont="1" applyFill="1" applyBorder="1" applyAlignment="1">
      <alignment vertical="center"/>
    </xf>
    <xf numFmtId="177" fontId="53" fillId="0" borderId="17" xfId="0" applyNumberFormat="1" applyFont="1" applyFill="1" applyBorder="1" applyAlignment="1">
      <alignment vertical="center"/>
    </xf>
    <xf numFmtId="177" fontId="53" fillId="0" borderId="119" xfId="0" applyNumberFormat="1" applyFont="1" applyFill="1" applyBorder="1" applyAlignment="1">
      <alignment vertical="center"/>
    </xf>
    <xf numFmtId="177" fontId="45" fillId="0" borderId="229" xfId="0" applyNumberFormat="1" applyFont="1" applyFill="1" applyBorder="1" applyAlignment="1">
      <alignment vertical="center"/>
    </xf>
    <xf numFmtId="177" fontId="45" fillId="0" borderId="221" xfId="0" applyNumberFormat="1" applyFont="1" applyFill="1" applyBorder="1" applyAlignment="1">
      <alignment vertical="center"/>
    </xf>
    <xf numFmtId="177" fontId="45" fillId="0" borderId="245" xfId="0" applyNumberFormat="1" applyFont="1" applyFill="1" applyBorder="1" applyAlignment="1">
      <alignment vertical="center"/>
    </xf>
    <xf numFmtId="177" fontId="45" fillId="0" borderId="316" xfId="0" applyNumberFormat="1" applyFont="1" applyFill="1" applyBorder="1" applyAlignment="1">
      <alignment vertical="center"/>
    </xf>
    <xf numFmtId="177" fontId="53" fillId="0" borderId="230" xfId="0" applyNumberFormat="1" applyFont="1" applyFill="1" applyBorder="1" applyAlignment="1">
      <alignment vertical="center"/>
    </xf>
    <xf numFmtId="177" fontId="53" fillId="0" borderId="223" xfId="0" applyNumberFormat="1" applyFont="1" applyFill="1" applyBorder="1" applyAlignment="1">
      <alignment vertical="center"/>
    </xf>
    <xf numFmtId="177" fontId="53" fillId="0" borderId="247" xfId="0" applyNumberFormat="1" applyFont="1" applyFill="1" applyBorder="1" applyAlignment="1">
      <alignment vertical="center"/>
    </xf>
    <xf numFmtId="177" fontId="53" fillId="0" borderId="317" xfId="0" applyNumberFormat="1" applyFont="1" applyFill="1" applyBorder="1" applyAlignment="1">
      <alignment vertical="center"/>
    </xf>
    <xf numFmtId="177" fontId="45" fillId="0" borderId="228" xfId="0" applyNumberFormat="1" applyFont="1" applyFill="1" applyBorder="1" applyAlignment="1">
      <alignment vertical="center"/>
    </xf>
    <xf numFmtId="177" fontId="45" fillId="0" borderId="239" xfId="0" applyNumberFormat="1" applyFont="1" applyFill="1" applyBorder="1" applyAlignment="1">
      <alignment vertical="center"/>
    </xf>
    <xf numFmtId="177" fontId="45" fillId="0" borderId="243" xfId="0" applyNumberFormat="1" applyFont="1" applyFill="1" applyBorder="1" applyAlignment="1">
      <alignment vertical="center"/>
    </xf>
    <xf numFmtId="177" fontId="45" fillId="0" borderId="318" xfId="0" applyNumberFormat="1" applyFont="1" applyFill="1" applyBorder="1" applyAlignment="1">
      <alignment vertical="center"/>
    </xf>
    <xf numFmtId="177" fontId="45" fillId="0" borderId="230" xfId="0" applyNumberFormat="1" applyFont="1" applyFill="1" applyBorder="1" applyAlignment="1">
      <alignment vertical="center"/>
    </xf>
    <xf numFmtId="177" fontId="45" fillId="0" borderId="223" xfId="0" applyNumberFormat="1" applyFont="1" applyFill="1" applyBorder="1" applyAlignment="1">
      <alignment vertical="center"/>
    </xf>
    <xf numFmtId="177" fontId="45" fillId="0" borderId="247" xfId="0" applyNumberFormat="1" applyFont="1" applyFill="1" applyBorder="1" applyAlignment="1">
      <alignment vertical="center"/>
    </xf>
    <xf numFmtId="177" fontId="45" fillId="0" borderId="317" xfId="0" applyNumberFormat="1" applyFont="1" applyFill="1" applyBorder="1" applyAlignment="1">
      <alignment vertical="center"/>
    </xf>
    <xf numFmtId="177" fontId="45" fillId="0" borderId="236" xfId="0" applyNumberFormat="1" applyFont="1" applyFill="1" applyBorder="1" applyAlignment="1">
      <alignment vertical="center"/>
    </xf>
    <xf numFmtId="177" fontId="45" fillId="0" borderId="227" xfId="0" applyNumberFormat="1" applyFont="1" applyFill="1" applyBorder="1" applyAlignment="1">
      <alignment vertical="center"/>
    </xf>
    <xf numFmtId="177" fontId="45" fillId="0" borderId="248" xfId="0" applyNumberFormat="1" applyFont="1" applyFill="1" applyBorder="1" applyAlignment="1">
      <alignment vertical="center"/>
    </xf>
    <xf numFmtId="177" fontId="45" fillId="0" borderId="319" xfId="0" applyNumberFormat="1" applyFont="1" applyFill="1" applyBorder="1" applyAlignment="1">
      <alignment vertical="center"/>
    </xf>
    <xf numFmtId="0" fontId="47" fillId="0" borderId="0" xfId="0" applyFont="1" applyFill="1"/>
    <xf numFmtId="177" fontId="45" fillId="0" borderId="86" xfId="0" applyNumberFormat="1" applyFont="1" applyFill="1" applyBorder="1" applyAlignment="1">
      <alignment vertical="center"/>
    </xf>
    <xf numFmtId="177" fontId="45" fillId="0" borderId="87" xfId="0" applyNumberFormat="1" applyFont="1" applyFill="1" applyBorder="1" applyAlignment="1">
      <alignment vertical="center"/>
    </xf>
    <xf numFmtId="177" fontId="45" fillId="0" borderId="88" xfId="0" applyNumberFormat="1" applyFont="1" applyFill="1" applyBorder="1" applyAlignment="1">
      <alignment vertical="center"/>
    </xf>
    <xf numFmtId="177" fontId="45" fillId="0" borderId="90" xfId="0" applyNumberFormat="1" applyFont="1" applyFill="1" applyBorder="1" applyAlignment="1">
      <alignment vertical="center"/>
    </xf>
    <xf numFmtId="177" fontId="45" fillId="0" borderId="221" xfId="0" applyNumberFormat="1" applyFont="1" applyFill="1" applyBorder="1"/>
    <xf numFmtId="177" fontId="45" fillId="0" borderId="223" xfId="0" applyNumberFormat="1" applyFont="1" applyFill="1" applyBorder="1"/>
    <xf numFmtId="0" fontId="52" fillId="0" borderId="9" xfId="0" applyFont="1" applyFill="1" applyBorder="1" applyAlignment="1" applyProtection="1">
      <alignment horizontal="distributed" vertical="center"/>
      <protection locked="0"/>
    </xf>
    <xf numFmtId="0" fontId="52" fillId="0" borderId="20" xfId="0" applyFont="1" applyFill="1" applyBorder="1" applyAlignment="1" applyProtection="1">
      <alignment horizontal="distributed" vertical="center"/>
      <protection locked="0"/>
    </xf>
    <xf numFmtId="0" fontId="52" fillId="0" borderId="29" xfId="0" applyFont="1" applyFill="1" applyBorder="1" applyAlignment="1" applyProtection="1">
      <alignment horizontal="distributed" vertical="center"/>
      <protection locked="0"/>
    </xf>
    <xf numFmtId="0" fontId="45" fillId="0" borderId="29" xfId="0" applyFont="1" applyFill="1" applyBorder="1" applyAlignment="1" applyProtection="1">
      <alignment horizontal="distributed" vertical="center"/>
      <protection locked="0"/>
    </xf>
    <xf numFmtId="0" fontId="45" fillId="0" borderId="0" xfId="0" applyFont="1" applyFill="1" applyAlignment="1" applyProtection="1">
      <alignment horizontal="distributed" vertical="center"/>
      <protection locked="0"/>
    </xf>
    <xf numFmtId="0" fontId="45" fillId="0" borderId="0" xfId="0" applyFont="1" applyFill="1" applyAlignment="1" applyProtection="1">
      <alignment vertical="center" shrinkToFit="1"/>
      <protection locked="0"/>
    </xf>
    <xf numFmtId="0" fontId="45" fillId="0" borderId="29" xfId="0" applyFont="1" applyFill="1" applyBorder="1" applyAlignment="1" applyProtection="1">
      <alignment vertical="center"/>
      <protection locked="0"/>
    </xf>
    <xf numFmtId="0" fontId="45" fillId="0" borderId="20" xfId="0" applyFont="1" applyFill="1" applyBorder="1" applyAlignment="1" applyProtection="1">
      <alignment vertical="center"/>
      <protection locked="0"/>
    </xf>
    <xf numFmtId="0" fontId="45" fillId="0" borderId="0" xfId="0" applyFont="1" applyFill="1" applyAlignment="1" applyProtection="1">
      <alignment horizontal="left" vertical="center"/>
      <protection locked="0"/>
    </xf>
    <xf numFmtId="177" fontId="45" fillId="0" borderId="20" xfId="0" applyNumberFormat="1" applyFont="1" applyFill="1" applyBorder="1" applyAlignment="1">
      <alignment vertical="center"/>
    </xf>
    <xf numFmtId="177" fontId="45" fillId="0" borderId="77" xfId="0" applyNumberFormat="1" applyFont="1" applyFill="1" applyBorder="1" applyAlignment="1">
      <alignment vertical="center"/>
    </xf>
    <xf numFmtId="177" fontId="45" fillId="0" borderId="29" xfId="0" applyNumberFormat="1" applyFont="1" applyFill="1" applyBorder="1" applyAlignment="1">
      <alignment vertical="center"/>
    </xf>
    <xf numFmtId="177" fontId="45" fillId="0" borderId="84" xfId="0" applyNumberFormat="1" applyFont="1" applyFill="1" applyBorder="1" applyAlignment="1">
      <alignment vertical="center"/>
    </xf>
    <xf numFmtId="177" fontId="45" fillId="0" borderId="0" xfId="0" applyNumberFormat="1" applyFont="1" applyFill="1" applyBorder="1" applyAlignment="1">
      <alignment vertical="center"/>
    </xf>
    <xf numFmtId="177" fontId="45" fillId="0" borderId="163" xfId="0" applyNumberFormat="1" applyFont="1" applyFill="1" applyBorder="1" applyAlignment="1">
      <alignment vertical="center"/>
    </xf>
    <xf numFmtId="177" fontId="45" fillId="0" borderId="309" xfId="0" applyNumberFormat="1" applyFont="1" applyFill="1" applyBorder="1" applyAlignment="1">
      <alignment vertical="center"/>
    </xf>
    <xf numFmtId="0" fontId="45" fillId="0" borderId="218"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64"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54" fillId="0" borderId="34" xfId="0" applyFont="1" applyFill="1" applyBorder="1" applyAlignment="1" applyProtection="1">
      <alignment horizontal="distributed" vertical="center"/>
      <protection locked="0"/>
    </xf>
    <xf numFmtId="0" fontId="54" fillId="0" borderId="9" xfId="0" applyFont="1" applyFill="1" applyBorder="1" applyAlignment="1" applyProtection="1">
      <alignment horizontal="distributed" vertical="center"/>
      <protection locked="0"/>
    </xf>
    <xf numFmtId="0" fontId="54" fillId="0" borderId="20" xfId="0" applyFont="1" applyFill="1" applyBorder="1" applyAlignment="1" applyProtection="1">
      <alignment horizontal="distributed" vertical="center"/>
      <protection locked="0"/>
    </xf>
    <xf numFmtId="0" fontId="53" fillId="0" borderId="0" xfId="0" applyFont="1" applyFill="1" applyAlignment="1" applyProtection="1">
      <alignment horizontal="distributed" vertical="center"/>
      <protection locked="0"/>
    </xf>
    <xf numFmtId="0" fontId="54" fillId="0" borderId="29" xfId="0" applyFont="1" applyFill="1" applyBorder="1" applyAlignment="1" applyProtection="1">
      <alignment horizontal="distributed" vertical="center"/>
      <protection locked="0"/>
    </xf>
    <xf numFmtId="0" fontId="55" fillId="0" borderId="29" xfId="0" applyFont="1" applyFill="1" applyBorder="1" applyAlignment="1" applyProtection="1">
      <alignment horizontal="distributed" vertical="center"/>
      <protection locked="0"/>
    </xf>
    <xf numFmtId="0" fontId="55" fillId="0" borderId="0" xfId="0" applyFont="1" applyFill="1" applyAlignment="1" applyProtection="1">
      <alignment horizontal="distributed" vertical="center"/>
      <protection locked="0"/>
    </xf>
    <xf numFmtId="0" fontId="55" fillId="0" borderId="0" xfId="0" applyFont="1" applyFill="1" applyAlignment="1" applyProtection="1">
      <alignment vertical="center"/>
      <protection locked="0"/>
    </xf>
    <xf numFmtId="0" fontId="55" fillId="0" borderId="29" xfId="0" applyFont="1" applyFill="1" applyBorder="1" applyAlignment="1" applyProtection="1">
      <alignment vertical="center"/>
      <protection locked="0"/>
    </xf>
    <xf numFmtId="0" fontId="55" fillId="0" borderId="20" xfId="0" applyFont="1" applyFill="1" applyBorder="1" applyAlignment="1" applyProtection="1">
      <alignment vertical="center"/>
      <protection locked="0"/>
    </xf>
    <xf numFmtId="0" fontId="56" fillId="0" borderId="0" xfId="0" applyFont="1" applyFill="1" applyAlignment="1" applyProtection="1">
      <alignment horizontal="center" vertical="center"/>
      <protection locked="0"/>
    </xf>
    <xf numFmtId="0" fontId="55" fillId="0" borderId="62" xfId="0" applyFont="1" applyFill="1" applyBorder="1" applyAlignment="1" applyProtection="1">
      <alignment horizontal="distributed" vertical="center"/>
      <protection locked="0"/>
    </xf>
    <xf numFmtId="0" fontId="52" fillId="0" borderId="0" xfId="0" applyFont="1" applyFill="1" applyAlignment="1" applyProtection="1">
      <alignment vertical="center"/>
      <protection locked="0"/>
    </xf>
    <xf numFmtId="0" fontId="52" fillId="0" borderId="29" xfId="0" applyFont="1" applyFill="1" applyBorder="1" applyAlignment="1" applyProtection="1">
      <alignment vertical="center"/>
      <protection locked="0"/>
    </xf>
    <xf numFmtId="0" fontId="52" fillId="0" borderId="20" xfId="0" applyFont="1" applyFill="1" applyBorder="1" applyAlignment="1" applyProtection="1">
      <alignment vertical="center"/>
      <protection locked="0"/>
    </xf>
    <xf numFmtId="0" fontId="52" fillId="0" borderId="62" xfId="0" applyFont="1" applyFill="1" applyBorder="1" applyAlignment="1" applyProtection="1">
      <alignment horizontal="distributed" vertical="center"/>
      <protection locked="0"/>
    </xf>
    <xf numFmtId="0" fontId="45" fillId="0" borderId="0" xfId="2" applyFont="1" applyFill="1" applyAlignment="1" applyProtection="1">
      <alignment vertical="center" shrinkToFit="1"/>
      <protection locked="0"/>
    </xf>
    <xf numFmtId="177" fontId="45" fillId="0" borderId="84" xfId="2" applyNumberFormat="1" applyFont="1" applyFill="1" applyBorder="1" applyAlignment="1" applyProtection="1">
      <alignment vertical="center" shrinkToFit="1"/>
      <protection locked="0"/>
    </xf>
    <xf numFmtId="177" fontId="45" fillId="0" borderId="91" xfId="2" applyNumberFormat="1" applyFont="1" applyFill="1" applyBorder="1" applyAlignment="1" applyProtection="1">
      <alignment vertical="center" shrinkToFit="1"/>
      <protection locked="0"/>
    </xf>
    <xf numFmtId="0" fontId="45" fillId="0" borderId="24" xfId="2" applyFont="1" applyFill="1" applyBorder="1" applyAlignment="1" applyProtection="1">
      <alignment vertical="center" shrinkToFit="1"/>
      <protection locked="0"/>
    </xf>
    <xf numFmtId="0" fontId="98" fillId="0" borderId="0" xfId="0" applyFont="1" applyFill="1" applyAlignment="1">
      <alignment horizontal="distributed" vertical="center"/>
    </xf>
    <xf numFmtId="0" fontId="52" fillId="0" borderId="62" xfId="0" applyFont="1" applyFill="1" applyBorder="1" applyAlignment="1">
      <alignment horizontal="center" vertical="center"/>
    </xf>
    <xf numFmtId="0" fontId="45" fillId="0" borderId="0" xfId="0" applyFont="1" applyFill="1" applyAlignment="1">
      <alignment horizontal="distributed" vertical="center"/>
    </xf>
    <xf numFmtId="0" fontId="5" fillId="0" borderId="0" xfId="0" applyFont="1" applyAlignment="1">
      <alignment horizontal="left" vertical="top" wrapText="1"/>
    </xf>
    <xf numFmtId="0" fontId="3" fillId="0" borderId="0" xfId="0" quotePrefix="1" applyFont="1" applyAlignment="1">
      <alignment horizontal="right"/>
    </xf>
    <xf numFmtId="0" fontId="3" fillId="0" borderId="0" xfId="0" applyFont="1" applyAlignment="1">
      <alignment horizontal="right"/>
    </xf>
    <xf numFmtId="0" fontId="4" fillId="0" borderId="0" xfId="0" applyFont="1" applyAlignment="1">
      <alignment horizontal="left" vertical="center" wrapText="1"/>
    </xf>
    <xf numFmtId="0" fontId="4" fillId="0" borderId="0" xfId="0" applyFont="1" applyAlignment="1">
      <alignment vertical="center"/>
    </xf>
    <xf numFmtId="0" fontId="15" fillId="0" borderId="1" xfId="0" applyFont="1" applyBorder="1" applyAlignment="1">
      <alignment horizontal="center" vertical="center" justifyLastLine="1"/>
    </xf>
    <xf numFmtId="0" fontId="15" fillId="0" borderId="2" xfId="0" applyFont="1" applyBorder="1" applyAlignment="1">
      <alignment horizontal="center" vertical="center" justifyLastLine="1"/>
    </xf>
    <xf numFmtId="0" fontId="15" fillId="0" borderId="12" xfId="0" applyFont="1" applyBorder="1" applyAlignment="1">
      <alignment horizontal="center" vertical="center" justifyLastLine="1"/>
    </xf>
    <xf numFmtId="0" fontId="15" fillId="0" borderId="13" xfId="0" applyFont="1" applyBorder="1" applyAlignment="1">
      <alignment horizontal="center" vertical="center" justifyLastLine="1"/>
    </xf>
    <xf numFmtId="0" fontId="15" fillId="0" borderId="52" xfId="0" applyFont="1" applyBorder="1" applyAlignment="1">
      <alignment horizontal="center" vertical="center" justifyLastLine="1"/>
    </xf>
    <xf numFmtId="0" fontId="15" fillId="0" borderId="53" xfId="0" applyFont="1" applyBorder="1" applyAlignment="1">
      <alignment horizontal="center" vertical="center" justifyLastLine="1"/>
    </xf>
    <xf numFmtId="0" fontId="6" fillId="0" borderId="51" xfId="0" applyFont="1" applyBorder="1" applyAlignment="1">
      <alignment horizontal="distributed" vertical="center" wrapText="1" justifyLastLine="1"/>
    </xf>
    <xf numFmtId="0" fontId="6" fillId="0" borderId="12" xfId="0" applyFont="1" applyBorder="1" applyAlignment="1">
      <alignment horizontal="distributed" vertical="center" wrapText="1" justifyLastLine="1"/>
    </xf>
    <xf numFmtId="0" fontId="6" fillId="0" borderId="55" xfId="0" applyFont="1" applyBorder="1" applyAlignment="1">
      <alignment horizontal="distributed" vertical="center" wrapText="1" justifyLastLine="1"/>
    </xf>
    <xf numFmtId="0" fontId="3" fillId="0" borderId="0" xfId="0" applyFont="1" applyAlignment="1">
      <alignment horizontal="center" vertical="center" justifyLastLine="1"/>
    </xf>
    <xf numFmtId="0" fontId="15" fillId="0" borderId="31" xfId="0" applyFont="1" applyBorder="1" applyAlignment="1">
      <alignment horizontal="distributed" vertical="center" justifyLastLine="1"/>
    </xf>
    <xf numFmtId="0" fontId="15" fillId="0" borderId="13" xfId="0" applyFont="1" applyBorder="1" applyAlignment="1">
      <alignment horizontal="distributed" vertical="center" justifyLastLine="1"/>
    </xf>
    <xf numFmtId="0" fontId="15" fillId="0" borderId="56" xfId="0" applyFont="1" applyBorder="1" applyAlignment="1">
      <alignment horizontal="distributed" vertical="center" justifyLastLine="1"/>
    </xf>
    <xf numFmtId="182" fontId="15" fillId="0" borderId="17" xfId="0" applyNumberFormat="1" applyFont="1" applyBorder="1" applyAlignment="1">
      <alignment horizontal="center" vertical="center"/>
    </xf>
    <xf numFmtId="182" fontId="15" fillId="0" borderId="25" xfId="0" applyNumberFormat="1" applyFont="1" applyBorder="1" applyAlignment="1">
      <alignment horizontal="center" vertical="center"/>
    </xf>
    <xf numFmtId="182" fontId="15" fillId="0" borderId="31" xfId="0" applyNumberFormat="1" applyFont="1" applyBorder="1" applyAlignment="1">
      <alignment horizontal="center" vertical="center"/>
    </xf>
    <xf numFmtId="182" fontId="15" fillId="0" borderId="48" xfId="0" applyNumberFormat="1" applyFont="1" applyBorder="1" applyAlignment="1">
      <alignment horizontal="center" vertical="center"/>
    </xf>
    <xf numFmtId="182" fontId="15" fillId="0" borderId="42" xfId="0" applyNumberFormat="1" applyFont="1" applyBorder="1" applyAlignment="1">
      <alignment horizontal="center" vertical="center"/>
    </xf>
    <xf numFmtId="182" fontId="15" fillId="0" borderId="63" xfId="0" applyNumberFormat="1" applyFont="1" applyBorder="1" applyAlignment="1">
      <alignment horizontal="center" vertical="center"/>
    </xf>
    <xf numFmtId="182" fontId="15" fillId="0" borderId="13" xfId="0" applyNumberFormat="1" applyFont="1" applyBorder="1" applyAlignment="1">
      <alignment horizontal="center" vertical="center"/>
    </xf>
    <xf numFmtId="182" fontId="15" fillId="0" borderId="53" xfId="0" applyNumberFormat="1" applyFont="1" applyBorder="1" applyAlignment="1">
      <alignment horizontal="center" vertical="center"/>
    </xf>
    <xf numFmtId="182" fontId="15" fillId="0" borderId="56" xfId="0" applyNumberFormat="1" applyFont="1" applyBorder="1" applyAlignment="1">
      <alignment horizontal="center" vertical="center"/>
    </xf>
    <xf numFmtId="182" fontId="15" fillId="0" borderId="22" xfId="0" applyNumberFormat="1" applyFont="1" applyBorder="1" applyAlignment="1">
      <alignment horizontal="center" vertical="center"/>
    </xf>
    <xf numFmtId="182" fontId="15" fillId="0" borderId="214" xfId="0" applyNumberFormat="1" applyFont="1" applyBorder="1" applyAlignment="1">
      <alignment horizontal="center" vertical="center"/>
    </xf>
    <xf numFmtId="182" fontId="15" fillId="0" borderId="145" xfId="0" applyNumberFormat="1" applyFont="1" applyBorder="1" applyAlignment="1">
      <alignment horizontal="center" vertical="center"/>
    </xf>
    <xf numFmtId="182" fontId="15" fillId="0" borderId="70" xfId="0" applyNumberFormat="1" applyFont="1" applyBorder="1" applyAlignment="1">
      <alignment horizontal="center" vertical="center"/>
    </xf>
    <xf numFmtId="0" fontId="5" fillId="0" borderId="0" xfId="0" applyFont="1" applyAlignment="1">
      <alignment horizontal="left" vertical="center" wrapText="1"/>
    </xf>
    <xf numFmtId="0" fontId="4" fillId="0" borderId="4" xfId="0" applyFont="1" applyBorder="1" applyAlignment="1">
      <alignment horizontal="left" vertical="center" wrapText="1"/>
    </xf>
    <xf numFmtId="0" fontId="4" fillId="0" borderId="4" xfId="0" applyFont="1" applyBorder="1"/>
    <xf numFmtId="0" fontId="1" fillId="0" borderId="4" xfId="0" applyFont="1" applyBorder="1"/>
    <xf numFmtId="0" fontId="15" fillId="0" borderId="5" xfId="0" applyFont="1" applyBorder="1" applyAlignment="1">
      <alignment horizontal="center" vertical="center" justifyLastLine="1"/>
    </xf>
    <xf numFmtId="0" fontId="15" fillId="0" borderId="6" xfId="0" applyFont="1" applyBorder="1" applyAlignment="1">
      <alignment horizontal="center" vertical="center" justifyLastLine="1"/>
    </xf>
    <xf numFmtId="0" fontId="15" fillId="0" borderId="15" xfId="0" applyFont="1" applyBorder="1" applyAlignment="1">
      <alignment horizontal="center" vertical="center"/>
    </xf>
    <xf numFmtId="0" fontId="15" fillId="0" borderId="10" xfId="0" applyFont="1" applyBorder="1" applyAlignment="1">
      <alignment horizontal="center" vertical="center"/>
    </xf>
    <xf numFmtId="0" fontId="15" fillId="0" borderId="33" xfId="0" applyFont="1" applyBorder="1" applyAlignment="1">
      <alignment horizontal="center" vertical="center"/>
    </xf>
    <xf numFmtId="0" fontId="15" fillId="0" borderId="16" xfId="0" applyFont="1" applyBorder="1" applyAlignment="1">
      <alignment horizontal="center" vertical="center"/>
    </xf>
    <xf numFmtId="0" fontId="15" fillId="0" borderId="24" xfId="0" applyFont="1" applyBorder="1" applyAlignment="1">
      <alignment horizontal="center" vertical="center"/>
    </xf>
    <xf numFmtId="0" fontId="15" fillId="0" borderId="30" xfId="0" applyFont="1" applyBorder="1" applyAlignment="1">
      <alignment horizontal="center" vertical="center"/>
    </xf>
    <xf numFmtId="0" fontId="15" fillId="0" borderId="20" xfId="0" applyFont="1" applyBorder="1" applyAlignment="1">
      <alignment horizontal="center" vertical="center"/>
    </xf>
    <xf numFmtId="0" fontId="15" fillId="0" borderId="0" xfId="0" applyFont="1" applyAlignment="1">
      <alignment horizontal="center" vertical="center"/>
    </xf>
    <xf numFmtId="0" fontId="15" fillId="0" borderId="29" xfId="0" applyFont="1" applyBorder="1" applyAlignment="1">
      <alignment horizontal="center" vertical="center"/>
    </xf>
    <xf numFmtId="0" fontId="15" fillId="0" borderId="58" xfId="0" applyFont="1" applyBorder="1" applyAlignment="1">
      <alignment horizontal="center" vertical="center" justifyLastLine="1"/>
    </xf>
    <xf numFmtId="0" fontId="15" fillId="0" borderId="10" xfId="0" applyFont="1" applyBorder="1" applyAlignment="1">
      <alignment horizontal="center" vertical="center" justifyLastLine="1"/>
    </xf>
    <xf numFmtId="0" fontId="15" fillId="0" borderId="61" xfId="0" applyFont="1" applyBorder="1" applyAlignment="1">
      <alignment horizontal="center" vertical="center" justifyLastLine="1"/>
    </xf>
    <xf numFmtId="0" fontId="15" fillId="0" borderId="40" xfId="0" applyFont="1" applyBorder="1" applyAlignment="1">
      <alignment horizontal="center" vertical="center" justifyLastLine="1"/>
    </xf>
    <xf numFmtId="0" fontId="15" fillId="0" borderId="0" xfId="0" applyFont="1" applyAlignment="1">
      <alignment horizontal="center" vertical="center" justifyLastLine="1"/>
    </xf>
    <xf numFmtId="0" fontId="15" fillId="0" borderId="62" xfId="0" applyFont="1" applyBorder="1" applyAlignment="1">
      <alignment horizontal="center" vertical="center" justifyLastLine="1"/>
    </xf>
    <xf numFmtId="179" fontId="15" fillId="0" borderId="17" xfId="0" applyNumberFormat="1" applyFont="1" applyBorder="1" applyAlignment="1">
      <alignment horizontal="center" vertical="center"/>
    </xf>
    <xf numFmtId="179" fontId="15" fillId="0" borderId="25" xfId="0" applyNumberFormat="1" applyFont="1" applyBorder="1" applyAlignment="1">
      <alignment horizontal="center" vertical="center"/>
    </xf>
    <xf numFmtId="179" fontId="15" fillId="0" borderId="31" xfId="0" applyNumberFormat="1" applyFont="1" applyBorder="1" applyAlignment="1">
      <alignment horizontal="center" vertical="center"/>
    </xf>
    <xf numFmtId="3" fontId="15" fillId="0" borderId="17" xfId="0" applyNumberFormat="1" applyFont="1" applyBorder="1" applyAlignment="1">
      <alignment horizontal="center" vertical="center"/>
    </xf>
    <xf numFmtId="3" fontId="15" fillId="0" borderId="25" xfId="0" applyNumberFormat="1" applyFont="1" applyBorder="1" applyAlignment="1">
      <alignment horizontal="center" vertical="center"/>
    </xf>
    <xf numFmtId="3" fontId="15" fillId="0" borderId="31" xfId="0" applyNumberFormat="1" applyFont="1" applyBorder="1" applyAlignment="1">
      <alignment horizontal="center" vertical="center"/>
    </xf>
    <xf numFmtId="3" fontId="15" fillId="0" borderId="48" xfId="0" applyNumberFormat="1" applyFont="1" applyBorder="1" applyAlignment="1">
      <alignment horizontal="center" vertical="center"/>
    </xf>
    <xf numFmtId="0" fontId="15" fillId="0" borderId="42" xfId="0" applyFont="1" applyBorder="1" applyAlignment="1">
      <alignment horizontal="center" vertical="center"/>
    </xf>
    <xf numFmtId="0" fontId="15" fillId="0" borderId="25" xfId="0" applyFont="1" applyBorder="1" applyAlignment="1">
      <alignment horizontal="center" vertical="center"/>
    </xf>
    <xf numFmtId="0" fontId="15" fillId="0" borderId="63" xfId="0" applyFont="1" applyBorder="1" applyAlignment="1">
      <alignment horizontal="center" vertical="center"/>
    </xf>
    <xf numFmtId="179" fontId="15" fillId="0" borderId="18" xfId="0" applyNumberFormat="1" applyFont="1" applyBorder="1" applyAlignment="1">
      <alignment horizontal="center" vertical="center"/>
    </xf>
    <xf numFmtId="0" fontId="15" fillId="0" borderId="26" xfId="0" applyFont="1" applyBorder="1" applyAlignment="1">
      <alignment horizontal="center" vertical="center"/>
    </xf>
    <xf numFmtId="0" fontId="15" fillId="0" borderId="32" xfId="0" applyFont="1" applyBorder="1" applyAlignment="1">
      <alignment horizontal="center" vertical="center"/>
    </xf>
    <xf numFmtId="3" fontId="15" fillId="0" borderId="14" xfId="0" applyNumberFormat="1" applyFont="1" applyBorder="1" applyAlignment="1">
      <alignment horizontal="center" vertical="center"/>
    </xf>
    <xf numFmtId="0" fontId="15" fillId="0" borderId="14" xfId="0" applyFont="1" applyBorder="1" applyAlignment="1">
      <alignment horizontal="center" vertical="center"/>
    </xf>
    <xf numFmtId="0" fontId="15" fillId="0" borderId="18" xfId="0" applyFont="1" applyBorder="1" applyAlignment="1">
      <alignment horizontal="center" vertical="center"/>
    </xf>
    <xf numFmtId="0" fontId="15" fillId="0" borderId="37" xfId="0" applyFont="1" applyBorder="1" applyAlignment="1">
      <alignment horizontal="center" vertical="center"/>
    </xf>
    <xf numFmtId="0" fontId="15" fillId="0" borderId="57" xfId="0" applyFont="1" applyBorder="1" applyAlignment="1">
      <alignment horizontal="center" vertical="center"/>
    </xf>
    <xf numFmtId="0" fontId="6" fillId="0" borderId="0" xfId="0" applyFont="1" applyAlignment="1">
      <alignment horizontal="left" wrapText="1"/>
    </xf>
    <xf numFmtId="0" fontId="6" fillId="0" borderId="0" xfId="0" applyFont="1" applyAlignment="1">
      <alignment horizontal="left" vertical="center" wrapText="1"/>
    </xf>
    <xf numFmtId="0" fontId="15" fillId="0" borderId="7" xfId="0" applyFont="1" applyBorder="1" applyAlignment="1">
      <alignment horizontal="center" vertical="center" justifyLastLine="1"/>
    </xf>
    <xf numFmtId="0" fontId="15" fillId="0" borderId="8" xfId="0" applyFont="1" applyBorder="1" applyAlignment="1">
      <alignment horizontal="center" vertical="center" justifyLastLine="1"/>
    </xf>
    <xf numFmtId="0" fontId="15" fillId="0" borderId="21" xfId="0" applyFont="1" applyBorder="1" applyAlignment="1">
      <alignment horizontal="center" vertical="center" justifyLastLine="1"/>
    </xf>
    <xf numFmtId="0" fontId="15" fillId="0" borderId="45" xfId="0" applyFont="1" applyBorder="1" applyAlignment="1">
      <alignment horizontal="center" vertical="center" justifyLastLine="1"/>
    </xf>
    <xf numFmtId="0" fontId="15" fillId="0" borderId="21" xfId="0" applyFont="1" applyBorder="1" applyAlignment="1">
      <alignment horizontal="distributed" vertical="center" justifyLastLine="1"/>
    </xf>
    <xf numFmtId="0" fontId="15" fillId="0" borderId="27" xfId="0" applyFont="1" applyBorder="1" applyAlignment="1">
      <alignment horizontal="distributed" vertical="center" justifyLastLine="1"/>
    </xf>
    <xf numFmtId="0" fontId="15" fillId="0" borderId="38" xfId="0" applyFont="1" applyBorder="1" applyAlignment="1">
      <alignment horizontal="distributed" vertical="center" justifyLastLine="1"/>
    </xf>
    <xf numFmtId="0" fontId="15" fillId="0" borderId="45" xfId="0" applyFont="1" applyBorder="1" applyAlignment="1">
      <alignment horizontal="distributed" vertical="center" justifyLastLine="1"/>
    </xf>
    <xf numFmtId="0" fontId="15" fillId="0" borderId="12" xfId="0" applyFont="1" applyBorder="1" applyAlignment="1">
      <alignment horizontal="distributed" vertical="center" justifyLastLine="1"/>
    </xf>
    <xf numFmtId="0" fontId="15" fillId="0" borderId="55" xfId="0" applyFont="1" applyBorder="1" applyAlignment="1">
      <alignment horizontal="distributed" vertical="center" justifyLastLine="1"/>
    </xf>
    <xf numFmtId="0" fontId="15" fillId="0" borderId="17" xfId="0" applyFont="1" applyBorder="1" applyAlignment="1">
      <alignment horizontal="distributed" vertical="center" justifyLastLine="1"/>
    </xf>
    <xf numFmtId="0" fontId="15" fillId="0" borderId="36" xfId="0" applyFont="1" applyBorder="1" applyAlignment="1">
      <alignment horizontal="distributed" vertical="center" justifyLastLine="1"/>
    </xf>
    <xf numFmtId="0" fontId="15" fillId="0" borderId="36" xfId="0" applyFont="1" applyBorder="1" applyAlignment="1">
      <alignment horizontal="center" vertical="center" justifyLastLine="1"/>
    </xf>
    <xf numFmtId="0" fontId="15" fillId="0" borderId="13" xfId="0" applyFont="1" applyBorder="1" applyAlignment="1">
      <alignment horizontal="center" vertical="center" shrinkToFit="1"/>
    </xf>
    <xf numFmtId="0" fontId="15" fillId="0" borderId="56" xfId="0" applyFont="1" applyBorder="1" applyAlignment="1">
      <alignment horizontal="center" vertical="center" shrinkToFit="1"/>
    </xf>
    <xf numFmtId="0" fontId="15" fillId="0" borderId="19" xfId="0" applyFont="1" applyBorder="1" applyAlignment="1">
      <alignment horizontal="center" vertical="center"/>
    </xf>
    <xf numFmtId="0" fontId="15" fillId="0" borderId="23" xfId="0" applyFont="1" applyBorder="1" applyAlignment="1">
      <alignment horizontal="center" vertical="center"/>
    </xf>
    <xf numFmtId="0" fontId="15" fillId="0" borderId="46" xfId="0" applyFont="1" applyBorder="1" applyAlignment="1">
      <alignment horizontal="center" vertical="center"/>
    </xf>
    <xf numFmtId="0" fontId="15" fillId="0" borderId="66" xfId="0" applyFont="1" applyBorder="1" applyAlignment="1">
      <alignment horizontal="center" vertical="center"/>
    </xf>
    <xf numFmtId="182" fontId="15" fillId="0" borderId="28" xfId="0" applyNumberFormat="1" applyFont="1" applyBorder="1" applyAlignment="1">
      <alignment horizontal="center" vertical="center"/>
    </xf>
    <xf numFmtId="182" fontId="15" fillId="0" borderId="19" xfId="0" applyNumberFormat="1" applyFont="1" applyBorder="1" applyAlignment="1">
      <alignment horizontal="center" vertical="center"/>
    </xf>
    <xf numFmtId="182" fontId="15" fillId="0" borderId="72" xfId="0" applyNumberFormat="1" applyFont="1" applyBorder="1" applyAlignment="1">
      <alignment horizontal="center" vertical="center"/>
    </xf>
    <xf numFmtId="0" fontId="15" fillId="0" borderId="54" xfId="0" applyFont="1" applyBorder="1" applyAlignment="1">
      <alignment horizontal="center" vertical="center"/>
    </xf>
    <xf numFmtId="182" fontId="15" fillId="0" borderId="37" xfId="0" applyNumberFormat="1" applyFont="1" applyBorder="1" applyAlignment="1">
      <alignment horizontal="center" vertical="center"/>
    </xf>
    <xf numFmtId="182" fontId="15" fillId="0" borderId="14" xfId="0" applyNumberFormat="1" applyFont="1" applyBorder="1" applyAlignment="1">
      <alignment horizontal="center" vertical="center"/>
    </xf>
    <xf numFmtId="182" fontId="15" fillId="0" borderId="57" xfId="0" applyNumberFormat="1" applyFont="1" applyBorder="1" applyAlignment="1">
      <alignment horizontal="center" vertical="center"/>
    </xf>
    <xf numFmtId="0" fontId="15" fillId="0" borderId="15" xfId="0" applyFont="1" applyBorder="1" applyAlignment="1">
      <alignment horizontal="distributed" vertical="center"/>
    </xf>
    <xf numFmtId="0" fontId="15" fillId="0" borderId="10" xfId="0" applyFont="1" applyBorder="1" applyAlignment="1">
      <alignment horizontal="distributed" vertical="center"/>
    </xf>
    <xf numFmtId="0" fontId="15" fillId="0" borderId="33" xfId="0" applyFont="1" applyBorder="1" applyAlignment="1">
      <alignment horizontal="distributed" vertical="center"/>
    </xf>
    <xf numFmtId="0" fontId="15" fillId="0" borderId="16" xfId="0" applyFont="1" applyBorder="1" applyAlignment="1">
      <alignment horizontal="distributed" vertical="center"/>
    </xf>
    <xf numFmtId="0" fontId="15" fillId="0" borderId="24" xfId="0" applyFont="1" applyBorder="1" applyAlignment="1">
      <alignment horizontal="distributed" vertical="center"/>
    </xf>
    <xf numFmtId="0" fontId="15" fillId="0" borderId="30" xfId="0" applyFont="1" applyBorder="1" applyAlignment="1">
      <alignment horizontal="distributed" vertical="center"/>
    </xf>
    <xf numFmtId="0" fontId="15" fillId="0" borderId="15" xfId="0" applyFont="1" applyBorder="1" applyAlignment="1">
      <alignment horizontal="center" vertical="center" justifyLastLine="1"/>
    </xf>
    <xf numFmtId="0" fontId="15" fillId="0" borderId="33" xfId="0" applyFont="1" applyBorder="1" applyAlignment="1">
      <alignment horizontal="center" vertical="center" justifyLastLine="1"/>
    </xf>
    <xf numFmtId="0" fontId="15" fillId="0" borderId="16" xfId="0" applyFont="1" applyBorder="1" applyAlignment="1">
      <alignment horizontal="center" vertical="center" justifyLastLine="1"/>
    </xf>
    <xf numFmtId="0" fontId="15" fillId="0" borderId="24" xfId="0" applyFont="1" applyBorder="1" applyAlignment="1">
      <alignment horizontal="center" vertical="center" justifyLastLine="1"/>
    </xf>
    <xf numFmtId="0" fontId="15" fillId="0" borderId="30" xfId="0" applyFont="1" applyBorder="1" applyAlignment="1">
      <alignment horizontal="center" vertical="center" justifyLastLine="1"/>
    </xf>
    <xf numFmtId="0" fontId="15" fillId="0" borderId="59" xfId="0" applyFont="1" applyBorder="1" applyAlignment="1">
      <alignment horizontal="center" vertical="center" justifyLastLine="1"/>
    </xf>
    <xf numFmtId="0" fontId="15" fillId="0" borderId="60" xfId="0" applyFont="1" applyBorder="1" applyAlignment="1">
      <alignment horizontal="center" vertical="center" justifyLastLine="1"/>
    </xf>
    <xf numFmtId="0" fontId="15" fillId="0" borderId="67" xfId="0" applyFont="1" applyBorder="1" applyAlignment="1">
      <alignment horizontal="center" vertical="center" justifyLastLine="1"/>
    </xf>
    <xf numFmtId="179" fontId="15" fillId="0" borderId="23" xfId="0" applyNumberFormat="1" applyFont="1" applyBorder="1" applyAlignment="1">
      <alignment horizontal="center" vertical="center"/>
    </xf>
    <xf numFmtId="0" fontId="15" fillId="0" borderId="34" xfId="0" applyFont="1" applyBorder="1" applyAlignment="1">
      <alignment horizontal="center" vertical="center"/>
    </xf>
    <xf numFmtId="0" fontId="15" fillId="0" borderId="28" xfId="0" applyFont="1" applyBorder="1" applyAlignment="1">
      <alignment horizontal="center" vertical="center"/>
    </xf>
    <xf numFmtId="38" fontId="15" fillId="0" borderId="23" xfId="5" applyFont="1" applyFill="1" applyBorder="1" applyAlignment="1">
      <alignment horizontal="center" vertical="center"/>
    </xf>
    <xf numFmtId="38" fontId="15" fillId="0" borderId="34" xfId="5" applyFont="1" applyFill="1" applyBorder="1" applyAlignment="1">
      <alignment horizontal="center" vertical="center"/>
    </xf>
    <xf numFmtId="38" fontId="15" fillId="0" borderId="28" xfId="5" applyFont="1" applyFill="1" applyBorder="1" applyAlignment="1">
      <alignment horizontal="center" vertical="center"/>
    </xf>
    <xf numFmtId="38" fontId="15" fillId="0" borderId="64" xfId="5" applyFont="1" applyFill="1" applyBorder="1" applyAlignment="1">
      <alignment horizontal="center" vertical="center"/>
    </xf>
    <xf numFmtId="176" fontId="15" fillId="0" borderId="34" xfId="0" applyNumberFormat="1" applyFont="1" applyBorder="1" applyAlignment="1">
      <alignment horizontal="center" vertical="center"/>
    </xf>
    <xf numFmtId="176" fontId="15" fillId="0" borderId="71" xfId="0" applyNumberFormat="1" applyFont="1" applyBorder="1" applyAlignment="1">
      <alignment horizontal="center" vertical="center"/>
    </xf>
    <xf numFmtId="38" fontId="15" fillId="0" borderId="18" xfId="5" applyFont="1" applyFill="1" applyBorder="1" applyAlignment="1">
      <alignment horizontal="center" vertical="center"/>
    </xf>
    <xf numFmtId="38" fontId="15" fillId="0" borderId="26" xfId="5" applyFont="1" applyFill="1" applyBorder="1" applyAlignment="1">
      <alignment horizontal="center" vertical="center"/>
    </xf>
    <xf numFmtId="38" fontId="15" fillId="0" borderId="32" xfId="5" applyFont="1" applyFill="1" applyBorder="1" applyAlignment="1">
      <alignment horizontal="center" vertical="center"/>
    </xf>
    <xf numFmtId="38" fontId="15" fillId="0" borderId="49" xfId="5" applyFont="1" applyFill="1" applyBorder="1" applyAlignment="1">
      <alignment horizontal="center" vertical="center"/>
    </xf>
    <xf numFmtId="176" fontId="15" fillId="0" borderId="43" xfId="0" applyNumberFormat="1" applyFont="1" applyBorder="1" applyAlignment="1">
      <alignment horizontal="center" vertical="center"/>
    </xf>
    <xf numFmtId="176" fontId="15" fillId="0" borderId="26" xfId="0" applyNumberFormat="1" applyFont="1" applyBorder="1" applyAlignment="1">
      <alignment horizontal="center" vertical="center"/>
    </xf>
    <xf numFmtId="176" fontId="15" fillId="0" borderId="68" xfId="0" applyNumberFormat="1" applyFont="1" applyBorder="1" applyAlignment="1">
      <alignment horizontal="center" vertical="center"/>
    </xf>
    <xf numFmtId="0" fontId="15" fillId="0" borderId="27" xfId="0" applyFont="1" applyBorder="1" applyAlignment="1">
      <alignment horizontal="center" vertical="center" justifyLastLine="1"/>
    </xf>
    <xf numFmtId="0" fontId="15" fillId="0" borderId="38" xfId="0" applyFont="1" applyBorder="1" applyAlignment="1">
      <alignment horizontal="center" vertical="center" justifyLastLine="1"/>
    </xf>
    <xf numFmtId="0" fontId="15" fillId="0" borderId="35" xfId="0" applyFont="1" applyBorder="1" applyAlignment="1">
      <alignment horizontal="distributed" vertical="center" justifyLastLine="1"/>
    </xf>
    <xf numFmtId="0" fontId="15" fillId="0" borderId="51" xfId="0" applyFont="1" applyBorder="1" applyAlignment="1">
      <alignment horizontal="distributed" vertical="center" justifyLastLine="1"/>
    </xf>
    <xf numFmtId="0" fontId="15" fillId="0" borderId="69" xfId="0" applyFont="1" applyBorder="1" applyAlignment="1">
      <alignment horizontal="distributed" vertical="center" justifyLastLine="1"/>
    </xf>
    <xf numFmtId="182" fontId="15" fillId="0" borderId="171" xfId="0" applyNumberFormat="1" applyFont="1" applyBorder="1" applyAlignment="1">
      <alignment horizontal="center" vertical="center"/>
    </xf>
    <xf numFmtId="182" fontId="15" fillId="0" borderId="36" xfId="0" applyNumberFormat="1" applyFont="1" applyBorder="1" applyAlignment="1">
      <alignment horizontal="center" vertical="center"/>
    </xf>
    <xf numFmtId="182" fontId="15" fillId="0" borderId="20" xfId="0" applyNumberFormat="1" applyFont="1" applyBorder="1" applyAlignment="1">
      <alignment horizontal="center" vertical="center"/>
    </xf>
    <xf numFmtId="182" fontId="15" fillId="0" borderId="309" xfId="0" applyNumberFormat="1" applyFont="1" applyBorder="1" applyAlignment="1">
      <alignment horizontal="center" vertical="center"/>
    </xf>
    <xf numFmtId="182" fontId="15" fillId="0" borderId="218" xfId="0" applyNumberFormat="1" applyFont="1" applyBorder="1" applyAlignment="1">
      <alignment horizontal="center" vertical="center"/>
    </xf>
    <xf numFmtId="182" fontId="15" fillId="0" borderId="18" xfId="0" applyNumberFormat="1" applyFont="1" applyBorder="1" applyAlignment="1">
      <alignment horizontal="center" vertical="center"/>
    </xf>
    <xf numFmtId="0" fontId="47" fillId="0" borderId="0" xfId="0" applyFont="1" applyAlignment="1">
      <alignment horizontal="left" vertical="top" wrapText="1"/>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17" xfId="0" applyFont="1" applyBorder="1" applyAlignment="1">
      <alignment horizontal="center" vertical="center"/>
    </xf>
    <xf numFmtId="0" fontId="15" fillId="0" borderId="31" xfId="0" applyFont="1" applyBorder="1" applyAlignment="1">
      <alignment horizontal="center" vertical="center"/>
    </xf>
    <xf numFmtId="3" fontId="15" fillId="0" borderId="14" xfId="0" applyNumberFormat="1" applyFont="1" applyFill="1" applyBorder="1" applyAlignment="1">
      <alignment horizontal="center" vertical="center"/>
    </xf>
    <xf numFmtId="0" fontId="15" fillId="0" borderId="14" xfId="0" applyFont="1" applyFill="1" applyBorder="1" applyAlignment="1">
      <alignment horizontal="center" vertical="center"/>
    </xf>
    <xf numFmtId="182" fontId="15" fillId="0" borderId="26" xfId="0" applyNumberFormat="1" applyFont="1" applyBorder="1" applyAlignment="1">
      <alignment horizontal="center" vertical="center"/>
    </xf>
    <xf numFmtId="182" fontId="15" fillId="0" borderId="68" xfId="0" applyNumberFormat="1" applyFont="1" applyBorder="1" applyAlignment="1">
      <alignment horizontal="center" vertical="center"/>
    </xf>
    <xf numFmtId="0" fontId="15" fillId="0" borderId="15" xfId="0" applyFont="1" applyBorder="1" applyAlignment="1">
      <alignment horizontal="distributed" vertical="center" justifyLastLine="1"/>
    </xf>
    <xf numFmtId="0" fontId="15" fillId="0" borderId="10" xfId="0" applyFont="1" applyBorder="1" applyAlignment="1">
      <alignment horizontal="distributed" vertical="center" justifyLastLine="1"/>
    </xf>
    <xf numFmtId="0" fontId="15" fillId="0" borderId="33" xfId="0" applyFont="1" applyBorder="1" applyAlignment="1">
      <alignment horizontal="distributed" vertical="center" justifyLastLine="1"/>
    </xf>
    <xf numFmtId="0" fontId="15" fillId="0" borderId="16" xfId="0" applyFont="1" applyBorder="1" applyAlignment="1">
      <alignment horizontal="distributed" vertical="center" justifyLastLine="1"/>
    </xf>
    <xf numFmtId="0" fontId="15" fillId="0" borderId="24" xfId="0" applyFont="1" applyBorder="1" applyAlignment="1">
      <alignment horizontal="distributed" vertical="center" justifyLastLine="1"/>
    </xf>
    <xf numFmtId="0" fontId="15" fillId="0" borderId="30" xfId="0" applyFont="1" applyBorder="1" applyAlignment="1">
      <alignment horizontal="distributed" vertical="center" justifyLastLine="1"/>
    </xf>
    <xf numFmtId="0" fontId="15" fillId="0" borderId="42" xfId="0" applyFont="1" applyBorder="1" applyAlignment="1">
      <alignment horizontal="center" vertical="center" justifyLastLine="1"/>
    </xf>
    <xf numFmtId="0" fontId="15" fillId="0" borderId="25" xfId="0" applyFont="1" applyBorder="1" applyAlignment="1">
      <alignment horizontal="center" vertical="center" justifyLastLine="1"/>
    </xf>
    <xf numFmtId="0" fontId="15" fillId="0" borderId="31" xfId="0" applyFont="1" applyBorder="1" applyAlignment="1">
      <alignment horizontal="center" vertical="center" justifyLastLine="1"/>
    </xf>
    <xf numFmtId="0" fontId="15" fillId="0" borderId="17" xfId="0" applyFont="1" applyBorder="1" applyAlignment="1">
      <alignment horizontal="center" vertical="center" justifyLastLine="1"/>
    </xf>
    <xf numFmtId="0" fontId="15" fillId="0" borderId="63" xfId="0" applyFont="1" applyBorder="1" applyAlignment="1">
      <alignment horizontal="center" vertical="center" justifyLastLine="1"/>
    </xf>
    <xf numFmtId="180" fontId="15" fillId="0" borderId="18" xfId="5" applyNumberFormat="1" applyFont="1" applyFill="1" applyBorder="1" applyAlignment="1">
      <alignment vertical="center"/>
    </xf>
    <xf numFmtId="180" fontId="15" fillId="0" borderId="26" xfId="5" applyNumberFormat="1" applyFont="1" applyFill="1" applyBorder="1" applyAlignment="1">
      <alignment vertical="center"/>
    </xf>
    <xf numFmtId="180" fontId="15" fillId="0" borderId="32" xfId="5" applyNumberFormat="1" applyFont="1" applyFill="1" applyBorder="1" applyAlignment="1">
      <alignment vertical="center"/>
    </xf>
    <xf numFmtId="180" fontId="15" fillId="0" borderId="14" xfId="5" applyNumberFormat="1" applyFont="1" applyFill="1" applyBorder="1" applyAlignment="1">
      <alignment vertical="center"/>
    </xf>
    <xf numFmtId="180" fontId="15" fillId="0" borderId="49" xfId="5" applyNumberFormat="1" applyFont="1" applyFill="1" applyBorder="1" applyAlignment="1">
      <alignment vertical="center"/>
    </xf>
    <xf numFmtId="180" fontId="15" fillId="0" borderId="43" xfId="5" applyNumberFormat="1" applyFont="1" applyFill="1" applyBorder="1" applyAlignment="1">
      <alignment horizontal="center" vertical="center"/>
    </xf>
    <xf numFmtId="180" fontId="15" fillId="0" borderId="26" xfId="5" applyNumberFormat="1" applyFont="1" applyFill="1" applyBorder="1" applyAlignment="1">
      <alignment horizontal="center" vertical="center"/>
    </xf>
    <xf numFmtId="180" fontId="15" fillId="0" borderId="32" xfId="5" applyNumberFormat="1" applyFont="1" applyFill="1" applyBorder="1" applyAlignment="1">
      <alignment horizontal="center" vertical="center"/>
    </xf>
    <xf numFmtId="180" fontId="15" fillId="0" borderId="17" xfId="5" applyNumberFormat="1" applyFont="1" applyFill="1" applyBorder="1" applyAlignment="1">
      <alignment vertical="center"/>
    </xf>
    <xf numFmtId="180" fontId="15" fillId="0" borderId="25" xfId="5" applyNumberFormat="1" applyFont="1" applyFill="1" applyBorder="1" applyAlignment="1">
      <alignment vertical="center"/>
    </xf>
    <xf numFmtId="180" fontId="15" fillId="0" borderId="31" xfId="5" applyNumberFormat="1" applyFont="1" applyFill="1" applyBorder="1" applyAlignment="1">
      <alignment vertical="center"/>
    </xf>
    <xf numFmtId="180" fontId="15" fillId="0" borderId="23" xfId="5" applyNumberFormat="1" applyFont="1" applyFill="1" applyBorder="1" applyAlignment="1">
      <alignment vertical="center"/>
    </xf>
    <xf numFmtId="180" fontId="15" fillId="0" borderId="34" xfId="5" applyNumberFormat="1" applyFont="1" applyFill="1" applyBorder="1" applyAlignment="1">
      <alignment vertical="center"/>
    </xf>
    <xf numFmtId="180" fontId="15" fillId="0" borderId="19" xfId="5" applyNumberFormat="1" applyFont="1" applyFill="1" applyBorder="1" applyAlignment="1">
      <alignment vertical="center"/>
    </xf>
    <xf numFmtId="180" fontId="15" fillId="0" borderId="39" xfId="5" applyNumberFormat="1" applyFont="1" applyFill="1" applyBorder="1" applyAlignment="1">
      <alignment horizontal="center" vertical="center"/>
    </xf>
    <xf numFmtId="180" fontId="15" fillId="0" borderId="34" xfId="5" applyNumberFormat="1" applyFont="1" applyFill="1" applyBorder="1" applyAlignment="1">
      <alignment horizontal="center" vertical="center"/>
    </xf>
    <xf numFmtId="182" fontId="15" fillId="0" borderId="23" xfId="0" applyNumberFormat="1" applyFont="1" applyBorder="1" applyAlignment="1">
      <alignment horizontal="center" vertical="center"/>
    </xf>
    <xf numFmtId="182" fontId="15" fillId="0" borderId="34" xfId="0" applyNumberFormat="1" applyFont="1" applyBorder="1" applyAlignment="1">
      <alignment horizontal="center" vertical="center"/>
    </xf>
    <xf numFmtId="182" fontId="15" fillId="0" borderId="71" xfId="0" applyNumberFormat="1" applyFont="1" applyBorder="1" applyAlignment="1">
      <alignment horizontal="center" vertical="center"/>
    </xf>
    <xf numFmtId="0" fontId="5" fillId="0" borderId="0" xfId="0" applyFont="1" applyAlignment="1">
      <alignment horizontal="left" vertical="top"/>
    </xf>
    <xf numFmtId="0" fontId="47" fillId="0" borderId="0" xfId="0" applyFont="1" applyAlignment="1">
      <alignment horizontal="left" vertical="top"/>
    </xf>
    <xf numFmtId="0" fontId="4" fillId="0" borderId="0" xfId="0" applyFont="1"/>
    <xf numFmtId="179" fontId="15" fillId="0" borderId="19" xfId="0" applyNumberFormat="1" applyFont="1" applyBorder="1" applyAlignment="1">
      <alignment horizontal="center" vertical="center"/>
    </xf>
    <xf numFmtId="179" fontId="15" fillId="0" borderId="13" xfId="0" applyNumberFormat="1" applyFont="1" applyBorder="1" applyAlignment="1">
      <alignment horizontal="center" vertical="center"/>
    </xf>
    <xf numFmtId="179" fontId="15" fillId="0" borderId="72" xfId="0" applyNumberFormat="1" applyFont="1" applyBorder="1" applyAlignment="1">
      <alignment horizontal="center" vertical="center"/>
    </xf>
    <xf numFmtId="179" fontId="15" fillId="0" borderId="14" xfId="0" applyNumberFormat="1" applyFont="1" applyBorder="1" applyAlignment="1">
      <alignment horizontal="center" vertical="center"/>
    </xf>
    <xf numFmtId="179" fontId="15" fillId="0" borderId="26" xfId="0" applyNumberFormat="1" applyFont="1" applyBorder="1" applyAlignment="1">
      <alignment horizontal="center" vertical="center"/>
    </xf>
    <xf numFmtId="179" fontId="15" fillId="0" borderId="32" xfId="0" applyNumberFormat="1" applyFont="1" applyBorder="1" applyAlignment="1">
      <alignment horizontal="center" vertical="center"/>
    </xf>
    <xf numFmtId="179" fontId="15" fillId="0" borderId="57" xfId="0" applyNumberFormat="1" applyFont="1" applyBorder="1" applyAlignment="1">
      <alignment horizontal="center" vertical="center"/>
    </xf>
    <xf numFmtId="0" fontId="15" fillId="0" borderId="56" xfId="0" applyFont="1" applyBorder="1" applyAlignment="1">
      <alignment horizontal="center" vertical="center" justifyLastLine="1"/>
    </xf>
    <xf numFmtId="3" fontId="15" fillId="0" borderId="19" xfId="0" applyNumberFormat="1" applyFont="1" applyBorder="1" applyAlignment="1">
      <alignment horizontal="center" vertical="center"/>
    </xf>
    <xf numFmtId="0" fontId="15" fillId="0" borderId="72" xfId="0" applyFont="1" applyBorder="1" applyAlignment="1">
      <alignment horizontal="center" vertical="center"/>
    </xf>
    <xf numFmtId="0" fontId="15" fillId="0" borderId="5" xfId="0" applyFont="1" applyBorder="1" applyAlignment="1">
      <alignment horizontal="distributed" vertical="center" justifyLastLine="1"/>
    </xf>
    <xf numFmtId="0" fontId="15" fillId="0" borderId="9" xfId="0" applyFont="1" applyBorder="1" applyAlignment="1">
      <alignment horizontal="distributed" vertical="center" justifyLastLine="1"/>
    </xf>
    <xf numFmtId="0" fontId="15" fillId="0" borderId="6" xfId="0" applyFont="1" applyBorder="1" applyAlignment="1">
      <alignment horizontal="distributed" vertical="center" justifyLastLine="1"/>
    </xf>
    <xf numFmtId="0" fontId="15" fillId="0" borderId="20" xfId="0" applyFont="1" applyBorder="1" applyAlignment="1">
      <alignment horizontal="distributed" vertical="center"/>
    </xf>
    <xf numFmtId="0" fontId="15" fillId="0" borderId="0" xfId="0" applyFont="1" applyAlignment="1">
      <alignment horizontal="distributed" vertical="center"/>
    </xf>
    <xf numFmtId="0" fontId="15" fillId="0" borderId="29" xfId="0" applyFont="1" applyBorder="1" applyAlignment="1">
      <alignment horizontal="distributed" vertical="center"/>
    </xf>
    <xf numFmtId="0" fontId="15" fillId="0" borderId="21" xfId="0" applyFont="1" applyBorder="1" applyAlignment="1">
      <alignment horizontal="distributed" vertical="center" indent="2"/>
    </xf>
    <xf numFmtId="0" fontId="15" fillId="0" borderId="27" xfId="0" applyFont="1" applyBorder="1" applyAlignment="1">
      <alignment horizontal="distributed" vertical="center" indent="2"/>
    </xf>
    <xf numFmtId="0" fontId="15" fillId="0" borderId="38" xfId="0" applyFont="1" applyBorder="1" applyAlignment="1">
      <alignment horizontal="distributed" vertical="center" indent="2"/>
    </xf>
    <xf numFmtId="0" fontId="15" fillId="0" borderId="35" xfId="0" applyFont="1" applyBorder="1" applyAlignment="1">
      <alignment horizontal="distributed" vertical="center" indent="2"/>
    </xf>
    <xf numFmtId="0" fontId="15" fillId="0" borderId="23" xfId="0" applyFont="1" applyBorder="1" applyAlignment="1">
      <alignment horizontal="distributed" vertical="center" justifyLastLine="1"/>
    </xf>
    <xf numFmtId="0" fontId="15" fillId="0" borderId="34" xfId="0" applyFont="1" applyBorder="1" applyAlignment="1">
      <alignment horizontal="distributed" vertical="center" justifyLastLine="1"/>
    </xf>
    <xf numFmtId="0" fontId="15" fillId="0" borderId="28" xfId="0" applyFont="1" applyBorder="1" applyAlignment="1">
      <alignment horizontal="distributed" vertical="center" justifyLastLine="1"/>
    </xf>
    <xf numFmtId="0" fontId="15" fillId="0" borderId="48" xfId="0" applyFont="1" applyBorder="1" applyAlignment="1">
      <alignment horizontal="center" vertical="center" justifyLastLine="1"/>
    </xf>
    <xf numFmtId="0" fontId="15" fillId="0" borderId="39" xfId="0" applyFont="1" applyBorder="1" applyAlignment="1">
      <alignment horizontal="center" vertical="center"/>
    </xf>
    <xf numFmtId="0" fontId="15" fillId="0" borderId="41" xfId="0" applyFont="1" applyBorder="1" applyAlignment="1">
      <alignment horizontal="center" vertical="center"/>
    </xf>
    <xf numFmtId="0" fontId="15" fillId="0" borderId="23" xfId="0" applyFont="1" applyBorder="1" applyAlignment="1">
      <alignment horizontal="center" vertical="center" wrapText="1"/>
    </xf>
    <xf numFmtId="0" fontId="15" fillId="0" borderId="64" xfId="0" applyFont="1" applyBorder="1" applyAlignment="1">
      <alignment horizontal="center" vertical="center"/>
    </xf>
    <xf numFmtId="0" fontId="15" fillId="0" borderId="71" xfId="0" applyFont="1" applyBorder="1" applyAlignment="1">
      <alignment horizontal="center" vertical="center"/>
    </xf>
    <xf numFmtId="0" fontId="15" fillId="0" borderId="48" xfId="0" applyFont="1" applyBorder="1" applyAlignment="1">
      <alignment horizontal="center" vertical="center"/>
    </xf>
    <xf numFmtId="0" fontId="15" fillId="0" borderId="25" xfId="0" applyFont="1" applyBorder="1" applyAlignment="1">
      <alignment vertical="center"/>
    </xf>
    <xf numFmtId="0" fontId="15" fillId="0" borderId="63" xfId="0" applyFont="1" applyBorder="1" applyAlignment="1">
      <alignment vertical="center"/>
    </xf>
    <xf numFmtId="180" fontId="15" fillId="0" borderId="23" xfId="5" applyNumberFormat="1" applyFont="1" applyFill="1" applyBorder="1" applyAlignment="1">
      <alignment horizontal="center" vertical="center"/>
    </xf>
    <xf numFmtId="180" fontId="15" fillId="0" borderId="42" xfId="5" applyNumberFormat="1" applyFont="1" applyFill="1" applyBorder="1" applyAlignment="1">
      <alignment horizontal="center" vertical="center"/>
    </xf>
    <xf numFmtId="180" fontId="15" fillId="0" borderId="18" xfId="5" applyNumberFormat="1" applyFont="1" applyFill="1" applyBorder="1" applyAlignment="1">
      <alignment horizontal="center" vertical="center"/>
    </xf>
    <xf numFmtId="182" fontId="15" fillId="0" borderId="32" xfId="0" applyNumberFormat="1" applyFont="1" applyBorder="1" applyAlignment="1">
      <alignment horizontal="center" vertical="center"/>
    </xf>
    <xf numFmtId="0" fontId="15" fillId="0" borderId="49" xfId="0" applyFont="1" applyBorder="1" applyAlignment="1">
      <alignment horizontal="center" vertical="center"/>
    </xf>
    <xf numFmtId="0" fontId="15" fillId="0" borderId="68" xfId="0" applyFont="1" applyBorder="1" applyAlignment="1">
      <alignment horizontal="center" vertical="center"/>
    </xf>
    <xf numFmtId="0" fontId="6" fillId="0" borderId="10" xfId="0" applyFont="1" applyBorder="1" applyAlignment="1">
      <alignment horizontal="left" wrapText="1"/>
    </xf>
    <xf numFmtId="0" fontId="6" fillId="0" borderId="10" xfId="0" applyFont="1" applyBorder="1" applyAlignment="1">
      <alignment horizontal="left"/>
    </xf>
    <xf numFmtId="0" fontId="15" fillId="0" borderId="12" xfId="0" applyFont="1" applyBorder="1" applyAlignment="1">
      <alignment horizontal="distributed" vertical="center" indent="2"/>
    </xf>
    <xf numFmtId="0" fontId="15" fillId="0" borderId="45" xfId="0" applyFont="1" applyBorder="1" applyAlignment="1">
      <alignment horizontal="distributed" vertical="center" indent="2"/>
    </xf>
    <xf numFmtId="0" fontId="15" fillId="0" borderId="52" xfId="0" applyFont="1" applyBorder="1" applyAlignment="1">
      <alignment horizontal="distributed" vertical="center" indent="2"/>
    </xf>
    <xf numFmtId="0" fontId="15" fillId="0" borderId="51" xfId="0" applyFont="1" applyBorder="1" applyAlignment="1">
      <alignment horizontal="center" vertical="center" justifyLastLine="1"/>
    </xf>
    <xf numFmtId="0" fontId="15" fillId="0" borderId="55" xfId="0" applyFont="1" applyBorder="1" applyAlignment="1">
      <alignment horizontal="center" vertical="center" justifyLastLine="1"/>
    </xf>
    <xf numFmtId="0" fontId="15" fillId="0" borderId="36" xfId="0" applyFont="1" applyBorder="1" applyAlignment="1">
      <alignment horizontal="distributed" vertical="center"/>
    </xf>
    <xf numFmtId="0" fontId="15" fillId="0" borderId="13" xfId="0" applyFont="1" applyBorder="1" applyAlignment="1">
      <alignment vertical="center"/>
    </xf>
    <xf numFmtId="0" fontId="15" fillId="0" borderId="53" xfId="0" applyFont="1" applyBorder="1" applyAlignment="1">
      <alignment horizontal="distributed" vertical="center" justifyLastLine="1"/>
    </xf>
    <xf numFmtId="180" fontId="15" fillId="0" borderId="28" xfId="5" applyNumberFormat="1" applyFont="1" applyFill="1" applyBorder="1" applyAlignment="1">
      <alignment horizontal="center" vertical="center"/>
    </xf>
    <xf numFmtId="180" fontId="15" fillId="0" borderId="19" xfId="5" applyNumberFormat="1" applyFont="1" applyFill="1" applyBorder="1" applyAlignment="1">
      <alignment horizontal="center" vertical="center"/>
    </xf>
    <xf numFmtId="180" fontId="15" fillId="0" borderId="72" xfId="0" applyNumberFormat="1" applyFont="1" applyBorder="1" applyAlignment="1">
      <alignment horizontal="center" vertical="center"/>
    </xf>
    <xf numFmtId="180" fontId="15" fillId="0" borderId="46" xfId="0" applyNumberFormat="1" applyFont="1" applyBorder="1" applyAlignment="1">
      <alignment horizontal="center" vertical="center"/>
    </xf>
    <xf numFmtId="180" fontId="15" fillId="0" borderId="66" xfId="5" applyNumberFormat="1" applyFont="1" applyFill="1" applyBorder="1" applyAlignment="1">
      <alignment horizontal="center" vertical="center"/>
    </xf>
    <xf numFmtId="180" fontId="15" fillId="0" borderId="25" xfId="5" applyNumberFormat="1" applyFont="1" applyFill="1" applyBorder="1" applyAlignment="1">
      <alignment horizontal="center" vertical="center"/>
    </xf>
    <xf numFmtId="180" fontId="15" fillId="0" borderId="31" xfId="5" applyNumberFormat="1" applyFont="1" applyFill="1" applyBorder="1" applyAlignment="1">
      <alignment horizontal="center" vertical="center"/>
    </xf>
    <xf numFmtId="180" fontId="15" fillId="0" borderId="17" xfId="5" applyNumberFormat="1" applyFont="1" applyFill="1" applyBorder="1" applyAlignment="1">
      <alignment horizontal="center" vertical="center"/>
    </xf>
    <xf numFmtId="180" fontId="15" fillId="0" borderId="37" xfId="5" applyNumberFormat="1" applyFont="1" applyFill="1" applyBorder="1" applyAlignment="1">
      <alignment horizontal="center" vertical="center"/>
    </xf>
    <xf numFmtId="180" fontId="15" fillId="0" borderId="14" xfId="5" applyNumberFormat="1" applyFont="1" applyFill="1" applyBorder="1" applyAlignment="1">
      <alignment horizontal="center" vertical="center"/>
    </xf>
    <xf numFmtId="180" fontId="15" fillId="0" borderId="57" xfId="0" applyNumberFormat="1" applyFont="1" applyBorder="1" applyAlignment="1">
      <alignment horizontal="center" vertical="center"/>
    </xf>
    <xf numFmtId="0" fontId="1" fillId="0" borderId="0" xfId="0" applyFont="1"/>
    <xf numFmtId="180" fontId="15" fillId="0" borderId="54" xfId="5" applyNumberFormat="1" applyFont="1" applyFill="1" applyBorder="1" applyAlignment="1">
      <alignment vertical="center"/>
    </xf>
    <xf numFmtId="180" fontId="15" fillId="0" borderId="37" xfId="0" applyNumberFormat="1" applyFont="1" applyBorder="1" applyAlignment="1">
      <alignment horizontal="center" vertical="center"/>
    </xf>
    <xf numFmtId="180" fontId="15" fillId="0" borderId="54" xfId="5" applyNumberFormat="1" applyFont="1" applyFill="1" applyBorder="1" applyAlignment="1">
      <alignment horizontal="center" vertical="center"/>
    </xf>
    <xf numFmtId="0" fontId="15" fillId="0" borderId="27" xfId="0" applyFont="1" applyBorder="1" applyAlignment="1">
      <alignment horizontal="distributed" indent="2"/>
    </xf>
    <xf numFmtId="0" fontId="19" fillId="0" borderId="16" xfId="0" applyFont="1" applyBorder="1" applyAlignment="1">
      <alignment horizontal="center" vertical="center"/>
    </xf>
    <xf numFmtId="0" fontId="19" fillId="0" borderId="24" xfId="0" applyFont="1" applyBorder="1" applyAlignment="1">
      <alignment horizontal="center" vertical="center"/>
    </xf>
    <xf numFmtId="0" fontId="19" fillId="0" borderId="30" xfId="0" applyFont="1" applyBorder="1" applyAlignment="1">
      <alignment horizontal="center" vertical="center"/>
    </xf>
    <xf numFmtId="0" fontId="19" fillId="0" borderId="36" xfId="0" applyFont="1" applyBorder="1" applyAlignment="1">
      <alignment horizontal="center" vertical="center"/>
    </xf>
    <xf numFmtId="0" fontId="19" fillId="0" borderId="13" xfId="0" applyFont="1" applyBorder="1" applyAlignment="1">
      <alignment horizontal="center" vertical="center"/>
    </xf>
    <xf numFmtId="0" fontId="19" fillId="0" borderId="50" xfId="0" applyFont="1" applyBorder="1" applyAlignment="1">
      <alignment horizontal="center" vertical="center"/>
    </xf>
    <xf numFmtId="0" fontId="19" fillId="0" borderId="17" xfId="0" applyFont="1" applyBorder="1" applyAlignment="1">
      <alignment horizontal="center" vertical="center"/>
    </xf>
    <xf numFmtId="0" fontId="19" fillId="0" borderId="25" xfId="0" applyFont="1" applyBorder="1" applyAlignment="1">
      <alignment horizontal="center" vertical="center"/>
    </xf>
    <xf numFmtId="0" fontId="19" fillId="0" borderId="31" xfId="0" applyFont="1" applyBorder="1" applyAlignment="1">
      <alignment horizontal="center" vertical="center"/>
    </xf>
    <xf numFmtId="0" fontId="19" fillId="0" borderId="53" xfId="0" applyFont="1" applyBorder="1" applyAlignment="1">
      <alignment horizontal="center" vertical="center"/>
    </xf>
    <xf numFmtId="0" fontId="19" fillId="0" borderId="42" xfId="0" applyFont="1" applyBorder="1" applyAlignment="1">
      <alignment horizontal="center" vertical="center"/>
    </xf>
    <xf numFmtId="0" fontId="19" fillId="0" borderId="25" xfId="0" applyFont="1" applyBorder="1" applyAlignment="1">
      <alignment vertical="center"/>
    </xf>
    <xf numFmtId="0" fontId="19" fillId="0" borderId="31" xfId="0" applyFont="1" applyBorder="1" applyAlignment="1">
      <alignment vertical="center"/>
    </xf>
    <xf numFmtId="0" fontId="19" fillId="0" borderId="63" xfId="0" applyFont="1" applyBorder="1" applyAlignment="1">
      <alignment vertical="center"/>
    </xf>
    <xf numFmtId="180" fontId="15" fillId="0" borderId="63" xfId="5" applyNumberFormat="1" applyFont="1" applyFill="1" applyBorder="1" applyAlignment="1">
      <alignment horizontal="center" vertical="center"/>
    </xf>
    <xf numFmtId="180" fontId="15" fillId="0" borderId="48" xfId="5" applyNumberFormat="1" applyFont="1" applyFill="1" applyBorder="1" applyAlignment="1">
      <alignment horizontal="center" vertical="center"/>
    </xf>
    <xf numFmtId="0" fontId="15" fillId="0" borderId="20" xfId="0" applyFont="1" applyBorder="1" applyAlignment="1">
      <alignment horizontal="distributed" vertical="distributed" textRotation="255" wrapText="1" shrinkToFit="1"/>
    </xf>
    <xf numFmtId="0" fontId="15" fillId="0" borderId="0" xfId="0" applyFont="1" applyAlignment="1">
      <alignment horizontal="distributed" vertical="distributed" textRotation="255" shrinkToFit="1"/>
    </xf>
    <xf numFmtId="0" fontId="15" fillId="0" borderId="29" xfId="0" applyFont="1" applyBorder="1" applyAlignment="1">
      <alignment horizontal="distributed" vertical="distributed" textRotation="255" shrinkToFit="1"/>
    </xf>
    <xf numFmtId="0" fontId="15" fillId="0" borderId="20" xfId="0" applyFont="1" applyBorder="1" applyAlignment="1">
      <alignment horizontal="distributed" vertical="distributed" textRotation="255" shrinkToFit="1"/>
    </xf>
    <xf numFmtId="0" fontId="15" fillId="0" borderId="20" xfId="0" applyFont="1" applyBorder="1" applyAlignment="1">
      <alignment horizontal="center" vertical="distributed" textRotation="255" wrapText="1" shrinkToFit="1"/>
    </xf>
    <xf numFmtId="0" fontId="15" fillId="0" borderId="0" xfId="0" applyFont="1" applyAlignment="1">
      <alignment horizontal="center" vertical="distributed" textRotation="255" wrapText="1" shrinkToFit="1"/>
    </xf>
    <xf numFmtId="0" fontId="15" fillId="0" borderId="29" xfId="0" applyFont="1" applyBorder="1" applyAlignment="1">
      <alignment horizontal="center" vertical="distributed" textRotation="255" wrapText="1" shrinkToFit="1"/>
    </xf>
    <xf numFmtId="0" fontId="15" fillId="0" borderId="0" xfId="0" applyFont="1" applyAlignment="1">
      <alignment horizontal="distributed"/>
    </xf>
    <xf numFmtId="0" fontId="15" fillId="0" borderId="62" xfId="0" applyFont="1" applyBorder="1" applyAlignment="1">
      <alignment horizontal="distributed"/>
    </xf>
    <xf numFmtId="0" fontId="15" fillId="0" borderId="20" xfId="0" applyFont="1" applyBorder="1" applyAlignment="1">
      <alignment horizontal="distributed"/>
    </xf>
    <xf numFmtId="0" fontId="5" fillId="0" borderId="0" xfId="0" applyFont="1" applyAlignment="1">
      <alignment vertical="center"/>
    </xf>
    <xf numFmtId="180" fontId="15" fillId="0" borderId="44" xfId="5" applyNumberFormat="1" applyFont="1" applyFill="1" applyBorder="1" applyAlignment="1">
      <alignment horizontal="center" vertical="center"/>
    </xf>
    <xf numFmtId="0" fontId="15" fillId="0" borderId="4" xfId="0" applyFont="1" applyBorder="1" applyAlignment="1">
      <alignment horizontal="center" vertical="center"/>
    </xf>
    <xf numFmtId="0" fontId="15" fillId="0" borderId="145" xfId="0" applyFont="1" applyBorder="1" applyAlignment="1">
      <alignment horizontal="center" vertical="center"/>
    </xf>
    <xf numFmtId="180" fontId="15" fillId="0" borderId="17" xfId="5" applyNumberFormat="1" applyFont="1" applyFill="1" applyBorder="1" applyAlignment="1">
      <alignment horizontal="center" vertical="center" shrinkToFit="1"/>
    </xf>
    <xf numFmtId="180" fontId="15" fillId="0" borderId="31" xfId="0" applyNumberFormat="1" applyFont="1" applyBorder="1" applyAlignment="1">
      <alignment horizontal="center" vertical="center" shrinkToFit="1"/>
    </xf>
    <xf numFmtId="180" fontId="15" fillId="0" borderId="17" xfId="5" applyNumberFormat="1" applyFont="1" applyFill="1" applyBorder="1" applyAlignment="1">
      <alignment horizontal="right" vertical="center" shrinkToFit="1"/>
    </xf>
    <xf numFmtId="180" fontId="15" fillId="0" borderId="31" xfId="0" applyNumberFormat="1" applyFont="1" applyBorder="1" applyAlignment="1">
      <alignment horizontal="right" vertical="center" shrinkToFit="1"/>
    </xf>
    <xf numFmtId="180" fontId="15" fillId="0" borderId="48" xfId="5" applyNumberFormat="1" applyFont="1" applyFill="1" applyBorder="1" applyAlignment="1">
      <alignment horizontal="right" vertical="center" shrinkToFit="1"/>
    </xf>
    <xf numFmtId="180" fontId="15" fillId="0" borderId="42" xfId="0" applyNumberFormat="1" applyFont="1" applyBorder="1" applyAlignment="1">
      <alignment horizontal="distributed" vertical="center" shrinkToFit="1"/>
    </xf>
    <xf numFmtId="180" fontId="15" fillId="0" borderId="25" xfId="0" applyNumberFormat="1" applyFont="1" applyBorder="1" applyAlignment="1">
      <alignment horizontal="distributed" vertical="center" shrinkToFit="1"/>
    </xf>
    <xf numFmtId="180" fontId="15" fillId="0" borderId="31" xfId="0" applyNumberFormat="1" applyFont="1" applyBorder="1" applyAlignment="1">
      <alignment horizontal="distributed" vertical="center" shrinkToFit="1"/>
    </xf>
    <xf numFmtId="180" fontId="15" fillId="0" borderId="25" xfId="0" applyNumberFormat="1" applyFont="1" applyBorder="1" applyAlignment="1">
      <alignment horizontal="right" vertical="center" shrinkToFit="1"/>
    </xf>
    <xf numFmtId="180" fontId="15" fillId="0" borderId="17" xfId="0" applyNumberFormat="1" applyFont="1" applyBorder="1" applyAlignment="1">
      <alignment horizontal="distributed" vertical="center" shrinkToFit="1"/>
    </xf>
    <xf numFmtId="180" fontId="15" fillId="0" borderId="25" xfId="0" applyNumberFormat="1" applyFont="1" applyBorder="1" applyAlignment="1">
      <alignment horizontal="center" vertical="center" shrinkToFit="1"/>
    </xf>
    <xf numFmtId="180" fontId="15" fillId="0" borderId="48" xfId="0" applyNumberFormat="1" applyFont="1" applyBorder="1" applyAlignment="1">
      <alignment horizontal="center" vertical="center" shrinkToFit="1"/>
    </xf>
    <xf numFmtId="180" fontId="15" fillId="0" borderId="42" xfId="0" applyNumberFormat="1" applyFont="1" applyBorder="1" applyAlignment="1">
      <alignment horizontal="right" vertical="center" shrinkToFit="1"/>
    </xf>
    <xf numFmtId="0" fontId="15" fillId="0" borderId="7" xfId="0" applyFont="1" applyBorder="1" applyAlignment="1">
      <alignment horizontal="distributed" vertical="center" justifyLastLine="1"/>
    </xf>
    <xf numFmtId="0" fontId="15" fillId="0" borderId="11" xfId="0" applyFont="1" applyBorder="1" applyAlignment="1">
      <alignment horizontal="distributed" vertical="center" justifyLastLine="1"/>
    </xf>
    <xf numFmtId="0" fontId="15" fillId="0" borderId="8" xfId="0" applyFont="1" applyBorder="1" applyAlignment="1">
      <alignment horizontal="distributed" justifyLastLine="1"/>
    </xf>
    <xf numFmtId="0" fontId="15" fillId="0" borderId="21" xfId="0" applyFont="1" applyBorder="1" applyAlignment="1">
      <alignment horizontal="center" vertical="center"/>
    </xf>
    <xf numFmtId="0" fontId="15" fillId="0" borderId="27" xfId="0" applyFont="1" applyBorder="1" applyAlignment="1">
      <alignment horizontal="center" vertical="center"/>
    </xf>
    <xf numFmtId="0" fontId="15" fillId="0" borderId="38" xfId="0" applyFont="1" applyBorder="1" applyAlignment="1">
      <alignment horizontal="center" vertical="center"/>
    </xf>
    <xf numFmtId="0" fontId="15" fillId="0" borderId="35" xfId="0" applyFont="1" applyBorder="1" applyAlignment="1">
      <alignment horizontal="center" vertical="center" justifyLastLine="1"/>
    </xf>
    <xf numFmtId="0" fontId="15" fillId="0" borderId="69" xfId="0" applyFont="1" applyBorder="1" applyAlignment="1">
      <alignment horizontal="center" vertical="center" justifyLastLine="1"/>
    </xf>
    <xf numFmtId="0" fontId="15" fillId="0" borderId="23" xfId="0" applyFont="1" applyBorder="1" applyAlignment="1">
      <alignment horizontal="distributed" vertical="center"/>
    </xf>
    <xf numFmtId="0" fontId="15" fillId="0" borderId="28" xfId="0" applyFont="1" applyBorder="1"/>
    <xf numFmtId="0" fontId="15" fillId="0" borderId="29" xfId="0" applyFont="1" applyBorder="1"/>
    <xf numFmtId="0" fontId="15" fillId="0" borderId="20" xfId="0" applyFont="1" applyBorder="1"/>
    <xf numFmtId="0" fontId="15" fillId="0" borderId="16" xfId="0" applyFont="1" applyBorder="1"/>
    <xf numFmtId="0" fontId="15" fillId="0" borderId="30" xfId="0" applyFont="1" applyBorder="1"/>
    <xf numFmtId="0" fontId="15" fillId="0" borderId="23" xfId="0" applyFont="1" applyBorder="1" applyAlignment="1">
      <alignment horizontal="distributed" vertical="center" wrapText="1"/>
    </xf>
    <xf numFmtId="0" fontId="15" fillId="0" borderId="20" xfId="0" applyFont="1" applyBorder="1" applyAlignment="1">
      <alignment horizontal="distributed" vertical="center" wrapText="1"/>
    </xf>
    <xf numFmtId="0" fontId="15" fillId="0" borderId="34" xfId="0" applyFont="1" applyBorder="1"/>
    <xf numFmtId="0" fontId="15" fillId="0" borderId="0" xfId="0" applyFont="1"/>
    <xf numFmtId="0" fontId="15" fillId="0" borderId="24" xfId="0" applyFont="1" applyBorder="1"/>
    <xf numFmtId="0" fontId="15" fillId="0" borderId="40" xfId="0" applyFont="1" applyBorder="1" applyAlignment="1">
      <alignment horizontal="center" vertical="center"/>
    </xf>
    <xf numFmtId="0" fontId="15" fillId="0" borderId="41" xfId="0" applyFont="1" applyBorder="1"/>
    <xf numFmtId="0" fontId="15" fillId="0" borderId="42" xfId="0" applyFont="1" applyBorder="1" applyAlignment="1">
      <alignment horizontal="distributed" vertical="center" indent="2"/>
    </xf>
    <xf numFmtId="0" fontId="15" fillId="0" borderId="25" xfId="0" applyFont="1" applyBorder="1" applyAlignment="1">
      <alignment horizontal="distributed" vertical="center" indent="2"/>
    </xf>
    <xf numFmtId="0" fontId="15" fillId="0" borderId="63" xfId="0" applyFont="1" applyBorder="1" applyAlignment="1">
      <alignment horizontal="distributed" vertical="center" indent="2"/>
    </xf>
    <xf numFmtId="0" fontId="15" fillId="0" borderId="0" xfId="0" applyFont="1" applyAlignment="1">
      <alignment horizontal="distributed" vertical="distributed" textRotation="255" wrapText="1" shrinkToFit="1"/>
    </xf>
    <xf numFmtId="0" fontId="15" fillId="0" borderId="40" xfId="0" applyFont="1" applyBorder="1" applyAlignment="1">
      <alignment horizontal="distributed" vertical="distributed" textRotation="255" wrapText="1" shrinkToFit="1"/>
    </xf>
    <xf numFmtId="0" fontId="15" fillId="0" borderId="40" xfId="0" applyFont="1" applyBorder="1" applyAlignment="1">
      <alignment horizontal="distributed" vertical="distributed" textRotation="255" shrinkToFit="1"/>
    </xf>
    <xf numFmtId="0" fontId="15" fillId="0" borderId="25" xfId="0" applyFont="1" applyBorder="1" applyAlignment="1">
      <alignment horizontal="right" vertical="center" shrinkToFit="1"/>
    </xf>
    <xf numFmtId="0" fontId="15" fillId="0" borderId="63" xfId="0" applyFont="1" applyBorder="1" applyAlignment="1">
      <alignment horizontal="right" vertical="center" shrinkToFit="1"/>
    </xf>
    <xf numFmtId="180" fontId="15" fillId="0" borderId="31" xfId="5" applyNumberFormat="1" applyFont="1" applyFill="1" applyBorder="1" applyAlignment="1">
      <alignment horizontal="right" vertical="center" shrinkToFit="1"/>
    </xf>
    <xf numFmtId="180" fontId="15" fillId="0" borderId="23" xfId="5" applyNumberFormat="1" applyFont="1" applyFill="1" applyBorder="1" applyAlignment="1">
      <alignment horizontal="center" vertical="center" shrinkToFit="1"/>
    </xf>
    <xf numFmtId="180" fontId="15" fillId="0" borderId="28" xfId="0" applyNumberFormat="1" applyFont="1" applyBorder="1" applyAlignment="1">
      <alignment horizontal="center" vertical="center" shrinkToFit="1"/>
    </xf>
    <xf numFmtId="180" fontId="15" fillId="0" borderId="23" xfId="5" applyNumberFormat="1" applyFont="1" applyFill="1" applyBorder="1" applyAlignment="1">
      <alignment horizontal="right" vertical="center" shrinkToFit="1"/>
    </xf>
    <xf numFmtId="180" fontId="15" fillId="0" borderId="28" xfId="0" applyNumberFormat="1" applyFont="1" applyBorder="1" applyAlignment="1">
      <alignment horizontal="right" vertical="center" shrinkToFit="1"/>
    </xf>
    <xf numFmtId="180" fontId="15" fillId="0" borderId="39" xfId="0" applyNumberFormat="1" applyFont="1" applyBorder="1" applyAlignment="1">
      <alignment horizontal="distributed" vertical="center" shrinkToFit="1"/>
    </xf>
    <xf numFmtId="180" fontId="15" fillId="0" borderId="34" xfId="0" applyNumberFormat="1" applyFont="1" applyBorder="1" applyAlignment="1">
      <alignment horizontal="distributed" vertical="center" shrinkToFit="1"/>
    </xf>
    <xf numFmtId="180" fontId="15" fillId="0" borderId="28" xfId="0" applyNumberFormat="1" applyFont="1" applyBorder="1" applyAlignment="1">
      <alignment horizontal="distributed" vertical="center" shrinkToFit="1"/>
    </xf>
    <xf numFmtId="180" fontId="15" fillId="0" borderId="34" xfId="0" applyNumberFormat="1" applyFont="1" applyBorder="1" applyAlignment="1">
      <alignment horizontal="right" vertical="center" shrinkToFit="1"/>
    </xf>
    <xf numFmtId="180" fontId="15" fillId="0" borderId="23" xfId="0" applyNumberFormat="1" applyFont="1" applyBorder="1" applyAlignment="1">
      <alignment horizontal="distributed" vertical="center" shrinkToFit="1"/>
    </xf>
    <xf numFmtId="180" fontId="15" fillId="0" borderId="34" xfId="0" applyNumberFormat="1" applyFont="1" applyBorder="1" applyAlignment="1">
      <alignment horizontal="center" vertical="center" shrinkToFit="1"/>
    </xf>
    <xf numFmtId="180" fontId="15" fillId="0" borderId="64" xfId="0" applyNumberFormat="1" applyFont="1" applyBorder="1" applyAlignment="1">
      <alignment horizontal="center" vertical="center" shrinkToFit="1"/>
    </xf>
    <xf numFmtId="180" fontId="15" fillId="0" borderId="39" xfId="0" applyNumberFormat="1" applyFont="1" applyBorder="1" applyAlignment="1">
      <alignment horizontal="right" vertical="center" shrinkToFit="1"/>
    </xf>
    <xf numFmtId="0" fontId="15" fillId="0" borderId="34" xfId="0" applyFont="1" applyBorder="1" applyAlignment="1">
      <alignment horizontal="right" vertical="center" shrinkToFit="1"/>
    </xf>
    <xf numFmtId="0" fontId="15" fillId="0" borderId="71" xfId="0" applyFont="1" applyBorder="1" applyAlignment="1">
      <alignment horizontal="right" vertical="center" shrinkToFit="1"/>
    </xf>
    <xf numFmtId="180" fontId="15" fillId="0" borderId="18" xfId="5" applyNumberFormat="1" applyFont="1" applyFill="1" applyBorder="1" applyAlignment="1">
      <alignment horizontal="right" vertical="center" shrinkToFit="1"/>
    </xf>
    <xf numFmtId="180" fontId="15" fillId="0" borderId="26" xfId="0" applyNumberFormat="1" applyFont="1" applyBorder="1" applyAlignment="1">
      <alignment horizontal="right" vertical="center" shrinkToFit="1"/>
    </xf>
    <xf numFmtId="180" fontId="15" fillId="0" borderId="32" xfId="0" applyNumberFormat="1" applyFont="1" applyBorder="1" applyAlignment="1">
      <alignment horizontal="right" vertical="center" shrinkToFit="1"/>
    </xf>
    <xf numFmtId="0" fontId="15" fillId="0" borderId="26" xfId="0" applyFont="1" applyBorder="1" applyAlignment="1">
      <alignment horizontal="right" vertical="center" shrinkToFit="1"/>
    </xf>
    <xf numFmtId="0" fontId="15" fillId="0" borderId="68" xfId="0" applyFont="1" applyBorder="1" applyAlignment="1">
      <alignment horizontal="right" vertical="center" shrinkToFit="1"/>
    </xf>
    <xf numFmtId="0" fontId="5" fillId="0" borderId="0" xfId="0" applyFont="1" applyAlignment="1">
      <alignment vertical="top" wrapText="1"/>
    </xf>
    <xf numFmtId="180" fontId="15" fillId="0" borderId="18" xfId="5" applyNumberFormat="1" applyFont="1" applyFill="1" applyBorder="1" applyAlignment="1">
      <alignment horizontal="center" vertical="center" shrinkToFit="1"/>
    </xf>
    <xf numFmtId="180" fontId="15" fillId="0" borderId="32" xfId="0" applyNumberFormat="1" applyFont="1" applyBorder="1" applyAlignment="1">
      <alignment horizontal="center" vertical="center" shrinkToFit="1"/>
    </xf>
    <xf numFmtId="180" fontId="15" fillId="0" borderId="43" xfId="0" applyNumberFormat="1" applyFont="1" applyBorder="1" applyAlignment="1">
      <alignment horizontal="distributed" vertical="center" shrinkToFit="1"/>
    </xf>
    <xf numFmtId="180" fontId="15" fillId="0" borderId="26" xfId="0" applyNumberFormat="1" applyFont="1" applyBorder="1" applyAlignment="1">
      <alignment horizontal="distributed" vertical="center" shrinkToFit="1"/>
    </xf>
    <xf numFmtId="180" fontId="15" fillId="0" borderId="32" xfId="0" applyNumberFormat="1" applyFont="1" applyBorder="1" applyAlignment="1">
      <alignment horizontal="distributed" vertical="center" shrinkToFit="1"/>
    </xf>
    <xf numFmtId="180" fontId="15" fillId="0" borderId="18" xfId="0" applyNumberFormat="1" applyFont="1" applyBorder="1" applyAlignment="1">
      <alignment horizontal="distributed" vertical="center" shrinkToFit="1"/>
    </xf>
    <xf numFmtId="180" fontId="15" fillId="0" borderId="26" xfId="0" applyNumberFormat="1" applyFont="1" applyBorder="1" applyAlignment="1">
      <alignment horizontal="center" vertical="center" shrinkToFit="1"/>
    </xf>
    <xf numFmtId="180" fontId="15" fillId="0" borderId="49" xfId="0" applyNumberFormat="1" applyFont="1" applyBorder="1" applyAlignment="1">
      <alignment horizontal="center" vertical="center" shrinkToFit="1"/>
    </xf>
    <xf numFmtId="180" fontId="15" fillId="0" borderId="43" xfId="0" applyNumberFormat="1" applyFont="1" applyBorder="1" applyAlignment="1">
      <alignment horizontal="right" vertical="center" shrinkToFit="1"/>
    </xf>
    <xf numFmtId="0" fontId="15" fillId="0" borderId="35" xfId="0" applyFont="1" applyBorder="1" applyAlignment="1">
      <alignment horizontal="distributed" vertical="center" indent="5"/>
    </xf>
    <xf numFmtId="0" fontId="15" fillId="0" borderId="27" xfId="0" applyFont="1" applyBorder="1" applyAlignment="1">
      <alignment horizontal="distributed" vertical="center" indent="5"/>
    </xf>
    <xf numFmtId="0" fontId="15" fillId="0" borderId="69" xfId="0" applyFont="1" applyBorder="1" applyAlignment="1">
      <alignment horizontal="distributed" vertical="center" indent="5"/>
    </xf>
    <xf numFmtId="0" fontId="15" fillId="0" borderId="13"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36" xfId="0" applyFont="1" applyBorder="1" applyAlignment="1">
      <alignment horizontal="center" vertical="center"/>
    </xf>
    <xf numFmtId="0" fontId="15" fillId="0" borderId="17" xfId="0" applyFont="1" applyBorder="1" applyAlignment="1">
      <alignment horizontal="distributed" vertical="center" indent="4"/>
    </xf>
    <xf numFmtId="0" fontId="15" fillId="0" borderId="25" xfId="0" applyFont="1" applyBorder="1" applyAlignment="1">
      <alignment horizontal="distributed" vertical="center" indent="4"/>
    </xf>
    <xf numFmtId="0" fontId="15" fillId="0" borderId="63" xfId="0" applyFont="1" applyBorder="1" applyAlignment="1">
      <alignment horizontal="distributed" vertical="center" indent="4"/>
    </xf>
    <xf numFmtId="0" fontId="15" fillId="0" borderId="13" xfId="0" applyFont="1" applyBorder="1" applyAlignment="1">
      <alignment horizontal="center" vertical="distributed" textRotation="255" wrapText="1" shrinkToFit="1"/>
    </xf>
    <xf numFmtId="0" fontId="15" fillId="0" borderId="13" xfId="0" applyFont="1" applyBorder="1" applyAlignment="1">
      <alignment horizontal="center" vertical="distributed" textRotation="255" wrapText="1" justifyLastLine="1" shrinkToFit="1"/>
    </xf>
    <xf numFmtId="0" fontId="15" fillId="0" borderId="56" xfId="0" applyFont="1" applyBorder="1" applyAlignment="1">
      <alignment horizontal="center" vertical="distributed" textRotation="255" wrapText="1" justifyLastLine="1" shrinkToFit="1"/>
    </xf>
    <xf numFmtId="180" fontId="15" fillId="0" borderId="13" xfId="5" applyNumberFormat="1" applyFont="1" applyFill="1" applyBorder="1" applyAlignment="1">
      <alignment horizontal="center" vertical="center"/>
    </xf>
    <xf numFmtId="180" fontId="15" fillId="0" borderId="56" xfId="0" applyNumberFormat="1" applyFont="1" applyBorder="1" applyAlignment="1">
      <alignment horizontal="center" vertical="center"/>
    </xf>
    <xf numFmtId="180" fontId="15" fillId="0" borderId="36" xfId="0" applyNumberFormat="1" applyFont="1" applyBorder="1" applyAlignment="1">
      <alignment horizontal="center" vertical="center"/>
    </xf>
    <xf numFmtId="0" fontId="8" fillId="0" borderId="0" xfId="0" applyFont="1" applyAlignment="1">
      <alignment horizontal="left" vertical="center" wrapText="1"/>
    </xf>
    <xf numFmtId="0" fontId="26" fillId="0" borderId="0" xfId="0" applyFont="1"/>
    <xf numFmtId="0" fontId="24" fillId="0" borderId="5" xfId="0" applyFont="1" applyBorder="1" applyAlignment="1">
      <alignment horizontal="distributed" vertical="center" justifyLastLine="1"/>
    </xf>
    <xf numFmtId="0" fontId="24" fillId="0" borderId="10" xfId="0" applyFont="1" applyBorder="1" applyAlignment="1">
      <alignment horizontal="distributed" vertical="center" justifyLastLine="1"/>
    </xf>
    <xf numFmtId="0" fontId="24" fillId="0" borderId="33" xfId="0" applyFont="1" applyBorder="1" applyAlignment="1">
      <alignment horizontal="distributed" vertical="center" justifyLastLine="1"/>
    </xf>
    <xf numFmtId="0" fontId="24" fillId="0" borderId="6" xfId="0" applyFont="1" applyBorder="1" applyAlignment="1">
      <alignment horizontal="distributed" vertical="center" justifyLastLine="1"/>
    </xf>
    <xf numFmtId="0" fontId="24" fillId="0" borderId="24" xfId="0" applyFont="1" applyBorder="1" applyAlignment="1">
      <alignment horizontal="distributed" vertical="center" justifyLastLine="1"/>
    </xf>
    <xf numFmtId="0" fontId="24" fillId="0" borderId="30" xfId="0" applyFont="1" applyBorder="1" applyAlignment="1">
      <alignment horizontal="distributed" vertical="center" justifyLastLine="1"/>
    </xf>
    <xf numFmtId="0" fontId="45" fillId="0" borderId="21" xfId="0" applyFont="1" applyBorder="1" applyAlignment="1">
      <alignment horizontal="distributed" vertical="center" justifyLastLine="1"/>
    </xf>
    <xf numFmtId="0" fontId="45" fillId="0" borderId="27" xfId="0" applyFont="1" applyBorder="1" applyAlignment="1">
      <alignment horizontal="distributed" vertical="center" justifyLastLine="1"/>
    </xf>
    <xf numFmtId="0" fontId="45" fillId="0" borderId="51" xfId="0" applyFont="1" applyBorder="1" applyAlignment="1">
      <alignment horizontal="distributed" vertical="center" justifyLastLine="1"/>
    </xf>
    <xf numFmtId="0" fontId="45" fillId="0" borderId="81" xfId="0" applyFont="1" applyBorder="1" applyAlignment="1">
      <alignment horizontal="center" vertical="center"/>
    </xf>
    <xf numFmtId="0" fontId="45" fillId="0" borderId="50" xfId="0" applyFont="1" applyBorder="1" applyAlignment="1">
      <alignment horizontal="center" vertical="center"/>
    </xf>
    <xf numFmtId="0" fontId="45" fillId="0" borderId="69" xfId="0" applyFont="1" applyBorder="1" applyAlignment="1">
      <alignment horizontal="distributed" vertical="center" justifyLastLine="1"/>
    </xf>
    <xf numFmtId="0" fontId="58" fillId="0" borderId="34" xfId="0" applyFont="1" applyBorder="1" applyAlignment="1">
      <alignment horizontal="distributed" vertical="center"/>
    </xf>
    <xf numFmtId="0" fontId="58" fillId="0" borderId="0" xfId="0" applyFont="1" applyAlignment="1">
      <alignment horizontal="distributed" vertical="center"/>
    </xf>
    <xf numFmtId="0" fontId="58" fillId="0" borderId="24" xfId="0" applyFont="1" applyBorder="1" applyAlignment="1">
      <alignment horizontal="distributed" vertical="center"/>
    </xf>
    <xf numFmtId="0" fontId="58" fillId="0" borderId="34" xfId="0" applyFont="1" applyBorder="1" applyAlignment="1">
      <alignment horizontal="distributed" vertical="center" wrapText="1"/>
    </xf>
    <xf numFmtId="0" fontId="62" fillId="0" borderId="0" xfId="0" applyFont="1" applyAlignment="1">
      <alignment horizontal="center" vertical="top" textRotation="255" wrapText="1" shrinkToFit="1"/>
    </xf>
    <xf numFmtId="0" fontId="47" fillId="0" borderId="10" xfId="0" applyFont="1" applyBorder="1" applyAlignment="1">
      <alignment horizontal="left" vertical="center" wrapText="1" shrinkToFit="1"/>
    </xf>
    <xf numFmtId="0" fontId="58" fillId="0" borderId="10" xfId="0" applyFont="1" applyBorder="1" applyAlignment="1">
      <alignment horizontal="left" vertical="center" shrinkToFit="1"/>
    </xf>
    <xf numFmtId="0" fontId="58" fillId="0" borderId="0" xfId="0" applyFont="1" applyAlignment="1">
      <alignment horizontal="distributed" vertical="center" wrapText="1"/>
    </xf>
    <xf numFmtId="0" fontId="58" fillId="0" borderId="24" xfId="0" applyFont="1" applyBorder="1" applyAlignment="1">
      <alignment horizontal="distributed" vertical="center" wrapText="1"/>
    </xf>
    <xf numFmtId="0" fontId="24" fillId="0" borderId="104" xfId="4" applyFont="1" applyBorder="1" applyAlignment="1">
      <alignment horizontal="distributed" vertical="center" wrapText="1" indent="4"/>
    </xf>
    <xf numFmtId="0" fontId="24" fillId="0" borderId="105" xfId="4" applyFont="1" applyBorder="1" applyAlignment="1">
      <alignment horizontal="distributed" vertical="center" wrapText="1" indent="4"/>
    </xf>
    <xf numFmtId="0" fontId="28" fillId="0" borderId="0" xfId="4" applyFont="1" applyAlignment="1">
      <alignment vertical="center" wrapText="1"/>
    </xf>
    <xf numFmtId="0" fontId="15" fillId="0" borderId="7" xfId="3" applyFont="1" applyBorder="1" applyAlignment="1">
      <alignment horizontal="center" vertical="center" textRotation="255"/>
    </xf>
    <xf numFmtId="0" fontId="15" fillId="0" borderId="8" xfId="3" applyFont="1" applyBorder="1" applyAlignment="1">
      <alignment horizontal="center" vertical="center" textRotation="255"/>
    </xf>
    <xf numFmtId="0" fontId="24" fillId="0" borderId="21" xfId="3" applyFont="1" applyBorder="1" applyAlignment="1">
      <alignment horizontal="center" vertical="center"/>
    </xf>
    <xf numFmtId="0" fontId="24" fillId="0" borderId="51" xfId="3" applyFont="1" applyBorder="1" applyAlignment="1">
      <alignment horizontal="center" vertical="center"/>
    </xf>
    <xf numFmtId="0" fontId="15" fillId="0" borderId="81" xfId="3" applyFont="1" applyBorder="1" applyAlignment="1">
      <alignment horizontal="center" vertical="center" textRotation="255"/>
    </xf>
    <xf numFmtId="0" fontId="15" fillId="0" borderId="50" xfId="3" applyFont="1" applyBorder="1" applyAlignment="1">
      <alignment horizontal="center" vertical="center" textRotation="255"/>
    </xf>
    <xf numFmtId="0" fontId="24" fillId="0" borderId="81" xfId="3" applyFont="1" applyBorder="1" applyAlignment="1">
      <alignment horizontal="center" vertical="center" wrapText="1"/>
    </xf>
    <xf numFmtId="0" fontId="24" fillId="0" borderId="50" xfId="3" applyFont="1" applyBorder="1" applyAlignment="1">
      <alignment horizontal="center" vertical="center" wrapText="1"/>
    </xf>
    <xf numFmtId="0" fontId="45" fillId="0" borderId="5" xfId="0" applyFont="1" applyBorder="1" applyAlignment="1">
      <alignment horizontal="center" vertical="center" justifyLastLine="1"/>
    </xf>
    <xf numFmtId="0" fontId="45" fillId="0" borderId="10" xfId="0" applyFont="1" applyBorder="1" applyAlignment="1">
      <alignment horizontal="center" vertical="center" justifyLastLine="1"/>
    </xf>
    <xf numFmtId="0" fontId="45" fillId="0" borderId="33" xfId="0" applyFont="1" applyBorder="1" applyAlignment="1">
      <alignment horizontal="center" vertical="center" justifyLastLine="1"/>
    </xf>
    <xf numFmtId="0" fontId="45" fillId="0" borderId="6" xfId="0" applyFont="1" applyBorder="1" applyAlignment="1">
      <alignment horizontal="center" vertical="center" justifyLastLine="1"/>
    </xf>
    <xf numFmtId="0" fontId="45" fillId="0" borderId="24" xfId="0" applyFont="1" applyBorder="1" applyAlignment="1">
      <alignment horizontal="center" vertical="center" justifyLastLine="1"/>
    </xf>
    <xf numFmtId="0" fontId="45" fillId="0" borderId="30" xfId="0" applyFont="1" applyBorder="1" applyAlignment="1">
      <alignment horizontal="center" vertical="center" justifyLastLine="1"/>
    </xf>
    <xf numFmtId="0" fontId="53" fillId="0" borderId="15" xfId="0" applyFont="1" applyBorder="1" applyAlignment="1">
      <alignment horizontal="center" vertical="center"/>
    </xf>
    <xf numFmtId="0" fontId="53" fillId="0" borderId="59" xfId="0" applyFont="1" applyBorder="1" applyAlignment="1">
      <alignment horizontal="center" vertical="center"/>
    </xf>
    <xf numFmtId="0" fontId="53" fillId="0" borderId="16" xfId="0" applyFont="1" applyBorder="1" applyAlignment="1">
      <alignment horizontal="center" vertical="center"/>
    </xf>
    <xf numFmtId="0" fontId="53" fillId="0" borderId="60" xfId="0" applyFont="1" applyBorder="1" applyAlignment="1">
      <alignment horizontal="center" vertical="center"/>
    </xf>
    <xf numFmtId="0" fontId="45" fillId="0" borderId="10" xfId="0" applyFont="1" applyBorder="1" applyAlignment="1">
      <alignment horizontal="distributed" vertical="center" justifyLastLine="1"/>
    </xf>
    <xf numFmtId="0" fontId="45" fillId="0" borderId="33" xfId="0" applyFont="1" applyBorder="1" applyAlignment="1">
      <alignment horizontal="distributed" vertical="center" justifyLastLine="1"/>
    </xf>
    <xf numFmtId="0" fontId="45" fillId="0" borderId="24" xfId="0" applyFont="1" applyBorder="1" applyAlignment="1">
      <alignment horizontal="distributed" vertical="center" justifyLastLine="1"/>
    </xf>
    <xf numFmtId="0" fontId="45" fillId="0" borderId="30" xfId="0" applyFont="1" applyBorder="1" applyAlignment="1">
      <alignment horizontal="distributed" vertical="center" justifyLastLine="1"/>
    </xf>
    <xf numFmtId="0" fontId="45" fillId="0" borderId="15" xfId="0" applyFont="1" applyBorder="1" applyAlignment="1">
      <alignment horizontal="distributed" vertical="center" justifyLastLine="1"/>
    </xf>
    <xf numFmtId="0" fontId="45" fillId="0" borderId="16" xfId="0" applyFont="1" applyBorder="1" applyAlignment="1">
      <alignment horizontal="distributed" vertical="center" justifyLastLine="1"/>
    </xf>
    <xf numFmtId="0" fontId="45" fillId="0" borderId="21" xfId="0" applyFont="1" applyBorder="1" applyAlignment="1">
      <alignment horizontal="center" vertical="center" justifyLastLine="1"/>
    </xf>
    <xf numFmtId="0" fontId="45" fillId="0" borderId="27" xfId="0" applyFont="1" applyBorder="1" applyAlignment="1">
      <alignment horizontal="center" vertical="center" justifyLastLine="1"/>
    </xf>
    <xf numFmtId="0" fontId="45" fillId="0" borderId="69" xfId="0" applyFont="1" applyBorder="1" applyAlignment="1">
      <alignment horizontal="center" vertical="center" justifyLastLine="1"/>
    </xf>
    <xf numFmtId="0" fontId="45" fillId="0" borderId="17" xfId="0" applyFont="1" applyBorder="1" applyAlignment="1">
      <alignment horizontal="distributed" vertical="center" indent="1" justifyLastLine="1"/>
    </xf>
    <xf numFmtId="0" fontId="45" fillId="0" borderId="31" xfId="0" applyFont="1" applyBorder="1" applyAlignment="1">
      <alignment horizontal="distributed" vertical="center" indent="1" justifyLastLine="1"/>
    </xf>
    <xf numFmtId="0" fontId="45" fillId="0" borderId="17" xfId="0" applyFont="1" applyBorder="1" applyAlignment="1">
      <alignment horizontal="distributed" vertical="center" justifyLastLine="1"/>
    </xf>
    <xf numFmtId="0" fontId="45" fillId="0" borderId="31" xfId="0" applyFont="1" applyBorder="1" applyAlignment="1">
      <alignment horizontal="distributed" vertical="center" justifyLastLine="1"/>
    </xf>
    <xf numFmtId="0" fontId="45" fillId="0" borderId="63" xfId="0" applyFont="1" applyBorder="1" applyAlignment="1">
      <alignment horizontal="distributed" vertical="center" justifyLastLine="1"/>
    </xf>
    <xf numFmtId="0" fontId="45" fillId="0" borderId="74" xfId="0" applyFont="1" applyBorder="1" applyAlignment="1">
      <alignment horizontal="distributed" vertical="center" indent="2"/>
    </xf>
    <xf numFmtId="0" fontId="45" fillId="0" borderId="25" xfId="0" applyFont="1" applyBorder="1" applyAlignment="1">
      <alignment horizontal="distributed" vertical="center" indent="2"/>
    </xf>
    <xf numFmtId="0" fontId="45" fillId="0" borderId="31" xfId="0" applyFont="1" applyBorder="1" applyAlignment="1">
      <alignment horizontal="distributed" vertical="center" indent="2"/>
    </xf>
    <xf numFmtId="177" fontId="53" fillId="0" borderId="17" xfId="0" applyNumberFormat="1" applyFont="1" applyBorder="1" applyAlignment="1">
      <alignment horizontal="right" vertical="center"/>
    </xf>
    <xf numFmtId="177" fontId="53" fillId="0" borderId="48" xfId="0" applyNumberFormat="1" applyFont="1" applyBorder="1" applyAlignment="1">
      <alignment horizontal="right" vertical="center"/>
    </xf>
    <xf numFmtId="177" fontId="45" fillId="0" borderId="25" xfId="0" applyNumberFormat="1" applyFont="1" applyBorder="1" applyAlignment="1">
      <alignment horizontal="right" vertical="center"/>
    </xf>
    <xf numFmtId="177" fontId="45" fillId="0" borderId="31" xfId="0" applyNumberFormat="1" applyFont="1" applyBorder="1" applyAlignment="1">
      <alignment horizontal="right" vertical="center"/>
    </xf>
    <xf numFmtId="177" fontId="45" fillId="0" borderId="17" xfId="0" applyNumberFormat="1" applyFont="1" applyBorder="1" applyAlignment="1">
      <alignment horizontal="right" vertical="center"/>
    </xf>
    <xf numFmtId="177" fontId="45" fillId="0" borderId="63" xfId="0" applyNumberFormat="1" applyFont="1" applyBorder="1" applyAlignment="1">
      <alignment horizontal="right" vertical="center"/>
    </xf>
    <xf numFmtId="0" fontId="45" fillId="0" borderId="109" xfId="0" applyFont="1" applyBorder="1" applyAlignment="1">
      <alignment horizontal="center" vertical="distributed" textRotation="255" indent="3"/>
    </xf>
    <xf numFmtId="0" fontId="45" fillId="0" borderId="11" xfId="0" applyFont="1" applyBorder="1" applyAlignment="1">
      <alignment horizontal="center" vertical="distributed" textRotation="255" indent="3"/>
    </xf>
    <xf numFmtId="0" fontId="45" fillId="0" borderId="8" xfId="0" applyFont="1" applyBorder="1" applyAlignment="1">
      <alignment horizontal="center" vertical="distributed" textRotation="255" indent="3"/>
    </xf>
    <xf numFmtId="0" fontId="45" fillId="0" borderId="96" xfId="0" applyFont="1" applyBorder="1" applyAlignment="1">
      <alignment horizontal="center" vertical="center"/>
    </xf>
    <xf numFmtId="0" fontId="45" fillId="0" borderId="113" xfId="0" applyFont="1" applyBorder="1" applyAlignment="1">
      <alignment horizontal="center" vertical="center"/>
    </xf>
    <xf numFmtId="0" fontId="45" fillId="0" borderId="116" xfId="0" applyFont="1" applyBorder="1" applyAlignment="1">
      <alignment horizontal="center" vertical="center"/>
    </xf>
    <xf numFmtId="177" fontId="53" fillId="0" borderId="96" xfId="0" applyNumberFormat="1" applyFont="1" applyBorder="1" applyAlignment="1">
      <alignment horizontal="right" vertical="center"/>
    </xf>
    <xf numFmtId="177" fontId="53" fillId="0" borderId="135" xfId="0" applyNumberFormat="1" applyFont="1" applyBorder="1" applyAlignment="1">
      <alignment horizontal="right" vertical="center"/>
    </xf>
    <xf numFmtId="177" fontId="45" fillId="0" borderId="113" xfId="0" applyNumberFormat="1" applyFont="1" applyBorder="1" applyAlignment="1">
      <alignment horizontal="right" vertical="center"/>
    </xf>
    <xf numFmtId="177" fontId="45" fillId="0" borderId="116" xfId="0" applyNumberFormat="1" applyFont="1" applyBorder="1" applyAlignment="1">
      <alignment horizontal="right" vertical="center"/>
    </xf>
    <xf numFmtId="177" fontId="45" fillId="0" borderId="96" xfId="0" applyNumberFormat="1" applyFont="1" applyBorder="1" applyAlignment="1">
      <alignment horizontal="right" vertical="center"/>
    </xf>
    <xf numFmtId="177" fontId="45" fillId="0" borderId="106" xfId="0" applyNumberFormat="1" applyFont="1" applyBorder="1" applyAlignment="1">
      <alignment horizontal="right" vertical="center"/>
    </xf>
    <xf numFmtId="0" fontId="45" fillId="0" borderId="114" xfId="0" applyFont="1" applyBorder="1" applyAlignment="1">
      <alignment horizontal="distributed" vertical="center"/>
    </xf>
    <xf numFmtId="177" fontId="53" fillId="0" borderId="97" xfId="0" applyNumberFormat="1" applyFont="1" applyBorder="1" applyAlignment="1">
      <alignment horizontal="right" vertical="center"/>
    </xf>
    <xf numFmtId="177" fontId="53" fillId="0" borderId="136" xfId="0" applyNumberFormat="1" applyFont="1" applyBorder="1" applyAlignment="1">
      <alignment horizontal="right" vertical="center"/>
    </xf>
    <xf numFmtId="177" fontId="45" fillId="0" borderId="139" xfId="0" applyNumberFormat="1" applyFont="1" applyBorder="1" applyAlignment="1">
      <alignment horizontal="right" vertical="center"/>
    </xf>
    <xf numFmtId="177" fontId="45" fillId="0" borderId="117" xfId="0" applyNumberFormat="1" applyFont="1" applyBorder="1" applyAlignment="1">
      <alignment horizontal="right" vertical="center"/>
    </xf>
    <xf numFmtId="177" fontId="45" fillId="0" borderId="97" xfId="0" applyNumberFormat="1" applyFont="1" applyBorder="1" applyAlignment="1">
      <alignment horizontal="right" vertical="center"/>
    </xf>
    <xf numFmtId="177" fontId="45" fillId="0" borderId="107" xfId="0" applyNumberFormat="1" applyFont="1" applyBorder="1" applyAlignment="1">
      <alignment horizontal="right" vertical="center"/>
    </xf>
    <xf numFmtId="0" fontId="45" fillId="0" borderId="115" xfId="0" applyFont="1" applyBorder="1" applyAlignment="1">
      <alignment horizontal="distributed" vertical="center"/>
    </xf>
    <xf numFmtId="177" fontId="53" fillId="0" borderId="111" xfId="0" applyNumberFormat="1" applyFont="1" applyBorder="1" applyAlignment="1">
      <alignment horizontal="right" vertical="center"/>
    </xf>
    <xf numFmtId="177" fontId="53" fillId="0" borderId="137" xfId="0" applyNumberFormat="1" applyFont="1" applyBorder="1" applyAlignment="1">
      <alignment horizontal="right" vertical="center"/>
    </xf>
    <xf numFmtId="177" fontId="45" fillId="0" borderId="115" xfId="0" applyNumberFormat="1" applyFont="1" applyBorder="1" applyAlignment="1">
      <alignment horizontal="right" vertical="center"/>
    </xf>
    <xf numFmtId="177" fontId="45" fillId="0" borderId="132" xfId="0" applyNumberFormat="1" applyFont="1" applyBorder="1" applyAlignment="1">
      <alignment horizontal="right" vertical="center"/>
    </xf>
    <xf numFmtId="177" fontId="45" fillId="0" borderId="111" xfId="0" applyNumberFormat="1" applyFont="1" applyBorder="1" applyAlignment="1">
      <alignment horizontal="right" vertical="center"/>
    </xf>
    <xf numFmtId="177" fontId="45" fillId="0" borderId="146" xfId="0" applyNumberFormat="1" applyFont="1" applyBorder="1" applyAlignment="1">
      <alignment horizontal="right" vertical="center"/>
    </xf>
    <xf numFmtId="0" fontId="45" fillId="0" borderId="0" xfId="0" applyFont="1" applyAlignment="1">
      <alignment horizontal="distributed" vertical="center"/>
    </xf>
    <xf numFmtId="177" fontId="53" fillId="0" borderId="20" xfId="0" applyNumberFormat="1" applyFont="1" applyBorder="1" applyAlignment="1">
      <alignment horizontal="right" vertical="center"/>
    </xf>
    <xf numFmtId="177" fontId="53" fillId="0" borderId="65" xfId="0" applyNumberFormat="1" applyFont="1" applyBorder="1" applyAlignment="1">
      <alignment horizontal="right" vertical="center"/>
    </xf>
    <xf numFmtId="177" fontId="45" fillId="0" borderId="0" xfId="0" applyNumberFormat="1" applyFont="1" applyAlignment="1">
      <alignment horizontal="right" vertical="center"/>
    </xf>
    <xf numFmtId="177" fontId="45" fillId="0" borderId="29" xfId="0" applyNumberFormat="1" applyFont="1" applyBorder="1" applyAlignment="1">
      <alignment horizontal="right" vertical="center"/>
    </xf>
    <xf numFmtId="177" fontId="45" fillId="0" borderId="20" xfId="0" applyNumberFormat="1" applyFont="1" applyBorder="1" applyAlignment="1">
      <alignment horizontal="right" vertical="center"/>
    </xf>
    <xf numFmtId="177" fontId="45" fillId="0" borderId="62" xfId="0" applyNumberFormat="1" applyFont="1" applyBorder="1" applyAlignment="1">
      <alignment horizontal="right" vertical="center"/>
    </xf>
    <xf numFmtId="0" fontId="45" fillId="0" borderId="24" xfId="0" applyFont="1" applyBorder="1" applyAlignment="1">
      <alignment horizontal="distributed" vertical="center"/>
    </xf>
    <xf numFmtId="177" fontId="53" fillId="0" borderId="16" xfId="0" applyNumberFormat="1" applyFont="1" applyBorder="1" applyAlignment="1">
      <alignment horizontal="right" vertical="center"/>
    </xf>
    <xf numFmtId="177" fontId="53" fillId="0" borderId="60" xfId="0" applyNumberFormat="1" applyFont="1" applyBorder="1" applyAlignment="1">
      <alignment horizontal="right" vertical="center"/>
    </xf>
    <xf numFmtId="177" fontId="45" fillId="0" borderId="24" xfId="0" applyNumberFormat="1" applyFont="1" applyBorder="1" applyAlignment="1">
      <alignment horizontal="right" vertical="center"/>
    </xf>
    <xf numFmtId="177" fontId="45" fillId="0" borderId="30" xfId="0" applyNumberFormat="1" applyFont="1" applyBorder="1" applyAlignment="1">
      <alignment horizontal="right" vertical="center"/>
    </xf>
    <xf numFmtId="177" fontId="45" fillId="0" borderId="16" xfId="0" applyNumberFormat="1" applyFont="1" applyBorder="1" applyAlignment="1">
      <alignment horizontal="right" vertical="center"/>
    </xf>
    <xf numFmtId="177" fontId="45" fillId="0" borderId="67" xfId="0" applyNumberFormat="1" applyFont="1" applyBorder="1" applyAlignment="1">
      <alignment horizontal="right" vertical="center"/>
    </xf>
    <xf numFmtId="0" fontId="45" fillId="0" borderId="109" xfId="0" applyFont="1" applyBorder="1" applyAlignment="1">
      <alignment horizontal="center" vertical="center" textRotation="255"/>
    </xf>
    <xf numFmtId="0" fontId="45" fillId="0" borderId="11" xfId="0" applyFont="1" applyBorder="1" applyAlignment="1">
      <alignment horizontal="center" vertical="center" textRotation="255"/>
    </xf>
    <xf numFmtId="0" fontId="45" fillId="0" borderId="8" xfId="0" applyFont="1" applyBorder="1" applyAlignment="1">
      <alignment horizontal="center" vertical="center" textRotation="255"/>
    </xf>
    <xf numFmtId="0" fontId="45" fillId="0" borderId="111" xfId="0" applyFont="1" applyBorder="1" applyAlignment="1">
      <alignment horizontal="center" vertical="center"/>
    </xf>
    <xf numFmtId="0" fontId="45" fillId="0" borderId="115" xfId="0" applyFont="1" applyBorder="1" applyAlignment="1">
      <alignment horizontal="center" vertical="center"/>
    </xf>
    <xf numFmtId="0" fontId="45" fillId="0" borderId="132" xfId="0" applyFont="1" applyBorder="1" applyAlignment="1">
      <alignment horizontal="center" vertical="center"/>
    </xf>
    <xf numFmtId="0" fontId="45" fillId="0" borderId="16" xfId="0" applyFont="1" applyBorder="1" applyAlignment="1">
      <alignment horizontal="center" vertical="center"/>
    </xf>
    <xf numFmtId="0" fontId="45" fillId="0" borderId="24" xfId="0" applyFont="1" applyBorder="1" applyAlignment="1">
      <alignment horizontal="center" vertical="center"/>
    </xf>
    <xf numFmtId="0" fontId="45" fillId="0" borderId="30" xfId="0" applyFont="1" applyBorder="1" applyAlignment="1">
      <alignment horizontal="center" vertical="center"/>
    </xf>
    <xf numFmtId="0" fontId="45" fillId="0" borderId="109" xfId="0" applyFont="1" applyBorder="1" applyAlignment="1">
      <alignment horizontal="center" vertical="distributed" textRotation="255" indent="2"/>
    </xf>
    <xf numFmtId="0" fontId="45" fillId="0" borderId="11" xfId="0" applyFont="1" applyBorder="1" applyAlignment="1">
      <alignment horizontal="center" vertical="distributed" textRotation="255" indent="2"/>
    </xf>
    <xf numFmtId="0" fontId="45" fillId="0" borderId="110" xfId="0" applyFont="1" applyBorder="1" applyAlignment="1">
      <alignment horizontal="center" vertical="distributed" textRotation="255" indent="2"/>
    </xf>
    <xf numFmtId="177" fontId="45" fillId="0" borderId="140" xfId="0" applyNumberFormat="1" applyFont="1" applyBorder="1" applyAlignment="1">
      <alignment horizontal="right" vertical="center"/>
    </xf>
    <xf numFmtId="177" fontId="45" fillId="0" borderId="40" xfId="0" applyNumberFormat="1" applyFont="1" applyBorder="1" applyAlignment="1">
      <alignment horizontal="right" vertical="center"/>
    </xf>
    <xf numFmtId="177" fontId="6" fillId="0" borderId="0" xfId="0" applyNumberFormat="1" applyFont="1" applyAlignment="1">
      <alignment vertical="center"/>
    </xf>
    <xf numFmtId="177" fontId="53" fillId="0" borderId="44" xfId="0" applyNumberFormat="1" applyFont="1" applyBorder="1" applyAlignment="1">
      <alignment horizontal="right" vertical="center"/>
    </xf>
    <xf numFmtId="177" fontId="53" fillId="0" borderId="138" xfId="0" applyNumberFormat="1" applyFont="1" applyBorder="1" applyAlignment="1">
      <alignment horizontal="right" vertical="center"/>
    </xf>
    <xf numFmtId="177" fontId="45" fillId="0" borderId="4" xfId="0" applyNumberFormat="1" applyFont="1" applyBorder="1" applyAlignment="1">
      <alignment horizontal="right" vertical="center"/>
    </xf>
    <xf numFmtId="177" fontId="45" fillId="0" borderId="145" xfId="0" applyNumberFormat="1" applyFont="1" applyBorder="1" applyAlignment="1">
      <alignment horizontal="right" vertical="center"/>
    </xf>
    <xf numFmtId="177" fontId="45" fillId="0" borderId="44" xfId="0" applyNumberFormat="1" applyFont="1" applyBorder="1" applyAlignment="1">
      <alignment horizontal="right" vertical="center"/>
    </xf>
    <xf numFmtId="177" fontId="45" fillId="0" borderId="92" xfId="0" applyNumberFormat="1" applyFont="1" applyBorder="1" applyAlignment="1">
      <alignment horizontal="right" vertical="center"/>
    </xf>
    <xf numFmtId="0" fontId="45" fillId="0" borderId="10" xfId="0" applyFont="1" applyBorder="1" applyAlignment="1">
      <alignment horizontal="distributed" vertical="center" indent="1"/>
    </xf>
    <xf numFmtId="0" fontId="45" fillId="0" borderId="33" xfId="0" applyFont="1" applyBorder="1" applyAlignment="1">
      <alignment horizontal="distributed" vertical="center" indent="1"/>
    </xf>
    <xf numFmtId="0" fontId="45" fillId="0" borderId="24" xfId="0" applyFont="1" applyBorder="1" applyAlignment="1">
      <alignment horizontal="distributed" vertical="center" indent="1"/>
    </xf>
    <xf numFmtId="0" fontId="45" fillId="0" borderId="30" xfId="0" applyFont="1" applyBorder="1" applyAlignment="1">
      <alignment horizontal="distributed" vertical="center" indent="1"/>
    </xf>
    <xf numFmtId="0" fontId="45" fillId="0" borderId="15" xfId="0" applyFont="1" applyBorder="1" applyAlignment="1">
      <alignment horizontal="distributed" vertical="center" indent="1"/>
    </xf>
    <xf numFmtId="0" fontId="45" fillId="0" borderId="16" xfId="0" applyFont="1" applyBorder="1" applyAlignment="1">
      <alignment horizontal="distributed" vertical="center" indent="1"/>
    </xf>
    <xf numFmtId="0" fontId="45" fillId="0" borderId="25" xfId="0" applyFont="1" applyBorder="1" applyAlignment="1">
      <alignment horizontal="distributed" vertical="center" justifyLastLine="1"/>
    </xf>
    <xf numFmtId="0" fontId="64" fillId="0" borderId="96" xfId="0" applyFont="1" applyBorder="1" applyAlignment="1">
      <alignment horizontal="center" vertical="center" wrapText="1"/>
    </xf>
    <xf numFmtId="0" fontId="64" fillId="0" borderId="116" xfId="0" applyFont="1" applyBorder="1" applyAlignment="1">
      <alignment horizontal="center" vertical="center" wrapText="1"/>
    </xf>
    <xf numFmtId="0" fontId="64" fillId="0" borderId="97" xfId="0" applyFont="1" applyBorder="1" applyAlignment="1">
      <alignment horizontal="center" vertical="center" wrapText="1"/>
    </xf>
    <xf numFmtId="0" fontId="64" fillId="0" borderId="117" xfId="0" applyFont="1" applyBorder="1" applyAlignment="1">
      <alignment horizontal="center" vertical="center" wrapText="1"/>
    </xf>
    <xf numFmtId="0" fontId="64" fillId="0" borderId="112" xfId="0" applyFont="1" applyBorder="1" applyAlignment="1">
      <alignment horizontal="center" vertical="center" wrapText="1"/>
    </xf>
    <xf numFmtId="0" fontId="64" fillId="0" borderId="118" xfId="0" applyFont="1" applyBorder="1" applyAlignment="1">
      <alignment horizontal="center" vertical="center" wrapText="1"/>
    </xf>
    <xf numFmtId="0" fontId="52" fillId="0" borderId="96" xfId="0" applyFont="1" applyBorder="1" applyAlignment="1">
      <alignment horizontal="center" vertical="center"/>
    </xf>
    <xf numFmtId="0" fontId="52" fillId="0" borderId="116" xfId="0" applyFont="1" applyBorder="1" applyAlignment="1">
      <alignment horizontal="center" vertical="center"/>
    </xf>
    <xf numFmtId="0" fontId="52" fillId="0" borderId="112" xfId="0" applyFont="1" applyBorder="1" applyAlignment="1">
      <alignment horizontal="center" vertical="center" wrapText="1"/>
    </xf>
    <xf numFmtId="0" fontId="52" fillId="0" borderId="118" xfId="0" applyFont="1" applyBorder="1" applyAlignment="1">
      <alignment horizontal="center" vertical="center" wrapText="1"/>
    </xf>
    <xf numFmtId="0" fontId="45" fillId="0" borderId="110" xfId="0" applyFont="1" applyBorder="1" applyAlignment="1">
      <alignment horizontal="center" vertical="center" textRotation="255"/>
    </xf>
    <xf numFmtId="0" fontId="52" fillId="0" borderId="97" xfId="0" applyFont="1" applyBorder="1" applyAlignment="1">
      <alignment horizontal="center" vertical="center"/>
    </xf>
    <xf numFmtId="0" fontId="52" fillId="0" borderId="117" xfId="0" applyFont="1" applyBorder="1" applyAlignment="1">
      <alignment horizontal="center" vertical="center"/>
    </xf>
    <xf numFmtId="0" fontId="52" fillId="0" borderId="98" xfId="0" applyFont="1" applyBorder="1" applyAlignment="1">
      <alignment horizontal="center" vertical="center" wrapText="1"/>
    </xf>
    <xf numFmtId="0" fontId="52" fillId="0" borderId="102" xfId="0" applyFont="1" applyBorder="1" applyAlignment="1">
      <alignment horizontal="center" vertical="center" wrapText="1"/>
    </xf>
    <xf numFmtId="0" fontId="45" fillId="0" borderId="0" xfId="0" applyFont="1" applyAlignment="1">
      <alignment horizontal="center" vertical="center"/>
    </xf>
    <xf numFmtId="0" fontId="45" fillId="0" borderId="74" xfId="0" applyFont="1" applyBorder="1" applyAlignment="1">
      <alignment horizontal="distributed" vertical="center" indent="1"/>
    </xf>
    <xf numFmtId="0" fontId="45" fillId="0" borderId="25" xfId="0" applyFont="1" applyBorder="1" applyAlignment="1">
      <alignment horizontal="distributed" vertical="center" indent="1"/>
    </xf>
    <xf numFmtId="0" fontId="45" fillId="0" borderId="31" xfId="0" applyFont="1" applyBorder="1" applyAlignment="1">
      <alignment horizontal="distributed" vertical="center" indent="1"/>
    </xf>
    <xf numFmtId="0" fontId="45" fillId="0" borderId="9" xfId="0" applyFont="1" applyBorder="1" applyAlignment="1">
      <alignment horizontal="center" vertical="center" justifyLastLine="1"/>
    </xf>
    <xf numFmtId="0" fontId="45" fillId="0" borderId="0" xfId="0" applyFont="1" applyAlignment="1">
      <alignment horizontal="center" vertical="center" justifyLastLine="1"/>
    </xf>
    <xf numFmtId="0" fontId="45" fillId="0" borderId="29" xfId="0" applyFont="1" applyBorder="1" applyAlignment="1">
      <alignment horizontal="center" vertical="center" justifyLastLine="1"/>
    </xf>
    <xf numFmtId="0" fontId="53" fillId="0" borderId="15" xfId="0" applyFont="1" applyBorder="1" applyAlignment="1">
      <alignment horizontal="distributed" vertical="center" indent="1"/>
    </xf>
    <xf numFmtId="0" fontId="53" fillId="0" borderId="10" xfId="0" applyFont="1" applyBorder="1" applyAlignment="1">
      <alignment horizontal="distributed" vertical="center" indent="1"/>
    </xf>
    <xf numFmtId="0" fontId="53" fillId="0" borderId="59" xfId="0" applyFont="1" applyBorder="1" applyAlignment="1">
      <alignment horizontal="distributed" vertical="center" indent="1"/>
    </xf>
    <xf numFmtId="0" fontId="53" fillId="0" borderId="16" xfId="0" applyFont="1" applyBorder="1" applyAlignment="1">
      <alignment horizontal="distributed" vertical="center" indent="1"/>
    </xf>
    <xf numFmtId="0" fontId="53" fillId="0" borderId="24" xfId="0" applyFont="1" applyBorder="1" applyAlignment="1">
      <alignment horizontal="distributed" vertical="center" indent="1"/>
    </xf>
    <xf numFmtId="0" fontId="53" fillId="0" borderId="60" xfId="0" applyFont="1" applyBorder="1" applyAlignment="1">
      <alignment horizontal="distributed" vertical="center" indent="1"/>
    </xf>
    <xf numFmtId="0" fontId="47" fillId="0" borderId="21" xfId="0" applyFont="1" applyBorder="1" applyAlignment="1">
      <alignment horizontal="distributed" vertical="center" justifyLastLine="1"/>
    </xf>
    <xf numFmtId="0" fontId="47" fillId="0" borderId="27" xfId="0" applyFont="1" applyBorder="1" applyAlignment="1">
      <alignment horizontal="distributed" vertical="center" justifyLastLine="1"/>
    </xf>
    <xf numFmtId="0" fontId="47" fillId="0" borderId="69" xfId="0" applyFont="1" applyBorder="1" applyAlignment="1">
      <alignment horizontal="distributed" vertical="center" justifyLastLine="1"/>
    </xf>
    <xf numFmtId="0" fontId="45" fillId="0" borderId="34" xfId="0" applyFont="1" applyBorder="1" applyAlignment="1">
      <alignment horizontal="distributed" vertical="center" wrapText="1"/>
    </xf>
    <xf numFmtId="0" fontId="45" fillId="0" borderId="0" xfId="0" applyFont="1" applyAlignment="1">
      <alignment horizontal="distributed" vertical="center" wrapText="1"/>
    </xf>
    <xf numFmtId="0" fontId="45" fillId="0" borderId="4" xfId="0" applyFont="1" applyBorder="1" applyAlignment="1">
      <alignment horizontal="distributed" vertical="center" wrapText="1"/>
    </xf>
    <xf numFmtId="0" fontId="52" fillId="0" borderId="7" xfId="0" applyFont="1" applyBorder="1" applyAlignment="1">
      <alignment horizontal="center" vertical="distributed" textRotation="255" justifyLastLine="1"/>
    </xf>
    <xf numFmtId="0" fontId="52" fillId="0" borderId="11" xfId="0" applyFont="1" applyBorder="1" applyAlignment="1">
      <alignment horizontal="center" vertical="distributed" textRotation="255" justifyLastLine="1"/>
    </xf>
    <xf numFmtId="0" fontId="52" fillId="0" borderId="110" xfId="0" applyFont="1" applyBorder="1" applyAlignment="1">
      <alignment horizontal="center" vertical="distributed" textRotation="255" justifyLastLine="1"/>
    </xf>
    <xf numFmtId="0" fontId="45" fillId="0" borderId="10" xfId="0" applyFont="1" applyBorder="1" applyAlignment="1">
      <alignment horizontal="distributed" vertical="center" wrapText="1"/>
    </xf>
    <xf numFmtId="0" fontId="45" fillId="0" borderId="24" xfId="0" applyFont="1" applyBorder="1" applyAlignment="1">
      <alignment horizontal="distributed" vertical="center" wrapText="1"/>
    </xf>
    <xf numFmtId="0" fontId="45" fillId="0" borderId="7" xfId="0" applyFont="1" applyBorder="1" applyAlignment="1">
      <alignment horizontal="center" vertical="distributed" textRotation="255" justifyLastLine="1"/>
    </xf>
    <xf numFmtId="0" fontId="45" fillId="0" borderId="11" xfId="0" applyFont="1" applyBorder="1" applyAlignment="1">
      <alignment horizontal="center" vertical="distributed" textRotation="255" justifyLastLine="1"/>
    </xf>
    <xf numFmtId="0" fontId="45" fillId="0" borderId="148" xfId="0" applyFont="1" applyBorder="1" applyAlignment="1">
      <alignment horizontal="center" vertical="distributed" textRotation="255" justifyLastLine="1"/>
    </xf>
    <xf numFmtId="0" fontId="53" fillId="0" borderId="15" xfId="0" applyFont="1" applyBorder="1" applyAlignment="1">
      <alignment horizontal="distributed" vertical="center" justifyLastLine="1"/>
    </xf>
    <xf numFmtId="0" fontId="53" fillId="0" borderId="10" xfId="0" applyFont="1" applyBorder="1" applyAlignment="1">
      <alignment horizontal="distributed" vertical="center" justifyLastLine="1"/>
    </xf>
    <xf numFmtId="0" fontId="53" fillId="0" borderId="59" xfId="0" applyFont="1" applyBorder="1" applyAlignment="1">
      <alignment horizontal="distributed" vertical="center" justifyLastLine="1"/>
    </xf>
    <xf numFmtId="0" fontId="53" fillId="0" borderId="16" xfId="0" applyFont="1" applyBorder="1" applyAlignment="1">
      <alignment horizontal="distributed" vertical="center" justifyLastLine="1"/>
    </xf>
    <xf numFmtId="0" fontId="53" fillId="0" borderId="24" xfId="0" applyFont="1" applyBorder="1" applyAlignment="1">
      <alignment horizontal="distributed" vertical="center" justifyLastLine="1"/>
    </xf>
    <xf numFmtId="0" fontId="53" fillId="0" borderId="60" xfId="0" applyFont="1" applyBorder="1" applyAlignment="1">
      <alignment horizontal="distributed" vertical="center" justifyLastLine="1"/>
    </xf>
    <xf numFmtId="0" fontId="45" fillId="0" borderId="109" xfId="0" applyFont="1" applyBorder="1" applyAlignment="1">
      <alignment horizontal="center" vertical="distributed" textRotation="255" justifyLastLine="1"/>
    </xf>
    <xf numFmtId="0" fontId="45" fillId="0" borderId="5" xfId="0" applyFont="1" applyBorder="1" applyAlignment="1">
      <alignment horizontal="distributed" vertical="center" justifyLastLine="1"/>
    </xf>
    <xf numFmtId="0" fontId="45" fillId="0" borderId="9" xfId="0" applyFont="1" applyBorder="1" applyAlignment="1">
      <alignment horizontal="distributed" vertical="center" justifyLastLine="1"/>
    </xf>
    <xf numFmtId="0" fontId="45" fillId="0" borderId="0" xfId="0" applyFont="1" applyAlignment="1">
      <alignment horizontal="distributed" vertical="center" justifyLastLine="1"/>
    </xf>
    <xf numFmtId="0" fontId="45" fillId="0" borderId="29" xfId="0" applyFont="1" applyBorder="1" applyAlignment="1">
      <alignment horizontal="distributed" vertical="center" justifyLastLine="1"/>
    </xf>
    <xf numFmtId="0" fontId="45" fillId="0" borderId="6" xfId="0" applyFont="1" applyBorder="1" applyAlignment="1">
      <alignment horizontal="distributed" vertical="center" justifyLastLine="1"/>
    </xf>
    <xf numFmtId="0" fontId="45" fillId="0" borderId="20" xfId="0" applyFont="1" applyBorder="1" applyAlignment="1">
      <alignment horizontal="distributed" vertical="distributed" indent="3"/>
    </xf>
    <xf numFmtId="0" fontId="45" fillId="0" borderId="0" xfId="0" applyFont="1" applyAlignment="1">
      <alignment horizontal="distributed" vertical="distributed" indent="3"/>
    </xf>
    <xf numFmtId="0" fontId="45" fillId="0" borderId="29" xfId="0" applyFont="1" applyBorder="1" applyAlignment="1">
      <alignment horizontal="distributed" vertical="distributed" indent="3"/>
    </xf>
    <xf numFmtId="0" fontId="45" fillId="0" borderId="364" xfId="0" applyFont="1" applyBorder="1" applyAlignment="1">
      <alignment horizontal="center" vertical="center"/>
    </xf>
    <xf numFmtId="0" fontId="45" fillId="0" borderId="363" xfId="0" applyFont="1" applyBorder="1" applyAlignment="1">
      <alignment horizontal="center" vertical="center"/>
    </xf>
    <xf numFmtId="0" fontId="45" fillId="0" borderId="20" xfId="0" applyFont="1" applyBorder="1" applyAlignment="1">
      <alignment horizontal="distributed" vertical="center" indent="3"/>
    </xf>
    <xf numFmtId="0" fontId="45" fillId="0" borderId="0" xfId="0" applyFont="1" applyAlignment="1">
      <alignment horizontal="distributed" vertical="center" indent="3"/>
    </xf>
    <xf numFmtId="0" fontId="45" fillId="0" borderId="29" xfId="0" applyFont="1" applyBorder="1" applyAlignment="1">
      <alignment horizontal="distributed" vertical="center" indent="3"/>
    </xf>
    <xf numFmtId="0" fontId="45" fillId="0" borderId="150" xfId="0" applyFont="1" applyBorder="1" applyAlignment="1">
      <alignment horizontal="distributed" vertical="center" indent="3"/>
    </xf>
    <xf numFmtId="0" fontId="45" fillId="0" borderId="152" xfId="0" applyFont="1" applyBorder="1" applyAlignment="1">
      <alignment horizontal="distributed" vertical="center" indent="3"/>
    </xf>
    <xf numFmtId="0" fontId="45" fillId="0" borderId="154" xfId="0" applyFont="1" applyBorder="1" applyAlignment="1">
      <alignment horizontal="distributed" vertical="center" indent="3"/>
    </xf>
    <xf numFmtId="0" fontId="45" fillId="0" borderId="151" xfId="0" applyFont="1" applyBorder="1" applyAlignment="1">
      <alignment horizontal="distributed" vertical="center" indent="3"/>
    </xf>
    <xf numFmtId="0" fontId="45" fillId="0" borderId="153" xfId="0" applyFont="1" applyBorder="1" applyAlignment="1">
      <alignment horizontal="distributed" vertical="center" indent="3"/>
    </xf>
    <xf numFmtId="0" fontId="45" fillId="0" borderId="168" xfId="0" applyFont="1" applyBorder="1" applyAlignment="1">
      <alignment horizontal="distributed" vertical="center" indent="3"/>
    </xf>
    <xf numFmtId="0" fontId="45" fillId="0" borderId="364" xfId="0" applyFont="1" applyBorder="1" applyAlignment="1">
      <alignment horizontal="center" vertical="center" textRotation="255"/>
    </xf>
    <xf numFmtId="0" fontId="45" fillId="0" borderId="362" xfId="0" applyFont="1" applyBorder="1" applyAlignment="1">
      <alignment horizontal="center" vertical="center" textRotation="255"/>
    </xf>
    <xf numFmtId="0" fontId="45" fillId="0" borderId="363" xfId="0" applyFont="1" applyBorder="1" applyAlignment="1">
      <alignment horizontal="center" vertical="center" textRotation="255"/>
    </xf>
    <xf numFmtId="0" fontId="45" fillId="0" borderId="111" xfId="0" applyFont="1" applyBorder="1" applyAlignment="1">
      <alignment horizontal="distributed" vertical="distributed" indent="3"/>
    </xf>
    <xf numFmtId="0" fontId="45" fillId="0" borderId="115" xfId="0" applyFont="1" applyBorder="1" applyAlignment="1">
      <alignment horizontal="distributed" vertical="distributed" indent="3"/>
    </xf>
    <xf numFmtId="0" fontId="45" fillId="0" borderId="132" xfId="0" applyFont="1" applyBorder="1" applyAlignment="1">
      <alignment horizontal="distributed" vertical="distributed" indent="3"/>
    </xf>
    <xf numFmtId="177" fontId="53" fillId="0" borderId="16" xfId="0" applyNumberFormat="1" applyFont="1" applyBorder="1" applyAlignment="1">
      <alignment vertical="center"/>
    </xf>
    <xf numFmtId="177" fontId="53" fillId="0" borderId="60" xfId="0" applyNumberFormat="1" applyFont="1" applyBorder="1" applyAlignment="1">
      <alignment vertical="center"/>
    </xf>
    <xf numFmtId="177" fontId="45" fillId="0" borderId="24" xfId="0" applyNumberFormat="1" applyFont="1" applyBorder="1" applyAlignment="1">
      <alignment vertical="center"/>
    </xf>
    <xf numFmtId="177" fontId="45" fillId="0" borderId="30" xfId="0" applyNumberFormat="1" applyFont="1" applyBorder="1" applyAlignment="1">
      <alignment vertical="center"/>
    </xf>
    <xf numFmtId="177" fontId="45" fillId="0" borderId="16" xfId="0" applyNumberFormat="1" applyFont="1" applyBorder="1" applyAlignment="1">
      <alignment vertical="center"/>
    </xf>
    <xf numFmtId="177" fontId="45" fillId="0" borderId="67" xfId="0" applyNumberFormat="1" applyFont="1" applyBorder="1" applyAlignment="1">
      <alignment vertical="center"/>
    </xf>
    <xf numFmtId="0" fontId="47" fillId="0" borderId="17" xfId="0" applyFont="1" applyBorder="1" applyAlignment="1">
      <alignment horizontal="distributed" vertical="center" justifyLastLine="1"/>
    </xf>
    <xf numFmtId="0" fontId="47" fillId="0" borderId="31" xfId="0" applyFont="1" applyBorder="1" applyAlignment="1">
      <alignment horizontal="distributed" vertical="center" justifyLastLine="1"/>
    </xf>
    <xf numFmtId="0" fontId="47" fillId="0" borderId="63" xfId="0" applyFont="1" applyBorder="1" applyAlignment="1">
      <alignment horizontal="distributed" vertical="center" justifyLastLine="1"/>
    </xf>
    <xf numFmtId="177" fontId="53" fillId="0" borderId="23" xfId="0" applyNumberFormat="1" applyFont="1" applyBorder="1" applyAlignment="1">
      <alignment vertical="center"/>
    </xf>
    <xf numFmtId="177" fontId="53" fillId="0" borderId="64" xfId="0" applyNumberFormat="1" applyFont="1" applyBorder="1" applyAlignment="1">
      <alignment vertical="center"/>
    </xf>
    <xf numFmtId="177" fontId="45" fillId="0" borderId="34" xfId="0" applyNumberFormat="1" applyFont="1" applyBorder="1" applyAlignment="1">
      <alignment vertical="center"/>
    </xf>
    <xf numFmtId="177" fontId="45" fillId="0" borderId="28" xfId="0" applyNumberFormat="1" applyFont="1" applyBorder="1" applyAlignment="1">
      <alignment vertical="center"/>
    </xf>
    <xf numFmtId="177" fontId="45" fillId="0" borderId="23" xfId="0" applyNumberFormat="1" applyFont="1" applyBorder="1" applyAlignment="1">
      <alignment vertical="center"/>
    </xf>
    <xf numFmtId="177" fontId="45" fillId="0" borderId="71" xfId="0" applyNumberFormat="1" applyFont="1" applyBorder="1" applyAlignment="1">
      <alignment vertical="center"/>
    </xf>
    <xf numFmtId="177" fontId="53" fillId="0" borderId="20" xfId="0" applyNumberFormat="1" applyFont="1" applyBorder="1" applyAlignment="1">
      <alignment vertical="center"/>
    </xf>
    <xf numFmtId="177" fontId="53" fillId="0" borderId="65" xfId="0" applyNumberFormat="1" applyFont="1" applyBorder="1" applyAlignment="1">
      <alignment vertical="center"/>
    </xf>
    <xf numFmtId="177" fontId="45" fillId="0" borderId="0" xfId="0" applyNumberFormat="1" applyFont="1" applyAlignment="1">
      <alignment vertical="center"/>
    </xf>
    <xf numFmtId="177" fontId="45" fillId="0" borderId="29" xfId="0" applyNumberFormat="1" applyFont="1" applyBorder="1" applyAlignment="1">
      <alignment vertical="center"/>
    </xf>
    <xf numFmtId="177" fontId="45" fillId="0" borderId="20" xfId="0" applyNumberFormat="1" applyFont="1" applyBorder="1" applyAlignment="1">
      <alignment vertical="center"/>
    </xf>
    <xf numFmtId="177" fontId="45" fillId="0" borderId="62" xfId="0" applyNumberFormat="1" applyFont="1" applyBorder="1" applyAlignment="1">
      <alignment vertical="center"/>
    </xf>
    <xf numFmtId="177" fontId="53" fillId="0" borderId="44" xfId="0" applyNumberFormat="1" applyFont="1" applyBorder="1" applyAlignment="1">
      <alignment vertical="center"/>
    </xf>
    <xf numFmtId="177" fontId="53" fillId="0" borderId="138" xfId="0" applyNumberFormat="1" applyFont="1" applyBorder="1" applyAlignment="1">
      <alignment vertical="center"/>
    </xf>
    <xf numFmtId="177" fontId="45" fillId="0" borderId="4" xfId="0" applyNumberFormat="1" applyFont="1" applyBorder="1" applyAlignment="1">
      <alignment vertical="center"/>
    </xf>
    <xf numFmtId="177" fontId="45" fillId="0" borderId="145" xfId="0" applyNumberFormat="1" applyFont="1" applyBorder="1" applyAlignment="1">
      <alignment vertical="center"/>
    </xf>
    <xf numFmtId="177" fontId="45" fillId="0" borderId="44" xfId="0" applyNumberFormat="1" applyFont="1" applyBorder="1" applyAlignment="1">
      <alignment vertical="center"/>
    </xf>
    <xf numFmtId="177" fontId="45" fillId="0" borderId="92" xfId="0" applyNumberFormat="1" applyFont="1" applyBorder="1" applyAlignment="1">
      <alignment vertical="center"/>
    </xf>
    <xf numFmtId="0" fontId="45" fillId="0" borderId="15" xfId="0" applyFont="1" applyBorder="1" applyAlignment="1">
      <alignment horizontal="distributed" vertical="center" indent="1" justifyLastLine="1"/>
    </xf>
    <xf numFmtId="0" fontId="45" fillId="0" borderId="10" xfId="0" applyFont="1" applyBorder="1" applyAlignment="1">
      <alignment horizontal="distributed" vertical="center" indent="1" justifyLastLine="1"/>
    </xf>
    <xf numFmtId="0" fontId="45" fillId="0" borderId="33" xfId="0" applyFont="1" applyBorder="1" applyAlignment="1">
      <alignment horizontal="distributed" vertical="center" indent="1" justifyLastLine="1"/>
    </xf>
    <xf numFmtId="0" fontId="45" fillId="0" borderId="16" xfId="0" applyFont="1" applyBorder="1" applyAlignment="1">
      <alignment horizontal="distributed" vertical="center" indent="1" justifyLastLine="1"/>
    </xf>
    <xf numFmtId="0" fontId="45" fillId="0" borderId="24" xfId="0" applyFont="1" applyBorder="1" applyAlignment="1">
      <alignment horizontal="distributed" vertical="center" indent="1" justifyLastLine="1"/>
    </xf>
    <xf numFmtId="0" fontId="45" fillId="0" borderId="30" xfId="0" applyFont="1" applyBorder="1" applyAlignment="1">
      <alignment horizontal="distributed" vertical="center" indent="1" justifyLastLine="1"/>
    </xf>
    <xf numFmtId="0" fontId="45" fillId="0" borderId="25" xfId="0" applyFont="1" applyBorder="1" applyAlignment="1">
      <alignment horizontal="distributed" vertical="center" indent="1" justifyLastLine="1"/>
    </xf>
    <xf numFmtId="0" fontId="45" fillId="0" borderId="63" xfId="0" applyFont="1" applyBorder="1" applyAlignment="1">
      <alignment horizontal="distributed" vertical="center" indent="1" justifyLastLine="1"/>
    </xf>
    <xf numFmtId="0" fontId="45" fillId="0" borderId="109" xfId="0" applyFont="1" applyBorder="1" applyAlignment="1">
      <alignment horizontal="distributed" vertical="distributed" textRotation="255" justifyLastLine="1"/>
    </xf>
    <xf numFmtId="0" fontId="45" fillId="0" borderId="11" xfId="0" applyFont="1" applyBorder="1" applyAlignment="1">
      <alignment horizontal="distributed" vertical="distributed" textRotation="255" justifyLastLine="1"/>
    </xf>
    <xf numFmtId="0" fontId="45" fillId="0" borderId="110" xfId="0" applyFont="1" applyBorder="1" applyAlignment="1">
      <alignment horizontal="distributed" vertical="distributed" textRotation="255" justifyLastLine="1"/>
    </xf>
    <xf numFmtId="0" fontId="45" fillId="0" borderId="96" xfId="0" applyFont="1" applyBorder="1" applyAlignment="1">
      <alignment horizontal="distributed" vertical="distributed" textRotation="255" indent="3"/>
    </xf>
    <xf numFmtId="0" fontId="45" fillId="0" borderId="113" xfId="0" applyFont="1" applyBorder="1" applyAlignment="1">
      <alignment horizontal="distributed" vertical="distributed" textRotation="255" indent="3"/>
    </xf>
    <xf numFmtId="0" fontId="45" fillId="0" borderId="116" xfId="0" applyFont="1" applyBorder="1" applyAlignment="1">
      <alignment horizontal="distributed" vertical="distributed" textRotation="255" indent="3"/>
    </xf>
    <xf numFmtId="0" fontId="45" fillId="0" borderId="111" xfId="0" applyFont="1" applyBorder="1" applyAlignment="1">
      <alignment horizontal="distributed" vertical="center" indent="2"/>
    </xf>
    <xf numFmtId="0" fontId="45" fillId="0" borderId="115" xfId="0" applyFont="1" applyBorder="1" applyAlignment="1">
      <alignment horizontal="distributed" vertical="center" indent="2"/>
    </xf>
    <xf numFmtId="0" fontId="45" fillId="0" borderId="132" xfId="0" applyFont="1" applyBorder="1" applyAlignment="1">
      <alignment horizontal="distributed" vertical="center" indent="2"/>
    </xf>
    <xf numFmtId="0" fontId="45" fillId="0" borderId="20" xfId="0" applyFont="1" applyBorder="1" applyAlignment="1">
      <alignment horizontal="distributed" vertical="center" wrapText="1" indent="2"/>
    </xf>
    <xf numFmtId="0" fontId="45" fillId="0" borderId="0" xfId="0" applyFont="1" applyAlignment="1">
      <alignment horizontal="distributed" vertical="center" wrapText="1" indent="2"/>
    </xf>
    <xf numFmtId="0" fontId="45" fillId="0" borderId="29" xfId="0" applyFont="1" applyBorder="1" applyAlignment="1">
      <alignment horizontal="distributed" vertical="center" wrapText="1" indent="2"/>
    </xf>
    <xf numFmtId="0" fontId="45" fillId="0" borderId="44" xfId="0" applyFont="1" applyBorder="1" applyAlignment="1">
      <alignment horizontal="distributed" vertical="center" wrapText="1" indent="2"/>
    </xf>
    <xf numFmtId="0" fontId="45" fillId="0" borderId="4" xfId="0" applyFont="1" applyBorder="1" applyAlignment="1">
      <alignment horizontal="distributed" vertical="center" wrapText="1" indent="2"/>
    </xf>
    <xf numFmtId="0" fontId="45" fillId="0" borderId="145" xfId="0" applyFont="1" applyBorder="1" applyAlignment="1">
      <alignment horizontal="distributed" vertical="center" wrapText="1" indent="2"/>
    </xf>
    <xf numFmtId="0" fontId="45" fillId="0" borderId="23" xfId="0" applyFont="1" applyBorder="1" applyAlignment="1">
      <alignment horizontal="distributed" vertical="center" wrapText="1" indent="3"/>
    </xf>
    <xf numFmtId="0" fontId="45" fillId="0" borderId="34" xfId="0" applyFont="1" applyBorder="1" applyAlignment="1">
      <alignment horizontal="distributed" vertical="center" wrapText="1" indent="3"/>
    </xf>
    <xf numFmtId="0" fontId="45" fillId="0" borderId="28" xfId="0" applyFont="1" applyBorder="1" applyAlignment="1">
      <alignment horizontal="distributed" vertical="center" wrapText="1" indent="3"/>
    </xf>
    <xf numFmtId="0" fontId="45" fillId="0" borderId="16" xfId="0" applyFont="1" applyBorder="1" applyAlignment="1">
      <alignment horizontal="distributed" vertical="center" indent="3"/>
    </xf>
    <xf numFmtId="0" fontId="45" fillId="0" borderId="24" xfId="0" applyFont="1" applyBorder="1" applyAlignment="1">
      <alignment horizontal="distributed" vertical="center" indent="3"/>
    </xf>
    <xf numFmtId="0" fontId="45" fillId="0" borderId="30" xfId="0" applyFont="1" applyBorder="1" applyAlignment="1">
      <alignment horizontal="distributed" vertical="center" indent="3"/>
    </xf>
    <xf numFmtId="0" fontId="45" fillId="0" borderId="44" xfId="0" applyFont="1" applyBorder="1" applyAlignment="1">
      <alignment horizontal="distributed" vertical="center" indent="3"/>
    </xf>
    <xf numFmtId="0" fontId="45" fillId="0" borderId="4" xfId="0" applyFont="1" applyBorder="1" applyAlignment="1">
      <alignment horizontal="distributed" vertical="center" indent="3"/>
    </xf>
    <xf numFmtId="0" fontId="45" fillId="0" borderId="145" xfId="0" applyFont="1" applyBorder="1" applyAlignment="1">
      <alignment horizontal="distributed" vertical="center" indent="3"/>
    </xf>
    <xf numFmtId="0" fontId="58" fillId="0" borderId="10" xfId="0" applyFont="1" applyBorder="1" applyAlignment="1">
      <alignment horizontal="distributed" vertical="center" justifyLastLine="1"/>
    </xf>
    <xf numFmtId="0" fontId="58" fillId="0" borderId="33" xfId="0" applyFont="1" applyBorder="1" applyAlignment="1">
      <alignment horizontal="distributed" vertical="center" justifyLastLine="1"/>
    </xf>
    <xf numFmtId="0" fontId="58" fillId="0" borderId="0" xfId="0" applyFont="1" applyAlignment="1">
      <alignment horizontal="distributed" vertical="center" justifyLastLine="1"/>
    </xf>
    <xf numFmtId="0" fontId="58" fillId="0" borderId="29" xfId="0" applyFont="1" applyBorder="1" applyAlignment="1">
      <alignment horizontal="distributed" vertical="center" justifyLastLine="1"/>
    </xf>
    <xf numFmtId="0" fontId="58" fillId="0" borderId="24" xfId="0" applyFont="1" applyBorder="1" applyAlignment="1">
      <alignment horizontal="distributed" vertical="center" justifyLastLine="1"/>
    </xf>
    <xf numFmtId="0" fontId="58" fillId="0" borderId="30" xfId="0" applyFont="1" applyBorder="1" applyAlignment="1">
      <alignment horizontal="distributed" vertical="center" justifyLastLine="1"/>
    </xf>
    <xf numFmtId="0" fontId="45" fillId="0" borderId="157" xfId="0" applyFont="1" applyBorder="1" applyAlignment="1">
      <alignment horizontal="center" vertical="distributed" textRotation="255" justifyLastLine="1"/>
    </xf>
    <xf numFmtId="0" fontId="45" fillId="0" borderId="158" xfId="0" applyFont="1" applyBorder="1" applyAlignment="1">
      <alignment horizontal="center" vertical="distributed" textRotation="255" justifyLastLine="1"/>
    </xf>
    <xf numFmtId="0" fontId="45" fillId="0" borderId="97" xfId="0" applyFont="1" applyBorder="1" applyAlignment="1">
      <alignment horizontal="distributed" vertical="center" indent="1"/>
    </xf>
    <xf numFmtId="0" fontId="45" fillId="0" borderId="117" xfId="0" applyFont="1" applyBorder="1" applyAlignment="1">
      <alignment horizontal="distributed" vertical="center" indent="1"/>
    </xf>
    <xf numFmtId="0" fontId="45" fillId="0" borderId="98" xfId="0" applyFont="1" applyBorder="1" applyAlignment="1">
      <alignment horizontal="distributed" vertical="center" indent="1"/>
    </xf>
    <xf numFmtId="0" fontId="45" fillId="0" borderId="102" xfId="0" applyFont="1" applyBorder="1" applyAlignment="1">
      <alignment horizontal="distributed" vertical="center" indent="1"/>
    </xf>
    <xf numFmtId="0" fontId="45" fillId="0" borderId="112" xfId="0" applyFont="1" applyBorder="1" applyAlignment="1">
      <alignment horizontal="distributed" vertical="center" indent="1"/>
    </xf>
    <xf numFmtId="0" fontId="45" fillId="0" borderId="118" xfId="0" applyFont="1" applyBorder="1" applyAlignment="1">
      <alignment horizontal="distributed" vertical="center" indent="1"/>
    </xf>
    <xf numFmtId="0" fontId="53" fillId="0" borderId="15" xfId="0" applyFont="1" applyBorder="1" applyAlignment="1">
      <alignment horizontal="distributed" vertical="center" indent="1" justifyLastLine="1"/>
    </xf>
    <xf numFmtId="0" fontId="53" fillId="0" borderId="10" xfId="0" applyFont="1" applyBorder="1" applyAlignment="1">
      <alignment horizontal="distributed" vertical="center" indent="1" justifyLastLine="1"/>
    </xf>
    <xf numFmtId="0" fontId="53" fillId="0" borderId="59" xfId="0" applyFont="1" applyBorder="1" applyAlignment="1">
      <alignment horizontal="distributed" vertical="center" indent="1" justifyLastLine="1"/>
    </xf>
    <xf numFmtId="0" fontId="53" fillId="0" borderId="16" xfId="0" applyFont="1" applyBorder="1" applyAlignment="1">
      <alignment horizontal="distributed" vertical="center" indent="1" justifyLastLine="1"/>
    </xf>
    <xf numFmtId="0" fontId="53" fillId="0" borderId="24" xfId="0" applyFont="1" applyBorder="1" applyAlignment="1">
      <alignment horizontal="distributed" vertical="center" indent="1" justifyLastLine="1"/>
    </xf>
    <xf numFmtId="0" fontId="53" fillId="0" borderId="60" xfId="0" applyFont="1" applyBorder="1" applyAlignment="1">
      <alignment horizontal="distributed" vertical="center" indent="1" justifyLastLine="1"/>
    </xf>
    <xf numFmtId="0" fontId="52" fillId="0" borderId="109" xfId="0" applyFont="1" applyBorder="1" applyAlignment="1">
      <alignment horizontal="center" vertical="center" textRotation="255" wrapText="1"/>
    </xf>
    <xf numFmtId="0" fontId="52" fillId="0" borderId="11" xfId="0" applyFont="1" applyBorder="1" applyAlignment="1">
      <alignment horizontal="center" vertical="center" textRotation="255" wrapText="1"/>
    </xf>
    <xf numFmtId="0" fontId="52" fillId="0" borderId="110" xfId="0" applyFont="1" applyBorder="1" applyAlignment="1">
      <alignment horizontal="center" vertical="center" textRotation="255" wrapText="1"/>
    </xf>
    <xf numFmtId="0" fontId="45" fillId="0" borderId="111" xfId="0" applyFont="1" applyBorder="1" applyAlignment="1">
      <alignment horizontal="distributed" vertical="center" indent="3"/>
    </xf>
    <xf numFmtId="0" fontId="45" fillId="0" borderId="115" xfId="0" applyFont="1" applyBorder="1" applyAlignment="1">
      <alignment horizontal="distributed" vertical="center" indent="3"/>
    </xf>
    <xf numFmtId="0" fontId="45" fillId="0" borderId="132" xfId="0" applyFont="1" applyBorder="1" applyAlignment="1">
      <alignment horizontal="distributed" vertical="center" indent="3"/>
    </xf>
    <xf numFmtId="0" fontId="45" fillId="0" borderId="150" xfId="0" applyFont="1" applyBorder="1" applyAlignment="1">
      <alignment horizontal="distributed" vertical="distributed" indent="3"/>
    </xf>
    <xf numFmtId="0" fontId="45" fillId="0" borderId="152" xfId="0" applyFont="1" applyBorder="1" applyAlignment="1">
      <alignment horizontal="distributed" vertical="distributed" indent="3"/>
    </xf>
    <xf numFmtId="0" fontId="45" fillId="0" borderId="154" xfId="0" applyFont="1" applyBorder="1" applyAlignment="1">
      <alignment horizontal="distributed" vertical="distributed" indent="3"/>
    </xf>
    <xf numFmtId="0" fontId="45" fillId="0" borderId="9" xfId="0" applyFont="1" applyBorder="1" applyAlignment="1">
      <alignment horizontal="distributed" vertical="distributed" indent="8"/>
    </xf>
    <xf numFmtId="0" fontId="45" fillId="0" borderId="0" xfId="0" applyFont="1" applyAlignment="1">
      <alignment horizontal="distributed" vertical="distributed" indent="8"/>
    </xf>
    <xf numFmtId="0" fontId="45" fillId="0" borderId="29" xfId="0" applyFont="1" applyBorder="1" applyAlignment="1">
      <alignment horizontal="distributed" vertical="distributed" indent="8"/>
    </xf>
    <xf numFmtId="0" fontId="45" fillId="0" borderId="6" xfId="0" applyFont="1" applyBorder="1" applyAlignment="1">
      <alignment horizontal="distributed" vertical="distributed" indent="8"/>
    </xf>
    <xf numFmtId="0" fontId="45" fillId="0" borderId="24" xfId="0" applyFont="1" applyBorder="1" applyAlignment="1">
      <alignment horizontal="distributed" vertical="distributed" indent="8"/>
    </xf>
    <xf numFmtId="0" fontId="45" fillId="0" borderId="30" xfId="0" applyFont="1" applyBorder="1" applyAlignment="1">
      <alignment horizontal="distributed" vertical="distributed" indent="8"/>
    </xf>
    <xf numFmtId="0" fontId="66" fillId="0" borderId="15" xfId="0" applyFont="1" applyBorder="1" applyAlignment="1">
      <alignment horizontal="distributed" vertical="center" justifyLastLine="1"/>
    </xf>
    <xf numFmtId="0" fontId="67" fillId="0" borderId="10" xfId="0" applyFont="1" applyBorder="1" applyAlignment="1">
      <alignment horizontal="distributed" vertical="center" justifyLastLine="1"/>
    </xf>
    <xf numFmtId="0" fontId="67" fillId="0" borderId="16" xfId="0" applyFont="1" applyBorder="1" applyAlignment="1">
      <alignment horizontal="distributed" vertical="center" justifyLastLine="1"/>
    </xf>
    <xf numFmtId="0" fontId="67" fillId="0" borderId="24" xfId="0" applyFont="1" applyBorder="1" applyAlignment="1">
      <alignment horizontal="distributed" vertical="center" justifyLastLine="1"/>
    </xf>
    <xf numFmtId="0" fontId="47" fillId="0" borderId="58" xfId="0" applyFont="1" applyBorder="1" applyAlignment="1">
      <alignment horizontal="distributed" vertical="center" justifyLastLine="1"/>
    </xf>
    <xf numFmtId="0" fontId="47" fillId="0" borderId="33" xfId="0" applyFont="1" applyBorder="1" applyAlignment="1">
      <alignment horizontal="distributed" vertical="center" justifyLastLine="1"/>
    </xf>
    <xf numFmtId="0" fontId="47" fillId="0" borderId="41" xfId="0" applyFont="1" applyBorder="1" applyAlignment="1">
      <alignment horizontal="distributed" vertical="center" justifyLastLine="1"/>
    </xf>
    <xf numFmtId="0" fontId="47" fillId="0" borderId="30" xfId="0" applyFont="1" applyBorder="1" applyAlignment="1">
      <alignment horizontal="distributed" vertical="center" justifyLastLine="1"/>
    </xf>
    <xf numFmtId="0" fontId="47" fillId="0" borderId="15" xfId="0" applyFont="1" applyBorder="1" applyAlignment="1">
      <alignment horizontal="distributed" vertical="center" justifyLastLine="1"/>
    </xf>
    <xf numFmtId="0" fontId="47" fillId="0" borderId="16" xfId="0" applyFont="1" applyBorder="1" applyAlignment="1">
      <alignment horizontal="distributed" vertical="center" justifyLastLine="1"/>
    </xf>
    <xf numFmtId="0" fontId="47" fillId="0" borderId="4" xfId="0" applyFont="1" applyBorder="1" applyAlignment="1">
      <alignment vertical="center" shrinkToFit="1"/>
    </xf>
    <xf numFmtId="0" fontId="58" fillId="0" borderId="4" xfId="0" applyFont="1" applyBorder="1" applyAlignment="1">
      <alignment vertical="center" shrinkToFit="1"/>
    </xf>
    <xf numFmtId="0" fontId="45" fillId="0" borderId="109" xfId="0" applyFont="1" applyBorder="1" applyAlignment="1">
      <alignment horizontal="center" vertical="center"/>
    </xf>
    <xf numFmtId="0" fontId="45" fillId="0" borderId="11" xfId="0" applyFont="1" applyBorder="1" applyAlignment="1">
      <alignment horizontal="center" vertical="center"/>
    </xf>
    <xf numFmtId="0" fontId="45" fillId="0" borderId="8" xfId="0" applyFont="1" applyBorder="1" applyAlignment="1">
      <alignment horizontal="center" vertical="center"/>
    </xf>
    <xf numFmtId="0" fontId="45" fillId="0" borderId="8" xfId="0" applyFont="1" applyBorder="1" applyAlignment="1">
      <alignment horizontal="center" vertical="distributed" textRotation="255" justifyLastLine="1"/>
    </xf>
    <xf numFmtId="177" fontId="45" fillId="0" borderId="181" xfId="0" applyNumberFormat="1" applyFont="1" applyBorder="1" applyAlignment="1">
      <alignment horizontal="right" vertical="center"/>
    </xf>
    <xf numFmtId="177" fontId="58" fillId="0" borderId="111" xfId="0" applyNumberFormat="1" applyFont="1" applyBorder="1" applyAlignment="1">
      <alignment horizontal="right" vertical="center"/>
    </xf>
    <xf numFmtId="177" fontId="58" fillId="0" borderId="137" xfId="0" applyNumberFormat="1" applyFont="1" applyBorder="1" applyAlignment="1">
      <alignment horizontal="right" vertical="center"/>
    </xf>
    <xf numFmtId="177" fontId="58" fillId="0" borderId="16" xfId="0" applyNumberFormat="1" applyFont="1" applyBorder="1" applyAlignment="1">
      <alignment horizontal="right" vertical="center"/>
    </xf>
    <xf numFmtId="177" fontId="58" fillId="0" borderId="60" xfId="0" applyNumberFormat="1" applyFont="1" applyBorder="1" applyAlignment="1">
      <alignment horizontal="right" vertical="center"/>
    </xf>
    <xf numFmtId="0" fontId="45" fillId="0" borderId="97" xfId="0" applyFont="1" applyBorder="1" applyAlignment="1">
      <alignment horizontal="center" vertical="center"/>
    </xf>
    <xf numFmtId="0" fontId="45" fillId="0" borderId="117" xfId="0" applyFont="1" applyBorder="1" applyAlignment="1">
      <alignment horizontal="center" vertical="center"/>
    </xf>
    <xf numFmtId="0" fontId="45" fillId="0" borderId="112" xfId="0" applyFont="1" applyBorder="1" applyAlignment="1">
      <alignment horizontal="center" vertical="center" wrapText="1"/>
    </xf>
    <xf numFmtId="0" fontId="45" fillId="0" borderId="118" xfId="0" applyFont="1" applyBorder="1" applyAlignment="1">
      <alignment horizontal="center" vertical="center" wrapText="1"/>
    </xf>
    <xf numFmtId="0" fontId="45" fillId="0" borderId="4" xfId="0" applyFont="1" applyBorder="1" applyAlignment="1">
      <alignment horizontal="center" vertical="center"/>
    </xf>
    <xf numFmtId="177" fontId="45" fillId="0" borderId="298" xfId="0" applyNumberFormat="1" applyFont="1" applyBorder="1" applyAlignment="1">
      <alignment horizontal="right" vertical="center"/>
    </xf>
    <xf numFmtId="0" fontId="45" fillId="0" borderId="110" xfId="0" applyFont="1" applyBorder="1" applyAlignment="1">
      <alignment horizontal="center" vertical="distributed" textRotation="255" justifyLastLine="1"/>
    </xf>
    <xf numFmtId="0" fontId="45" fillId="0" borderId="98" xfId="0" applyFont="1" applyBorder="1" applyAlignment="1">
      <alignment horizontal="center" vertical="center"/>
    </xf>
    <xf numFmtId="0" fontId="45" fillId="0" borderId="102" xfId="4" applyFont="1" applyBorder="1" applyAlignment="1">
      <alignment horizontal="center" vertical="center"/>
    </xf>
    <xf numFmtId="0" fontId="45" fillId="0" borderId="98" xfId="0" applyFont="1" applyBorder="1" applyAlignment="1">
      <alignment horizontal="center" vertical="center" wrapText="1"/>
    </xf>
    <xf numFmtId="0" fontId="45" fillId="0" borderId="102" xfId="0" applyFont="1" applyBorder="1" applyAlignment="1">
      <alignment horizontal="center" vertical="center" wrapText="1"/>
    </xf>
    <xf numFmtId="0" fontId="24" fillId="0" borderId="4" xfId="0" applyFont="1" applyBorder="1" applyAlignment="1">
      <alignment horizontal="distributed" vertical="center" wrapText="1" indent="2" shrinkToFit="1"/>
    </xf>
    <xf numFmtId="0" fontId="24" fillId="0" borderId="145" xfId="0" applyFont="1" applyBorder="1" applyAlignment="1">
      <alignment horizontal="distributed" vertical="center" wrapText="1" indent="2" shrinkToFit="1"/>
    </xf>
    <xf numFmtId="0" fontId="24" fillId="0" borderId="96" xfId="0" applyFont="1" applyBorder="1" applyAlignment="1">
      <alignment horizontal="center" vertical="center"/>
    </xf>
    <xf numFmtId="0" fontId="24" fillId="0" borderId="113" xfId="0" applyFont="1" applyBorder="1" applyAlignment="1">
      <alignment horizontal="center" vertical="center"/>
    </xf>
    <xf numFmtId="0" fontId="24" fillId="0" borderId="116" xfId="0" applyFont="1" applyBorder="1" applyAlignment="1">
      <alignment horizontal="center" vertical="center"/>
    </xf>
    <xf numFmtId="0" fontId="24" fillId="0" borderId="115" xfId="0" applyFont="1" applyBorder="1" applyAlignment="1">
      <alignment horizontal="distributed" vertical="center" indent="3"/>
    </xf>
    <xf numFmtId="0" fontId="24" fillId="0" borderId="132" xfId="0" applyFont="1" applyBorder="1" applyAlignment="1">
      <alignment horizontal="distributed" vertical="center" indent="3"/>
    </xf>
    <xf numFmtId="0" fontId="24" fillId="0" borderId="0" xfId="0" applyFont="1" applyAlignment="1">
      <alignment horizontal="distributed" vertical="center" indent="3"/>
    </xf>
    <xf numFmtId="0" fontId="24" fillId="0" borderId="29" xfId="0" applyFont="1" applyBorder="1" applyAlignment="1">
      <alignment horizontal="distributed" vertical="center" indent="3"/>
    </xf>
    <xf numFmtId="0" fontId="24" fillId="0" borderId="152" xfId="0" applyFont="1" applyBorder="1" applyAlignment="1">
      <alignment horizontal="distributed" vertical="center" indent="3"/>
    </xf>
    <xf numFmtId="0" fontId="24" fillId="0" borderId="154" xfId="0" applyFont="1" applyBorder="1" applyAlignment="1">
      <alignment horizontal="distributed" vertical="center" indent="3"/>
    </xf>
    <xf numFmtId="0" fontId="24" fillId="0" borderId="115" xfId="0" applyFont="1" applyBorder="1" applyAlignment="1">
      <alignment horizontal="distributed" vertical="center" indent="2" shrinkToFit="1"/>
    </xf>
    <xf numFmtId="0" fontId="24" fillId="0" borderId="132" xfId="0" applyFont="1" applyBorder="1" applyAlignment="1">
      <alignment horizontal="distributed" vertical="center" indent="2" shrinkToFit="1"/>
    </xf>
    <xf numFmtId="0" fontId="24" fillId="0" borderId="0" xfId="0" applyFont="1" applyAlignment="1">
      <alignment horizontal="distributed" vertical="center" wrapText="1" indent="2" shrinkToFit="1"/>
    </xf>
    <xf numFmtId="0" fontId="24" fillId="0" borderId="29" xfId="0" applyFont="1" applyBorder="1" applyAlignment="1">
      <alignment horizontal="distributed" vertical="center" wrapText="1" indent="2" shrinkToFit="1"/>
    </xf>
    <xf numFmtId="0" fontId="24" fillId="0" borderId="0" xfId="0" applyFont="1" applyAlignment="1">
      <alignment horizontal="distributed" vertical="center" indent="2" shrinkToFit="1"/>
    </xf>
    <xf numFmtId="0" fontId="24" fillId="0" borderId="29" xfId="0" applyFont="1" applyBorder="1" applyAlignment="1">
      <alignment horizontal="distributed" vertical="center" indent="2" shrinkToFit="1"/>
    </xf>
    <xf numFmtId="0" fontId="24" fillId="0" borderId="34" xfId="0" applyFont="1" applyBorder="1" applyAlignment="1">
      <alignment horizontal="distributed" vertical="center" wrapText="1"/>
    </xf>
    <xf numFmtId="0" fontId="1" fillId="0" borderId="34" xfId="0" applyFont="1" applyBorder="1" applyAlignment="1">
      <alignment vertical="center"/>
    </xf>
    <xf numFmtId="0" fontId="24" fillId="0" borderId="0" xfId="0" applyFont="1" applyAlignment="1">
      <alignment horizontal="distributed" vertical="center" wrapText="1"/>
    </xf>
    <xf numFmtId="0" fontId="1" fillId="0" borderId="0" xfId="0" applyFont="1" applyAlignment="1">
      <alignment vertical="center"/>
    </xf>
    <xf numFmtId="0" fontId="24" fillId="0" borderId="24" xfId="0" applyFont="1" applyBorder="1" applyAlignment="1">
      <alignment horizontal="distributed" vertical="center" wrapText="1"/>
    </xf>
    <xf numFmtId="0" fontId="1" fillId="0" borderId="24" xfId="0" applyFont="1" applyBorder="1" applyAlignment="1">
      <alignment vertical="center"/>
    </xf>
    <xf numFmtId="0" fontId="24" fillId="0" borderId="194" xfId="0" applyFont="1" applyBorder="1" applyAlignment="1">
      <alignment horizontal="distributed" vertical="center" indent="3"/>
    </xf>
    <xf numFmtId="0" fontId="24" fillId="0" borderId="195" xfId="0" applyFont="1" applyBorder="1" applyAlignment="1">
      <alignment horizontal="distributed" vertical="center" indent="3"/>
    </xf>
    <xf numFmtId="0" fontId="24" fillId="0" borderId="24" xfId="0" applyFont="1" applyBorder="1" applyAlignment="1">
      <alignment horizontal="distributed" vertical="center" indent="3"/>
    </xf>
    <xf numFmtId="0" fontId="24" fillId="0" borderId="30" xfId="0" applyFont="1" applyBorder="1" applyAlignment="1">
      <alignment horizontal="distributed" vertical="center" indent="3"/>
    </xf>
    <xf numFmtId="0" fontId="24" fillId="0" borderId="4" xfId="0" applyFont="1" applyBorder="1" applyAlignment="1">
      <alignment horizontal="distributed" vertical="center" wrapText="1"/>
    </xf>
    <xf numFmtId="0" fontId="1" fillId="0" borderId="4" xfId="0" applyFont="1" applyBorder="1" applyAlignment="1">
      <alignment vertical="center"/>
    </xf>
    <xf numFmtId="0" fontId="24" fillId="0" borderId="73" xfId="0" applyFont="1" applyBorder="1" applyAlignment="1">
      <alignment horizontal="distributed" vertical="center" justifyLastLine="1" readingOrder="1"/>
    </xf>
    <xf numFmtId="0" fontId="1" fillId="0" borderId="34" xfId="0" applyFont="1" applyBorder="1" applyAlignment="1">
      <alignment horizontal="distributed" vertical="center" justifyLastLine="1" readingOrder="1"/>
    </xf>
    <xf numFmtId="0" fontId="1" fillId="0" borderId="28" xfId="0" applyFont="1" applyBorder="1" applyAlignment="1">
      <alignment horizontal="distributed" vertical="center" justifyLastLine="1" readingOrder="1"/>
    </xf>
    <xf numFmtId="0" fontId="1" fillId="0" borderId="6" xfId="0" applyFont="1" applyBorder="1" applyAlignment="1">
      <alignment horizontal="distributed" vertical="center" justifyLastLine="1" readingOrder="1"/>
    </xf>
    <xf numFmtId="0" fontId="1" fillId="0" borderId="24" xfId="0" applyFont="1" applyBorder="1" applyAlignment="1">
      <alignment horizontal="distributed" vertical="center" justifyLastLine="1" readingOrder="1"/>
    </xf>
    <xf numFmtId="0" fontId="1" fillId="0" borderId="30" xfId="0" applyFont="1" applyBorder="1" applyAlignment="1">
      <alignment horizontal="distributed" vertical="center" justifyLastLine="1" readingOrder="1"/>
    </xf>
    <xf numFmtId="0" fontId="66" fillId="0" borderId="20" xfId="0" applyFont="1" applyBorder="1" applyAlignment="1">
      <alignment horizontal="distributed" vertical="center" justifyLastLine="1"/>
    </xf>
    <xf numFmtId="0" fontId="67" fillId="0" borderId="0" xfId="0" applyFont="1" applyAlignment="1">
      <alignment horizontal="distributed" vertical="center" justifyLastLine="1"/>
    </xf>
    <xf numFmtId="0" fontId="47" fillId="0" borderId="40" xfId="0" applyFont="1" applyBorder="1" applyAlignment="1">
      <alignment horizontal="distributed" vertical="center" justifyLastLine="1"/>
    </xf>
    <xf numFmtId="0" fontId="47" fillId="0" borderId="29" xfId="0" applyFont="1" applyBorder="1" applyAlignment="1">
      <alignment horizontal="distributed" vertical="center" justifyLastLine="1"/>
    </xf>
    <xf numFmtId="0" fontId="45" fillId="0" borderId="23" xfId="0" applyFont="1" applyBorder="1" applyAlignment="1">
      <alignment horizontal="distributed" vertical="center" wrapText="1" indent="2"/>
    </xf>
    <xf numFmtId="0" fontId="45" fillId="0" borderId="34" xfId="0" applyFont="1" applyBorder="1" applyAlignment="1">
      <alignment horizontal="distributed" vertical="center" wrapText="1" indent="2"/>
    </xf>
    <xf numFmtId="0" fontId="45" fillId="0" borderId="28" xfId="0" applyFont="1" applyBorder="1" applyAlignment="1">
      <alignment horizontal="distributed" vertical="center" wrapText="1" indent="2"/>
    </xf>
    <xf numFmtId="0" fontId="45" fillId="0" borderId="20" xfId="0" applyFont="1" applyBorder="1" applyAlignment="1">
      <alignment horizontal="distributed" vertical="center" indent="2"/>
    </xf>
    <xf numFmtId="0" fontId="45" fillId="0" borderId="0" xfId="0" applyFont="1" applyAlignment="1">
      <alignment horizontal="distributed" vertical="center" indent="2"/>
    </xf>
    <xf numFmtId="0" fontId="45" fillId="0" borderId="29" xfId="0" applyFont="1" applyBorder="1" applyAlignment="1">
      <alignment horizontal="distributed" vertical="center" indent="2"/>
    </xf>
    <xf numFmtId="0" fontId="45" fillId="0" borderId="16" xfId="0" applyFont="1" applyBorder="1" applyAlignment="1">
      <alignment horizontal="distributed" vertical="center" indent="2"/>
    </xf>
    <xf numFmtId="0" fontId="45" fillId="0" borderId="24" xfId="0" applyFont="1" applyBorder="1" applyAlignment="1">
      <alignment horizontal="distributed" vertical="center" indent="2"/>
    </xf>
    <xf numFmtId="0" fontId="45" fillId="0" borderId="30" xfId="0" applyFont="1" applyBorder="1" applyAlignment="1">
      <alignment horizontal="distributed" vertical="center" indent="2"/>
    </xf>
    <xf numFmtId="0" fontId="45" fillId="0" borderId="44" xfId="0" applyFont="1" applyBorder="1" applyAlignment="1">
      <alignment horizontal="distributed" vertical="center" indent="2"/>
    </xf>
    <xf numFmtId="0" fontId="45" fillId="0" borderId="4" xfId="0" applyFont="1" applyBorder="1" applyAlignment="1">
      <alignment horizontal="distributed" vertical="center" indent="2"/>
    </xf>
    <xf numFmtId="0" fontId="45" fillId="0" borderId="145" xfId="0" applyFont="1" applyBorder="1" applyAlignment="1">
      <alignment horizontal="distributed" vertical="center" indent="2"/>
    </xf>
    <xf numFmtId="0" fontId="53" fillId="0" borderId="15" xfId="0" applyFont="1" applyBorder="1" applyAlignment="1">
      <alignment horizontal="distributed" vertical="distributed" justifyLastLine="1" shrinkToFit="1"/>
    </xf>
    <xf numFmtId="0" fontId="53" fillId="0" borderId="10" xfId="0" applyFont="1" applyBorder="1" applyAlignment="1">
      <alignment horizontal="distributed" vertical="distributed" justifyLastLine="1" shrinkToFit="1"/>
    </xf>
    <xf numFmtId="0" fontId="53" fillId="0" borderId="59" xfId="0" applyFont="1" applyBorder="1" applyAlignment="1">
      <alignment horizontal="distributed" vertical="distributed" justifyLastLine="1" shrinkToFit="1"/>
    </xf>
    <xf numFmtId="0" fontId="53" fillId="0" borderId="16" xfId="0" applyFont="1" applyBorder="1" applyAlignment="1">
      <alignment horizontal="distributed" vertical="distributed" justifyLastLine="1" shrinkToFit="1"/>
    </xf>
    <xf numFmtId="0" fontId="53" fillId="0" borderId="24" xfId="0" applyFont="1" applyBorder="1" applyAlignment="1">
      <alignment horizontal="distributed" vertical="distributed" justifyLastLine="1" shrinkToFit="1"/>
    </xf>
    <xf numFmtId="0" fontId="53" fillId="0" borderId="60" xfId="0" applyFont="1" applyBorder="1" applyAlignment="1">
      <alignment horizontal="distributed" vertical="distributed" justifyLastLine="1" shrinkToFit="1"/>
    </xf>
    <xf numFmtId="0" fontId="45" fillId="0" borderId="10" xfId="0" applyFont="1" applyBorder="1" applyAlignment="1">
      <alignment horizontal="distributed" vertical="distributed" justifyLastLine="1" shrinkToFit="1"/>
    </xf>
    <xf numFmtId="0" fontId="45" fillId="0" borderId="33" xfId="0" applyFont="1" applyBorder="1" applyAlignment="1">
      <alignment horizontal="distributed" vertical="distributed" justifyLastLine="1" shrinkToFit="1"/>
    </xf>
    <xf numFmtId="0" fontId="45" fillId="0" borderId="24" xfId="0" applyFont="1" applyBorder="1" applyAlignment="1">
      <alignment horizontal="distributed" vertical="distributed" justifyLastLine="1" shrinkToFit="1"/>
    </xf>
    <xf numFmtId="0" fontId="45" fillId="0" borderId="30" xfId="0" applyFont="1" applyBorder="1" applyAlignment="1">
      <alignment horizontal="distributed" vertical="distributed" justifyLastLine="1" shrinkToFit="1"/>
    </xf>
    <xf numFmtId="0" fontId="45" fillId="0" borderId="21" xfId="0" applyFont="1" applyBorder="1" applyAlignment="1">
      <alignment horizontal="distributed" vertical="distributed" justifyLastLine="1" shrinkToFit="1"/>
    </xf>
    <xf numFmtId="0" fontId="45" fillId="0" borderId="27" xfId="0" applyFont="1" applyBorder="1" applyAlignment="1">
      <alignment horizontal="distributed" vertical="distributed" justifyLastLine="1" shrinkToFit="1"/>
    </xf>
    <xf numFmtId="0" fontId="45" fillId="0" borderId="69" xfId="0" applyFont="1" applyBorder="1" applyAlignment="1">
      <alignment horizontal="distributed" vertical="distributed" justifyLastLine="1" shrinkToFit="1"/>
    </xf>
    <xf numFmtId="0" fontId="45" fillId="0" borderId="17" xfId="0" applyFont="1" applyBorder="1" applyAlignment="1">
      <alignment horizontal="distributed" vertical="distributed" justifyLastLine="1" shrinkToFit="1"/>
    </xf>
    <xf numFmtId="0" fontId="45" fillId="0" borderId="25" xfId="0" applyFont="1" applyBorder="1" applyAlignment="1">
      <alignment horizontal="distributed" vertical="distributed" justifyLastLine="1" shrinkToFit="1"/>
    </xf>
    <xf numFmtId="0" fontId="45" fillId="0" borderId="31" xfId="0" applyFont="1" applyBorder="1" applyAlignment="1">
      <alignment horizontal="distributed" vertical="distributed" justifyLastLine="1" shrinkToFit="1"/>
    </xf>
    <xf numFmtId="0" fontId="45" fillId="0" borderId="63" xfId="0" applyFont="1" applyBorder="1" applyAlignment="1">
      <alignment horizontal="distributed" vertical="distributed" justifyLastLine="1" shrinkToFit="1"/>
    </xf>
    <xf numFmtId="0" fontId="24" fillId="0" borderId="109" xfId="0" applyFont="1" applyBorder="1" applyAlignment="1">
      <alignment horizontal="center" vertical="distributed" textRotation="255" justifyLastLine="1"/>
    </xf>
    <xf numFmtId="0" fontId="24" fillId="0" borderId="11" xfId="0" applyFont="1" applyBorder="1" applyAlignment="1">
      <alignment horizontal="center" vertical="distributed" textRotation="255" justifyLastLine="1"/>
    </xf>
    <xf numFmtId="0" fontId="24" fillId="0" borderId="110" xfId="0" applyFont="1" applyBorder="1" applyAlignment="1">
      <alignment horizontal="center" vertical="distributed" textRotation="255" justifyLastLine="1"/>
    </xf>
    <xf numFmtId="0" fontId="15" fillId="0" borderId="11" xfId="0" applyFont="1" applyBorder="1" applyAlignment="1">
      <alignment horizontal="center" vertical="distributed" textRotation="255" wrapText="1" justifyLastLine="1"/>
    </xf>
    <xf numFmtId="0" fontId="15" fillId="0" borderId="110" xfId="0" applyFont="1" applyBorder="1" applyAlignment="1">
      <alignment horizontal="center" vertical="distributed" textRotation="255" wrapText="1" justifyLastLine="1"/>
    </xf>
    <xf numFmtId="0" fontId="24" fillId="0" borderId="9" xfId="0" applyFont="1" applyBorder="1" applyAlignment="1">
      <alignment horizontal="distributed" vertical="center" justifyLastLine="1"/>
    </xf>
    <xf numFmtId="0" fontId="24" fillId="0" borderId="0" xfId="0" applyFont="1" applyAlignment="1">
      <alignment horizontal="distributed" vertical="center" justifyLastLine="1"/>
    </xf>
    <xf numFmtId="0" fontId="24" fillId="0" borderId="29" xfId="0" applyFont="1" applyBorder="1" applyAlignment="1">
      <alignment horizontal="distributed" vertical="center" justifyLastLine="1"/>
    </xf>
    <xf numFmtId="0" fontId="24" fillId="0" borderId="5" xfId="0" applyFont="1" applyBorder="1" applyAlignment="1">
      <alignment horizontal="distributed" vertical="distributed" justifyLastLine="1"/>
    </xf>
    <xf numFmtId="0" fontId="24" fillId="0" borderId="10" xfId="0" applyFont="1" applyBorder="1" applyAlignment="1">
      <alignment horizontal="distributed" vertical="distributed" justifyLastLine="1"/>
    </xf>
    <xf numFmtId="0" fontId="24" fillId="0" borderId="33" xfId="0" applyFont="1" applyBorder="1" applyAlignment="1">
      <alignment horizontal="distributed" vertical="distributed" justifyLastLine="1"/>
    </xf>
    <xf numFmtId="0" fontId="24" fillId="0" borderId="9" xfId="0" applyFont="1" applyBorder="1" applyAlignment="1">
      <alignment horizontal="distributed" vertical="distributed" justifyLastLine="1"/>
    </xf>
    <xf numFmtId="0" fontId="24" fillId="0" borderId="0" xfId="0" applyFont="1" applyAlignment="1">
      <alignment horizontal="distributed" vertical="distributed" justifyLastLine="1"/>
    </xf>
    <xf numFmtId="0" fontId="24" fillId="0" borderId="29" xfId="0" applyFont="1" applyBorder="1" applyAlignment="1">
      <alignment horizontal="distributed" vertical="distributed" justifyLastLine="1"/>
    </xf>
    <xf numFmtId="0" fontId="24" fillId="0" borderId="6" xfId="0" applyFont="1" applyBorder="1" applyAlignment="1">
      <alignment horizontal="distributed" vertical="distributed" justifyLastLine="1"/>
    </xf>
    <xf numFmtId="0" fontId="24" fillId="0" borderId="24" xfId="0" applyFont="1" applyBorder="1" applyAlignment="1">
      <alignment horizontal="distributed" vertical="distributed" justifyLastLine="1"/>
    </xf>
    <xf numFmtId="0" fontId="24" fillId="0" borderId="30" xfId="0" applyFont="1" applyBorder="1" applyAlignment="1">
      <alignment horizontal="distributed" vertical="distributed" justifyLastLine="1"/>
    </xf>
    <xf numFmtId="0" fontId="45" fillId="0" borderId="358" xfId="0" applyFont="1" applyBorder="1" applyAlignment="1">
      <alignment horizontal="center" vertical="distributed" textRotation="255" justifyLastLine="1"/>
    </xf>
    <xf numFmtId="0" fontId="45" fillId="0" borderId="235" xfId="0" applyFont="1" applyBorder="1" applyAlignment="1">
      <alignment horizontal="center" vertical="distributed" textRotation="255" justifyLastLine="1"/>
    </xf>
    <xf numFmtId="0" fontId="24" fillId="0" borderId="10" xfId="0" applyFont="1" applyBorder="1" applyAlignment="1">
      <alignment horizontal="distributed" vertical="center" wrapText="1"/>
    </xf>
    <xf numFmtId="0" fontId="24" fillId="0" borderId="8" xfId="0" applyFont="1" applyBorder="1" applyAlignment="1">
      <alignment horizontal="center" vertical="distributed" textRotation="255" justifyLastLine="1"/>
    </xf>
    <xf numFmtId="0" fontId="24" fillId="0" borderId="192" xfId="0" applyFont="1" applyBorder="1" applyAlignment="1">
      <alignment horizontal="center" vertical="distributed" textRotation="255" justifyLastLine="1"/>
    </xf>
    <xf numFmtId="0" fontId="24" fillId="0" borderId="148" xfId="0" applyFont="1" applyBorder="1" applyAlignment="1">
      <alignment horizontal="center" vertical="distributed" textRotation="255" justifyLastLine="1"/>
    </xf>
    <xf numFmtId="0" fontId="24" fillId="0" borderId="192" xfId="0" applyFont="1" applyBorder="1" applyAlignment="1">
      <alignment horizontal="center" vertical="center"/>
    </xf>
    <xf numFmtId="0" fontId="24" fillId="0" borderId="11" xfId="0" applyFont="1" applyBorder="1" applyAlignment="1">
      <alignment horizontal="center" vertical="center"/>
    </xf>
    <xf numFmtId="0" fontId="24" fillId="0" borderId="110" xfId="0" applyFont="1" applyBorder="1" applyAlignment="1">
      <alignment horizontal="center" vertical="center"/>
    </xf>
    <xf numFmtId="0" fontId="24" fillId="0" borderId="4" xfId="0" applyFont="1" applyBorder="1" applyAlignment="1">
      <alignment horizontal="distributed" vertical="center" indent="3"/>
    </xf>
    <xf numFmtId="0" fontId="24" fillId="0" borderId="145" xfId="0" applyFont="1" applyBorder="1" applyAlignment="1">
      <alignment horizontal="distributed" vertical="center" indent="3"/>
    </xf>
    <xf numFmtId="0" fontId="45" fillId="0" borderId="17" xfId="0" applyFont="1" applyBorder="1" applyAlignment="1">
      <alignment horizontal="center" vertical="center" readingOrder="2"/>
    </xf>
    <xf numFmtId="0" fontId="45" fillId="0" borderId="31" xfId="0" applyFont="1" applyBorder="1" applyAlignment="1">
      <alignment horizontal="center" vertical="center" readingOrder="2"/>
    </xf>
    <xf numFmtId="0" fontId="45" fillId="0" borderId="17" xfId="0" applyFont="1" applyBorder="1" applyAlignment="1">
      <alignment horizontal="distributed" vertical="center" justifyLastLine="1" readingOrder="2"/>
    </xf>
    <xf numFmtId="0" fontId="45" fillId="0" borderId="25" xfId="0" applyFont="1" applyBorder="1" applyAlignment="1">
      <alignment horizontal="distributed" vertical="center" justifyLastLine="1" readingOrder="2"/>
    </xf>
    <xf numFmtId="0" fontId="45" fillId="0" borderId="63" xfId="0" applyFont="1" applyBorder="1" applyAlignment="1">
      <alignment horizontal="distributed" vertical="center" justifyLastLine="1" readingOrder="2"/>
    </xf>
    <xf numFmtId="0" fontId="45" fillId="0" borderId="63" xfId="0" applyFont="1" applyBorder="1" applyAlignment="1">
      <alignment horizontal="center" vertical="center" readingOrder="2"/>
    </xf>
    <xf numFmtId="0" fontId="45" fillId="0" borderId="160" xfId="0" applyFont="1" applyBorder="1" applyAlignment="1">
      <alignment horizontal="distributed" vertical="center" indent="1"/>
    </xf>
    <xf numFmtId="0" fontId="45" fillId="0" borderId="155" xfId="0" applyFont="1" applyBorder="1" applyAlignment="1">
      <alignment horizontal="distributed" vertical="center" indent="1"/>
    </xf>
    <xf numFmtId="0" fontId="45" fillId="0" borderId="159" xfId="0" applyFont="1" applyBorder="1" applyAlignment="1">
      <alignment vertical="center"/>
    </xf>
    <xf numFmtId="0" fontId="45" fillId="0" borderId="132" xfId="0" applyFont="1" applyBorder="1" applyAlignment="1">
      <alignment vertical="center"/>
    </xf>
    <xf numFmtId="0" fontId="58" fillId="0" borderId="132" xfId="0" applyFont="1" applyBorder="1" applyAlignment="1">
      <alignment vertical="center"/>
    </xf>
    <xf numFmtId="0" fontId="45" fillId="0" borderId="114" xfId="0" applyFont="1" applyBorder="1" applyAlignment="1">
      <alignment horizontal="distributed" vertical="center" indent="1"/>
    </xf>
    <xf numFmtId="0" fontId="45" fillId="0" borderId="161" xfId="0" applyFont="1" applyBorder="1" applyAlignment="1">
      <alignment horizontal="distributed" vertical="center" indent="1"/>
    </xf>
    <xf numFmtId="0" fontId="45" fillId="0" borderId="206" xfId="0" applyFont="1" applyBorder="1" applyAlignment="1">
      <alignment horizontal="distributed" vertical="center" justifyLastLine="1"/>
    </xf>
    <xf numFmtId="0" fontId="45" fillId="0" borderId="73" xfId="0" applyFont="1" applyBorder="1" applyAlignment="1">
      <alignment horizontal="center" vertical="distributed" textRotation="255" justifyLastLine="1"/>
    </xf>
    <xf numFmtId="0" fontId="45" fillId="0" borderId="28" xfId="0" applyFont="1" applyBorder="1" applyAlignment="1">
      <alignment horizontal="center" vertical="distributed" textRotation="255" justifyLastLine="1"/>
    </xf>
    <xf numFmtId="0" fontId="45" fillId="0" borderId="9" xfId="0" applyFont="1" applyBorder="1" applyAlignment="1">
      <alignment horizontal="center" vertical="distributed" textRotation="255" justifyLastLine="1"/>
    </xf>
    <xf numFmtId="0" fontId="45" fillId="0" borderId="29" xfId="0" applyFont="1" applyBorder="1" applyAlignment="1">
      <alignment horizontal="center" vertical="distributed" textRotation="255" justifyLastLine="1"/>
    </xf>
    <xf numFmtId="0" fontId="45" fillId="0" borderId="6" xfId="0" applyFont="1" applyBorder="1" applyAlignment="1">
      <alignment horizontal="center" vertical="distributed" textRotation="255" justifyLastLine="1"/>
    </xf>
    <xf numFmtId="0" fontId="45" fillId="0" borderId="30" xfId="0" applyFont="1" applyBorder="1" applyAlignment="1">
      <alignment horizontal="center" vertical="distributed" textRotation="255" justifyLastLine="1"/>
    </xf>
    <xf numFmtId="0" fontId="45" fillId="0" borderId="96" xfId="0" applyFont="1" applyBorder="1" applyAlignment="1">
      <alignment horizontal="center" vertical="center" justifyLastLine="1"/>
    </xf>
    <xf numFmtId="0" fontId="45" fillId="0" borderId="113" xfId="0" applyFont="1" applyBorder="1" applyAlignment="1">
      <alignment horizontal="center" vertical="center" justifyLastLine="1"/>
    </xf>
    <xf numFmtId="0" fontId="45" fillId="0" borderId="116" xfId="0" applyFont="1" applyBorder="1" applyAlignment="1">
      <alignment horizontal="center" vertical="center" justifyLastLine="1"/>
    </xf>
    <xf numFmtId="0" fontId="45" fillId="0" borderId="111" xfId="0" applyFont="1" applyBorder="1" applyAlignment="1">
      <alignment horizontal="center" vertical="center" justifyLastLine="1"/>
    </xf>
    <xf numFmtId="0" fontId="45" fillId="0" borderId="115" xfId="0" applyFont="1" applyBorder="1" applyAlignment="1">
      <alignment horizontal="center" vertical="center" justifyLastLine="1"/>
    </xf>
    <xf numFmtId="0" fontId="45" fillId="0" borderId="132" xfId="0" applyFont="1" applyBorder="1" applyAlignment="1">
      <alignment horizontal="center" vertical="center" justifyLastLine="1"/>
    </xf>
    <xf numFmtId="0" fontId="45" fillId="0" borderId="16" xfId="0" applyFont="1" applyBorder="1" applyAlignment="1">
      <alignment horizontal="center" vertical="center" justifyLastLine="1"/>
    </xf>
    <xf numFmtId="0" fontId="64" fillId="0" borderId="19" xfId="0" applyFont="1" applyBorder="1" applyAlignment="1">
      <alignment horizontal="center" vertical="distributed" textRotation="255" justifyLastLine="1"/>
    </xf>
    <xf numFmtId="0" fontId="64" fillId="0" borderId="171" xfId="0" applyFont="1" applyBorder="1" applyAlignment="1">
      <alignment horizontal="center" vertical="distributed" textRotation="255" justifyLastLine="1"/>
    </xf>
    <xf numFmtId="0" fontId="64" fillId="0" borderId="50" xfId="0" applyFont="1" applyBorder="1" applyAlignment="1">
      <alignment horizontal="center" vertical="distributed" textRotation="255" justifyLastLine="1"/>
    </xf>
    <xf numFmtId="0" fontId="45" fillId="0" borderId="96" xfId="0" applyFont="1" applyBorder="1" applyAlignment="1">
      <alignment horizontal="distributed" vertical="center" indent="3"/>
    </xf>
    <xf numFmtId="0" fontId="45" fillId="0" borderId="113" xfId="0" applyFont="1" applyBorder="1" applyAlignment="1">
      <alignment horizontal="distributed" vertical="center" indent="3"/>
    </xf>
    <xf numFmtId="0" fontId="45" fillId="0" borderId="116" xfId="0" applyFont="1" applyBorder="1" applyAlignment="1">
      <alignment horizontal="distributed" vertical="center" indent="3"/>
    </xf>
    <xf numFmtId="0" fontId="45" fillId="0" borderId="84" xfId="0" applyFont="1" applyBorder="1" applyAlignment="1">
      <alignment horizontal="center" vertical="distributed" textRotation="255" justifyLastLine="1"/>
    </xf>
    <xf numFmtId="0" fontId="45" fillId="0" borderId="159" xfId="0" applyFont="1" applyBorder="1" applyAlignment="1">
      <alignment horizontal="distributed" vertical="center" indent="3"/>
    </xf>
    <xf numFmtId="0" fontId="45" fillId="0" borderId="86" xfId="0" applyFont="1" applyBorder="1" applyAlignment="1">
      <alignment horizontal="distributed" vertical="center" indent="3"/>
    </xf>
    <xf numFmtId="0" fontId="45" fillId="0" borderId="160" xfId="0" applyFont="1" applyBorder="1" applyAlignment="1">
      <alignment horizontal="distributed" vertical="center" indent="3"/>
    </xf>
    <xf numFmtId="0" fontId="45" fillId="0" borderId="167" xfId="0" applyFont="1" applyBorder="1" applyAlignment="1">
      <alignment horizontal="distributed" vertical="center" indent="3"/>
    </xf>
    <xf numFmtId="0" fontId="45" fillId="0" borderId="155" xfId="0" applyFont="1" applyBorder="1" applyAlignment="1">
      <alignment horizontal="distributed" vertical="center" indent="3"/>
    </xf>
    <xf numFmtId="0" fontId="45" fillId="0" borderId="97" xfId="0" applyFont="1" applyBorder="1" applyAlignment="1">
      <alignment horizontal="distributed" vertical="distributed" indent="3"/>
    </xf>
    <xf numFmtId="0" fontId="45" fillId="0" borderId="114" xfId="0" applyFont="1" applyBorder="1" applyAlignment="1">
      <alignment horizontal="distributed" vertical="distributed" indent="3"/>
    </xf>
    <xf numFmtId="0" fontId="45" fillId="0" borderId="117" xfId="0" applyFont="1" applyBorder="1" applyAlignment="1">
      <alignment horizontal="distributed" vertical="distributed" indent="3"/>
    </xf>
    <xf numFmtId="0" fontId="45" fillId="0" borderId="112" xfId="0" applyFont="1" applyBorder="1" applyAlignment="1">
      <alignment horizontal="distributed" vertical="distributed" indent="3"/>
    </xf>
    <xf numFmtId="0" fontId="45" fillId="0" borderId="161" xfId="0" applyFont="1" applyBorder="1" applyAlignment="1">
      <alignment horizontal="distributed" vertical="distributed" indent="3"/>
    </xf>
    <xf numFmtId="0" fontId="45" fillId="0" borderId="118" xfId="0" applyFont="1" applyBorder="1" applyAlignment="1">
      <alignment horizontal="distributed" vertical="distributed" indent="3"/>
    </xf>
    <xf numFmtId="0" fontId="45" fillId="0" borderId="17" xfId="0" applyFont="1" applyBorder="1" applyAlignment="1">
      <alignment horizontal="distributed" vertical="center" indent="3"/>
    </xf>
    <xf numFmtId="0" fontId="45" fillId="0" borderId="25" xfId="0" applyFont="1" applyBorder="1" applyAlignment="1">
      <alignment horizontal="distributed" vertical="center" indent="3"/>
    </xf>
    <xf numFmtId="0" fontId="45" fillId="0" borderId="31" xfId="0" applyFont="1" applyBorder="1" applyAlignment="1">
      <alignment horizontal="distributed" vertical="center" indent="3"/>
    </xf>
    <xf numFmtId="0" fontId="64" fillId="0" borderId="19" xfId="0" applyFont="1" applyBorder="1" applyAlignment="1">
      <alignment horizontal="center" vertical="center" textRotation="255" wrapText="1"/>
    </xf>
    <xf numFmtId="0" fontId="64" fillId="0" borderId="171" xfId="0" applyFont="1" applyBorder="1" applyAlignment="1">
      <alignment horizontal="center" vertical="center" textRotation="255" wrapText="1"/>
    </xf>
    <xf numFmtId="0" fontId="64" fillId="0" borderId="50" xfId="0" applyFont="1" applyBorder="1" applyAlignment="1">
      <alignment horizontal="center" vertical="center" textRotation="255" wrapText="1"/>
    </xf>
    <xf numFmtId="0" fontId="45" fillId="0" borderId="207" xfId="0" applyFont="1" applyBorder="1" applyAlignment="1">
      <alignment horizontal="center" vertical="distributed" textRotation="255" justifyLastLine="1"/>
    </xf>
    <xf numFmtId="0" fontId="45" fillId="0" borderId="145" xfId="0" applyFont="1" applyBorder="1" applyAlignment="1">
      <alignment horizontal="center" vertical="distributed" textRotation="255" justifyLastLine="1"/>
    </xf>
    <xf numFmtId="0" fontId="64" fillId="0" borderId="19" xfId="0" applyFont="1" applyBorder="1" applyAlignment="1">
      <alignment horizontal="center" vertical="distributed" textRotation="255"/>
    </xf>
    <xf numFmtId="0" fontId="64" fillId="0" borderId="171" xfId="0" applyFont="1" applyBorder="1" applyAlignment="1">
      <alignment horizontal="center" vertical="distributed" textRotation="255"/>
    </xf>
    <xf numFmtId="0" fontId="64" fillId="0" borderId="50" xfId="0" applyFont="1" applyBorder="1" applyAlignment="1">
      <alignment horizontal="center" vertical="distributed" textRotation="255"/>
    </xf>
    <xf numFmtId="0" fontId="45" fillId="0" borderId="23" xfId="0" applyFont="1" applyBorder="1" applyAlignment="1">
      <alignment horizontal="distributed" vertical="center" indent="3"/>
    </xf>
    <xf numFmtId="0" fontId="45" fillId="0" borderId="34" xfId="0" applyFont="1" applyBorder="1" applyAlignment="1">
      <alignment horizontal="distributed" vertical="center" indent="3"/>
    </xf>
    <xf numFmtId="0" fontId="45" fillId="0" borderId="28" xfId="0" applyFont="1" applyBorder="1" applyAlignment="1">
      <alignment horizontal="distributed" vertical="center" indent="3"/>
    </xf>
    <xf numFmtId="0" fontId="45" fillId="0" borderId="23" xfId="0" applyFont="1" applyBorder="1" applyAlignment="1">
      <alignment horizontal="left" vertical="center" wrapText="1"/>
    </xf>
    <xf numFmtId="0" fontId="45" fillId="0" borderId="34" xfId="0" applyFont="1" applyBorder="1" applyAlignment="1">
      <alignment horizontal="left" vertical="center" wrapText="1"/>
    </xf>
    <xf numFmtId="0" fontId="45" fillId="0" borderId="28" xfId="0" applyFont="1" applyBorder="1" applyAlignment="1">
      <alignment horizontal="left" vertical="center" wrapText="1"/>
    </xf>
    <xf numFmtId="0" fontId="45" fillId="0" borderId="20" xfId="0" applyFont="1" applyBorder="1" applyAlignment="1">
      <alignment horizontal="left" vertical="center" wrapText="1"/>
    </xf>
    <xf numFmtId="0" fontId="45" fillId="0" borderId="0" xfId="0" applyFont="1" applyAlignment="1">
      <alignment horizontal="left" vertical="center" wrapText="1"/>
    </xf>
    <xf numFmtId="0" fontId="45" fillId="0" borderId="29" xfId="0" applyFont="1" applyBorder="1" applyAlignment="1">
      <alignment horizontal="left" vertical="center" wrapText="1"/>
    </xf>
    <xf numFmtId="0" fontId="45" fillId="0" borderId="156" xfId="0" applyFont="1" applyBorder="1" applyAlignment="1">
      <alignment horizontal="left" vertical="center" wrapText="1"/>
    </xf>
    <xf numFmtId="0" fontId="45" fillId="0" borderId="167" xfId="0" applyFont="1" applyBorder="1" applyAlignment="1">
      <alignment horizontal="left" vertical="center" wrapText="1"/>
    </xf>
    <xf numFmtId="0" fontId="45" fillId="0" borderId="155" xfId="0" applyFont="1" applyBorder="1" applyAlignment="1">
      <alignment horizontal="left" vertical="center" wrapText="1"/>
    </xf>
    <xf numFmtId="0" fontId="45" fillId="0" borderId="156" xfId="0" applyFont="1" applyBorder="1" applyAlignment="1">
      <alignment horizontal="distributed" vertical="center" indent="3"/>
    </xf>
    <xf numFmtId="0" fontId="45" fillId="0" borderId="111" xfId="0" applyFont="1" applyBorder="1" applyAlignment="1">
      <alignment horizontal="left" vertical="center" wrapText="1"/>
    </xf>
    <xf numFmtId="0" fontId="45" fillId="0" borderId="115" xfId="0" applyFont="1" applyBorder="1" applyAlignment="1">
      <alignment horizontal="left" vertical="center" wrapText="1"/>
    </xf>
    <xf numFmtId="0" fontId="45" fillId="0" borderId="132" xfId="0" applyFont="1" applyBorder="1" applyAlignment="1">
      <alignment horizontal="left" vertical="center" wrapText="1"/>
    </xf>
    <xf numFmtId="0" fontId="45" fillId="0" borderId="16" xfId="0" applyFont="1" applyBorder="1" applyAlignment="1">
      <alignment horizontal="left" vertical="center" wrapText="1"/>
    </xf>
    <xf numFmtId="0" fontId="45" fillId="0" borderId="24" xfId="0" applyFont="1" applyBorder="1" applyAlignment="1">
      <alignment horizontal="left" vertical="center" wrapText="1"/>
    </xf>
    <xf numFmtId="0" fontId="45" fillId="0" borderId="30" xfId="0" applyFont="1" applyBorder="1" applyAlignment="1">
      <alignment horizontal="left" vertical="center" wrapText="1"/>
    </xf>
    <xf numFmtId="0" fontId="70" fillId="0" borderId="19" xfId="0" applyFont="1" applyBorder="1" applyAlignment="1">
      <alignment horizontal="center" vertical="center" textRotation="255" wrapText="1" justifyLastLine="1"/>
    </xf>
    <xf numFmtId="0" fontId="70" fillId="0" borderId="171" xfId="0" applyFont="1" applyBorder="1" applyAlignment="1">
      <alignment horizontal="center" vertical="center" textRotation="255" wrapText="1" justifyLastLine="1"/>
    </xf>
    <xf numFmtId="0" fontId="70" fillId="0" borderId="22" xfId="0" applyFont="1" applyBorder="1" applyAlignment="1">
      <alignment horizontal="center" vertical="center" textRotation="255" wrapText="1" justifyLastLine="1"/>
    </xf>
    <xf numFmtId="0" fontId="53" fillId="0" borderId="23" xfId="0" applyFont="1" applyBorder="1" applyAlignment="1">
      <alignment horizontal="distributed" vertical="center" indent="2"/>
    </xf>
    <xf numFmtId="0" fontId="53" fillId="0" borderId="28" xfId="0" applyFont="1" applyBorder="1" applyAlignment="1">
      <alignment horizontal="distributed" vertical="center" indent="2"/>
    </xf>
    <xf numFmtId="0" fontId="45" fillId="0" borderId="17" xfId="0" applyFont="1" applyBorder="1" applyAlignment="1">
      <alignment horizontal="distributed" vertical="center" indent="1"/>
    </xf>
    <xf numFmtId="0" fontId="45" fillId="0" borderId="19" xfId="0" applyFont="1" applyBorder="1" applyAlignment="1">
      <alignment horizontal="distributed" vertical="distributed" textRotation="255" justifyLastLine="1"/>
    </xf>
    <xf numFmtId="0" fontId="45" fillId="0" borderId="171" xfId="0" applyFont="1" applyBorder="1" applyAlignment="1">
      <alignment horizontal="distributed" vertical="distributed" textRotation="255" justifyLastLine="1"/>
    </xf>
    <xf numFmtId="0" fontId="45" fillId="0" borderId="50" xfId="0" applyFont="1" applyBorder="1" applyAlignment="1">
      <alignment horizontal="distributed" vertical="distributed" textRotation="255" justifyLastLine="1"/>
    </xf>
    <xf numFmtId="0" fontId="45" fillId="0" borderId="38" xfId="0" applyFont="1" applyBorder="1" applyAlignment="1">
      <alignment horizontal="distributed" vertical="center" justifyLastLine="1"/>
    </xf>
    <xf numFmtId="0" fontId="45" fillId="0" borderId="75" xfId="0" applyFont="1" applyBorder="1" applyAlignment="1">
      <alignment horizontal="distributed" vertical="center" indent="1"/>
    </xf>
    <xf numFmtId="0" fontId="45" fillId="0" borderId="26" xfId="0" applyFont="1" applyBorder="1" applyAlignment="1">
      <alignment horizontal="distributed" vertical="center" indent="1"/>
    </xf>
    <xf numFmtId="0" fontId="45" fillId="0" borderId="32" xfId="0" applyFont="1" applyBorder="1" applyAlignment="1">
      <alignment horizontal="distributed" vertical="center" indent="1"/>
    </xf>
    <xf numFmtId="0" fontId="53" fillId="0" borderId="17" xfId="0" applyFont="1" applyBorder="1" applyAlignment="1">
      <alignment horizontal="distributed" vertical="center" justifyLastLine="1"/>
    </xf>
    <xf numFmtId="0" fontId="53" fillId="0" borderId="25" xfId="0" applyFont="1" applyBorder="1" applyAlignment="1">
      <alignment horizontal="distributed" vertical="center" justifyLastLine="1"/>
    </xf>
    <xf numFmtId="0" fontId="53" fillId="0" borderId="48" xfId="0" applyFont="1" applyBorder="1" applyAlignment="1">
      <alignment horizontal="distributed" vertical="center" justifyLastLine="1"/>
    </xf>
    <xf numFmtId="0" fontId="45" fillId="0" borderId="115" xfId="0" applyFont="1" applyBorder="1" applyAlignment="1">
      <alignment horizontal="distributed" vertical="center" indent="5"/>
    </xf>
    <xf numFmtId="0" fontId="45" fillId="0" borderId="132" xfId="0" applyFont="1" applyBorder="1" applyAlignment="1">
      <alignment horizontal="distributed" vertical="center" indent="5"/>
    </xf>
    <xf numFmtId="0" fontId="45" fillId="0" borderId="0" xfId="0" applyFont="1" applyAlignment="1">
      <alignment horizontal="distributed" vertical="center" indent="5"/>
    </xf>
    <xf numFmtId="0" fontId="45" fillId="0" borderId="29" xfId="0" applyFont="1" applyBorder="1" applyAlignment="1">
      <alignment horizontal="distributed" vertical="center" indent="5"/>
    </xf>
    <xf numFmtId="0" fontId="45" fillId="0" borderId="24" xfId="0" applyFont="1" applyBorder="1" applyAlignment="1">
      <alignment horizontal="distributed" vertical="center" indent="5"/>
    </xf>
    <xf numFmtId="0" fontId="45" fillId="0" borderId="30" xfId="0" applyFont="1" applyBorder="1" applyAlignment="1">
      <alignment horizontal="distributed" vertical="center" indent="5"/>
    </xf>
    <xf numFmtId="0" fontId="45" fillId="0" borderId="34" xfId="0" applyFont="1" applyBorder="1" applyAlignment="1">
      <alignment horizontal="distributed" vertical="center" indent="5"/>
    </xf>
    <xf numFmtId="0" fontId="45" fillId="0" borderId="28" xfId="0" applyFont="1" applyBorder="1" applyAlignment="1">
      <alignment horizontal="distributed" vertical="center" indent="5"/>
    </xf>
    <xf numFmtId="0" fontId="45" fillId="0" borderId="161" xfId="0" applyFont="1" applyBorder="1" applyAlignment="1">
      <alignment horizontal="distributed" vertical="center"/>
    </xf>
    <xf numFmtId="0" fontId="45" fillId="0" borderId="42" xfId="0" applyFont="1" applyBorder="1" applyAlignment="1">
      <alignment horizontal="distributed" vertical="center" justifyLastLine="1"/>
    </xf>
    <xf numFmtId="0" fontId="45" fillId="0" borderId="89" xfId="0" applyFont="1" applyBorder="1" applyAlignment="1">
      <alignment horizontal="distributed" vertical="center" justifyLastLine="1"/>
    </xf>
    <xf numFmtId="0" fontId="45" fillId="0" borderId="167" xfId="0" applyFont="1" applyBorder="1" applyAlignment="1">
      <alignment horizontal="distributed" vertical="center"/>
    </xf>
    <xf numFmtId="0" fontId="45" fillId="0" borderId="74" xfId="0" applyFont="1" applyBorder="1" applyAlignment="1">
      <alignment horizontal="distributed" vertical="distributed" justifyLastLine="1"/>
    </xf>
    <xf numFmtId="0" fontId="45" fillId="0" borderId="25" xfId="0" applyFont="1" applyBorder="1" applyAlignment="1">
      <alignment horizontal="distributed" vertical="distributed" justifyLastLine="1"/>
    </xf>
    <xf numFmtId="0" fontId="53" fillId="0" borderId="21" xfId="0" applyFont="1" applyBorder="1" applyAlignment="1">
      <alignment horizontal="distributed" vertical="center" justifyLastLine="1"/>
    </xf>
    <xf numFmtId="0" fontId="53" fillId="0" borderId="27" xfId="0" applyFont="1" applyBorder="1" applyAlignment="1">
      <alignment horizontal="distributed" vertical="center" justifyLastLine="1"/>
    </xf>
    <xf numFmtId="0" fontId="45" fillId="0" borderId="35" xfId="0" applyFont="1" applyBorder="1" applyAlignment="1">
      <alignment horizontal="distributed" vertical="center" justifyLastLine="1"/>
    </xf>
    <xf numFmtId="0" fontId="45" fillId="0" borderId="17" xfId="0" applyFont="1" applyBorder="1" applyAlignment="1">
      <alignment horizontal="center" vertical="center"/>
    </xf>
    <xf numFmtId="0" fontId="45" fillId="0" borderId="25" xfId="0" applyFont="1" applyBorder="1" applyAlignment="1">
      <alignment horizontal="center" vertical="center"/>
    </xf>
    <xf numFmtId="0" fontId="45" fillId="0" borderId="31" xfId="0" applyFont="1" applyBorder="1" applyAlignment="1">
      <alignment horizontal="center" vertical="center"/>
    </xf>
    <xf numFmtId="0" fontId="70" fillId="0" borderId="23" xfId="0" applyFont="1" applyBorder="1" applyAlignment="1">
      <alignment horizontal="center" vertical="distributed" textRotation="255" wrapText="1" justifyLastLine="1"/>
    </xf>
    <xf numFmtId="0" fontId="70" fillId="0" borderId="28" xfId="0" applyFont="1" applyBorder="1" applyAlignment="1">
      <alignment horizontal="center" vertical="distributed" textRotation="255" wrapText="1" justifyLastLine="1"/>
    </xf>
    <xf numFmtId="0" fontId="70" fillId="0" borderId="16" xfId="0" applyFont="1" applyBorder="1" applyAlignment="1">
      <alignment horizontal="center" vertical="distributed" textRotation="255" wrapText="1" justifyLastLine="1"/>
    </xf>
    <xf numFmtId="0" fontId="70" fillId="0" borderId="30" xfId="0" applyFont="1" applyBorder="1" applyAlignment="1">
      <alignment horizontal="center" vertical="distributed" textRotation="255" wrapText="1" justifyLastLine="1"/>
    </xf>
    <xf numFmtId="0" fontId="45" fillId="0" borderId="23" xfId="0" applyFont="1" applyBorder="1" applyAlignment="1">
      <alignment horizontal="center" vertical="distributed" textRotation="255" justifyLastLine="1"/>
    </xf>
    <xf numFmtId="0" fontId="45" fillId="0" borderId="20" xfId="0" applyFont="1" applyBorder="1" applyAlignment="1">
      <alignment horizontal="center" vertical="distributed" textRotation="255" justifyLastLine="1"/>
    </xf>
    <xf numFmtId="0" fontId="45" fillId="0" borderId="16" xfId="0" applyFont="1" applyBorder="1" applyAlignment="1">
      <alignment horizontal="center" vertical="distributed" textRotation="255" justifyLastLine="1"/>
    </xf>
    <xf numFmtId="0" fontId="52" fillId="0" borderId="18" xfId="0" applyFont="1" applyBorder="1" applyAlignment="1">
      <alignment horizontal="left" vertical="center" wrapText="1" indent="1"/>
    </xf>
    <xf numFmtId="0" fontId="52" fillId="0" borderId="26" xfId="0" applyFont="1" applyBorder="1" applyAlignment="1">
      <alignment horizontal="left" vertical="center" wrapText="1" indent="1"/>
    </xf>
    <xf numFmtId="0" fontId="52" fillId="0" borderId="32" xfId="0" applyFont="1" applyBorder="1" applyAlignment="1">
      <alignment horizontal="left" vertical="center" wrapText="1" indent="1"/>
    </xf>
    <xf numFmtId="0" fontId="45" fillId="0" borderId="109" xfId="0" applyFont="1" applyBorder="1" applyAlignment="1">
      <alignment horizontal="center" vertical="distributed" textRotation="255" wrapText="1" justifyLastLine="1"/>
    </xf>
    <xf numFmtId="0" fontId="45" fillId="0" borderId="109" xfId="0" applyFont="1" applyBorder="1" applyAlignment="1">
      <alignment horizontal="center" vertical="center" textRotation="255" wrapText="1"/>
    </xf>
    <xf numFmtId="0" fontId="45" fillId="0" borderId="11" xfId="0" applyFont="1" applyBorder="1" applyAlignment="1">
      <alignment horizontal="center" vertical="center" textRotation="255" wrapText="1"/>
    </xf>
    <xf numFmtId="0" fontId="45" fillId="0" borderId="8" xfId="0" applyFont="1" applyBorder="1" applyAlignment="1">
      <alignment horizontal="center" vertical="center" textRotation="255" wrapText="1"/>
    </xf>
    <xf numFmtId="0" fontId="45" fillId="0" borderId="34" xfId="0" applyFont="1" applyBorder="1" applyAlignment="1">
      <alignment horizontal="center" vertical="distributed"/>
    </xf>
    <xf numFmtId="0" fontId="45" fillId="0" borderId="0" xfId="0" applyFont="1" applyAlignment="1">
      <alignment horizontal="center" vertical="distributed"/>
    </xf>
    <xf numFmtId="0" fontId="45" fillId="0" borderId="24" xfId="0" applyFont="1" applyBorder="1" applyAlignment="1">
      <alignment horizontal="center" vertical="distributed"/>
    </xf>
    <xf numFmtId="0" fontId="45" fillId="0" borderId="4" xfId="0" applyFont="1" applyBorder="1" applyAlignment="1">
      <alignment horizontal="distributed" vertical="center" indent="5"/>
    </xf>
    <xf numFmtId="0" fontId="45" fillId="0" borderId="145" xfId="0" applyFont="1" applyBorder="1" applyAlignment="1">
      <alignment horizontal="distributed" vertical="center" indent="5"/>
    </xf>
    <xf numFmtId="177" fontId="45" fillId="0" borderId="88" xfId="0" applyNumberFormat="1" applyFont="1" applyBorder="1" applyAlignment="1">
      <alignment vertical="center"/>
    </xf>
    <xf numFmtId="177" fontId="53" fillId="0" borderId="0" xfId="0" applyNumberFormat="1" applyFont="1" applyAlignment="1">
      <alignment vertical="center"/>
    </xf>
    <xf numFmtId="177" fontId="45" fillId="0" borderId="40" xfId="0" applyNumberFormat="1" applyFont="1" applyBorder="1" applyAlignment="1">
      <alignment vertical="center"/>
    </xf>
    <xf numFmtId="177" fontId="45" fillId="0" borderId="86" xfId="0" applyNumberFormat="1" applyFont="1" applyBorder="1" applyAlignment="1">
      <alignment vertical="center"/>
    </xf>
    <xf numFmtId="177" fontId="53" fillId="0" borderId="34" xfId="0" applyNumberFormat="1" applyFont="1" applyBorder="1" applyAlignment="1">
      <alignment vertical="center"/>
    </xf>
    <xf numFmtId="177" fontId="45" fillId="0" borderId="39" xfId="0" applyNumberFormat="1" applyFont="1" applyBorder="1" applyAlignment="1">
      <alignment vertical="center"/>
    </xf>
    <xf numFmtId="177" fontId="53" fillId="0" borderId="24" xfId="0" applyNumberFormat="1" applyFont="1" applyBorder="1" applyAlignment="1">
      <alignment vertical="center"/>
    </xf>
    <xf numFmtId="177" fontId="45" fillId="0" borderId="41" xfId="0" applyNumberFormat="1" applyFont="1" applyBorder="1" applyAlignment="1">
      <alignment vertical="center"/>
    </xf>
    <xf numFmtId="177" fontId="45" fillId="0" borderId="87" xfId="0" applyNumberFormat="1" applyFont="1" applyBorder="1" applyAlignment="1">
      <alignment vertical="center"/>
    </xf>
    <xf numFmtId="177" fontId="58" fillId="0" borderId="144" xfId="0" applyNumberFormat="1" applyFont="1" applyBorder="1" applyAlignment="1">
      <alignment vertical="center"/>
    </xf>
    <xf numFmtId="177" fontId="58" fillId="0" borderId="106" xfId="0" applyNumberFormat="1" applyFont="1" applyBorder="1" applyAlignment="1">
      <alignment vertical="center"/>
    </xf>
    <xf numFmtId="177" fontId="53" fillId="0" borderId="111" xfId="0" applyNumberFormat="1" applyFont="1" applyBorder="1" applyAlignment="1">
      <alignment vertical="center"/>
    </xf>
    <xf numFmtId="177" fontId="53" fillId="0" borderId="115" xfId="0" applyNumberFormat="1" applyFont="1" applyBorder="1" applyAlignment="1">
      <alignment vertical="center"/>
    </xf>
    <xf numFmtId="177" fontId="45" fillId="0" borderId="90" xfId="0" applyNumberFormat="1" applyFont="1" applyBorder="1" applyAlignment="1">
      <alignment vertical="center"/>
    </xf>
    <xf numFmtId="177" fontId="53" fillId="0" borderId="4" xfId="0" applyNumberFormat="1" applyFont="1" applyBorder="1" applyAlignment="1">
      <alignment vertical="center"/>
    </xf>
    <xf numFmtId="177" fontId="45" fillId="0" borderId="298" xfId="0" applyNumberFormat="1" applyFont="1" applyBorder="1" applyAlignment="1">
      <alignment vertical="center"/>
    </xf>
    <xf numFmtId="177" fontId="53" fillId="0" borderId="96" xfId="0" applyNumberFormat="1" applyFont="1" applyBorder="1" applyAlignment="1">
      <alignment vertical="center"/>
    </xf>
    <xf numFmtId="177" fontId="53" fillId="0" borderId="113" xfId="0" applyNumberFormat="1" applyFont="1" applyBorder="1" applyAlignment="1">
      <alignment vertical="center"/>
    </xf>
    <xf numFmtId="177" fontId="58" fillId="0" borderId="181" xfId="0" applyNumberFormat="1" applyFont="1" applyBorder="1" applyAlignment="1">
      <alignment vertical="center"/>
    </xf>
    <xf numFmtId="177" fontId="58" fillId="0" borderId="113" xfId="0" applyNumberFormat="1" applyFont="1" applyBorder="1" applyAlignment="1">
      <alignment vertical="center"/>
    </xf>
    <xf numFmtId="0" fontId="45" fillId="0" borderId="20" xfId="0" applyFont="1" applyBorder="1" applyAlignment="1">
      <alignment horizontal="distributed" vertical="center" indent="1"/>
    </xf>
    <xf numFmtId="0" fontId="45" fillId="0" borderId="0" xfId="0" applyFont="1" applyAlignment="1">
      <alignment horizontal="distributed" vertical="center" indent="1"/>
    </xf>
    <xf numFmtId="0" fontId="45" fillId="0" borderId="29" xfId="0" applyFont="1" applyBorder="1" applyAlignment="1">
      <alignment horizontal="distributed" vertical="center" indent="1"/>
    </xf>
    <xf numFmtId="0" fontId="73" fillId="0" borderId="23" xfId="0" applyFont="1" applyBorder="1" applyAlignment="1">
      <alignment horizontal="distributed" vertical="center" indent="1"/>
    </xf>
    <xf numFmtId="0" fontId="73" fillId="0" borderId="34" xfId="0" applyFont="1" applyBorder="1" applyAlignment="1">
      <alignment horizontal="distributed" vertical="center" indent="1"/>
    </xf>
    <xf numFmtId="0" fontId="73" fillId="0" borderId="28" xfId="0" applyFont="1" applyBorder="1" applyAlignment="1">
      <alignment horizontal="distributed" vertical="center" indent="1"/>
    </xf>
    <xf numFmtId="177" fontId="45" fillId="0" borderId="140" xfId="0" applyNumberFormat="1" applyFont="1" applyBorder="1" applyAlignment="1">
      <alignment vertical="center"/>
    </xf>
    <xf numFmtId="177" fontId="45" fillId="0" borderId="115" xfId="0" applyNumberFormat="1" applyFont="1" applyBorder="1" applyAlignment="1">
      <alignment vertical="center"/>
    </xf>
    <xf numFmtId="177" fontId="45" fillId="0" borderId="159" xfId="0" applyNumberFormat="1" applyFont="1" applyBorder="1" applyAlignment="1">
      <alignment vertical="center"/>
    </xf>
    <xf numFmtId="177" fontId="45" fillId="0" borderId="146" xfId="0" applyNumberFormat="1" applyFont="1" applyBorder="1" applyAlignment="1">
      <alignment vertical="center"/>
    </xf>
    <xf numFmtId="0" fontId="52" fillId="0" borderId="19" xfId="0" applyFont="1" applyBorder="1" applyAlignment="1">
      <alignment horizontal="center" vertical="distributed" textRotation="255" justifyLastLine="1"/>
    </xf>
    <xf numFmtId="0" fontId="52" fillId="0" borderId="171" xfId="0" applyFont="1" applyBorder="1" applyAlignment="1">
      <alignment horizontal="center" vertical="distributed" textRotation="255" justifyLastLine="1"/>
    </xf>
    <xf numFmtId="0" fontId="52" fillId="0" borderId="50" xfId="0" applyFont="1" applyBorder="1" applyAlignment="1">
      <alignment horizontal="center" vertical="distributed" textRotation="255" justifyLastLine="1"/>
    </xf>
    <xf numFmtId="0" fontId="45" fillId="0" borderId="96" xfId="0" applyFont="1" applyBorder="1" applyAlignment="1">
      <alignment horizontal="distributed" vertical="center" indent="2"/>
    </xf>
    <xf numFmtId="0" fontId="45" fillId="0" borderId="113" xfId="0" applyFont="1" applyBorder="1" applyAlignment="1">
      <alignment horizontal="distributed" vertical="center" indent="2"/>
    </xf>
    <xf numFmtId="0" fontId="45" fillId="0" borderId="116" xfId="0" applyFont="1" applyBorder="1" applyAlignment="1">
      <alignment horizontal="distributed" vertical="center" indent="2"/>
    </xf>
    <xf numFmtId="0" fontId="45" fillId="0" borderId="159" xfId="0" applyFont="1" applyBorder="1" applyAlignment="1">
      <alignment horizontal="distributed" vertical="center" indent="2"/>
    </xf>
    <xf numFmtId="0" fontId="45" fillId="0" borderId="86" xfId="0" applyFont="1" applyBorder="1" applyAlignment="1">
      <alignment horizontal="distributed" vertical="center" indent="2"/>
    </xf>
    <xf numFmtId="0" fontId="45" fillId="0" borderId="160" xfId="0" applyFont="1" applyBorder="1" applyAlignment="1">
      <alignment horizontal="distributed" vertical="center" indent="2"/>
    </xf>
    <xf numFmtId="0" fontId="45" fillId="0" borderId="167" xfId="0" applyFont="1" applyBorder="1" applyAlignment="1">
      <alignment horizontal="distributed" vertical="center" indent="2"/>
    </xf>
    <xf numFmtId="0" fontId="45" fillId="0" borderId="155" xfId="0" applyFont="1" applyBorder="1" applyAlignment="1">
      <alignment horizontal="distributed" vertical="center" indent="2"/>
    </xf>
    <xf numFmtId="0" fontId="45" fillId="0" borderId="97" xfId="0" applyFont="1" applyBorder="1" applyAlignment="1">
      <alignment horizontal="distributed" vertical="distributed" indent="2"/>
    </xf>
    <xf numFmtId="0" fontId="45" fillId="0" borderId="114" xfId="0" applyFont="1" applyBorder="1" applyAlignment="1">
      <alignment horizontal="distributed" vertical="distributed" indent="2"/>
    </xf>
    <xf numFmtId="0" fontId="45" fillId="0" borderId="117" xfId="0" applyFont="1" applyBorder="1" applyAlignment="1">
      <alignment horizontal="distributed" vertical="distributed" indent="2"/>
    </xf>
    <xf numFmtId="0" fontId="45" fillId="0" borderId="112" xfId="0" applyFont="1" applyBorder="1" applyAlignment="1">
      <alignment horizontal="distributed" vertical="distributed" indent="2"/>
    </xf>
    <xf numFmtId="0" fontId="45" fillId="0" borderId="161" xfId="0" applyFont="1" applyBorder="1" applyAlignment="1">
      <alignment horizontal="distributed" vertical="distributed" indent="2"/>
    </xf>
    <xf numFmtId="0" fontId="45" fillId="0" borderId="118" xfId="0" applyFont="1" applyBorder="1" applyAlignment="1">
      <alignment horizontal="distributed" vertical="distributed" indent="2"/>
    </xf>
    <xf numFmtId="0" fontId="45" fillId="0" borderId="17" xfId="0" applyFont="1" applyBorder="1" applyAlignment="1">
      <alignment horizontal="distributed" vertical="center" indent="2"/>
    </xf>
    <xf numFmtId="0" fontId="52" fillId="0" borderId="19" xfId="0" applyFont="1" applyBorder="1" applyAlignment="1">
      <alignment horizontal="center" vertical="distributed" textRotation="255" wrapText="1" justifyLastLine="1"/>
    </xf>
    <xf numFmtId="0" fontId="52" fillId="0" borderId="171" xfId="0" applyFont="1" applyBorder="1" applyAlignment="1">
      <alignment horizontal="center" vertical="distributed" textRotation="255" wrapText="1" justifyLastLine="1"/>
    </xf>
    <xf numFmtId="0" fontId="52" fillId="0" borderId="50" xfId="0" applyFont="1" applyBorder="1" applyAlignment="1">
      <alignment horizontal="center" vertical="distributed" textRotation="255" wrapText="1" justifyLastLine="1"/>
    </xf>
    <xf numFmtId="0" fontId="52" fillId="0" borderId="19" xfId="0" applyFont="1" applyBorder="1" applyAlignment="1">
      <alignment horizontal="center" vertical="distributed" textRotation="255"/>
    </xf>
    <xf numFmtId="0" fontId="52" fillId="0" borderId="171" xfId="0" applyFont="1" applyBorder="1" applyAlignment="1">
      <alignment horizontal="center" vertical="distributed" textRotation="255"/>
    </xf>
    <xf numFmtId="0" fontId="52" fillId="0" borderId="50" xfId="0" applyFont="1" applyBorder="1" applyAlignment="1">
      <alignment horizontal="center" vertical="distributed" textRotation="255"/>
    </xf>
    <xf numFmtId="0" fontId="45" fillId="0" borderId="23" xfId="0" applyFont="1" applyBorder="1" applyAlignment="1">
      <alignment horizontal="distributed" vertical="center" indent="2"/>
    </xf>
    <xf numFmtId="0" fontId="45" fillId="0" borderId="34" xfId="0" applyFont="1" applyBorder="1" applyAlignment="1">
      <alignment horizontal="distributed" vertical="center" indent="2"/>
    </xf>
    <xf numFmtId="0" fontId="45" fillId="0" borderId="28" xfId="0" applyFont="1" applyBorder="1" applyAlignment="1">
      <alignment horizontal="distributed" vertical="center" indent="2"/>
    </xf>
    <xf numFmtId="0" fontId="52" fillId="0" borderId="22" xfId="0" applyFont="1" applyBorder="1" applyAlignment="1">
      <alignment horizontal="center" vertical="distributed" textRotation="255" wrapText="1" justifyLastLine="1"/>
    </xf>
    <xf numFmtId="0" fontId="53" fillId="0" borderId="96" xfId="0" applyFont="1" applyBorder="1" applyAlignment="1">
      <alignment horizontal="center" vertical="center"/>
    </xf>
    <xf numFmtId="0" fontId="53" fillId="0" borderId="113" xfId="0" applyFont="1" applyBorder="1" applyAlignment="1">
      <alignment horizontal="center" vertical="center"/>
    </xf>
    <xf numFmtId="0" fontId="53" fillId="0" borderId="116" xfId="0" applyFont="1" applyBorder="1" applyAlignment="1">
      <alignment horizontal="center" vertical="center"/>
    </xf>
    <xf numFmtId="0" fontId="45" fillId="0" borderId="19" xfId="0" applyFont="1" applyBorder="1" applyAlignment="1">
      <alignment horizontal="center" vertical="distributed" textRotation="255" justifyLastLine="1"/>
    </xf>
    <xf numFmtId="0" fontId="45" fillId="0" borderId="171" xfId="0" applyFont="1" applyBorder="1" applyAlignment="1">
      <alignment horizontal="center" vertical="distributed" textRotation="255" justifyLastLine="1"/>
    </xf>
    <xf numFmtId="0" fontId="45" fillId="0" borderId="50" xfId="0" applyFont="1" applyBorder="1" applyAlignment="1">
      <alignment horizontal="center" vertical="distributed" textRotation="255" justifyLastLine="1"/>
    </xf>
    <xf numFmtId="0" fontId="45" fillId="0" borderId="20" xfId="0" applyFont="1" applyBorder="1" applyAlignment="1">
      <alignment horizontal="center" vertical="center"/>
    </xf>
    <xf numFmtId="0" fontId="45" fillId="0" borderId="0" xfId="3" applyFont="1" applyAlignment="1">
      <alignment horizontal="center" vertical="center"/>
    </xf>
    <xf numFmtId="0" fontId="45" fillId="0" borderId="29" xfId="0" applyFont="1" applyBorder="1" applyAlignment="1">
      <alignment horizontal="center" vertical="center"/>
    </xf>
    <xf numFmtId="0" fontId="45" fillId="0" borderId="16" xfId="0" applyFont="1" applyBorder="1" applyAlignment="1">
      <alignment horizontal="center" vertical="center" shrinkToFit="1"/>
    </xf>
    <xf numFmtId="0" fontId="45" fillId="0" borderId="24" xfId="0" applyFont="1" applyBorder="1" applyAlignment="1">
      <alignment horizontal="center" vertical="center" shrinkToFit="1"/>
    </xf>
    <xf numFmtId="0" fontId="45" fillId="0" borderId="30" xfId="0" applyFont="1" applyBorder="1" applyAlignment="1">
      <alignment horizontal="center" vertical="center" shrinkToFit="1"/>
    </xf>
    <xf numFmtId="0" fontId="70" fillId="0" borderId="28" xfId="0" applyFont="1" applyBorder="1" applyAlignment="1">
      <alignment horizontal="center" vertical="distributed" textRotation="255" justifyLastLine="1"/>
    </xf>
    <xf numFmtId="0" fontId="70" fillId="0" borderId="16" xfId="0" applyFont="1" applyBorder="1" applyAlignment="1">
      <alignment horizontal="center" vertical="distributed" textRotation="255" justifyLastLine="1"/>
    </xf>
    <xf numFmtId="0" fontId="70" fillId="0" borderId="30" xfId="0" applyFont="1" applyBorder="1" applyAlignment="1">
      <alignment horizontal="center" vertical="distributed" textRotation="255" justifyLastLine="1"/>
    </xf>
    <xf numFmtId="177" fontId="53" fillId="0" borderId="0" xfId="0" applyNumberFormat="1" applyFont="1" applyAlignment="1">
      <alignment horizontal="right" vertical="center"/>
    </xf>
    <xf numFmtId="177" fontId="53" fillId="0" borderId="24" xfId="0" applyNumberFormat="1" applyFont="1" applyBorder="1" applyAlignment="1">
      <alignment horizontal="right" vertical="center"/>
    </xf>
    <xf numFmtId="0" fontId="45" fillId="0" borderId="73" xfId="0" applyFont="1" applyBorder="1" applyAlignment="1">
      <alignment horizontal="center" vertical="distributed" textRotation="255" wrapText="1" indent="1"/>
    </xf>
    <xf numFmtId="0" fontId="45" fillId="0" borderId="9" xfId="0" applyFont="1" applyBorder="1" applyAlignment="1">
      <alignment horizontal="center" vertical="distributed" textRotation="255" indent="1"/>
    </xf>
    <xf numFmtId="0" fontId="45" fillId="0" borderId="6" xfId="0" applyFont="1" applyBorder="1" applyAlignment="1">
      <alignment horizontal="center" vertical="distributed" textRotation="255" indent="1"/>
    </xf>
    <xf numFmtId="0" fontId="45" fillId="0" borderId="73" xfId="0" applyFont="1" applyBorder="1" applyAlignment="1">
      <alignment horizontal="center" vertical="distributed" textRotation="255" wrapText="1" indent="1" shrinkToFit="1"/>
    </xf>
    <xf numFmtId="0" fontId="45" fillId="0" borderId="9" xfId="0" applyFont="1" applyBorder="1" applyAlignment="1">
      <alignment horizontal="center" vertical="distributed" textRotation="255" indent="1" shrinkToFit="1"/>
    </xf>
    <xf numFmtId="0" fontId="45" fillId="0" borderId="207" xfId="0" applyFont="1" applyBorder="1" applyAlignment="1">
      <alignment horizontal="center" vertical="distributed" textRotation="255" indent="1" shrinkToFit="1"/>
    </xf>
    <xf numFmtId="0" fontId="45" fillId="0" borderId="34" xfId="0" applyFont="1" applyBorder="1" applyAlignment="1">
      <alignment horizontal="distributed" vertical="distributed"/>
    </xf>
    <xf numFmtId="0" fontId="45" fillId="0" borderId="0" xfId="0" applyFont="1" applyAlignment="1">
      <alignment horizontal="distributed" vertical="distributed"/>
    </xf>
    <xf numFmtId="0" fontId="45" fillId="0" borderId="24" xfId="0" applyFont="1" applyBorder="1" applyAlignment="1">
      <alignment horizontal="distributed" vertical="distributed"/>
    </xf>
    <xf numFmtId="0" fontId="45" fillId="0" borderId="103" xfId="0" applyFont="1" applyBorder="1" applyAlignment="1">
      <alignment horizontal="center" vertical="distributed" textRotation="255" justifyLastLine="1"/>
    </xf>
    <xf numFmtId="0" fontId="45" fillId="0" borderId="174" xfId="0" applyFont="1" applyBorder="1" applyAlignment="1">
      <alignment horizontal="center" vertical="distributed" textRotation="255" justifyLastLine="1"/>
    </xf>
    <xf numFmtId="0" fontId="45" fillId="0" borderId="111" xfId="0" applyFont="1" applyBorder="1" applyAlignment="1">
      <alignment horizontal="distributed" vertical="center" indent="1"/>
    </xf>
    <xf numFmtId="0" fontId="45" fillId="0" borderId="115" xfId="0" applyFont="1" applyBorder="1" applyAlignment="1">
      <alignment horizontal="distributed" vertical="center" indent="1"/>
    </xf>
    <xf numFmtId="0" fontId="45" fillId="0" borderId="132" xfId="0" applyFont="1" applyBorder="1" applyAlignment="1">
      <alignment horizontal="distributed" vertical="center" indent="1"/>
    </xf>
    <xf numFmtId="0" fontId="45" fillId="0" borderId="156" xfId="0" applyFont="1" applyBorder="1" applyAlignment="1">
      <alignment horizontal="distributed" vertical="center" indent="1"/>
    </xf>
    <xf numFmtId="0" fontId="45" fillId="0" borderId="167" xfId="0" applyFont="1" applyBorder="1" applyAlignment="1">
      <alignment horizontal="distributed" vertical="center" indent="1"/>
    </xf>
    <xf numFmtId="0" fontId="58" fillId="0" borderId="115" xfId="0" applyFont="1" applyBorder="1" applyAlignment="1">
      <alignment horizontal="distributed" indent="1"/>
    </xf>
    <xf numFmtId="0" fontId="58" fillId="0" borderId="132" xfId="0" applyFont="1" applyBorder="1" applyAlignment="1">
      <alignment horizontal="distributed" indent="1"/>
    </xf>
    <xf numFmtId="0" fontId="45" fillId="0" borderId="233" xfId="0" applyFont="1" applyBorder="1" applyAlignment="1">
      <alignment horizontal="distributed" vertical="center" justifyLastLine="1"/>
    </xf>
    <xf numFmtId="0" fontId="45" fillId="0" borderId="233" xfId="0" applyFont="1" applyBorder="1" applyAlignment="1">
      <alignment horizontal="distributed" vertical="center" wrapText="1" justifyLastLine="1"/>
    </xf>
    <xf numFmtId="0" fontId="45" fillId="0" borderId="69" xfId="0" applyFont="1" applyBorder="1" applyAlignment="1">
      <alignment horizontal="distributed" vertical="center" wrapText="1" justifyLastLine="1"/>
    </xf>
    <xf numFmtId="177" fontId="45" fillId="0" borderId="86" xfId="0" applyNumberFormat="1" applyFont="1" applyBorder="1" applyAlignment="1">
      <alignment horizontal="right" vertical="center"/>
    </xf>
    <xf numFmtId="177" fontId="45" fillId="0" borderId="229" xfId="0" applyNumberFormat="1" applyFont="1" applyBorder="1" applyAlignment="1">
      <alignment horizontal="right" vertical="center"/>
    </xf>
    <xf numFmtId="177" fontId="45" fillId="0" borderId="229" xfId="0" applyNumberFormat="1" applyFont="1" applyBorder="1" applyAlignment="1">
      <alignment vertical="center"/>
    </xf>
    <xf numFmtId="177" fontId="45" fillId="0" borderId="41" xfId="0" applyNumberFormat="1" applyFont="1" applyBorder="1" applyAlignment="1">
      <alignment horizontal="right" vertical="center"/>
    </xf>
    <xf numFmtId="177" fontId="45" fillId="0" borderId="230" xfId="0" applyNumberFormat="1" applyFont="1" applyBorder="1" applyAlignment="1">
      <alignment horizontal="right" vertical="center"/>
    </xf>
    <xf numFmtId="177" fontId="45" fillId="0" borderId="87" xfId="0" applyNumberFormat="1" applyFont="1" applyBorder="1" applyAlignment="1">
      <alignment horizontal="right" vertical="center"/>
    </xf>
    <xf numFmtId="177" fontId="45" fillId="0" borderId="230" xfId="0" applyNumberFormat="1" applyFont="1" applyBorder="1" applyAlignment="1">
      <alignment vertical="center"/>
    </xf>
    <xf numFmtId="0" fontId="3" fillId="0" borderId="0" xfId="0" applyFont="1" applyAlignment="1">
      <alignment horizontal="distributed" vertical="center" justifyLastLine="1"/>
    </xf>
    <xf numFmtId="0" fontId="57" fillId="0" borderId="0" xfId="0" applyFont="1" applyAlignment="1">
      <alignment horizontal="center" vertical="center"/>
    </xf>
    <xf numFmtId="0" fontId="3" fillId="0" borderId="0" xfId="0" applyFont="1" applyAlignment="1">
      <alignment horizontal="center" vertical="center"/>
    </xf>
    <xf numFmtId="0" fontId="45" fillId="0" borderId="73" xfId="0" applyFont="1" applyBorder="1" applyAlignment="1">
      <alignment horizontal="center" vertical="distributed" textRotation="255" wrapText="1"/>
    </xf>
    <xf numFmtId="0" fontId="45" fillId="0" borderId="9" xfId="0" applyFont="1" applyBorder="1" applyAlignment="1">
      <alignment horizontal="center" vertical="distributed" textRotation="255" wrapText="1"/>
    </xf>
    <xf numFmtId="0" fontId="45" fillId="0" borderId="6" xfId="0" applyFont="1" applyBorder="1" applyAlignment="1">
      <alignment horizontal="center" vertical="distributed" textRotation="255" wrapText="1"/>
    </xf>
    <xf numFmtId="0" fontId="45" fillId="0" borderId="23" xfId="0" applyFont="1" applyBorder="1" applyAlignment="1">
      <alignment horizontal="left" vertical="distributed" textRotation="255" wrapText="1" justifyLastLine="1"/>
    </xf>
    <xf numFmtId="0" fontId="45" fillId="0" borderId="20" xfId="0" applyFont="1" applyBorder="1" applyAlignment="1">
      <alignment horizontal="left" vertical="distributed" textRotation="255" wrapText="1" justifyLastLine="1"/>
    </xf>
    <xf numFmtId="0" fontId="45" fillId="0" borderId="16" xfId="0" applyFont="1" applyBorder="1" applyAlignment="1">
      <alignment horizontal="left" vertical="distributed" textRotation="255" wrapText="1" justifyLastLine="1"/>
    </xf>
    <xf numFmtId="177" fontId="53" fillId="0" borderId="23" xfId="0" applyNumberFormat="1" applyFont="1" applyBorder="1" applyAlignment="1">
      <alignment horizontal="right" vertical="center"/>
    </xf>
    <xf numFmtId="177" fontId="53" fillId="0" borderId="34" xfId="0" applyNumberFormat="1" applyFont="1" applyBorder="1" applyAlignment="1">
      <alignment horizontal="right" vertical="center"/>
    </xf>
    <xf numFmtId="177" fontId="45" fillId="0" borderId="39" xfId="0" applyNumberFormat="1" applyFont="1" applyBorder="1" applyAlignment="1">
      <alignment horizontal="right" vertical="center"/>
    </xf>
    <xf numFmtId="177" fontId="45" fillId="0" borderId="228" xfId="0" applyNumberFormat="1" applyFont="1" applyBorder="1" applyAlignment="1">
      <alignment horizontal="right" vertical="center"/>
    </xf>
    <xf numFmtId="177" fontId="45" fillId="0" borderId="88" xfId="0" applyNumberFormat="1" applyFont="1" applyBorder="1" applyAlignment="1">
      <alignment horizontal="right" vertical="center"/>
    </xf>
    <xf numFmtId="177" fontId="45" fillId="0" borderId="228" xfId="0" applyNumberFormat="1" applyFont="1" applyBorder="1" applyAlignment="1">
      <alignment vertical="center"/>
    </xf>
    <xf numFmtId="177" fontId="45" fillId="0" borderId="144" xfId="0" applyNumberFormat="1" applyFont="1" applyBorder="1" applyAlignment="1">
      <alignment vertical="center"/>
    </xf>
    <xf numFmtId="177" fontId="45" fillId="0" borderId="113" xfId="0" applyNumberFormat="1" applyFont="1" applyBorder="1" applyAlignment="1">
      <alignment vertical="center"/>
    </xf>
    <xf numFmtId="177" fontId="45" fillId="0" borderId="106" xfId="0" applyNumberFormat="1" applyFont="1" applyBorder="1" applyAlignment="1">
      <alignment vertical="center"/>
    </xf>
    <xf numFmtId="0" fontId="45" fillId="0" borderId="73" xfId="0" applyFont="1" applyBorder="1" applyAlignment="1">
      <alignment horizontal="center" vertical="center" textRotation="255" wrapText="1"/>
    </xf>
    <xf numFmtId="0" fontId="45" fillId="0" borderId="9" xfId="0" applyFont="1" applyBorder="1" applyAlignment="1">
      <alignment horizontal="center" vertical="center" textRotation="255" wrapText="1"/>
    </xf>
    <xf numFmtId="0" fontId="45" fillId="0" borderId="6" xfId="0" applyFont="1" applyBorder="1" applyAlignment="1">
      <alignment horizontal="center" vertical="center" textRotation="255" wrapText="1"/>
    </xf>
    <xf numFmtId="0" fontId="45" fillId="0" borderId="23" xfId="0" applyFont="1" applyBorder="1" applyAlignment="1">
      <alignment horizontal="left" vertical="center" textRotation="255" wrapText="1"/>
    </xf>
    <xf numFmtId="0" fontId="45" fillId="0" borderId="20" xfId="0" applyFont="1" applyBorder="1" applyAlignment="1">
      <alignment horizontal="left" vertical="center" textRotation="255" wrapText="1"/>
    </xf>
    <xf numFmtId="0" fontId="45" fillId="0" borderId="16" xfId="0" applyFont="1" applyBorder="1" applyAlignment="1">
      <alignment horizontal="left" vertical="center" textRotation="255" wrapText="1"/>
    </xf>
    <xf numFmtId="177" fontId="45" fillId="0" borderId="181" xfId="0" applyNumberFormat="1" applyFont="1" applyBorder="1" applyAlignment="1">
      <alignment vertical="center"/>
    </xf>
    <xf numFmtId="0" fontId="45" fillId="0" borderId="96" xfId="0" applyFont="1" applyBorder="1" applyAlignment="1">
      <alignment horizontal="distributed" vertical="center" justifyLastLine="1"/>
    </xf>
    <xf numFmtId="0" fontId="45" fillId="0" borderId="113" xfId="0" applyFont="1" applyBorder="1" applyAlignment="1">
      <alignment horizontal="distributed" vertical="center" justifyLastLine="1"/>
    </xf>
    <xf numFmtId="0" fontId="45" fillId="0" borderId="116" xfId="0" applyFont="1" applyBorder="1" applyAlignment="1">
      <alignment horizontal="distributed" vertical="center" justifyLastLine="1"/>
    </xf>
    <xf numFmtId="0" fontId="45" fillId="0" borderId="23" xfId="0" applyFont="1" applyBorder="1" applyAlignment="1">
      <alignment horizontal="distributed" vertical="center" indent="1"/>
    </xf>
    <xf numFmtId="0" fontId="45" fillId="0" borderId="28" xfId="0" applyFont="1" applyBorder="1" applyAlignment="1">
      <alignment horizontal="distributed" vertical="center" indent="1"/>
    </xf>
    <xf numFmtId="0" fontId="45" fillId="0" borderId="23" xfId="0" applyFont="1" applyBorder="1" applyAlignment="1">
      <alignment horizontal="center" vertical="center" justifyLastLine="1"/>
    </xf>
    <xf numFmtId="0" fontId="45" fillId="0" borderId="28" xfId="0" applyFont="1" applyBorder="1" applyAlignment="1">
      <alignment horizontal="center" vertical="center" justifyLastLine="1"/>
    </xf>
    <xf numFmtId="0" fontId="45" fillId="0" borderId="20" xfId="0" applyFont="1" applyBorder="1" applyAlignment="1">
      <alignment horizontal="center" vertical="center" justifyLastLine="1"/>
    </xf>
    <xf numFmtId="0" fontId="45" fillId="0" borderId="73" xfId="0" applyFont="1" applyBorder="1" applyAlignment="1">
      <alignment horizontal="distributed" vertical="center" indent="2"/>
    </xf>
    <xf numFmtId="0" fontId="45" fillId="0" borderId="9" xfId="0" applyFont="1" applyBorder="1" applyAlignment="1">
      <alignment horizontal="distributed" vertical="center" indent="2"/>
    </xf>
    <xf numFmtId="0" fontId="45" fillId="0" borderId="6" xfId="0" applyFont="1" applyBorder="1" applyAlignment="1">
      <alignment horizontal="distributed" vertical="center" indent="2"/>
    </xf>
    <xf numFmtId="0" fontId="45" fillId="0" borderId="22" xfId="0" applyFont="1" applyBorder="1" applyAlignment="1">
      <alignment horizontal="center" vertical="distributed" textRotation="255" justifyLastLine="1"/>
    </xf>
    <xf numFmtId="0" fontId="53" fillId="0" borderId="38" xfId="0" applyFont="1" applyBorder="1" applyAlignment="1">
      <alignment horizontal="distributed" vertical="center" justifyLastLine="1"/>
    </xf>
    <xf numFmtId="0" fontId="45" fillId="0" borderId="34" xfId="0" applyFont="1" applyBorder="1" applyAlignment="1">
      <alignment horizontal="distributed" vertical="center" indent="1"/>
    </xf>
    <xf numFmtId="0" fontId="45" fillId="0" borderId="34" xfId="0" applyFont="1" applyBorder="1" applyAlignment="1">
      <alignment horizontal="distributed" vertical="center"/>
    </xf>
    <xf numFmtId="0" fontId="45" fillId="0" borderId="23" xfId="0" applyFont="1" applyBorder="1" applyAlignment="1">
      <alignment horizontal="distributed" vertical="center" justifyLastLine="1"/>
    </xf>
    <xf numFmtId="0" fontId="45" fillId="0" borderId="34" xfId="0" applyFont="1" applyBorder="1" applyAlignment="1">
      <alignment horizontal="distributed" vertical="center" justifyLastLine="1"/>
    </xf>
    <xf numFmtId="0" fontId="45" fillId="0" borderId="9" xfId="0" applyFont="1" applyBorder="1" applyAlignment="1">
      <alignment horizontal="center" vertical="center" textRotation="255"/>
    </xf>
    <xf numFmtId="0" fontId="45" fillId="0" borderId="207" xfId="0" applyFont="1" applyBorder="1" applyAlignment="1">
      <alignment horizontal="center" vertical="center" textRotation="255"/>
    </xf>
    <xf numFmtId="0" fontId="45" fillId="0" borderId="73" xfId="0" applyFont="1" applyBorder="1" applyAlignment="1">
      <alignment horizontal="center" vertical="distributed" textRotation="255" wrapText="1" justifyLastLine="1"/>
    </xf>
    <xf numFmtId="0" fontId="45" fillId="0" borderId="9" xfId="0" applyFont="1" applyBorder="1" applyAlignment="1">
      <alignment horizontal="center" vertical="distributed" textRotation="255" wrapText="1" justifyLastLine="1"/>
    </xf>
    <xf numFmtId="0" fontId="45" fillId="0" borderId="6" xfId="0" applyFont="1" applyBorder="1" applyAlignment="1">
      <alignment horizontal="center" vertical="distributed" textRotation="255" wrapText="1" justifyLastLine="1"/>
    </xf>
    <xf numFmtId="0" fontId="45" fillId="0" borderId="4" xfId="0" applyFont="1" applyBorder="1" applyAlignment="1">
      <alignment horizontal="distributed" vertical="center" indent="1"/>
    </xf>
    <xf numFmtId="0" fontId="45" fillId="0" borderId="97" xfId="0" applyFont="1" applyBorder="1" applyAlignment="1">
      <alignment horizontal="distributed" vertical="center" justifyLastLine="1"/>
    </xf>
    <xf numFmtId="0" fontId="45" fillId="0" borderId="114" xfId="0" applyFont="1" applyBorder="1" applyAlignment="1">
      <alignment horizontal="distributed" vertical="center" justifyLastLine="1"/>
    </xf>
    <xf numFmtId="0" fontId="45" fillId="0" borderId="117" xfId="0" applyFont="1" applyBorder="1" applyAlignment="1">
      <alignment horizontal="distributed" vertical="center" justifyLastLine="1"/>
    </xf>
    <xf numFmtId="0" fontId="58" fillId="0" borderId="4" xfId="0" applyFont="1" applyBorder="1" applyAlignment="1">
      <alignment horizontal="distributed" vertical="center" wrapText="1"/>
    </xf>
    <xf numFmtId="0" fontId="58" fillId="0" borderId="34" xfId="0" applyFont="1" applyBorder="1" applyAlignment="1">
      <alignment horizontal="distributed" vertical="center" indent="1"/>
    </xf>
    <xf numFmtId="0" fontId="58" fillId="0" borderId="28" xfId="0" applyFont="1" applyBorder="1" applyAlignment="1">
      <alignment horizontal="distributed" vertical="center" indent="1"/>
    </xf>
    <xf numFmtId="0" fontId="58" fillId="0" borderId="16" xfId="0" applyFont="1" applyBorder="1" applyAlignment="1">
      <alignment horizontal="distributed" vertical="center" indent="1"/>
    </xf>
    <xf numFmtId="0" fontId="58" fillId="0" borderId="24" xfId="0" applyFont="1" applyBorder="1" applyAlignment="1">
      <alignment horizontal="distributed" vertical="center" indent="1"/>
    </xf>
    <xf numFmtId="0" fontId="58" fillId="0" borderId="30" xfId="0" applyFont="1" applyBorder="1" applyAlignment="1">
      <alignment horizontal="distributed" vertical="center" indent="1"/>
    </xf>
    <xf numFmtId="0" fontId="45" fillId="0" borderId="23" xfId="0" applyFont="1" applyBorder="1" applyAlignment="1">
      <alignment horizontal="distributed" vertical="center" wrapText="1" indent="1"/>
    </xf>
    <xf numFmtId="0" fontId="45" fillId="0" borderId="34" xfId="0" applyFont="1" applyBorder="1" applyAlignment="1">
      <alignment horizontal="distributed" vertical="center" wrapText="1" indent="1"/>
    </xf>
    <xf numFmtId="0" fontId="45" fillId="0" borderId="28" xfId="0" applyFont="1" applyBorder="1" applyAlignment="1">
      <alignment horizontal="distributed" vertical="center" wrapText="1" indent="1"/>
    </xf>
    <xf numFmtId="0" fontId="45" fillId="0" borderId="16" xfId="0" applyFont="1" applyBorder="1" applyAlignment="1">
      <alignment horizontal="distributed" vertical="center" wrapText="1" indent="1"/>
    </xf>
    <xf numFmtId="0" fontId="45" fillId="0" borderId="24" xfId="0" applyFont="1" applyBorder="1" applyAlignment="1">
      <alignment horizontal="distributed" vertical="center" wrapText="1" indent="1"/>
    </xf>
    <xf numFmtId="0" fontId="45" fillId="0" borderId="30" xfId="0" applyFont="1" applyBorder="1" applyAlignment="1">
      <alignment horizontal="distributed" vertical="center" wrapText="1" indent="1"/>
    </xf>
    <xf numFmtId="0" fontId="45" fillId="0" borderId="111" xfId="0" applyFont="1" applyBorder="1" applyAlignment="1">
      <alignment horizontal="center" vertical="distributed" textRotation="255" justifyLastLine="1"/>
    </xf>
    <xf numFmtId="0" fontId="45" fillId="0" borderId="156" xfId="0" applyFont="1" applyBorder="1" applyAlignment="1">
      <alignment horizontal="center" vertical="distributed" textRotation="255" justifyLastLine="1"/>
    </xf>
    <xf numFmtId="177" fontId="53" fillId="0" borderId="17" xfId="0" applyNumberFormat="1" applyFont="1" applyBorder="1" applyAlignment="1">
      <alignment vertical="center"/>
    </xf>
    <xf numFmtId="177" fontId="53" fillId="0" borderId="25" xfId="0" applyNumberFormat="1" applyFont="1" applyBorder="1" applyAlignment="1">
      <alignment vertical="center"/>
    </xf>
    <xf numFmtId="177" fontId="53" fillId="0" borderId="48" xfId="0" applyNumberFormat="1" applyFont="1" applyBorder="1" applyAlignment="1">
      <alignment vertical="center"/>
    </xf>
    <xf numFmtId="177" fontId="45" fillId="0" borderId="42" xfId="0" applyNumberFormat="1" applyFont="1" applyBorder="1" applyAlignment="1">
      <alignment vertical="center"/>
    </xf>
    <xf numFmtId="177" fontId="45" fillId="0" borderId="25" xfId="0" applyNumberFormat="1" applyFont="1" applyBorder="1" applyAlignment="1">
      <alignment vertical="center"/>
    </xf>
    <xf numFmtId="177" fontId="45" fillId="0" borderId="31" xfId="0" applyNumberFormat="1" applyFont="1" applyBorder="1" applyAlignment="1">
      <alignment vertical="center"/>
    </xf>
    <xf numFmtId="177" fontId="45" fillId="0" borderId="17" xfId="0" applyNumberFormat="1" applyFont="1" applyBorder="1" applyAlignment="1">
      <alignment vertical="center"/>
    </xf>
    <xf numFmtId="177" fontId="45" fillId="0" borderId="63" xfId="0" applyNumberFormat="1" applyFont="1" applyBorder="1" applyAlignment="1">
      <alignment vertical="center"/>
    </xf>
    <xf numFmtId="0" fontId="58" fillId="0" borderId="6" xfId="0" applyFont="1" applyBorder="1" applyAlignment="1">
      <alignment horizontal="distributed" vertical="center" justifyLastLine="1"/>
    </xf>
    <xf numFmtId="0" fontId="53" fillId="0" borderId="21" xfId="0" applyFont="1" applyBorder="1" applyAlignment="1">
      <alignment horizontal="distributed" vertical="center" justifyLastLine="1" readingOrder="1"/>
    </xf>
    <xf numFmtId="0" fontId="53" fillId="0" borderId="27" xfId="0" applyFont="1" applyBorder="1" applyAlignment="1">
      <alignment horizontal="distributed" vertical="center" justifyLastLine="1" readingOrder="1"/>
    </xf>
    <xf numFmtId="0" fontId="53" fillId="0" borderId="38" xfId="0" applyFont="1" applyBorder="1" applyAlignment="1">
      <alignment horizontal="distributed" vertical="center" justifyLastLine="1" readingOrder="1"/>
    </xf>
    <xf numFmtId="0" fontId="45" fillId="0" borderId="112" xfId="0" applyFont="1" applyBorder="1" applyAlignment="1">
      <alignment horizontal="distributed" vertical="center" justifyLastLine="1"/>
    </xf>
    <xf numFmtId="0" fontId="45" fillId="0" borderId="161" xfId="0" applyFont="1" applyBorder="1" applyAlignment="1">
      <alignment horizontal="distributed" vertical="center" justifyLastLine="1"/>
    </xf>
    <xf numFmtId="0" fontId="45" fillId="0" borderId="118" xfId="0" applyFont="1" applyBorder="1" applyAlignment="1">
      <alignment horizontal="distributed" vertical="center" justifyLastLine="1"/>
    </xf>
    <xf numFmtId="0" fontId="45" fillId="0" borderId="98" xfId="0" applyFont="1" applyBorder="1" applyAlignment="1">
      <alignment horizontal="distributed" vertical="center" justifyLastLine="1"/>
    </xf>
    <xf numFmtId="0" fontId="45" fillId="0" borderId="187" xfId="0" applyFont="1" applyBorder="1" applyAlignment="1">
      <alignment horizontal="distributed" vertical="center" justifyLastLine="1"/>
    </xf>
    <xf numFmtId="0" fontId="45" fillId="0" borderId="102" xfId="0" applyFont="1" applyBorder="1" applyAlignment="1">
      <alignment horizontal="distributed" vertical="center" justifyLastLine="1"/>
    </xf>
    <xf numFmtId="0" fontId="58" fillId="0" borderId="34" xfId="0" applyFont="1" applyBorder="1" applyAlignment="1">
      <alignment horizontal="distributed" indent="1"/>
    </xf>
    <xf numFmtId="0" fontId="58" fillId="0" borderId="28" xfId="0" applyFont="1" applyBorder="1" applyAlignment="1">
      <alignment horizontal="distributed" indent="1"/>
    </xf>
    <xf numFmtId="0" fontId="58" fillId="0" borderId="16" xfId="0" applyFont="1" applyBorder="1" applyAlignment="1">
      <alignment horizontal="distributed" indent="1"/>
    </xf>
    <xf numFmtId="0" fontId="58" fillId="0" borderId="24" xfId="0" applyFont="1" applyBorder="1" applyAlignment="1">
      <alignment horizontal="distributed" indent="1"/>
    </xf>
    <xf numFmtId="0" fontId="58" fillId="0" borderId="30" xfId="0" applyFont="1" applyBorder="1" applyAlignment="1">
      <alignment horizontal="distributed" indent="1"/>
    </xf>
    <xf numFmtId="0" fontId="45" fillId="0" borderId="74" xfId="0" applyFont="1" applyBorder="1" applyAlignment="1">
      <alignment horizontal="distributed" vertical="center" justifyLastLine="1"/>
    </xf>
    <xf numFmtId="0" fontId="45" fillId="0" borderId="83" xfId="0" applyFont="1" applyBorder="1" applyAlignment="1">
      <alignment horizontal="center" vertical="distributed" textRotation="255" justifyLastLine="1"/>
    </xf>
    <xf numFmtId="0" fontId="45" fillId="0" borderId="85" xfId="0" applyFont="1" applyBorder="1" applyAlignment="1">
      <alignment horizontal="center" vertical="distributed" textRotation="255" justifyLastLine="1"/>
    </xf>
    <xf numFmtId="0" fontId="45" fillId="0" borderId="144" xfId="0" applyFont="1" applyBorder="1" applyAlignment="1">
      <alignment horizontal="distributed" vertical="center" indent="1"/>
    </xf>
    <xf numFmtId="0" fontId="45" fillId="0" borderId="116" xfId="0" applyFont="1" applyBorder="1" applyAlignment="1">
      <alignment horizontal="distributed" vertical="center" indent="1"/>
    </xf>
    <xf numFmtId="0" fontId="45" fillId="0" borderId="190" xfId="0" applyFont="1" applyBorder="1" applyAlignment="1">
      <alignment horizontal="distributed" vertical="center" justifyLastLine="1"/>
    </xf>
    <xf numFmtId="0" fontId="45" fillId="0" borderId="150" xfId="0" applyFont="1" applyBorder="1" applyAlignment="1">
      <alignment horizontal="distributed" vertical="center" indent="1"/>
    </xf>
    <xf numFmtId="0" fontId="45" fillId="0" borderId="152" xfId="0" applyFont="1" applyBorder="1" applyAlignment="1">
      <alignment horizontal="distributed" vertical="center" indent="1"/>
    </xf>
    <xf numFmtId="0" fontId="45" fillId="0" borderId="154" xfId="0" applyFont="1" applyBorder="1" applyAlignment="1">
      <alignment horizontal="distributed" vertical="center" indent="1"/>
    </xf>
    <xf numFmtId="0" fontId="45" fillId="0" borderId="249" xfId="0" applyFont="1" applyBorder="1" applyAlignment="1">
      <alignment horizontal="distributed" vertical="center" indent="1"/>
    </xf>
    <xf numFmtId="0" fontId="45" fillId="0" borderId="250" xfId="0" applyFont="1" applyBorder="1" applyAlignment="1">
      <alignment horizontal="distributed" vertical="center" indent="1"/>
    </xf>
    <xf numFmtId="0" fontId="45" fillId="0" borderId="251" xfId="0" applyFont="1" applyBorder="1" applyAlignment="1">
      <alignment horizontal="distributed" vertical="center" indent="1"/>
    </xf>
    <xf numFmtId="0" fontId="45" fillId="0" borderId="190" xfId="0" applyFont="1" applyBorder="1" applyAlignment="1">
      <alignment horizontal="distributed" vertical="center" indent="1"/>
    </xf>
    <xf numFmtId="0" fontId="45" fillId="0" borderId="151" xfId="0" applyFont="1" applyBorder="1" applyAlignment="1">
      <alignment horizontal="distributed" vertical="center" indent="1"/>
    </xf>
    <xf numFmtId="0" fontId="45" fillId="0" borderId="153" xfId="0" applyFont="1" applyBorder="1" applyAlignment="1">
      <alignment horizontal="distributed" vertical="center" indent="1"/>
    </xf>
    <xf numFmtId="0" fontId="45" fillId="0" borderId="168" xfId="0" applyFont="1" applyBorder="1" applyAlignment="1">
      <alignment horizontal="distributed" vertical="center" indent="1"/>
    </xf>
    <xf numFmtId="0" fontId="45" fillId="0" borderId="27" xfId="0" applyFont="1" applyBorder="1" applyAlignment="1">
      <alignment horizontal="distributed" vertical="center" justifyLastLine="1" shrinkToFit="1"/>
    </xf>
    <xf numFmtId="0" fontId="45" fillId="0" borderId="51" xfId="0" applyFont="1" applyBorder="1" applyAlignment="1">
      <alignment horizontal="distributed" vertical="center" justifyLastLine="1" shrinkToFit="1"/>
    </xf>
    <xf numFmtId="0" fontId="45" fillId="0" borderId="21" xfId="0" applyFont="1" applyBorder="1" applyAlignment="1">
      <alignment horizontal="distributed" vertical="center" justifyLastLine="1" shrinkToFit="1"/>
    </xf>
    <xf numFmtId="0" fontId="45" fillId="0" borderId="69" xfId="0" applyFont="1" applyBorder="1" applyAlignment="1">
      <alignment horizontal="distributed" vertical="center" justifyLastLine="1" shrinkToFit="1"/>
    </xf>
    <xf numFmtId="0" fontId="45" fillId="0" borderId="38" xfId="0" applyFont="1" applyBorder="1" applyAlignment="1">
      <alignment horizontal="distributed" vertical="center" justifyLastLine="1" shrinkToFit="1"/>
    </xf>
    <xf numFmtId="0" fontId="45" fillId="0" borderId="171" xfId="0" applyFont="1" applyBorder="1" applyAlignment="1">
      <alignment vertical="distributed" textRotation="255" justifyLastLine="1"/>
    </xf>
    <xf numFmtId="0" fontId="45" fillId="0" borderId="22" xfId="0" applyFont="1" applyBorder="1" applyAlignment="1">
      <alignment vertical="distributed" textRotation="255" justifyLastLine="1"/>
    </xf>
    <xf numFmtId="0" fontId="45" fillId="0" borderId="50" xfId="0" applyFont="1" applyBorder="1" applyAlignment="1">
      <alignment vertical="distributed" textRotation="255" justifyLastLine="1"/>
    </xf>
    <xf numFmtId="0" fontId="45" fillId="0" borderId="21" xfId="0" applyFont="1" applyBorder="1" applyAlignment="1">
      <alignment horizontal="distributed" vertical="center" wrapText="1" justifyLastLine="1"/>
    </xf>
    <xf numFmtId="0" fontId="45" fillId="0" borderId="27" xfId="0" applyFont="1" applyBorder="1" applyAlignment="1">
      <alignment horizontal="distributed" vertical="center" wrapText="1" justifyLastLine="1"/>
    </xf>
    <xf numFmtId="0" fontId="45" fillId="0" borderId="51" xfId="0" applyFont="1" applyBorder="1" applyAlignment="1">
      <alignment horizontal="distributed" vertical="center" wrapText="1" justifyLastLine="1"/>
    </xf>
    <xf numFmtId="0" fontId="45" fillId="0" borderId="233" xfId="0" applyFont="1" applyBorder="1" applyAlignment="1">
      <alignment horizontal="center" vertical="center" wrapText="1" justifyLastLine="1"/>
    </xf>
    <xf numFmtId="0" fontId="45" fillId="0" borderId="27" xfId="0" applyFont="1" applyBorder="1" applyAlignment="1">
      <alignment horizontal="center" vertical="center" wrapText="1" justifyLastLine="1"/>
    </xf>
    <xf numFmtId="0" fontId="45" fillId="0" borderId="233" xfId="0" applyFont="1" applyBorder="1" applyAlignment="1">
      <alignment horizontal="center" vertical="center"/>
    </xf>
    <xf numFmtId="0" fontId="45" fillId="0" borderId="69" xfId="0" applyFont="1" applyBorder="1" applyAlignment="1">
      <alignment horizontal="center" vertical="center"/>
    </xf>
    <xf numFmtId="177" fontId="45" fillId="0" borderId="71" xfId="0" applyNumberFormat="1" applyFont="1" applyBorder="1" applyAlignment="1">
      <alignment horizontal="right" vertical="center"/>
    </xf>
    <xf numFmtId="0" fontId="53" fillId="0" borderId="31" xfId="0" applyFont="1" applyBorder="1" applyAlignment="1">
      <alignment horizontal="distributed" vertical="center" justifyLastLine="1"/>
    </xf>
    <xf numFmtId="177" fontId="53" fillId="0" borderId="31" xfId="0" applyNumberFormat="1" applyFont="1" applyBorder="1" applyAlignment="1">
      <alignment vertical="center"/>
    </xf>
    <xf numFmtId="177" fontId="53" fillId="0" borderId="116" xfId="0" applyNumberFormat="1" applyFont="1" applyBorder="1" applyAlignment="1">
      <alignment vertical="center"/>
    </xf>
    <xf numFmtId="177" fontId="53" fillId="0" borderId="132" xfId="0" applyNumberFormat="1" applyFont="1" applyBorder="1" applyAlignment="1">
      <alignment vertical="center"/>
    </xf>
    <xf numFmtId="177" fontId="53" fillId="0" borderId="29" xfId="0" applyNumberFormat="1" applyFont="1" applyBorder="1" applyAlignment="1">
      <alignment vertical="center"/>
    </xf>
    <xf numFmtId="177" fontId="53" fillId="0" borderId="30" xfId="0" applyNumberFormat="1" applyFont="1" applyBorder="1" applyAlignment="1">
      <alignment vertical="center"/>
    </xf>
    <xf numFmtId="177" fontId="53" fillId="0" borderId="18" xfId="0" applyNumberFormat="1" applyFont="1" applyBorder="1" applyAlignment="1">
      <alignment vertical="center"/>
    </xf>
    <xf numFmtId="177" fontId="53" fillId="0" borderId="32" xfId="0" applyNumberFormat="1" applyFont="1" applyBorder="1" applyAlignment="1">
      <alignment vertical="center"/>
    </xf>
    <xf numFmtId="0" fontId="45" fillId="0" borderId="21" xfId="0" applyFont="1" applyBorder="1" applyAlignment="1">
      <alignment horizontal="distributed" vertical="center" wrapText="1" justifyLastLine="1" shrinkToFit="1"/>
    </xf>
    <xf numFmtId="0" fontId="45" fillId="0" borderId="10" xfId="0" applyFont="1" applyBorder="1" applyAlignment="1">
      <alignment horizontal="center" vertical="distributed" textRotation="255" indent="2"/>
    </xf>
    <xf numFmtId="0" fontId="45" fillId="0" borderId="0" xfId="0" applyFont="1" applyAlignment="1">
      <alignment horizontal="center" vertical="distributed" textRotation="255" indent="2"/>
    </xf>
    <xf numFmtId="0" fontId="45" fillId="0" borderId="10" xfId="0" applyFont="1" applyBorder="1" applyAlignment="1">
      <alignment horizontal="center" vertical="distributed" textRotation="255" justifyLastLine="1"/>
    </xf>
    <xf numFmtId="0" fontId="45" fillId="0" borderId="0" xfId="0" applyFont="1" applyAlignment="1">
      <alignment vertical="distributed" textRotation="255" justifyLastLine="1"/>
    </xf>
    <xf numFmtId="0" fontId="45" fillId="0" borderId="0" xfId="0" applyFont="1" applyAlignment="1">
      <alignment horizontal="center" vertical="distributed" justifyLastLine="1"/>
    </xf>
    <xf numFmtId="0" fontId="45" fillId="0" borderId="10" xfId="0" applyFont="1" applyBorder="1" applyAlignment="1">
      <alignment horizontal="distributed" vertical="distributed" textRotation="255" indent="2"/>
    </xf>
    <xf numFmtId="0" fontId="45" fillId="0" borderId="0" xfId="0" applyFont="1" applyAlignment="1">
      <alignment vertical="distributed" textRotation="255"/>
    </xf>
    <xf numFmtId="0" fontId="45" fillId="0" borderId="0" xfId="0" applyFont="1" applyAlignment="1">
      <alignment horizontal="distributed" vertical="center" wrapText="1" justifyLastLine="1"/>
    </xf>
    <xf numFmtId="0" fontId="45" fillId="0" borderId="0" xfId="0" applyFont="1" applyAlignment="1">
      <alignment horizontal="distributed" vertical="distributed" textRotation="255" indent="3"/>
    </xf>
    <xf numFmtId="0" fontId="45" fillId="0" borderId="206" xfId="0" applyFont="1" applyBorder="1" applyAlignment="1">
      <alignment horizontal="center" vertical="center"/>
    </xf>
    <xf numFmtId="0" fontId="45" fillId="0" borderId="27" xfId="0" applyFont="1" applyBorder="1" applyAlignment="1">
      <alignment horizontal="center" vertical="center"/>
    </xf>
    <xf numFmtId="0" fontId="45" fillId="0" borderId="51" xfId="3" applyFont="1" applyBorder="1" applyAlignment="1">
      <alignment horizontal="center" vertical="center"/>
    </xf>
    <xf numFmtId="0" fontId="53" fillId="0" borderId="21" xfId="0" applyFont="1" applyBorder="1" applyAlignment="1">
      <alignment horizontal="center" vertical="center" justifyLastLine="1"/>
    </xf>
    <xf numFmtId="0" fontId="53" fillId="0" borderId="38" xfId="0" applyFont="1" applyBorder="1" applyAlignment="1">
      <alignment horizontal="center" vertical="center" justifyLastLine="1"/>
    </xf>
    <xf numFmtId="0" fontId="45" fillId="0" borderId="109" xfId="0" applyFont="1" applyBorder="1" applyAlignment="1">
      <alignment horizontal="distributed" vertical="distributed" textRotation="255" indent="1"/>
    </xf>
    <xf numFmtId="0" fontId="45" fillId="0" borderId="11" xfId="0" applyFont="1" applyBorder="1" applyAlignment="1">
      <alignment horizontal="distributed" vertical="distributed" textRotation="255" indent="1"/>
    </xf>
    <xf numFmtId="0" fontId="45" fillId="0" borderId="8" xfId="0" applyFont="1" applyBorder="1" applyAlignment="1">
      <alignment horizontal="distributed" vertical="distributed" textRotation="255" indent="1"/>
    </xf>
    <xf numFmtId="0" fontId="45" fillId="0" borderId="19" xfId="0" applyFont="1" applyBorder="1" applyAlignment="1">
      <alignment horizontal="distributed" vertical="distributed" textRotation="255" indent="1"/>
    </xf>
    <xf numFmtId="0" fontId="45" fillId="0" borderId="171" xfId="0" applyFont="1" applyBorder="1" applyAlignment="1">
      <alignment horizontal="distributed" vertical="distributed" textRotation="255" indent="1"/>
    </xf>
    <xf numFmtId="0" fontId="45" fillId="0" borderId="50" xfId="0" applyFont="1" applyBorder="1" applyAlignment="1">
      <alignment horizontal="distributed" vertical="distributed" textRotation="255" indent="1"/>
    </xf>
    <xf numFmtId="177" fontId="53" fillId="0" borderId="64" xfId="0" applyNumberFormat="1" applyFont="1" applyBorder="1" applyAlignment="1">
      <alignment horizontal="right" vertical="center"/>
    </xf>
    <xf numFmtId="177" fontId="45" fillId="0" borderId="34" xfId="0" applyNumberFormat="1" applyFont="1" applyBorder="1" applyAlignment="1">
      <alignment horizontal="right" vertical="center"/>
    </xf>
    <xf numFmtId="0" fontId="45" fillId="0" borderId="0" xfId="0" applyFont="1" applyAlignment="1">
      <alignment horizontal="distributed" vertical="distributed" justifyLastLine="1"/>
    </xf>
    <xf numFmtId="0" fontId="45" fillId="0" borderId="0" xfId="0" applyFont="1" applyAlignment="1">
      <alignment vertical="center"/>
    </xf>
    <xf numFmtId="0" fontId="53" fillId="0" borderId="0" xfId="0" applyFont="1" applyAlignment="1">
      <alignment vertical="center"/>
    </xf>
    <xf numFmtId="0" fontId="45" fillId="0" borderId="0" xfId="0" applyFont="1" applyAlignment="1">
      <alignment horizontal="center" vertical="distributed" textRotation="255" justifyLastLine="1"/>
    </xf>
    <xf numFmtId="0" fontId="45" fillId="0" borderId="0" xfId="0" applyFont="1" applyAlignment="1">
      <alignment vertical="top" textRotation="255"/>
    </xf>
    <xf numFmtId="0" fontId="45" fillId="0" borderId="75" xfId="0" applyFont="1" applyBorder="1" applyAlignment="1">
      <alignment horizontal="distributed" vertical="center" justifyLastLine="1"/>
    </xf>
    <xf numFmtId="0" fontId="45" fillId="0" borderId="26" xfId="0" applyFont="1" applyBorder="1" applyAlignment="1">
      <alignment horizontal="distributed" vertical="center" justifyLastLine="1"/>
    </xf>
    <xf numFmtId="0" fontId="45" fillId="0" borderId="32" xfId="0" applyFont="1" applyBorder="1" applyAlignment="1">
      <alignment horizontal="distributed" vertical="center" justifyLastLine="1"/>
    </xf>
    <xf numFmtId="177" fontId="53" fillId="0" borderId="18" xfId="0" applyNumberFormat="1" applyFont="1" applyBorder="1" applyAlignment="1">
      <alignment horizontal="right" vertical="center"/>
    </xf>
    <xf numFmtId="177" fontId="53" fillId="0" borderId="49" xfId="0" applyNumberFormat="1" applyFont="1" applyBorder="1" applyAlignment="1">
      <alignment horizontal="right" vertical="center"/>
    </xf>
    <xf numFmtId="177" fontId="45" fillId="0" borderId="26" xfId="0" applyNumberFormat="1" applyFont="1" applyBorder="1" applyAlignment="1">
      <alignment horizontal="right" vertical="center"/>
    </xf>
    <xf numFmtId="177" fontId="45" fillId="0" borderId="232" xfId="0" applyNumberFormat="1" applyFont="1" applyBorder="1" applyAlignment="1">
      <alignment horizontal="right" vertical="center"/>
    </xf>
    <xf numFmtId="177" fontId="45" fillId="0" borderId="231" xfId="0" applyNumberFormat="1" applyFont="1" applyBorder="1" applyAlignment="1">
      <alignment horizontal="right" vertical="center"/>
    </xf>
    <xf numFmtId="177" fontId="45" fillId="0" borderId="68" xfId="0" applyNumberFormat="1" applyFont="1" applyBorder="1" applyAlignment="1">
      <alignment horizontal="right" vertical="center"/>
    </xf>
    <xf numFmtId="0" fontId="45" fillId="0" borderId="17" xfId="0" applyFont="1" applyBorder="1" applyAlignment="1">
      <alignment horizontal="center" vertical="center" justifyLastLine="1"/>
    </xf>
    <xf numFmtId="0" fontId="45" fillId="0" borderId="25" xfId="0" applyFont="1" applyBorder="1" applyAlignment="1">
      <alignment horizontal="center" vertical="center" justifyLastLine="1"/>
    </xf>
    <xf numFmtId="0" fontId="45" fillId="0" borderId="63" xfId="0" applyFont="1" applyBorder="1" applyAlignment="1">
      <alignment horizontal="center" vertical="center" justifyLastLine="1"/>
    </xf>
    <xf numFmtId="0" fontId="45" fillId="0" borderId="63" xfId="0" applyFont="1" applyBorder="1" applyAlignment="1">
      <alignment horizontal="center" vertical="center"/>
    </xf>
    <xf numFmtId="177" fontId="45" fillId="0" borderId="18" xfId="0" applyNumberFormat="1" applyFont="1" applyBorder="1" applyAlignment="1">
      <alignment horizontal="right" vertical="center"/>
    </xf>
    <xf numFmtId="178" fontId="45" fillId="0" borderId="256" xfId="0" applyNumberFormat="1" applyFont="1" applyBorder="1" applyAlignment="1">
      <alignment vertical="center"/>
    </xf>
    <xf numFmtId="178" fontId="45" fillId="0" borderId="267" xfId="0" applyNumberFormat="1" applyFont="1" applyBorder="1" applyAlignment="1">
      <alignment vertical="center"/>
    </xf>
    <xf numFmtId="178" fontId="45" fillId="0" borderId="257" xfId="0" applyNumberFormat="1" applyFont="1" applyBorder="1" applyAlignment="1">
      <alignment vertical="center"/>
    </xf>
    <xf numFmtId="178" fontId="45" fillId="0" borderId="268" xfId="0" applyNumberFormat="1" applyFont="1" applyBorder="1" applyAlignment="1">
      <alignment vertical="center"/>
    </xf>
    <xf numFmtId="0" fontId="45" fillId="0" borderId="5" xfId="0" applyFont="1" applyBorder="1" applyAlignment="1">
      <alignment horizontal="distributed" vertical="center" indent="1"/>
    </xf>
    <xf numFmtId="0" fontId="45" fillId="0" borderId="6" xfId="0" applyFont="1" applyBorder="1" applyAlignment="1">
      <alignment horizontal="distributed" vertical="center" indent="1"/>
    </xf>
    <xf numFmtId="0" fontId="45" fillId="0" borderId="31" xfId="0" applyFont="1" applyBorder="1" applyAlignment="1">
      <alignment horizontal="center" vertical="center" justifyLastLine="1"/>
    </xf>
    <xf numFmtId="177" fontId="53" fillId="0" borderId="25" xfId="0" applyNumberFormat="1" applyFont="1" applyBorder="1" applyAlignment="1">
      <alignment horizontal="right" vertical="center"/>
    </xf>
    <xf numFmtId="177" fontId="53" fillId="0" borderId="26" xfId="0" applyNumberFormat="1" applyFont="1" applyBorder="1" applyAlignment="1">
      <alignment horizontal="right" vertical="center"/>
    </xf>
    <xf numFmtId="177" fontId="45" fillId="0" borderId="32" xfId="0" applyNumberFormat="1" applyFont="1" applyBorder="1" applyAlignment="1">
      <alignment horizontal="right" vertical="center"/>
    </xf>
    <xf numFmtId="0" fontId="45" fillId="0" borderId="19" xfId="0" applyFont="1" applyBorder="1" applyAlignment="1">
      <alignment horizontal="center" vertical="distributed" textRotation="255" indent="1"/>
    </xf>
    <xf numFmtId="0" fontId="45" fillId="0" borderId="171" xfId="0" applyFont="1" applyBorder="1" applyAlignment="1">
      <alignment horizontal="center" vertical="distributed" textRotation="255" indent="1"/>
    </xf>
    <xf numFmtId="0" fontId="45" fillId="0" borderId="172" xfId="0" applyFont="1" applyBorder="1" applyAlignment="1">
      <alignment horizontal="center" vertical="distributed" textRotation="255" indent="1"/>
    </xf>
    <xf numFmtId="0" fontId="64" fillId="0" borderId="23" xfId="0" applyFont="1" applyBorder="1" applyAlignment="1">
      <alignment horizontal="center" vertical="center" justifyLastLine="1"/>
    </xf>
    <xf numFmtId="0" fontId="64" fillId="0" borderId="34" xfId="0" applyFont="1" applyBorder="1" applyAlignment="1">
      <alignment horizontal="center" vertical="center" justifyLastLine="1"/>
    </xf>
    <xf numFmtId="0" fontId="64" fillId="0" borderId="28" xfId="0" applyFont="1" applyBorder="1" applyAlignment="1">
      <alignment horizontal="center" vertical="center" justifyLastLine="1"/>
    </xf>
    <xf numFmtId="0" fontId="64" fillId="0" borderId="20" xfId="0" applyFont="1" applyBorder="1" applyAlignment="1">
      <alignment horizontal="center" vertical="center" justifyLastLine="1" shrinkToFit="1"/>
    </xf>
    <xf numFmtId="0" fontId="64" fillId="0" borderId="0" xfId="0" applyFont="1" applyAlignment="1">
      <alignment horizontal="center" vertical="center" justifyLastLine="1" shrinkToFit="1"/>
    </xf>
    <xf numFmtId="0" fontId="64" fillId="0" borderId="29" xfId="0" applyFont="1" applyBorder="1" applyAlignment="1">
      <alignment horizontal="center" vertical="center" justifyLastLine="1" shrinkToFit="1"/>
    </xf>
    <xf numFmtId="0" fontId="64" fillId="0" borderId="16" xfId="0" applyFont="1" applyBorder="1" applyAlignment="1">
      <alignment horizontal="distributed" vertical="center" wrapText="1" indent="1"/>
    </xf>
    <xf numFmtId="0" fontId="64" fillId="0" borderId="24" xfId="0" applyFont="1" applyBorder="1" applyAlignment="1">
      <alignment horizontal="distributed" indent="1"/>
    </xf>
    <xf numFmtId="0" fontId="64" fillId="0" borderId="30" xfId="0" applyFont="1" applyBorder="1" applyAlignment="1">
      <alignment horizontal="distributed" indent="1"/>
    </xf>
    <xf numFmtId="0" fontId="64" fillId="0" borderId="20" xfId="0" applyFont="1" applyBorder="1" applyAlignment="1">
      <alignment horizontal="distributed" vertical="center" wrapText="1" indent="1"/>
    </xf>
    <xf numFmtId="0" fontId="64" fillId="0" borderId="0" xfId="0" applyFont="1" applyAlignment="1">
      <alignment horizontal="distributed" vertical="center" wrapText="1" indent="1"/>
    </xf>
    <xf numFmtId="0" fontId="64" fillId="0" borderId="29" xfId="0" applyFont="1" applyBorder="1" applyAlignment="1">
      <alignment horizontal="distributed" vertical="center" wrapText="1" indent="1"/>
    </xf>
    <xf numFmtId="0" fontId="64" fillId="0" borderId="150" xfId="0" applyFont="1" applyBorder="1" applyAlignment="1">
      <alignment horizontal="distributed" vertical="center" wrapText="1" indent="1"/>
    </xf>
    <xf numFmtId="0" fontId="64" fillId="0" borderId="152" xfId="0" applyFont="1" applyBorder="1" applyAlignment="1">
      <alignment horizontal="distributed" vertical="center" wrapText="1" indent="1"/>
    </xf>
    <xf numFmtId="0" fontId="64" fillId="0" borderId="154" xfId="0" applyFont="1" applyBorder="1" applyAlignment="1">
      <alignment horizontal="distributed" vertical="center" wrapText="1" indent="1"/>
    </xf>
    <xf numFmtId="0" fontId="89" fillId="0" borderId="249" xfId="0" applyFont="1" applyFill="1" applyBorder="1" applyAlignment="1">
      <alignment horizontal="center" vertical="center" justifyLastLine="1"/>
    </xf>
    <xf numFmtId="0" fontId="89" fillId="0" borderId="250" xfId="0" applyFont="1" applyFill="1" applyBorder="1" applyAlignment="1">
      <alignment horizontal="center" vertical="center" justifyLastLine="1"/>
    </xf>
    <xf numFmtId="0" fontId="89" fillId="0" borderId="251" xfId="0" applyFont="1" applyFill="1" applyBorder="1" applyAlignment="1">
      <alignment horizontal="center" vertical="center" justifyLastLine="1"/>
    </xf>
    <xf numFmtId="0" fontId="89" fillId="0" borderId="17" xfId="0" applyFont="1" applyFill="1" applyBorder="1" applyAlignment="1">
      <alignment horizontal="center" vertical="center" justifyLastLine="1"/>
    </xf>
    <xf numFmtId="0" fontId="89" fillId="0" borderId="25" xfId="0" applyFont="1" applyFill="1" applyBorder="1" applyAlignment="1">
      <alignment horizontal="center" vertical="center" justifyLastLine="1"/>
    </xf>
    <xf numFmtId="0" fontId="89" fillId="0" borderId="31" xfId="0" applyFont="1" applyFill="1" applyBorder="1" applyAlignment="1">
      <alignment horizontal="center" vertical="center" justifyLastLine="1"/>
    </xf>
    <xf numFmtId="0" fontId="45" fillId="0" borderId="73" xfId="0" applyFont="1" applyBorder="1" applyAlignment="1">
      <alignment horizontal="center" vertical="center" wrapText="1" shrinkToFit="1"/>
    </xf>
    <xf numFmtId="0" fontId="45" fillId="0" borderId="28" xfId="0" applyFont="1" applyBorder="1" applyAlignment="1">
      <alignment horizontal="center" vertical="center" wrapText="1" shrinkToFit="1"/>
    </xf>
    <xf numFmtId="0" fontId="45" fillId="0" borderId="6" xfId="0" applyFont="1" applyBorder="1" applyAlignment="1">
      <alignment horizontal="center" vertical="center" wrapText="1" shrinkToFit="1"/>
    </xf>
    <xf numFmtId="0" fontId="45" fillId="0" borderId="30" xfId="0" applyFont="1" applyBorder="1" applyAlignment="1">
      <alignment horizontal="center" vertical="center" wrapText="1" shrinkToFit="1"/>
    </xf>
    <xf numFmtId="0" fontId="52" fillId="0" borderId="96" xfId="0" applyFont="1" applyBorder="1" applyAlignment="1">
      <alignment horizontal="distributed" vertical="center" indent="1"/>
    </xf>
    <xf numFmtId="0" fontId="52" fillId="0" borderId="113" xfId="0" applyFont="1" applyBorder="1" applyAlignment="1">
      <alignment horizontal="distributed" vertical="center" indent="1"/>
    </xf>
    <xf numFmtId="0" fontId="52" fillId="0" borderId="112" xfId="0" applyFont="1" applyBorder="1" applyAlignment="1">
      <alignment horizontal="distributed" vertical="center" indent="1"/>
    </xf>
    <xf numFmtId="0" fontId="52" fillId="0" borderId="161" xfId="0" applyFont="1" applyBorder="1" applyAlignment="1">
      <alignment horizontal="distributed" vertical="center" indent="1"/>
    </xf>
    <xf numFmtId="0" fontId="52" fillId="0" borderId="118" xfId="0" applyFont="1" applyBorder="1" applyAlignment="1">
      <alignment horizontal="distributed" vertical="center" indent="1"/>
    </xf>
    <xf numFmtId="0" fontId="45" fillId="0" borderId="73" xfId="0" applyFont="1" applyBorder="1" applyAlignment="1">
      <alignment horizontal="distributed" vertical="distributed" indent="1"/>
    </xf>
    <xf numFmtId="0" fontId="45" fillId="0" borderId="34" xfId="0" applyFont="1" applyBorder="1" applyAlignment="1">
      <alignment horizontal="distributed" vertical="distributed" indent="1"/>
    </xf>
    <xf numFmtId="0" fontId="45" fillId="0" borderId="28" xfId="0" applyFont="1" applyBorder="1" applyAlignment="1">
      <alignment horizontal="distributed" vertical="distributed" indent="1"/>
    </xf>
    <xf numFmtId="178" fontId="53" fillId="0" borderId="256" xfId="0" applyNumberFormat="1" applyFont="1" applyBorder="1" applyAlignment="1">
      <alignment vertical="center"/>
    </xf>
    <xf numFmtId="178" fontId="53" fillId="0" borderId="259" xfId="0" applyNumberFormat="1" applyFont="1" applyBorder="1" applyAlignment="1">
      <alignment vertical="center"/>
    </xf>
    <xf numFmtId="178" fontId="53" fillId="0" borderId="257" xfId="0" applyNumberFormat="1" applyFont="1" applyBorder="1" applyAlignment="1">
      <alignment vertical="center"/>
    </xf>
    <xf numFmtId="178" fontId="53" fillId="0" borderId="260" xfId="0" applyNumberFormat="1" applyFont="1" applyBorder="1" applyAlignment="1">
      <alignment vertical="center"/>
    </xf>
    <xf numFmtId="178" fontId="45" fillId="0" borderId="262" xfId="0" applyNumberFormat="1" applyFont="1" applyBorder="1" applyAlignment="1">
      <alignment vertical="center"/>
    </xf>
    <xf numFmtId="178" fontId="45" fillId="0" borderId="263" xfId="0" applyNumberFormat="1" applyFont="1" applyBorder="1" applyAlignment="1">
      <alignment vertical="center"/>
    </xf>
    <xf numFmtId="178" fontId="45" fillId="0" borderId="369" xfId="0" applyNumberFormat="1" applyFont="1" applyBorder="1" applyAlignment="1">
      <alignment vertical="center"/>
    </xf>
    <xf numFmtId="178" fontId="45" fillId="0" borderId="370" xfId="0" applyNumberFormat="1" applyFont="1" applyBorder="1" applyAlignment="1">
      <alignment vertical="center"/>
    </xf>
    <xf numFmtId="0" fontId="45" fillId="0" borderId="6" xfId="0" applyFont="1" applyBorder="1" applyAlignment="1">
      <alignment horizontal="distributed" vertical="distributed" indent="1"/>
    </xf>
    <xf numFmtId="0" fontId="45" fillId="0" borderId="24" xfId="0" applyFont="1" applyBorder="1" applyAlignment="1">
      <alignment horizontal="distributed" vertical="distributed" indent="1"/>
    </xf>
    <xf numFmtId="0" fontId="45" fillId="0" borderId="30" xfId="0" applyFont="1" applyBorder="1" applyAlignment="1">
      <alignment horizontal="distributed" vertical="distributed" indent="1"/>
    </xf>
    <xf numFmtId="0" fontId="53" fillId="0" borderId="96" xfId="0" applyFont="1" applyBorder="1" applyAlignment="1">
      <alignment horizontal="distributed" vertical="center"/>
    </xf>
    <xf numFmtId="0" fontId="53" fillId="0" borderId="113" xfId="0" applyFont="1" applyBorder="1" applyAlignment="1">
      <alignment horizontal="distributed" vertical="center"/>
    </xf>
    <xf numFmtId="0" fontId="45" fillId="0" borderId="73" xfId="0" applyFont="1" applyBorder="1" applyAlignment="1">
      <alignment horizontal="center" vertical="center" textRotation="255" wrapText="1" shrinkToFit="1"/>
    </xf>
    <xf numFmtId="0" fontId="45" fillId="0" borderId="28" xfId="0" applyFont="1" applyBorder="1" applyAlignment="1">
      <alignment horizontal="center" vertical="center" textRotation="255" shrinkToFit="1"/>
    </xf>
    <xf numFmtId="0" fontId="45" fillId="0" borderId="9" xfId="0" applyFont="1" applyBorder="1" applyAlignment="1">
      <alignment horizontal="center" vertical="center" textRotation="255" shrinkToFit="1"/>
    </xf>
    <xf numFmtId="0" fontId="45" fillId="0" borderId="29" xfId="0" applyFont="1" applyBorder="1" applyAlignment="1">
      <alignment horizontal="center" vertical="center" textRotation="255" shrinkToFit="1"/>
    </xf>
    <xf numFmtId="0" fontId="45" fillId="0" borderId="207" xfId="0" applyFont="1" applyBorder="1" applyAlignment="1">
      <alignment horizontal="center" vertical="center" textRotation="255" shrinkToFit="1"/>
    </xf>
    <xf numFmtId="0" fontId="45" fillId="0" borderId="145" xfId="0" applyFont="1" applyBorder="1" applyAlignment="1">
      <alignment horizontal="center" vertical="center" textRotation="255" shrinkToFit="1"/>
    </xf>
    <xf numFmtId="0" fontId="45" fillId="0" borderId="44" xfId="0" applyFont="1" applyBorder="1" applyAlignment="1">
      <alignment horizontal="distributed" vertical="center" indent="1"/>
    </xf>
    <xf numFmtId="0" fontId="24" fillId="0" borderId="206" xfId="0" applyFont="1" applyBorder="1" applyAlignment="1">
      <alignment horizontal="distributed" vertical="center" indent="10"/>
    </xf>
    <xf numFmtId="0" fontId="24" fillId="0" borderId="27" xfId="0" applyFont="1" applyBorder="1" applyAlignment="1">
      <alignment horizontal="distributed" vertical="center" indent="10"/>
    </xf>
    <xf numFmtId="0" fontId="24" fillId="0" borderId="51" xfId="0" applyFont="1" applyBorder="1" applyAlignment="1">
      <alignment horizontal="distributed" vertical="center" indent="10"/>
    </xf>
    <xf numFmtId="0" fontId="31" fillId="0" borderId="73" xfId="0" applyFont="1" applyBorder="1" applyAlignment="1">
      <alignment horizontal="center" vertical="distributed" textRotation="255" wrapText="1" shrinkToFit="1"/>
    </xf>
    <xf numFmtId="0" fontId="31" fillId="0" borderId="34" xfId="0" applyFont="1" applyBorder="1" applyAlignment="1">
      <alignment horizontal="center" vertical="distributed" textRotation="255" wrapText="1" shrinkToFit="1"/>
    </xf>
    <xf numFmtId="0" fontId="31" fillId="0" borderId="9" xfId="0" applyFont="1" applyBorder="1" applyAlignment="1">
      <alignment horizontal="center" vertical="distributed" textRotation="255" wrapText="1" shrinkToFit="1"/>
    </xf>
    <xf numFmtId="0" fontId="31" fillId="0" borderId="0" xfId="0" applyFont="1" applyAlignment="1">
      <alignment horizontal="center" vertical="distributed" textRotation="255" wrapText="1" shrinkToFit="1"/>
    </xf>
    <xf numFmtId="0" fontId="31" fillId="0" borderId="6" xfId="0" applyFont="1" applyBorder="1" applyAlignment="1">
      <alignment horizontal="center" vertical="distributed" textRotation="255" wrapText="1" shrinkToFit="1"/>
    </xf>
    <xf numFmtId="0" fontId="31" fillId="0" borderId="24" xfId="0" applyFont="1" applyBorder="1" applyAlignment="1">
      <alignment horizontal="center" vertical="distributed" textRotation="255" wrapText="1" shrinkToFit="1"/>
    </xf>
    <xf numFmtId="0" fontId="24" fillId="0" borderId="73" xfId="0" applyFont="1" applyBorder="1" applyAlignment="1">
      <alignment horizontal="center" vertical="distributed" textRotation="255"/>
    </xf>
    <xf numFmtId="0" fontId="24" fillId="0" borderId="28" xfId="0" applyFont="1" applyBorder="1" applyAlignment="1">
      <alignment horizontal="center" vertical="distributed" textRotation="255"/>
    </xf>
    <xf numFmtId="0" fontId="24" fillId="0" borderId="9" xfId="0" applyFont="1" applyBorder="1" applyAlignment="1">
      <alignment horizontal="center" vertical="distributed" textRotation="255"/>
    </xf>
    <xf numFmtId="0" fontId="24" fillId="0" borderId="29" xfId="0" applyFont="1" applyBorder="1" applyAlignment="1">
      <alignment horizontal="center" vertical="distributed" textRotation="255"/>
    </xf>
    <xf numFmtId="0" fontId="24" fillId="0" borderId="6" xfId="0" applyFont="1" applyBorder="1" applyAlignment="1">
      <alignment horizontal="center" vertical="distributed" textRotation="255"/>
    </xf>
    <xf numFmtId="0" fontId="24" fillId="0" borderId="30" xfId="0" applyFont="1" applyBorder="1" applyAlignment="1">
      <alignment horizontal="center" vertical="distributed" textRotation="255"/>
    </xf>
    <xf numFmtId="0" fontId="45" fillId="0" borderId="171" xfId="0" applyFont="1" applyBorder="1" applyAlignment="1">
      <alignment horizontal="distributed" vertical="center" indent="2"/>
    </xf>
    <xf numFmtId="0" fontId="24" fillId="0" borderId="73" xfId="0" applyFont="1" applyBorder="1" applyAlignment="1">
      <alignment horizontal="center" vertical="distributed" textRotation="255" justifyLastLine="1"/>
    </xf>
    <xf numFmtId="0" fontId="24" fillId="0" borderId="28" xfId="0" applyFont="1" applyBorder="1" applyAlignment="1">
      <alignment horizontal="center" vertical="distributed" textRotation="255" justifyLastLine="1"/>
    </xf>
    <xf numFmtId="0" fontId="24" fillId="0" borderId="9" xfId="0" applyFont="1" applyBorder="1" applyAlignment="1">
      <alignment horizontal="center" vertical="distributed" textRotation="255" justifyLastLine="1"/>
    </xf>
    <xf numFmtId="0" fontId="24" fillId="0" borderId="29" xfId="0" applyFont="1" applyBorder="1" applyAlignment="1">
      <alignment horizontal="center" vertical="distributed" textRotation="255" justifyLastLine="1"/>
    </xf>
    <xf numFmtId="0" fontId="24" fillId="0" borderId="6" xfId="0" applyFont="1" applyBorder="1" applyAlignment="1">
      <alignment horizontal="center" vertical="distributed" textRotation="255" justifyLastLine="1"/>
    </xf>
    <xf numFmtId="0" fontId="24" fillId="0" borderId="30" xfId="0" applyFont="1" applyBorder="1" applyAlignment="1">
      <alignment horizontal="center" vertical="distributed" textRotation="255" justifyLastLine="1"/>
    </xf>
    <xf numFmtId="0" fontId="45" fillId="0" borderId="19" xfId="0" applyFont="1" applyBorder="1" applyAlignment="1">
      <alignment horizontal="center" vertical="distributed" textRotation="255" justifyLastLine="1" shrinkToFit="1"/>
    </xf>
    <xf numFmtId="0" fontId="45" fillId="0" borderId="171" xfId="0" applyFont="1" applyBorder="1" applyAlignment="1">
      <alignment horizontal="center" vertical="distributed" textRotation="255" justifyLastLine="1" shrinkToFit="1"/>
    </xf>
    <xf numFmtId="0" fontId="45" fillId="0" borderId="50" xfId="0" applyFont="1" applyBorder="1" applyAlignment="1">
      <alignment horizontal="center" vertical="distributed" textRotation="255" justifyLastLine="1" shrinkToFit="1"/>
    </xf>
    <xf numFmtId="0" fontId="45" fillId="0" borderId="50" xfId="0" applyFont="1" applyBorder="1" applyAlignment="1">
      <alignment horizontal="center" vertical="distributed" textRotation="255" indent="1"/>
    </xf>
    <xf numFmtId="0" fontId="45" fillId="0" borderId="269" xfId="0" applyFont="1" applyBorder="1" applyAlignment="1">
      <alignment horizontal="distributed" vertical="center" indent="2"/>
    </xf>
    <xf numFmtId="0" fontId="45" fillId="0" borderId="270" xfId="0" applyFont="1" applyBorder="1" applyAlignment="1">
      <alignment horizontal="distributed" vertical="center" indent="2"/>
    </xf>
    <xf numFmtId="0" fontId="45" fillId="0" borderId="249" xfId="0" applyFont="1" applyBorder="1" applyAlignment="1">
      <alignment horizontal="distributed" vertical="center" indent="2"/>
    </xf>
    <xf numFmtId="0" fontId="45" fillId="0" borderId="251" xfId="0" applyFont="1" applyBorder="1" applyAlignment="1">
      <alignment horizontal="distributed" vertical="center" indent="2"/>
    </xf>
    <xf numFmtId="0" fontId="45" fillId="0" borderId="19" xfId="0" applyFont="1" applyBorder="1" applyAlignment="1">
      <alignment horizontal="center" vertical="center" textRotation="255" shrinkToFit="1"/>
    </xf>
    <xf numFmtId="0" fontId="45" fillId="0" borderId="171" xfId="0" applyFont="1" applyBorder="1" applyAlignment="1">
      <alignment horizontal="center" vertical="center" textRotation="255" shrinkToFit="1"/>
    </xf>
    <xf numFmtId="0" fontId="24" fillId="0" borderId="207" xfId="0" applyFont="1" applyBorder="1" applyAlignment="1">
      <alignment horizontal="center" vertical="distributed" textRotation="255" justifyLastLine="1"/>
    </xf>
    <xf numFmtId="0" fontId="24" fillId="0" borderId="145" xfId="0" applyFont="1" applyBorder="1" applyAlignment="1">
      <alignment horizontal="center" vertical="distributed" textRotation="255" justifyLastLine="1"/>
    </xf>
    <xf numFmtId="0" fontId="45" fillId="0" borderId="19" xfId="0" applyFont="1" applyBorder="1" applyAlignment="1">
      <alignment horizontal="center" vertical="center" textRotation="255" justifyLastLine="1"/>
    </xf>
    <xf numFmtId="0" fontId="45" fillId="0" borderId="171" xfId="0" applyFont="1" applyBorder="1" applyAlignment="1">
      <alignment horizontal="center" vertical="center" textRotation="255" justifyLastLine="1"/>
    </xf>
    <xf numFmtId="0" fontId="45" fillId="0" borderId="50" xfId="0" applyFont="1" applyBorder="1" applyAlignment="1">
      <alignment horizontal="center" vertical="center" textRotation="255" justifyLastLine="1"/>
    </xf>
    <xf numFmtId="0" fontId="45" fillId="0" borderId="150" xfId="0" applyFont="1" applyBorder="1" applyAlignment="1">
      <alignment horizontal="distributed" vertical="center" indent="2"/>
    </xf>
    <xf numFmtId="0" fontId="45" fillId="0" borderId="154" xfId="0" applyFont="1" applyBorder="1" applyAlignment="1">
      <alignment horizontal="distributed" vertical="center" indent="2"/>
    </xf>
    <xf numFmtId="0" fontId="45" fillId="0" borderId="151" xfId="0" applyFont="1" applyBorder="1" applyAlignment="1">
      <alignment horizontal="distributed" vertical="center" indent="2"/>
    </xf>
    <xf numFmtId="0" fontId="45" fillId="0" borderId="168" xfId="0" applyFont="1" applyBorder="1" applyAlignment="1">
      <alignment horizontal="distributed" vertical="center" indent="2"/>
    </xf>
    <xf numFmtId="0" fontId="24" fillId="0" borderId="19" xfId="0" applyFont="1" applyBorder="1" applyAlignment="1">
      <alignment horizontal="center" vertical="distributed" textRotation="255" justifyLastLine="1" shrinkToFit="1"/>
    </xf>
    <xf numFmtId="0" fontId="24" fillId="0" borderId="171" xfId="0" applyFont="1" applyBorder="1" applyAlignment="1">
      <alignment horizontal="center" vertical="distributed" textRotation="255" justifyLastLine="1" shrinkToFit="1"/>
    </xf>
    <xf numFmtId="0" fontId="24" fillId="0" borderId="50" xfId="0" applyFont="1" applyBorder="1" applyAlignment="1">
      <alignment horizontal="center" vertical="distributed" textRotation="255" justifyLastLine="1" shrinkToFit="1"/>
    </xf>
    <xf numFmtId="0" fontId="24" fillId="0" borderId="20" xfId="0" applyFont="1" applyBorder="1" applyAlignment="1">
      <alignment horizontal="distributed" vertical="center" indent="3"/>
    </xf>
    <xf numFmtId="0" fontId="24" fillId="0" borderId="16" xfId="0" applyFont="1" applyBorder="1" applyAlignment="1">
      <alignment horizontal="distributed" vertical="center" indent="3"/>
    </xf>
    <xf numFmtId="0" fontId="24" fillId="0" borderId="19" xfId="0" applyFont="1" applyBorder="1" applyAlignment="1">
      <alignment horizontal="center" vertical="distributed" textRotation="255" justifyLastLine="1"/>
    </xf>
    <xf numFmtId="0" fontId="24" fillId="0" borderId="171" xfId="0" applyFont="1" applyBorder="1" applyAlignment="1">
      <alignment horizontal="center" vertical="distributed" textRotation="255" justifyLastLine="1"/>
    </xf>
    <xf numFmtId="0" fontId="24" fillId="0" borderId="50" xfId="0" applyFont="1" applyBorder="1" applyAlignment="1">
      <alignment horizontal="center" vertical="distributed" textRotation="255" justifyLastLine="1"/>
    </xf>
    <xf numFmtId="0" fontId="24" fillId="0" borderId="103" xfId="0" applyFont="1" applyBorder="1" applyAlignment="1">
      <alignment horizontal="center" vertical="distributed" textRotation="255" justifyLastLine="1"/>
    </xf>
    <xf numFmtId="0" fontId="24" fillId="0" borderId="19" xfId="0" applyFont="1" applyBorder="1" applyAlignment="1">
      <alignment horizontal="center" vertical="distributed" textRotation="255" wrapText="1" justifyLastLine="1"/>
    </xf>
    <xf numFmtId="0" fontId="24" fillId="0" borderId="96" xfId="0" applyFont="1" applyBorder="1" applyAlignment="1">
      <alignment horizontal="distributed" vertical="center" indent="3"/>
    </xf>
    <xf numFmtId="0" fontId="24" fillId="0" borderId="113" xfId="0" applyFont="1" applyBorder="1" applyAlignment="1">
      <alignment horizontal="distributed" vertical="center" indent="3"/>
    </xf>
    <xf numFmtId="0" fontId="24" fillId="0" borderId="116" xfId="0" applyFont="1" applyBorder="1" applyAlignment="1">
      <alignment horizontal="distributed" vertical="center" indent="3"/>
    </xf>
    <xf numFmtId="177" fontId="53" fillId="0" borderId="278" xfId="0" applyNumberFormat="1" applyFont="1" applyBorder="1" applyAlignment="1">
      <alignment vertical="center"/>
    </xf>
    <xf numFmtId="0" fontId="53" fillId="0" borderId="281" xfId="0" applyFont="1" applyBorder="1" applyAlignment="1">
      <alignment vertical="center"/>
    </xf>
    <xf numFmtId="0" fontId="53" fillId="0" borderId="279" xfId="0" applyFont="1" applyBorder="1" applyAlignment="1">
      <alignment vertical="center"/>
    </xf>
    <xf numFmtId="0" fontId="53" fillId="0" borderId="282" xfId="0" applyFont="1" applyBorder="1" applyAlignment="1">
      <alignment vertical="center"/>
    </xf>
    <xf numFmtId="0" fontId="53" fillId="0" borderId="280" xfId="0" applyFont="1" applyBorder="1" applyAlignment="1">
      <alignment vertical="center"/>
    </xf>
    <xf numFmtId="0" fontId="53" fillId="0" borderId="283" xfId="0" applyFont="1" applyBorder="1" applyAlignment="1">
      <alignment vertical="center"/>
    </xf>
    <xf numFmtId="177" fontId="45" fillId="0" borderId="278" xfId="0" applyNumberFormat="1" applyFont="1" applyBorder="1" applyAlignment="1">
      <alignment vertical="center"/>
    </xf>
    <xf numFmtId="0" fontId="45" fillId="0" borderId="284" xfId="0" applyFont="1" applyBorder="1" applyAlignment="1">
      <alignment vertical="center"/>
    </xf>
    <xf numFmtId="0" fontId="45" fillId="0" borderId="279" xfId="0" applyFont="1" applyBorder="1" applyAlignment="1">
      <alignment vertical="center"/>
    </xf>
    <xf numFmtId="0" fontId="45" fillId="0" borderId="285" xfId="0" applyFont="1" applyBorder="1" applyAlignment="1">
      <alignment vertical="center"/>
    </xf>
    <xf numFmtId="0" fontId="45" fillId="0" borderId="280" xfId="0" applyFont="1" applyBorder="1" applyAlignment="1">
      <alignment vertical="center"/>
    </xf>
    <xf numFmtId="0" fontId="45" fillId="0" borderId="286" xfId="0" applyFont="1" applyBorder="1" applyAlignment="1">
      <alignment vertical="center"/>
    </xf>
    <xf numFmtId="0" fontId="45" fillId="0" borderId="287" xfId="0" applyFont="1" applyBorder="1" applyAlignment="1">
      <alignment vertical="center"/>
    </xf>
    <xf numFmtId="0" fontId="45" fillId="0" borderId="288" xfId="0" applyFont="1" applyBorder="1" applyAlignment="1">
      <alignment vertical="center"/>
    </xf>
    <xf numFmtId="0" fontId="45" fillId="0" borderId="289" xfId="0" applyFont="1" applyBorder="1" applyAlignment="1">
      <alignment vertical="center"/>
    </xf>
    <xf numFmtId="0" fontId="24" fillId="0" borderId="44" xfId="0" applyFont="1" applyBorder="1" applyAlignment="1">
      <alignment horizontal="distributed" vertical="center" indent="3"/>
    </xf>
    <xf numFmtId="0" fontId="45" fillId="0" borderId="28" xfId="0" applyFont="1" applyBorder="1" applyAlignment="1">
      <alignment horizontal="distributed" vertical="center" justifyLastLine="1"/>
    </xf>
    <xf numFmtId="0" fontId="45" fillId="0" borderId="44" xfId="0" applyFont="1" applyBorder="1" applyAlignment="1">
      <alignment horizontal="distributed" vertical="center" justifyLastLine="1"/>
    </xf>
    <xf numFmtId="0" fontId="45" fillId="0" borderId="145" xfId="0" applyFont="1" applyBorder="1" applyAlignment="1">
      <alignment horizontal="distributed" vertical="center" justifyLastLine="1"/>
    </xf>
    <xf numFmtId="0" fontId="45" fillId="0" borderId="207" xfId="0" applyFont="1" applyBorder="1" applyAlignment="1">
      <alignment vertical="center"/>
    </xf>
    <xf numFmtId="0" fontId="45" fillId="0" borderId="4" xfId="0" applyFont="1" applyBorder="1" applyAlignment="1">
      <alignment vertical="center"/>
    </xf>
    <xf numFmtId="0" fontId="45" fillId="0" borderId="145" xfId="0" applyFont="1" applyBorder="1" applyAlignment="1">
      <alignment vertical="center"/>
    </xf>
    <xf numFmtId="0" fontId="45" fillId="0" borderId="4" xfId="0" applyFont="1" applyBorder="1" applyAlignment="1">
      <alignment horizontal="distributed" vertical="center" justifyLastLine="1"/>
    </xf>
    <xf numFmtId="0" fontId="45" fillId="0" borderId="73" xfId="0" applyFont="1" applyBorder="1" applyAlignment="1">
      <alignment vertical="center"/>
    </xf>
    <xf numFmtId="0" fontId="45" fillId="0" borderId="34" xfId="0" applyFont="1" applyBorder="1" applyAlignment="1">
      <alignment vertical="center"/>
    </xf>
    <xf numFmtId="0" fontId="45" fillId="0" borderId="28" xfId="0" applyFont="1" applyBorder="1" applyAlignment="1">
      <alignment vertical="center"/>
    </xf>
    <xf numFmtId="0" fontId="45" fillId="0" borderId="23" xfId="0" applyFont="1" applyBorder="1" applyAlignment="1">
      <alignment horizontal="center" vertical="center"/>
    </xf>
    <xf numFmtId="0" fontId="45" fillId="0" borderId="34" xfId="0" applyFont="1" applyBorder="1" applyAlignment="1">
      <alignment horizontal="center" vertical="center"/>
    </xf>
    <xf numFmtId="0" fontId="45" fillId="0" borderId="111" xfId="0" applyFont="1" applyBorder="1" applyAlignment="1">
      <alignment horizontal="distributed" vertical="center" justifyLastLine="1"/>
    </xf>
    <xf numFmtId="0" fontId="45" fillId="0" borderId="115" xfId="0" applyFont="1" applyBorder="1" applyAlignment="1">
      <alignment horizontal="distributed" vertical="center" justifyLastLine="1"/>
    </xf>
    <xf numFmtId="0" fontId="45" fillId="0" borderId="20" xfId="0" applyFont="1" applyBorder="1" applyAlignment="1">
      <alignment horizontal="distributed" vertical="center" justifyLastLine="1"/>
    </xf>
    <xf numFmtId="0" fontId="45" fillId="0" borderId="17" xfId="0" applyFont="1" applyBorder="1" applyAlignment="1">
      <alignment horizontal="center" vertical="top" wrapText="1"/>
    </xf>
    <xf numFmtId="0" fontId="45" fillId="0" borderId="31" xfId="0" applyFont="1" applyBorder="1" applyAlignment="1">
      <alignment horizontal="center" vertical="top"/>
    </xf>
    <xf numFmtId="0" fontId="45" fillId="0" borderId="4" xfId="0" applyFont="1" applyBorder="1" applyAlignment="1">
      <alignment horizontal="distributed" vertical="center"/>
    </xf>
    <xf numFmtId="0" fontId="45" fillId="0" borderId="9" xfId="0" applyFont="1" applyBorder="1" applyAlignment="1">
      <alignment horizontal="distributed" vertical="distributed" justifyLastLine="1"/>
    </xf>
    <xf numFmtId="0" fontId="45" fillId="0" borderId="29" xfId="0" applyFont="1" applyBorder="1" applyAlignment="1">
      <alignment horizontal="distributed" vertical="distributed" justifyLastLine="1"/>
    </xf>
    <xf numFmtId="0" fontId="45" fillId="0" borderId="6" xfId="0" applyFont="1" applyBorder="1" applyAlignment="1">
      <alignment horizontal="distributed" vertical="distributed" justifyLastLine="1"/>
    </xf>
    <xf numFmtId="0" fontId="45" fillId="0" borderId="24" xfId="0" applyFont="1" applyBorder="1" applyAlignment="1">
      <alignment horizontal="distributed" vertical="distributed" justifyLastLine="1"/>
    </xf>
    <xf numFmtId="0" fontId="45" fillId="0" borderId="30" xfId="0" applyFont="1" applyBorder="1" applyAlignment="1">
      <alignment horizontal="distributed" vertical="distributed" justifyLastLine="1"/>
    </xf>
    <xf numFmtId="0" fontId="45" fillId="0" borderId="206" xfId="0" applyFont="1" applyBorder="1" applyAlignment="1">
      <alignment horizontal="distributed" vertical="distributed" justifyLastLine="1"/>
    </xf>
    <xf numFmtId="0" fontId="45" fillId="0" borderId="27" xfId="0" applyFont="1" applyBorder="1" applyAlignment="1">
      <alignment horizontal="distributed" vertical="distributed" justifyLastLine="1"/>
    </xf>
    <xf numFmtId="0" fontId="45" fillId="0" borderId="51" xfId="0" applyFont="1" applyBorder="1" applyAlignment="1">
      <alignment horizontal="distributed" vertical="distributed" justifyLastLine="1"/>
    </xf>
    <xf numFmtId="0" fontId="56" fillId="0" borderId="21" xfId="0" applyFont="1" applyBorder="1" applyAlignment="1">
      <alignment horizontal="distributed" vertical="center" justifyLastLine="1"/>
    </xf>
    <xf numFmtId="0" fontId="56" fillId="0" borderId="27" xfId="0" applyFont="1" applyBorder="1" applyAlignment="1">
      <alignment horizontal="distributed" vertical="center" justifyLastLine="1"/>
    </xf>
    <xf numFmtId="0" fontId="56" fillId="0" borderId="38" xfId="0" applyFont="1" applyBorder="1" applyAlignment="1">
      <alignment horizontal="distributed" vertical="center" justifyLastLine="1"/>
    </xf>
    <xf numFmtId="0" fontId="45" fillId="0" borderId="350" xfId="0" applyFont="1" applyBorder="1" applyAlignment="1">
      <alignment horizontal="distributed" vertical="center" justifyLastLine="1"/>
    </xf>
    <xf numFmtId="0" fontId="45" fillId="0" borderId="351" xfId="0" applyFont="1" applyBorder="1" applyAlignment="1">
      <alignment horizontal="distributed" vertical="center" justifyLastLine="1"/>
    </xf>
    <xf numFmtId="0" fontId="45" fillId="0" borderId="352" xfId="0" applyFont="1" applyBorder="1" applyAlignment="1">
      <alignment horizontal="distributed" vertical="center" justifyLastLine="1"/>
    </xf>
    <xf numFmtId="0" fontId="45" fillId="0" borderId="353" xfId="0" applyFont="1" applyBorder="1" applyAlignment="1">
      <alignment horizontal="distributed" vertical="center" justifyLastLine="1"/>
    </xf>
    <xf numFmtId="0" fontId="45" fillId="0" borderId="354" xfId="0" applyFont="1" applyBorder="1" applyAlignment="1">
      <alignment horizontal="distributed" vertical="center" justifyLastLine="1"/>
    </xf>
    <xf numFmtId="177" fontId="45" fillId="0" borderId="22" xfId="2" applyNumberFormat="1" applyFont="1" applyBorder="1" applyAlignment="1">
      <alignment vertical="center"/>
    </xf>
    <xf numFmtId="177" fontId="45" fillId="0" borderId="70" xfId="2" applyNumberFormat="1" applyFont="1" applyBorder="1" applyAlignment="1">
      <alignment vertical="center"/>
    </xf>
    <xf numFmtId="177" fontId="45" fillId="0" borderId="171" xfId="2" applyNumberFormat="1" applyFont="1" applyBorder="1" applyAlignment="1">
      <alignment vertical="center"/>
    </xf>
    <xf numFmtId="177" fontId="45" fillId="0" borderId="218" xfId="2" applyNumberFormat="1" applyFont="1" applyBorder="1" applyAlignment="1">
      <alignment vertical="center"/>
    </xf>
    <xf numFmtId="177" fontId="45" fillId="0" borderId="50" xfId="2" applyNumberFormat="1" applyFont="1" applyBorder="1" applyAlignment="1">
      <alignment vertical="center"/>
    </xf>
    <xf numFmtId="177" fontId="45" fillId="0" borderId="105" xfId="2" applyNumberFormat="1" applyFont="1" applyBorder="1" applyAlignment="1">
      <alignment vertical="center"/>
    </xf>
    <xf numFmtId="0" fontId="45" fillId="0" borderId="73" xfId="0" applyFont="1" applyBorder="1" applyAlignment="1">
      <alignment vertical="distributed" textRotation="255" justifyLastLine="1"/>
    </xf>
    <xf numFmtId="0" fontId="45" fillId="0" borderId="28" xfId="0" applyFont="1" applyBorder="1" applyAlignment="1">
      <alignment vertical="distributed" textRotation="255" justifyLastLine="1"/>
    </xf>
    <xf numFmtId="0" fontId="45" fillId="0" borderId="9" xfId="0" applyFont="1" applyBorder="1" applyAlignment="1">
      <alignment vertical="distributed" textRotation="255" justifyLastLine="1"/>
    </xf>
    <xf numFmtId="0" fontId="45" fillId="0" borderId="29" xfId="0" applyFont="1" applyBorder="1" applyAlignment="1">
      <alignment vertical="distributed" textRotation="255" justifyLastLine="1"/>
    </xf>
    <xf numFmtId="0" fontId="45" fillId="0" borderId="207" xfId="0" applyFont="1" applyBorder="1" applyAlignment="1">
      <alignment vertical="distributed" textRotation="255" justifyLastLine="1"/>
    </xf>
    <xf numFmtId="0" fontId="45" fillId="0" borderId="145" xfId="0" applyFont="1" applyBorder="1" applyAlignment="1">
      <alignment vertical="distributed" textRotation="255" justifyLastLine="1"/>
    </xf>
    <xf numFmtId="0" fontId="45" fillId="0" borderId="23" xfId="0" applyFont="1" applyBorder="1" applyAlignment="1">
      <alignment horizontal="right" vertical="center" textRotation="255"/>
    </xf>
    <xf numFmtId="0" fontId="45" fillId="0" borderId="20" xfId="0" applyFont="1" applyBorder="1" applyAlignment="1">
      <alignment horizontal="right" vertical="center" textRotation="255"/>
    </xf>
    <xf numFmtId="0" fontId="45" fillId="0" borderId="16" xfId="0" applyFont="1" applyBorder="1" applyAlignment="1">
      <alignment horizontal="right" vertical="center" textRotation="255"/>
    </xf>
    <xf numFmtId="177" fontId="45" fillId="0" borderId="19" xfId="2" applyNumberFormat="1" applyFont="1" applyBorder="1" applyAlignment="1">
      <alignment vertical="center"/>
    </xf>
    <xf numFmtId="177" fontId="45" fillId="0" borderId="72" xfId="2" applyNumberFormat="1" applyFont="1" applyBorder="1" applyAlignment="1">
      <alignment vertical="center"/>
    </xf>
    <xf numFmtId="0" fontId="45" fillId="0" borderId="28" xfId="0" applyFont="1" applyBorder="1" applyAlignment="1">
      <alignment horizontal="left" vertical="center" textRotation="255"/>
    </xf>
    <xf numFmtId="0" fontId="45" fillId="0" borderId="29" xfId="0" applyFont="1" applyBorder="1" applyAlignment="1">
      <alignment horizontal="left" vertical="center" textRotation="255"/>
    </xf>
    <xf numFmtId="0" fontId="45" fillId="0" borderId="30" xfId="0" applyFont="1" applyBorder="1" applyAlignment="1">
      <alignment horizontal="left" vertical="center" textRotation="255"/>
    </xf>
    <xf numFmtId="0" fontId="45" fillId="0" borderId="44" xfId="0" applyFont="1" applyBorder="1" applyAlignment="1">
      <alignment horizontal="right" vertical="center" textRotation="255"/>
    </xf>
    <xf numFmtId="0" fontId="45" fillId="0" borderId="145" xfId="0" applyFont="1" applyBorder="1" applyAlignment="1">
      <alignment horizontal="left" vertical="center" textRotation="255"/>
    </xf>
    <xf numFmtId="0" fontId="45" fillId="0" borderId="73" xfId="0" applyFont="1" applyBorder="1" applyAlignment="1">
      <alignment horizontal="right" vertical="distributed" textRotation="255" justifyLastLine="1"/>
    </xf>
    <xf numFmtId="0" fontId="45" fillId="0" borderId="9" xfId="0" applyFont="1" applyBorder="1" applyAlignment="1">
      <alignment horizontal="right" vertical="distributed" textRotation="255" justifyLastLine="1"/>
    </xf>
    <xf numFmtId="0" fontId="45" fillId="0" borderId="207" xfId="0" applyFont="1" applyBorder="1" applyAlignment="1">
      <alignment horizontal="right" vertical="distributed" textRotation="255" justifyLastLine="1"/>
    </xf>
    <xf numFmtId="0" fontId="45" fillId="0" borderId="28" xfId="0" applyFont="1" applyBorder="1" applyAlignment="1">
      <alignment horizontal="left" vertical="distributed" textRotation="255" justifyLastLine="1"/>
    </xf>
    <xf numFmtId="0" fontId="45" fillId="0" borderId="29" xfId="0" applyFont="1" applyBorder="1" applyAlignment="1">
      <alignment horizontal="left" vertical="distributed" textRotation="255" justifyLastLine="1"/>
    </xf>
    <xf numFmtId="0" fontId="45" fillId="0" borderId="145" xfId="0" applyFont="1" applyBorder="1" applyAlignment="1">
      <alignment horizontal="left" vertical="distributed" textRotation="255" justifyLastLine="1"/>
    </xf>
    <xf numFmtId="0" fontId="78" fillId="0" borderId="23" xfId="0" applyFont="1" applyBorder="1" applyAlignment="1">
      <alignment horizontal="center" vertical="distributed" textRotation="255" wrapText="1" justifyLastLine="1"/>
    </xf>
    <xf numFmtId="0" fontId="78" fillId="0" borderId="28" xfId="0" applyFont="1" applyBorder="1" applyAlignment="1">
      <alignment horizontal="center" vertical="distributed" textRotation="255" wrapText="1" justifyLastLine="1"/>
    </xf>
    <xf numFmtId="0" fontId="78" fillId="0" borderId="20" xfId="0" applyFont="1" applyBorder="1" applyAlignment="1">
      <alignment horizontal="center" vertical="distributed" textRotation="255" wrapText="1" justifyLastLine="1"/>
    </xf>
    <xf numFmtId="0" fontId="78" fillId="0" borderId="29" xfId="0" applyFont="1" applyBorder="1" applyAlignment="1">
      <alignment horizontal="center" vertical="distributed" textRotation="255" wrapText="1" justifyLastLine="1"/>
    </xf>
    <xf numFmtId="0" fontId="78" fillId="0" borderId="16" xfId="0" applyFont="1" applyBorder="1" applyAlignment="1">
      <alignment horizontal="center" vertical="distributed" textRotation="255" wrapText="1" justifyLastLine="1"/>
    </xf>
    <xf numFmtId="0" fontId="78" fillId="0" borderId="30" xfId="0" applyFont="1" applyBorder="1" applyAlignment="1">
      <alignment horizontal="center" vertical="distributed" textRotation="255" wrapText="1" justifyLastLine="1"/>
    </xf>
    <xf numFmtId="0" fontId="45" fillId="0" borderId="28" xfId="0" applyFont="1" applyBorder="1" applyAlignment="1">
      <alignment horizontal="center" vertical="center"/>
    </xf>
    <xf numFmtId="0" fontId="58" fillId="0" borderId="114" xfId="0" applyFont="1" applyBorder="1" applyAlignment="1">
      <alignment horizontal="distributed" vertical="center"/>
    </xf>
    <xf numFmtId="0" fontId="52" fillId="0" borderId="34" xfId="0" applyFont="1" applyBorder="1" applyAlignment="1">
      <alignment horizontal="distributed" vertical="center" wrapText="1" shrinkToFit="1"/>
    </xf>
    <xf numFmtId="0" fontId="52" fillId="0" borderId="0" xfId="0" applyFont="1" applyAlignment="1">
      <alignment horizontal="distributed" vertical="center" wrapText="1" shrinkToFit="1"/>
    </xf>
    <xf numFmtId="0" fontId="52" fillId="0" borderId="24" xfId="0" applyFont="1" applyBorder="1" applyAlignment="1">
      <alignment horizontal="distributed" vertical="center" wrapText="1" shrinkToFit="1"/>
    </xf>
    <xf numFmtId="177" fontId="58" fillId="0" borderId="279" xfId="0" applyNumberFormat="1" applyFont="1" applyBorder="1" applyAlignment="1">
      <alignment vertical="center"/>
    </xf>
    <xf numFmtId="0" fontId="58" fillId="0" borderId="282" xfId="0" applyFont="1" applyBorder="1" applyAlignment="1">
      <alignment vertical="center"/>
    </xf>
    <xf numFmtId="0" fontId="58" fillId="0" borderId="279" xfId="0" applyFont="1" applyBorder="1" applyAlignment="1">
      <alignment vertical="center"/>
    </xf>
    <xf numFmtId="0" fontId="58" fillId="0" borderId="280" xfId="0" applyFont="1" applyBorder="1" applyAlignment="1">
      <alignment vertical="center"/>
    </xf>
    <xf numFmtId="0" fontId="58" fillId="0" borderId="283" xfId="0" applyFont="1" applyBorder="1" applyAlignment="1">
      <alignment vertical="center"/>
    </xf>
    <xf numFmtId="177" fontId="45" fillId="0" borderId="279" xfId="0" applyNumberFormat="1" applyFont="1" applyBorder="1" applyAlignment="1">
      <alignment vertical="center"/>
    </xf>
    <xf numFmtId="0" fontId="45" fillId="0" borderId="96" xfId="0" applyFont="1" applyBorder="1" applyAlignment="1">
      <alignment horizontal="distributed" vertical="center"/>
    </xf>
    <xf numFmtId="0" fontId="45" fillId="0" borderId="116" xfId="0" applyFont="1" applyBorder="1" applyAlignment="1">
      <alignment horizontal="distributed" vertical="center"/>
    </xf>
    <xf numFmtId="177" fontId="58" fillId="0" borderId="278" xfId="0" applyNumberFormat="1" applyFont="1" applyBorder="1" applyAlignment="1">
      <alignment vertical="center"/>
    </xf>
    <xf numFmtId="0" fontId="58" fillId="0" borderId="281" xfId="0" applyFont="1" applyBorder="1" applyAlignment="1">
      <alignment vertical="center"/>
    </xf>
    <xf numFmtId="0" fontId="58" fillId="0" borderId="294" xfId="0" applyFont="1" applyBorder="1" applyAlignment="1">
      <alignment vertical="center"/>
    </xf>
    <xf numFmtId="0" fontId="58" fillId="0" borderId="295" xfId="0" applyFont="1" applyBorder="1" applyAlignment="1">
      <alignment vertical="center"/>
    </xf>
    <xf numFmtId="0" fontId="45" fillId="0" borderId="294" xfId="0" applyFont="1" applyBorder="1" applyAlignment="1">
      <alignment vertical="center"/>
    </xf>
    <xf numFmtId="0" fontId="45" fillId="0" borderId="299" xfId="0" applyFont="1" applyBorder="1" applyAlignment="1">
      <alignment vertical="center"/>
    </xf>
    <xf numFmtId="0" fontId="45" fillId="0" borderId="300" xfId="0" applyFont="1" applyBorder="1" applyAlignment="1">
      <alignment vertical="center"/>
    </xf>
    <xf numFmtId="0" fontId="45" fillId="0" borderId="6" xfId="0" applyFont="1" applyBorder="1" applyAlignment="1">
      <alignment horizontal="distributed" vertical="center" indent="3"/>
    </xf>
    <xf numFmtId="0" fontId="45" fillId="0" borderId="34" xfId="0" applyFont="1" applyBorder="1" applyAlignment="1">
      <alignment horizontal="center" vertical="distributed" textRotation="255" justifyLastLine="1"/>
    </xf>
    <xf numFmtId="0" fontId="45" fillId="0" borderId="24" xfId="0" applyFont="1" applyBorder="1" applyAlignment="1">
      <alignment horizontal="center" vertical="distributed" textRotation="255" justifyLastLine="1"/>
    </xf>
    <xf numFmtId="38" fontId="45" fillId="0" borderId="81" xfId="1" applyFont="1" applyFill="1" applyBorder="1" applyAlignment="1">
      <alignment horizontal="distributed" vertical="center" justifyLastLine="1"/>
    </xf>
    <xf numFmtId="38" fontId="45" fillId="0" borderId="171" xfId="1" applyFont="1" applyFill="1" applyBorder="1" applyAlignment="1">
      <alignment horizontal="distributed" vertical="center" justifyLastLine="1"/>
    </xf>
    <xf numFmtId="38" fontId="45" fillId="0" borderId="50" xfId="1" applyFont="1" applyFill="1" applyBorder="1" applyAlignment="1">
      <alignment horizontal="distributed" vertical="center" justifyLastLine="1"/>
    </xf>
    <xf numFmtId="0" fontId="45" fillId="0" borderId="64" xfId="0" applyFont="1" applyBorder="1" applyAlignment="1">
      <alignment horizontal="distributed" vertical="center" justifyLastLine="1"/>
    </xf>
    <xf numFmtId="0" fontId="45" fillId="0" borderId="60" xfId="0" applyFont="1" applyBorder="1" applyAlignment="1">
      <alignment horizontal="distributed" vertical="center" justifyLastLine="1"/>
    </xf>
    <xf numFmtId="0" fontId="45" fillId="0" borderId="39" xfId="0" applyFont="1" applyBorder="1" applyAlignment="1">
      <alignment horizontal="distributed" vertical="center" justifyLastLine="1"/>
    </xf>
    <xf numFmtId="0" fontId="45" fillId="0" borderId="41" xfId="0" applyFont="1" applyBorder="1" applyAlignment="1">
      <alignment horizontal="distributed" vertical="center" justifyLastLine="1"/>
    </xf>
    <xf numFmtId="0" fontId="45" fillId="0" borderId="71" xfId="0" applyFont="1" applyBorder="1" applyAlignment="1">
      <alignment horizontal="distributed" vertical="center" justifyLastLine="1"/>
    </xf>
    <xf numFmtId="0" fontId="45" fillId="0" borderId="67" xfId="0" applyFont="1" applyBorder="1" applyAlignment="1">
      <alignment horizontal="distributed" vertical="center" justifyLastLine="1"/>
    </xf>
    <xf numFmtId="0" fontId="53" fillId="0" borderId="34" xfId="0" applyFont="1" applyBorder="1" applyAlignment="1">
      <alignment horizontal="distributed" vertical="center"/>
    </xf>
    <xf numFmtId="0" fontId="58" fillId="0" borderId="113" xfId="0" applyFont="1" applyBorder="1" applyAlignment="1">
      <alignment horizontal="distributed" vertical="center"/>
    </xf>
    <xf numFmtId="0" fontId="53" fillId="0" borderId="25" xfId="0" applyFont="1" applyBorder="1" applyAlignment="1">
      <alignment horizontal="distributed" vertical="center"/>
    </xf>
    <xf numFmtId="0" fontId="53" fillId="0" borderId="250" xfId="0" applyFont="1" applyBorder="1" applyAlignment="1">
      <alignment horizontal="distributed" vertical="center"/>
    </xf>
    <xf numFmtId="0" fontId="58" fillId="0" borderId="250" xfId="0" applyFont="1" applyBorder="1" applyAlignment="1">
      <alignment horizontal="distributed" vertical="center"/>
    </xf>
    <xf numFmtId="0" fontId="53" fillId="0" borderId="26" xfId="0" applyFont="1" applyBorder="1" applyAlignment="1">
      <alignment horizontal="distributed" vertical="center"/>
    </xf>
    <xf numFmtId="0" fontId="58" fillId="0" borderId="26" xfId="0" applyFont="1" applyBorder="1" applyAlignment="1">
      <alignment horizontal="distributed" vertical="center"/>
    </xf>
    <xf numFmtId="0" fontId="45" fillId="0" borderId="23" xfId="0" applyFont="1" applyBorder="1" applyAlignment="1">
      <alignment horizontal="distributed" vertical="center" justifyLastLine="1" shrinkToFit="1"/>
    </xf>
    <xf numFmtId="0" fontId="45" fillId="0" borderId="28" xfId="0" applyFont="1" applyBorder="1" applyAlignment="1">
      <alignment horizontal="distributed" vertical="center" justifyLastLine="1" shrinkToFit="1"/>
    </xf>
    <xf numFmtId="0" fontId="45" fillId="0" borderId="16" xfId="0" applyFont="1" applyBorder="1" applyAlignment="1">
      <alignment horizontal="distributed" vertical="center" justifyLastLine="1" shrinkToFit="1"/>
    </xf>
    <xf numFmtId="0" fontId="45" fillId="0" borderId="30" xfId="0" applyFont="1" applyBorder="1" applyAlignment="1">
      <alignment horizontal="distributed" vertical="center" justifyLastLine="1" shrinkToFit="1"/>
    </xf>
    <xf numFmtId="0" fontId="45" fillId="0" borderId="13" xfId="0" applyFont="1" applyBorder="1" applyAlignment="1">
      <alignment horizontal="distributed" vertical="center" justifyLastLine="1"/>
    </xf>
    <xf numFmtId="0" fontId="45" fillId="0" borderId="21" xfId="0" applyFont="1" applyBorder="1" applyAlignment="1">
      <alignment horizontal="distributed" vertical="distributed" justifyLastLine="1"/>
    </xf>
    <xf numFmtId="0" fontId="45" fillId="0" borderId="38" xfId="0" applyFont="1" applyBorder="1" applyAlignment="1">
      <alignment horizontal="distributed" vertical="distributed" justifyLastLine="1"/>
    </xf>
    <xf numFmtId="38" fontId="45" fillId="0" borderId="81" xfId="1" applyFont="1" applyFill="1" applyBorder="1" applyAlignment="1">
      <alignment horizontal="center" vertical="center" justifyLastLine="1"/>
    </xf>
    <xf numFmtId="38" fontId="45" fillId="0" borderId="171" xfId="1" applyFont="1" applyFill="1" applyBorder="1" applyAlignment="1">
      <alignment horizontal="center" vertical="center" justifyLastLine="1"/>
    </xf>
    <xf numFmtId="38" fontId="45" fillId="0" borderId="50" xfId="1" applyFont="1" applyFill="1" applyBorder="1" applyAlignment="1">
      <alignment horizontal="center" vertical="center" justifyLastLine="1"/>
    </xf>
    <xf numFmtId="0" fontId="45" fillId="0" borderId="64" xfId="0" applyFont="1" applyBorder="1" applyAlignment="1">
      <alignment horizontal="center" vertical="center"/>
    </xf>
    <xf numFmtId="0" fontId="45" fillId="0" borderId="60" xfId="0" applyFont="1" applyBorder="1" applyAlignment="1">
      <alignment horizontal="center" vertical="center"/>
    </xf>
    <xf numFmtId="0" fontId="53" fillId="0" borderId="4" xfId="0" applyFont="1" applyBorder="1" applyAlignment="1">
      <alignment horizontal="distributed" vertical="center"/>
    </xf>
    <xf numFmtId="0" fontId="58" fillId="0" borderId="4" xfId="0" applyFont="1" applyBorder="1" applyAlignment="1">
      <alignment horizontal="distributed" vertical="center"/>
    </xf>
    <xf numFmtId="0" fontId="45" fillId="0" borderId="12" xfId="0" applyFont="1" applyBorder="1" applyAlignment="1">
      <alignment horizontal="distributed" vertical="center" justifyLastLine="1"/>
    </xf>
    <xf numFmtId="0" fontId="45" fillId="0" borderId="55" xfId="0" applyFont="1" applyBorder="1" applyAlignment="1">
      <alignment horizontal="distributed" vertical="center" justifyLastLine="1"/>
    </xf>
    <xf numFmtId="0" fontId="45" fillId="0" borderId="10" xfId="0" applyFont="1" applyBorder="1" applyAlignment="1">
      <alignment horizontal="distributed" vertical="center"/>
    </xf>
    <xf numFmtId="0" fontId="45" fillId="0" borderId="33" xfId="0" applyFont="1" applyBorder="1" applyAlignment="1">
      <alignment horizontal="distributed" vertical="center"/>
    </xf>
    <xf numFmtId="0" fontId="45" fillId="0" borderId="9" xfId="0" applyFont="1" applyBorder="1" applyAlignment="1">
      <alignment horizontal="distributed" vertical="center"/>
    </xf>
    <xf numFmtId="0" fontId="45" fillId="0" borderId="29" xfId="0" applyFont="1" applyBorder="1" applyAlignment="1">
      <alignment horizontal="distributed" vertical="center"/>
    </xf>
    <xf numFmtId="0" fontId="45" fillId="0" borderId="6" xfId="0" applyFont="1" applyBorder="1" applyAlignment="1">
      <alignment horizontal="distributed" vertical="center"/>
    </xf>
    <xf numFmtId="0" fontId="45" fillId="0" borderId="30" xfId="0" applyFont="1" applyBorder="1" applyAlignment="1">
      <alignment horizontal="distributed" vertical="center"/>
    </xf>
    <xf numFmtId="0" fontId="45" fillId="0" borderId="66" xfId="0" applyFont="1" applyBorder="1" applyAlignment="1">
      <alignment horizontal="center" vertical="center"/>
    </xf>
    <xf numFmtId="0" fontId="45" fillId="0" borderId="208" xfId="0" applyFont="1" applyBorder="1" applyAlignment="1">
      <alignment horizontal="center" vertical="center"/>
    </xf>
    <xf numFmtId="0" fontId="45" fillId="0" borderId="210" xfId="0" applyFont="1" applyBorder="1" applyAlignment="1">
      <alignment horizontal="center" vertical="center"/>
    </xf>
    <xf numFmtId="0" fontId="45" fillId="0" borderId="72" xfId="0" applyFont="1" applyBorder="1" applyAlignment="1">
      <alignment horizontal="center" vertical="center" wrapText="1"/>
    </xf>
    <xf numFmtId="0" fontId="45" fillId="0" borderId="218" xfId="0" applyFont="1" applyBorder="1" applyAlignment="1">
      <alignment horizontal="center" vertical="center" wrapText="1"/>
    </xf>
    <xf numFmtId="0" fontId="45" fillId="0" borderId="105" xfId="0" applyFont="1" applyBorder="1" applyAlignment="1">
      <alignment horizontal="center" vertical="center" wrapText="1"/>
    </xf>
    <xf numFmtId="0" fontId="45" fillId="0" borderId="239" xfId="0" applyFont="1" applyBorder="1" applyAlignment="1">
      <alignment horizontal="center" vertical="center" justifyLastLine="1"/>
    </xf>
    <xf numFmtId="0" fontId="45" fillId="0" borderId="223" xfId="0" applyFont="1" applyBorder="1" applyAlignment="1">
      <alignment horizontal="center" vertical="center" justifyLastLine="1"/>
    </xf>
    <xf numFmtId="0" fontId="45" fillId="0" borderId="79" xfId="0" applyFont="1" applyBorder="1" applyAlignment="1">
      <alignment horizontal="center" vertical="center" justifyLastLine="1"/>
    </xf>
    <xf numFmtId="0" fontId="45" fillId="0" borderId="78" xfId="0" applyFont="1" applyBorder="1" applyAlignment="1">
      <alignment horizontal="center" vertical="center" justifyLastLine="1"/>
    </xf>
    <xf numFmtId="0" fontId="45" fillId="0" borderId="19" xfId="0" applyFont="1" applyBorder="1" applyAlignment="1">
      <alignment horizontal="center" vertical="center"/>
    </xf>
    <xf numFmtId="0" fontId="64" fillId="0" borderId="83" xfId="0" applyFont="1" applyBorder="1" applyAlignment="1">
      <alignment horizontal="center" vertical="center" wrapText="1"/>
    </xf>
    <xf numFmtId="0" fontId="64" fillId="0" borderId="85" xfId="0" applyFont="1" applyBorder="1" applyAlignment="1">
      <alignment horizontal="center" vertical="center" wrapText="1"/>
    </xf>
    <xf numFmtId="0" fontId="64" fillId="0" borderId="79" xfId="0" applyFont="1" applyBorder="1" applyAlignment="1">
      <alignment horizontal="center" vertical="center" wrapText="1"/>
    </xf>
    <xf numFmtId="0" fontId="64" fillId="0" borderId="78" xfId="0" applyFont="1" applyBorder="1" applyAlignment="1">
      <alignment horizontal="center" vertical="center" wrapText="1"/>
    </xf>
    <xf numFmtId="0" fontId="45" fillId="0" borderId="243" xfId="0" applyFont="1" applyBorder="1" applyAlignment="1">
      <alignment horizontal="center" vertical="center" justifyLastLine="1"/>
    </xf>
    <xf numFmtId="0" fontId="45" fillId="0" borderId="247" xfId="0" applyFont="1" applyBorder="1" applyAlignment="1">
      <alignment horizontal="center" vertical="center" justifyLastLine="1"/>
    </xf>
    <xf numFmtId="0" fontId="45" fillId="0" borderId="27" xfId="0" applyFont="1" applyBorder="1" applyAlignment="1">
      <alignment horizontal="distributed" vertical="center"/>
    </xf>
    <xf numFmtId="0" fontId="45" fillId="0" borderId="228" xfId="0" applyFont="1" applyBorder="1" applyAlignment="1">
      <alignment horizontal="center" vertical="center" justifyLastLine="1"/>
    </xf>
    <xf numFmtId="0" fontId="45" fillId="0" borderId="230" xfId="0" applyFont="1" applyBorder="1" applyAlignment="1">
      <alignment horizontal="center" vertical="center" justifyLastLine="1"/>
    </xf>
    <xf numFmtId="0" fontId="45" fillId="0" borderId="0" xfId="0" applyFont="1" applyAlignment="1">
      <alignment horizontal="center" vertical="center" textRotation="255" wrapText="1"/>
    </xf>
    <xf numFmtId="0" fontId="45" fillId="0" borderId="0" xfId="0" applyFont="1" applyAlignment="1">
      <alignment horizontal="center" vertical="center" textRotation="255"/>
    </xf>
    <xf numFmtId="0" fontId="45" fillId="0" borderId="208" xfId="0" applyFont="1" applyBorder="1" applyAlignment="1">
      <alignment horizontal="center" vertical="center" textRotation="255"/>
    </xf>
    <xf numFmtId="0" fontId="52" fillId="0" borderId="229" xfId="0" applyFont="1" applyBorder="1" applyAlignment="1">
      <alignment horizontal="center" vertical="distributed" textRotation="255" wrapText="1"/>
    </xf>
    <xf numFmtId="0" fontId="45" fillId="0" borderId="221" xfId="0" applyFont="1" applyBorder="1" applyAlignment="1">
      <alignment horizontal="center" vertical="distributed" textRotation="255" wrapText="1"/>
    </xf>
    <xf numFmtId="0" fontId="52" fillId="0" borderId="221" xfId="0" applyFont="1" applyBorder="1" applyAlignment="1">
      <alignment horizontal="center" vertical="distributed" textRotation="255" wrapText="1"/>
    </xf>
    <xf numFmtId="0" fontId="52" fillId="0" borderId="77" xfId="0" applyFont="1" applyBorder="1" applyAlignment="1">
      <alignment horizontal="center" vertical="distributed" textRotation="255" wrapText="1"/>
    </xf>
    <xf numFmtId="0" fontId="45" fillId="0" borderId="208" xfId="0" applyFont="1" applyBorder="1" applyAlignment="1">
      <alignment horizontal="center" vertical="distributed" textRotation="255"/>
    </xf>
    <xf numFmtId="0" fontId="52" fillId="0" borderId="245" xfId="0" applyFont="1" applyBorder="1" applyAlignment="1">
      <alignment horizontal="center" vertical="distributed" textRotation="255" wrapText="1"/>
    </xf>
    <xf numFmtId="0" fontId="24" fillId="0" borderId="109" xfId="0" applyFont="1" applyBorder="1" applyAlignment="1">
      <alignment horizontal="center" vertical="center" textRotation="255"/>
    </xf>
    <xf numFmtId="0" fontId="24" fillId="0" borderId="11" xfId="0" applyFont="1" applyBorder="1" applyAlignment="1">
      <alignment horizontal="center" vertical="center" textRotation="255"/>
    </xf>
    <xf numFmtId="0" fontId="24" fillId="0" borderId="110" xfId="0" applyFont="1" applyBorder="1" applyAlignment="1">
      <alignment horizontal="center" vertical="center" textRotation="255"/>
    </xf>
    <xf numFmtId="0" fontId="24" fillId="0" borderId="10" xfId="0" applyFont="1" applyBorder="1" applyAlignment="1">
      <alignment horizontal="distributed" vertical="center"/>
    </xf>
    <xf numFmtId="0" fontId="24" fillId="0" borderId="33" xfId="0" applyFont="1" applyBorder="1" applyAlignment="1">
      <alignment horizontal="distributed" vertical="center"/>
    </xf>
    <xf numFmtId="0" fontId="24" fillId="0" borderId="9" xfId="0" applyFont="1" applyBorder="1" applyAlignment="1">
      <alignment horizontal="distributed" vertical="center"/>
    </xf>
    <xf numFmtId="0" fontId="24" fillId="0" borderId="0" xfId="0" applyFont="1" applyAlignment="1">
      <alignment horizontal="distributed" vertical="center"/>
    </xf>
    <xf numFmtId="0" fontId="24" fillId="0" borderId="29" xfId="0" applyFont="1" applyBorder="1" applyAlignment="1">
      <alignment horizontal="distributed" vertical="center"/>
    </xf>
    <xf numFmtId="0" fontId="24" fillId="0" borderId="6" xfId="0" applyFont="1" applyBorder="1" applyAlignment="1">
      <alignment horizontal="distributed" vertical="center"/>
    </xf>
    <xf numFmtId="0" fontId="24" fillId="0" borderId="24" xfId="0" applyFont="1" applyBorder="1" applyAlignment="1">
      <alignment horizontal="distributed" vertical="center"/>
    </xf>
    <xf numFmtId="0" fontId="24" fillId="0" borderId="30" xfId="0" applyFont="1" applyBorder="1" applyAlignment="1">
      <alignment horizontal="distributed" vertical="center"/>
    </xf>
    <xf numFmtId="0" fontId="45" fillId="0" borderId="21" xfId="0" applyFont="1" applyBorder="1" applyAlignment="1">
      <alignment horizontal="distributed" vertical="center" indent="2"/>
    </xf>
    <xf numFmtId="0" fontId="45" fillId="0" borderId="27" xfId="0" applyFont="1" applyBorder="1" applyAlignment="1">
      <alignment horizontal="distributed" vertical="center" indent="2"/>
    </xf>
    <xf numFmtId="0" fontId="45" fillId="0" borderId="51" xfId="0" applyFont="1" applyBorder="1" applyAlignment="1">
      <alignment horizontal="distributed" vertical="center" indent="2"/>
    </xf>
    <xf numFmtId="0" fontId="45" fillId="0" borderId="69" xfId="0" applyFont="1" applyBorder="1" applyAlignment="1">
      <alignment horizontal="distributed" vertical="center" indent="2"/>
    </xf>
    <xf numFmtId="0" fontId="45" fillId="0" borderId="66" xfId="0" applyFont="1" applyBorder="1" applyAlignment="1">
      <alignment horizontal="distributed" vertical="center" justifyLastLine="1"/>
    </xf>
    <xf numFmtId="0" fontId="45" fillId="0" borderId="210" xfId="0" applyFont="1" applyBorder="1" applyAlignment="1">
      <alignment horizontal="distributed" vertical="center" justifyLastLine="1"/>
    </xf>
    <xf numFmtId="0" fontId="45" fillId="0" borderId="19" xfId="0" applyFont="1" applyBorder="1" applyAlignment="1">
      <alignment horizontal="distributed" vertical="center" justifyLastLine="1"/>
    </xf>
    <xf numFmtId="0" fontId="45" fillId="0" borderId="50" xfId="0" applyFont="1" applyBorder="1" applyAlignment="1">
      <alignment horizontal="distributed" vertical="center" justifyLastLine="1"/>
    </xf>
    <xf numFmtId="0" fontId="45" fillId="0" borderId="72" xfId="0" applyFont="1" applyBorder="1" applyAlignment="1">
      <alignment horizontal="distributed" vertical="center" justifyLastLine="1"/>
    </xf>
    <xf numFmtId="0" fontId="45" fillId="0" borderId="105" xfId="0" applyFont="1" applyBorder="1" applyAlignment="1">
      <alignment horizontal="distributed" vertical="center" justifyLastLine="1"/>
    </xf>
    <xf numFmtId="0" fontId="45" fillId="0" borderId="318" xfId="0" applyFont="1" applyBorder="1" applyAlignment="1">
      <alignment horizontal="distributed" vertical="center" justifyLastLine="1"/>
    </xf>
    <xf numFmtId="0" fontId="45" fillId="0" borderId="317" xfId="0" applyFont="1" applyBorder="1" applyAlignment="1">
      <alignment horizontal="distributed" vertical="center" justifyLastLine="1"/>
    </xf>
    <xf numFmtId="0" fontId="45" fillId="0" borderId="72" xfId="0" applyFont="1" applyBorder="1" applyAlignment="1">
      <alignment horizontal="distributed" vertical="center" wrapText="1" justifyLastLine="1"/>
    </xf>
    <xf numFmtId="0" fontId="45" fillId="0" borderId="218" xfId="0" applyFont="1" applyBorder="1" applyAlignment="1">
      <alignment horizontal="distributed" vertical="center" justifyLastLine="1"/>
    </xf>
    <xf numFmtId="0" fontId="45" fillId="0" borderId="83" xfId="0" applyFont="1" applyBorder="1" applyAlignment="1">
      <alignment horizontal="distributed" vertical="center" justifyLastLine="1"/>
    </xf>
    <xf numFmtId="0" fontId="45" fillId="0" borderId="85" xfId="0" applyFont="1" applyBorder="1" applyAlignment="1">
      <alignment horizontal="distributed" vertical="center" justifyLastLine="1"/>
    </xf>
    <xf numFmtId="0" fontId="45" fillId="0" borderId="239" xfId="0" applyFont="1" applyBorder="1" applyAlignment="1">
      <alignment horizontal="distributed" vertical="center" justifyLastLine="1"/>
    </xf>
    <xf numFmtId="0" fontId="45" fillId="0" borderId="223" xfId="0" applyFont="1" applyBorder="1" applyAlignment="1">
      <alignment horizontal="distributed" vertical="center" justifyLastLine="1"/>
    </xf>
    <xf numFmtId="0" fontId="45" fillId="0" borderId="79" xfId="0" applyFont="1" applyBorder="1" applyAlignment="1">
      <alignment horizontal="distributed" vertical="center" justifyLastLine="1"/>
    </xf>
    <xf numFmtId="0" fontId="45" fillId="0" borderId="78" xfId="0" applyFont="1" applyBorder="1" applyAlignment="1">
      <alignment horizontal="distributed" vertical="center" justifyLastLine="1"/>
    </xf>
    <xf numFmtId="0" fontId="82" fillId="0" borderId="83" xfId="0" applyFont="1" applyBorder="1" applyAlignment="1">
      <alignment horizontal="center" vertical="center" wrapText="1"/>
    </xf>
    <xf numFmtId="0" fontId="82" fillId="0" borderId="85" xfId="0" applyFont="1" applyBorder="1" applyAlignment="1">
      <alignment horizontal="center" vertical="center" wrapText="1"/>
    </xf>
    <xf numFmtId="0" fontId="82" fillId="0" borderId="79" xfId="0" applyFont="1" applyBorder="1" applyAlignment="1">
      <alignment horizontal="center" vertical="center" wrapText="1"/>
    </xf>
    <xf numFmtId="0" fontId="82" fillId="0" borderId="78" xfId="0" applyFont="1" applyBorder="1" applyAlignment="1">
      <alignment horizontal="center" vertical="center"/>
    </xf>
    <xf numFmtId="0" fontId="45" fillId="0" borderId="21" xfId="0" applyFont="1" applyBorder="1" applyAlignment="1">
      <alignment horizontal="distributed" vertical="center" indent="3"/>
    </xf>
    <xf numFmtId="0" fontId="45" fillId="0" borderId="27" xfId="0" applyFont="1" applyBorder="1" applyAlignment="1">
      <alignment horizontal="distributed" vertical="center" indent="3"/>
    </xf>
    <xf numFmtId="0" fontId="45" fillId="0" borderId="69" xfId="0" applyFont="1" applyBorder="1" applyAlignment="1">
      <alignment horizontal="distributed" vertical="center" indent="3"/>
    </xf>
    <xf numFmtId="0" fontId="45" fillId="0" borderId="63" xfId="0" applyFont="1" applyBorder="1" applyAlignment="1">
      <alignment horizontal="distributed" vertical="center" indent="3"/>
    </xf>
    <xf numFmtId="0" fontId="52" fillId="0" borderId="83" xfId="0" applyFont="1" applyBorder="1" applyAlignment="1">
      <alignment horizontal="center" vertical="center" textRotation="255" wrapText="1"/>
    </xf>
    <xf numFmtId="0" fontId="52" fillId="0" borderId="85" xfId="0" applyFont="1" applyBorder="1" applyAlignment="1">
      <alignment horizontal="center" vertical="center" textRotation="255" wrapText="1"/>
    </xf>
    <xf numFmtId="0" fontId="45" fillId="0" borderId="79" xfId="0" applyFont="1" applyBorder="1" applyAlignment="1">
      <alignment horizontal="center" vertical="center" textRotation="255"/>
    </xf>
    <xf numFmtId="0" fontId="45" fillId="0" borderId="78" xfId="0" applyFont="1" applyBorder="1" applyAlignment="1">
      <alignment horizontal="center" vertical="center" textRotation="255"/>
    </xf>
    <xf numFmtId="0" fontId="64" fillId="0" borderId="83" xfId="0" applyFont="1" applyBorder="1" applyAlignment="1">
      <alignment horizontal="distributed" vertical="center" wrapText="1"/>
    </xf>
    <xf numFmtId="0" fontId="64" fillId="0" borderId="85" xfId="0" applyFont="1" applyBorder="1" applyAlignment="1">
      <alignment horizontal="distributed" vertical="center" wrapText="1"/>
    </xf>
    <xf numFmtId="0" fontId="45" fillId="0" borderId="171" xfId="0" applyFont="1" applyBorder="1" applyAlignment="1">
      <alignment horizontal="center" vertical="distributed" textRotation="255" wrapText="1"/>
    </xf>
    <xf numFmtId="0" fontId="45" fillId="0" borderId="171" xfId="0" applyFont="1" applyBorder="1" applyAlignment="1">
      <alignment horizontal="center" vertical="distributed" textRotation="255"/>
    </xf>
    <xf numFmtId="0" fontId="64" fillId="0" borderId="243" xfId="0" applyFont="1" applyBorder="1" applyAlignment="1">
      <alignment horizontal="center" vertical="center" wrapText="1"/>
    </xf>
    <xf numFmtId="0" fontId="64" fillId="0" borderId="247" xfId="0" applyFont="1" applyBorder="1" applyAlignment="1">
      <alignment horizontal="center" vertical="center" wrapText="1"/>
    </xf>
    <xf numFmtId="0" fontId="45" fillId="0" borderId="5" xfId="0" applyFont="1" applyBorder="1" applyAlignment="1">
      <alignment horizontal="distributed" vertical="center" indent="2"/>
    </xf>
    <xf numFmtId="0" fontId="45" fillId="0" borderId="10" xfId="0" applyFont="1" applyBorder="1" applyAlignment="1">
      <alignment horizontal="distributed" vertical="center" indent="2"/>
    </xf>
    <xf numFmtId="0" fontId="45" fillId="0" borderId="33" xfId="0" applyFont="1" applyBorder="1" applyAlignment="1">
      <alignment horizontal="distributed" vertical="center" indent="2"/>
    </xf>
    <xf numFmtId="0" fontId="45" fillId="0" borderId="24" xfId="0" applyFont="1" applyBorder="1" applyAlignment="1">
      <alignment horizontal="distributed" vertical="center" wrapText="1" justifyLastLine="1"/>
    </xf>
    <xf numFmtId="0" fontId="45" fillId="0" borderId="62" xfId="0" applyFont="1" applyBorder="1" applyAlignment="1">
      <alignment horizontal="distributed" vertical="center" justifyLastLine="1"/>
    </xf>
    <xf numFmtId="0" fontId="45" fillId="0" borderId="223" xfId="0" applyFont="1" applyBorder="1" applyAlignment="1" applyProtection="1">
      <alignment horizontal="center" vertical="distributed" textRotation="255"/>
      <protection locked="0"/>
    </xf>
    <xf numFmtId="0" fontId="45" fillId="0" borderId="239" xfId="0" applyFont="1" applyBorder="1" applyAlignment="1" applyProtection="1">
      <alignment horizontal="center" vertical="distributed" textRotation="255"/>
      <protection locked="0"/>
    </xf>
    <xf numFmtId="0" fontId="45" fillId="0" borderId="221" xfId="0" applyFont="1" applyBorder="1" applyAlignment="1" applyProtection="1">
      <alignment horizontal="center" vertical="center" textRotation="255"/>
      <protection locked="0"/>
    </xf>
    <xf numFmtId="0" fontId="45" fillId="0" borderId="221" xfId="0" applyFont="1" applyBorder="1" applyAlignment="1" applyProtection="1">
      <alignment horizontal="center" vertical="distributed" textRotation="255"/>
      <protection locked="0"/>
    </xf>
    <xf numFmtId="0" fontId="45" fillId="0" borderId="122" xfId="0" applyFont="1" applyBorder="1" applyAlignment="1" applyProtection="1">
      <alignment horizontal="center" vertical="distributed" textRotation="255"/>
      <protection locked="0"/>
    </xf>
    <xf numFmtId="0" fontId="45" fillId="0" borderId="120" xfId="0" applyFont="1" applyBorder="1" applyAlignment="1" applyProtection="1">
      <alignment horizontal="center" vertical="distributed" textRotation="255"/>
      <protection locked="0"/>
    </xf>
    <xf numFmtId="0" fontId="45" fillId="0" borderId="309" xfId="0" applyFont="1" applyBorder="1" applyAlignment="1" applyProtection="1">
      <alignment horizontal="center" vertical="center" textRotation="255"/>
      <protection locked="0"/>
    </xf>
    <xf numFmtId="0" fontId="83" fillId="0" borderId="0" xfId="0" applyFont="1" applyAlignment="1">
      <alignment horizontal="left" vertical="center" wrapText="1"/>
    </xf>
    <xf numFmtId="0" fontId="84" fillId="0" borderId="0" xfId="0" applyFont="1"/>
    <xf numFmtId="0" fontId="51" fillId="0" borderId="0" xfId="0" applyFont="1" applyAlignment="1" applyProtection="1">
      <alignment horizontal="left" wrapText="1"/>
      <protection locked="0"/>
    </xf>
    <xf numFmtId="0" fontId="51" fillId="0" borderId="4" xfId="0" applyFont="1" applyBorder="1" applyAlignment="1" applyProtection="1">
      <alignment horizontal="left" wrapText="1"/>
      <protection locked="0"/>
    </xf>
    <xf numFmtId="0" fontId="60" fillId="0" borderId="0" xfId="0" applyFont="1" applyAlignment="1" applyProtection="1">
      <alignment vertical="center" wrapText="1"/>
      <protection locked="0"/>
    </xf>
    <xf numFmtId="0" fontId="85" fillId="0" borderId="0" xfId="0" applyFont="1"/>
    <xf numFmtId="0" fontId="45" fillId="0" borderId="15" xfId="0" applyFont="1" applyBorder="1" applyAlignment="1" applyProtection="1">
      <alignment horizontal="center" vertical="center" wrapText="1" justifyLastLine="1"/>
      <protection locked="0"/>
    </xf>
    <xf numFmtId="0" fontId="45" fillId="0" borderId="10" xfId="0" applyFont="1" applyBorder="1" applyAlignment="1" applyProtection="1">
      <alignment horizontal="center" vertical="center" wrapText="1" justifyLastLine="1"/>
      <protection locked="0"/>
    </xf>
    <xf numFmtId="0" fontId="45" fillId="0" borderId="33" xfId="0" applyFont="1" applyBorder="1" applyAlignment="1" applyProtection="1">
      <alignment horizontal="center" vertical="center" wrapText="1" justifyLastLine="1"/>
      <protection locked="0"/>
    </xf>
    <xf numFmtId="0" fontId="45" fillId="0" borderId="20" xfId="0" applyFont="1" applyBorder="1" applyAlignment="1" applyProtection="1">
      <alignment horizontal="center" vertical="center" wrapText="1" justifyLastLine="1"/>
      <protection locked="0"/>
    </xf>
    <xf numFmtId="0" fontId="45" fillId="0" borderId="0" xfId="0" applyFont="1" applyAlignment="1" applyProtection="1">
      <alignment horizontal="center" vertical="center" wrapText="1" justifyLastLine="1"/>
      <protection locked="0"/>
    </xf>
    <xf numFmtId="0" fontId="45" fillId="0" borderId="29" xfId="0" applyFont="1" applyBorder="1" applyAlignment="1" applyProtection="1">
      <alignment horizontal="center" vertical="center" wrapText="1" justifyLastLine="1"/>
      <protection locked="0"/>
    </xf>
    <xf numFmtId="0" fontId="45" fillId="0" borderId="16" xfId="0" applyFont="1" applyBorder="1" applyAlignment="1" applyProtection="1">
      <alignment horizontal="center" vertical="center" wrapText="1" justifyLastLine="1"/>
      <protection locked="0"/>
    </xf>
    <xf numFmtId="0" fontId="45" fillId="0" borderId="24" xfId="0" applyFont="1" applyBorder="1" applyAlignment="1" applyProtection="1">
      <alignment horizontal="center" vertical="center" wrapText="1" justifyLastLine="1"/>
      <protection locked="0"/>
    </xf>
    <xf numFmtId="0" fontId="45" fillId="0" borderId="30" xfId="0" applyFont="1" applyBorder="1" applyAlignment="1" applyProtection="1">
      <alignment horizontal="center" vertical="center" wrapText="1" justifyLastLine="1"/>
      <protection locked="0"/>
    </xf>
    <xf numFmtId="0" fontId="45" fillId="0" borderId="81" xfId="0" applyFont="1" applyBorder="1" applyAlignment="1" applyProtection="1">
      <alignment horizontal="center" vertical="center" textRotation="255" wrapText="1"/>
      <protection locked="0"/>
    </xf>
    <xf numFmtId="0" fontId="45" fillId="0" borderId="171" xfId="0" applyFont="1" applyBorder="1" applyAlignment="1" applyProtection="1">
      <alignment horizontal="center" vertical="center" textRotation="255" wrapText="1"/>
      <protection locked="0"/>
    </xf>
    <xf numFmtId="0" fontId="45" fillId="0" borderId="50" xfId="0" applyFont="1" applyBorder="1" applyAlignment="1" applyProtection="1">
      <alignment horizontal="center" vertical="center" textRotation="255" wrapText="1"/>
      <protection locked="0"/>
    </xf>
    <xf numFmtId="0" fontId="45" fillId="0" borderId="15" xfId="0" applyFont="1" applyBorder="1" applyAlignment="1" applyProtection="1">
      <alignment horizontal="distributed" vertical="center" justifyLastLine="1"/>
      <protection locked="0"/>
    </xf>
    <xf numFmtId="0" fontId="45" fillId="0" borderId="10" xfId="0" applyFont="1" applyBorder="1" applyAlignment="1">
      <alignment horizontal="distributed" justifyLastLine="1"/>
    </xf>
    <xf numFmtId="0" fontId="45" fillId="0" borderId="33" xfId="0" applyFont="1" applyBorder="1" applyAlignment="1">
      <alignment horizontal="distributed" justifyLastLine="1"/>
    </xf>
    <xf numFmtId="0" fontId="45" fillId="0" borderId="16" xfId="0" applyFont="1" applyBorder="1" applyAlignment="1">
      <alignment horizontal="distributed" justifyLastLine="1"/>
    </xf>
    <xf numFmtId="0" fontId="45" fillId="0" borderId="24" xfId="0" applyFont="1" applyBorder="1" applyAlignment="1">
      <alignment horizontal="distributed" justifyLastLine="1"/>
    </xf>
    <xf numFmtId="0" fontId="45" fillId="0" borderId="30" xfId="0" applyFont="1" applyBorder="1" applyAlignment="1">
      <alignment horizontal="distributed" justifyLastLine="1"/>
    </xf>
    <xf numFmtId="0" fontId="45" fillId="0" borderId="10" xfId="0" applyFont="1" applyBorder="1" applyAlignment="1">
      <alignment horizontal="distributed"/>
    </xf>
    <xf numFmtId="0" fontId="45" fillId="0" borderId="16" xfId="0" applyFont="1" applyBorder="1" applyAlignment="1">
      <alignment horizontal="distributed"/>
    </xf>
    <xf numFmtId="0" fontId="45" fillId="0" borderId="24" xfId="0" applyFont="1" applyBorder="1" applyAlignment="1">
      <alignment horizontal="distributed"/>
    </xf>
    <xf numFmtId="0" fontId="45" fillId="0" borderId="11" xfId="0" applyFont="1" applyBorder="1" applyAlignment="1" applyProtection="1">
      <alignment horizontal="center" vertical="center" textRotation="255"/>
      <protection locked="0"/>
    </xf>
    <xf numFmtId="0" fontId="45" fillId="0" borderId="0" xfId="0" applyFont="1" applyAlignment="1">
      <alignment horizontal="distributed" vertical="center" shrinkToFit="1"/>
    </xf>
    <xf numFmtId="0" fontId="45" fillId="0" borderId="0" xfId="0" applyFont="1" applyAlignment="1" applyProtection="1">
      <alignment horizontal="distributed" vertical="center"/>
      <protection locked="0"/>
    </xf>
    <xf numFmtId="0" fontId="45" fillId="0" borderId="171" xfId="0" applyFont="1" applyBorder="1" applyAlignment="1">
      <alignment horizontal="left" vertical="center" wrapText="1"/>
    </xf>
    <xf numFmtId="0" fontId="45" fillId="0" borderId="171" xfId="0" applyFont="1" applyBorder="1" applyAlignment="1">
      <alignment horizontal="left" vertical="center"/>
    </xf>
    <xf numFmtId="0" fontId="45" fillId="0" borderId="20" xfId="0" applyFont="1" applyBorder="1" applyAlignment="1" applyProtection="1">
      <alignment horizontal="left" vertical="center" wrapText="1" justifyLastLine="1"/>
      <protection locked="0"/>
    </xf>
    <xf numFmtId="0" fontId="45" fillId="0" borderId="29" xfId="0" applyFont="1" applyBorder="1" applyAlignment="1" applyProtection="1">
      <alignment horizontal="left" vertical="center" justifyLastLine="1"/>
      <protection locked="0"/>
    </xf>
    <xf numFmtId="0" fontId="45" fillId="0" borderId="20" xfId="0" applyFont="1" applyBorder="1" applyAlignment="1" applyProtection="1">
      <alignment horizontal="left" vertical="center" justifyLastLine="1"/>
      <protection locked="0"/>
    </xf>
    <xf numFmtId="0" fontId="45" fillId="0" borderId="16" xfId="0" applyFont="1" applyBorder="1" applyAlignment="1">
      <alignment horizontal="left" vertical="center" justifyLastLine="1"/>
    </xf>
    <xf numFmtId="0" fontId="45" fillId="0" borderId="30" xfId="0" applyFont="1" applyBorder="1" applyAlignment="1">
      <alignment horizontal="left" vertical="center" justifyLastLine="1"/>
    </xf>
    <xf numFmtId="0" fontId="45" fillId="0" borderId="218" xfId="0" applyFont="1" applyBorder="1" applyAlignment="1" applyProtection="1">
      <alignment horizontal="center" vertical="center" textRotation="255"/>
      <protection locked="0"/>
    </xf>
    <xf numFmtId="0" fontId="45" fillId="0" borderId="23" xfId="0" applyFont="1" applyBorder="1" applyAlignment="1" applyProtection="1">
      <alignment horizontal="distributed" vertical="center" justifyLastLine="1"/>
      <protection locked="0"/>
    </xf>
    <xf numFmtId="0" fontId="45" fillId="0" borderId="19" xfId="0" applyFont="1" applyBorder="1" applyAlignment="1" applyProtection="1">
      <alignment horizontal="center" vertical="center"/>
      <protection locked="0"/>
    </xf>
    <xf numFmtId="0" fontId="45" fillId="0" borderId="50" xfId="0" applyFont="1" applyBorder="1" applyAlignment="1">
      <alignment vertical="center"/>
    </xf>
    <xf numFmtId="0" fontId="45" fillId="0" borderId="23" xfId="0" applyFont="1" applyBorder="1" applyAlignment="1" applyProtection="1">
      <alignment horizontal="center" vertical="center"/>
      <protection locked="0"/>
    </xf>
    <xf numFmtId="0" fontId="45" fillId="0" borderId="16" xfId="0" applyFont="1" applyBorder="1" applyAlignment="1" applyProtection="1">
      <alignment horizontal="center" vertical="center"/>
      <protection locked="0"/>
    </xf>
    <xf numFmtId="0" fontId="45" fillId="0" borderId="79" xfId="0" applyFont="1" applyBorder="1" applyAlignment="1" applyProtection="1">
      <alignment horizontal="center" vertical="center"/>
      <protection locked="0"/>
    </xf>
    <xf numFmtId="0" fontId="45" fillId="0" borderId="78" xfId="0" applyFont="1" applyBorder="1" applyAlignment="1">
      <alignment vertical="center"/>
    </xf>
    <xf numFmtId="0" fontId="45" fillId="0" borderId="78" xfId="0" applyFont="1" applyBorder="1" applyAlignment="1" applyProtection="1">
      <alignment horizontal="center" vertical="center"/>
      <protection locked="0"/>
    </xf>
    <xf numFmtId="0" fontId="45" fillId="0" borderId="23" xfId="0" applyFont="1" applyBorder="1" applyAlignment="1" applyProtection="1">
      <alignment horizontal="center" vertical="center" wrapText="1"/>
      <protection locked="0"/>
    </xf>
    <xf numFmtId="0" fontId="45" fillId="0" borderId="16" xfId="0" applyFont="1" applyBorder="1" applyAlignment="1">
      <alignment vertical="center"/>
    </xf>
    <xf numFmtId="0" fontId="45" fillId="0" borderId="24" xfId="0" applyFont="1" applyBorder="1" applyAlignment="1">
      <alignment vertical="center"/>
    </xf>
    <xf numFmtId="0" fontId="45" fillId="0" borderId="223" xfId="0" applyFont="1" applyBorder="1" applyAlignment="1" applyProtection="1">
      <alignment horizontal="center" vertical="distributed" textRotation="255" justifyLastLine="1"/>
      <protection locked="0"/>
    </xf>
    <xf numFmtId="0" fontId="45" fillId="0" borderId="239" xfId="0" applyFont="1" applyBorder="1" applyAlignment="1" applyProtection="1">
      <alignment horizontal="center" vertical="distributed" textRotation="255" justifyLastLine="1"/>
      <protection locked="0"/>
    </xf>
    <xf numFmtId="0" fontId="45" fillId="0" borderId="78" xfId="0" applyFont="1" applyBorder="1" applyAlignment="1" applyProtection="1">
      <alignment horizontal="center" vertical="distributed" textRotation="255" justifyLastLine="1"/>
      <protection locked="0"/>
    </xf>
    <xf numFmtId="0" fontId="45" fillId="0" borderId="79" xfId="0" applyFont="1" applyBorder="1" applyAlignment="1" applyProtection="1">
      <alignment horizontal="center" vertical="distributed" textRotation="255" justifyLastLine="1"/>
      <protection locked="0"/>
    </xf>
    <xf numFmtId="0" fontId="45" fillId="0" borderId="85" xfId="0" applyFont="1" applyBorder="1" applyAlignment="1" applyProtection="1">
      <alignment horizontal="center" vertical="distributed" textRotation="255"/>
      <protection locked="0"/>
    </xf>
    <xf numFmtId="0" fontId="45" fillId="0" borderId="83" xfId="0" applyFont="1" applyBorder="1" applyAlignment="1" applyProtection="1">
      <alignment horizontal="center" vertical="distributed" textRotation="255"/>
      <protection locked="0"/>
    </xf>
    <xf numFmtId="0" fontId="59" fillId="0" borderId="10" xfId="0" applyFont="1" applyBorder="1" applyAlignment="1">
      <alignment horizontal="left" vertical="center" wrapText="1"/>
    </xf>
    <xf numFmtId="0" fontId="45" fillId="0" borderId="10" xfId="0" applyFont="1" applyBorder="1"/>
    <xf numFmtId="0" fontId="87" fillId="0" borderId="0" xfId="0" applyFont="1" applyAlignment="1" applyProtection="1">
      <alignment vertical="center" wrapText="1"/>
      <protection locked="0"/>
    </xf>
    <xf numFmtId="0" fontId="45" fillId="0" borderId="0" xfId="0" applyFont="1"/>
    <xf numFmtId="0" fontId="47" fillId="0" borderId="0" xfId="0" applyFont="1" applyAlignment="1">
      <alignment horizontal="distributed" vertical="center"/>
    </xf>
    <xf numFmtId="0" fontId="90" fillId="0" borderId="23" xfId="0" applyFont="1" applyBorder="1" applyAlignment="1">
      <alignment horizontal="center" vertical="center" wrapText="1"/>
    </xf>
    <xf numFmtId="0" fontId="90" fillId="0" borderId="16" xfId="0" applyFont="1" applyBorder="1" applyAlignment="1">
      <alignment horizontal="center" vertical="center" wrapText="1"/>
    </xf>
    <xf numFmtId="0" fontId="90" fillId="0" borderId="88" xfId="0" applyFont="1" applyBorder="1" applyAlignment="1">
      <alignment horizontal="center" vertical="center" wrapText="1"/>
    </xf>
    <xf numFmtId="0" fontId="90" fillId="0" borderId="87" xfId="0" applyFont="1" applyBorder="1" applyAlignment="1">
      <alignment horizontal="center" vertical="center" wrapText="1"/>
    </xf>
    <xf numFmtId="0" fontId="59" fillId="0" borderId="0" xfId="0" applyFont="1" applyAlignment="1">
      <alignment horizontal="left" vertical="center" wrapText="1"/>
    </xf>
    <xf numFmtId="0" fontId="57" fillId="0" borderId="10" xfId="0" applyFont="1" applyBorder="1" applyAlignment="1" applyProtection="1">
      <alignment horizontal="left"/>
      <protection locked="0"/>
    </xf>
    <xf numFmtId="0" fontId="58" fillId="0" borderId="0" xfId="0" applyFont="1"/>
    <xf numFmtId="0" fontId="61" fillId="0" borderId="0" xfId="0" applyFont="1" applyAlignment="1" applyProtection="1">
      <alignment vertical="center" wrapText="1"/>
      <protection locked="0"/>
    </xf>
    <xf numFmtId="0" fontId="92" fillId="0" borderId="0" xfId="0" applyFont="1"/>
    <xf numFmtId="0" fontId="45" fillId="0" borderId="218" xfId="2" applyFont="1" applyBorder="1" applyAlignment="1" applyProtection="1">
      <alignment horizontal="center" vertical="distributed" textRotation="255"/>
      <protection locked="0"/>
    </xf>
    <xf numFmtId="0" fontId="45" fillId="0" borderId="23" xfId="2" applyFont="1" applyBorder="1" applyAlignment="1" applyProtection="1">
      <alignment horizontal="distributed" vertical="center" justifyLastLine="1" shrinkToFit="1"/>
      <protection locked="0"/>
    </xf>
    <xf numFmtId="0" fontId="45" fillId="0" borderId="34" xfId="2" applyFont="1" applyBorder="1" applyAlignment="1">
      <alignment horizontal="distributed" vertical="center" justifyLastLine="1" shrinkToFit="1"/>
    </xf>
    <xf numFmtId="0" fontId="45" fillId="0" borderId="28" xfId="2" applyFont="1" applyBorder="1" applyAlignment="1">
      <alignment horizontal="distributed" vertical="center" justifyLastLine="1" shrinkToFit="1"/>
    </xf>
    <xf numFmtId="0" fontId="45" fillId="0" borderId="16" xfId="2" applyFont="1" applyBorder="1" applyAlignment="1">
      <alignment horizontal="distributed" vertical="center" justifyLastLine="1" shrinkToFit="1"/>
    </xf>
    <xf numFmtId="0" fontId="45" fillId="0" borderId="24" xfId="2" applyFont="1" applyBorder="1" applyAlignment="1">
      <alignment horizontal="distributed" vertical="center" justifyLastLine="1" shrinkToFit="1"/>
    </xf>
    <xf numFmtId="0" fontId="45" fillId="0" borderId="30" xfId="2" applyFont="1" applyBorder="1" applyAlignment="1">
      <alignment horizontal="distributed" vertical="center" justifyLastLine="1" shrinkToFit="1"/>
    </xf>
    <xf numFmtId="0" fontId="45" fillId="0" borderId="30" xfId="2" applyFont="1" applyBorder="1" applyAlignment="1" applyProtection="1">
      <alignment horizontal="center" vertical="center" textRotation="255" shrinkToFit="1"/>
      <protection locked="0"/>
    </xf>
    <xf numFmtId="0" fontId="45" fillId="0" borderId="0" xfId="2" applyFont="1" applyAlignment="1" applyProtection="1">
      <alignment horizontal="center" vertical="center" textRotation="255" shrinkToFit="1"/>
      <protection locked="0"/>
    </xf>
    <xf numFmtId="0" fontId="45" fillId="0" borderId="85" xfId="2" applyFont="1" applyBorder="1" applyAlignment="1" applyProtection="1">
      <alignment horizontal="center" vertical="distributed" textRotation="255" shrinkToFit="1"/>
      <protection locked="0"/>
    </xf>
    <xf numFmtId="0" fontId="45" fillId="0" borderId="84" xfId="2" applyFont="1" applyBorder="1" applyAlignment="1" applyProtection="1">
      <alignment horizontal="center" vertical="distributed" textRotation="255" shrinkToFit="1"/>
      <protection locked="0"/>
    </xf>
    <xf numFmtId="0" fontId="45" fillId="0" borderId="223" xfId="2" applyFont="1" applyBorder="1" applyAlignment="1" applyProtection="1">
      <alignment horizontal="center" vertical="distributed" textRotation="255" shrinkToFit="1"/>
      <protection locked="0"/>
    </xf>
    <xf numFmtId="0" fontId="45" fillId="0" borderId="221" xfId="2" applyFont="1" applyBorder="1" applyAlignment="1" applyProtection="1">
      <alignment horizontal="center" vertical="distributed" textRotation="255" shrinkToFit="1"/>
      <protection locked="0"/>
    </xf>
    <xf numFmtId="0" fontId="45" fillId="0" borderId="78" xfId="2" applyFont="1" applyBorder="1" applyAlignment="1" applyProtection="1">
      <alignment horizontal="center" vertical="distributed" textRotation="255" shrinkToFit="1"/>
      <protection locked="0"/>
    </xf>
    <xf numFmtId="0" fontId="45" fillId="0" borderId="77" xfId="2" applyFont="1" applyBorder="1" applyAlignment="1" applyProtection="1">
      <alignment horizontal="center" vertical="distributed" textRotation="255" shrinkToFit="1"/>
      <protection locked="0"/>
    </xf>
    <xf numFmtId="0" fontId="45" fillId="0" borderId="85" xfId="2" applyFont="1" applyBorder="1" applyAlignment="1" applyProtection="1">
      <alignment horizontal="center" vertical="distributed" textRotation="255" justifyLastLine="1" shrinkToFit="1"/>
      <protection locked="0"/>
    </xf>
    <xf numFmtId="0" fontId="45" fillId="0" borderId="83" xfId="2" applyFont="1" applyBorder="1" applyAlignment="1" applyProtection="1">
      <alignment horizontal="center" vertical="distributed" textRotation="255" justifyLastLine="1" shrinkToFit="1"/>
      <protection locked="0"/>
    </xf>
    <xf numFmtId="0" fontId="45" fillId="0" borderId="10" xfId="2" applyFont="1" applyBorder="1" applyAlignment="1" applyProtection="1">
      <alignment horizontal="distributed" vertical="center" justifyLastLine="1" shrinkToFit="1"/>
      <protection locked="0"/>
    </xf>
    <xf numFmtId="0" fontId="45" fillId="0" borderId="10" xfId="2" applyFont="1" applyBorder="1" applyAlignment="1">
      <alignment horizontal="distributed" justifyLastLine="1" shrinkToFit="1"/>
    </xf>
    <xf numFmtId="0" fontId="45" fillId="0" borderId="24" xfId="2" applyFont="1" applyBorder="1" applyAlignment="1">
      <alignment horizontal="distributed" justifyLastLine="1" shrinkToFit="1"/>
    </xf>
    <xf numFmtId="0" fontId="45" fillId="0" borderId="15" xfId="2" applyFont="1" applyBorder="1" applyAlignment="1" applyProtection="1">
      <alignment horizontal="distributed" vertical="center" justifyLastLine="1" shrinkToFit="1"/>
      <protection locked="0"/>
    </xf>
    <xf numFmtId="0" fontId="45" fillId="0" borderId="33" xfId="2" applyFont="1" applyBorder="1" applyAlignment="1">
      <alignment horizontal="distributed" justifyLastLine="1" shrinkToFit="1"/>
    </xf>
    <xf numFmtId="0" fontId="45" fillId="0" borderId="16" xfId="2" applyFont="1" applyBorder="1" applyAlignment="1">
      <alignment horizontal="distributed" justifyLastLine="1" shrinkToFit="1"/>
    </xf>
    <xf numFmtId="0" fontId="45" fillId="0" borderId="30" xfId="2" applyFont="1" applyBorder="1" applyAlignment="1">
      <alignment horizontal="distributed" justifyLastLine="1" shrinkToFit="1"/>
    </xf>
    <xf numFmtId="0" fontId="45" fillId="0" borderId="81" xfId="2" applyFont="1" applyBorder="1" applyAlignment="1" applyProtection="1">
      <alignment horizontal="center" vertical="justify" textRotation="255" shrinkToFit="1"/>
      <protection locked="0"/>
    </xf>
    <xf numFmtId="0" fontId="45" fillId="0" borderId="171" xfId="2" applyFont="1" applyBorder="1" applyAlignment="1">
      <alignment vertical="justify" shrinkToFit="1"/>
    </xf>
    <xf numFmtId="0" fontId="45" fillId="0" borderId="29" xfId="2" applyFont="1" applyBorder="1" applyAlignment="1">
      <alignment vertical="justify" shrinkToFit="1"/>
    </xf>
    <xf numFmtId="0" fontId="45" fillId="0" borderId="30" xfId="2" applyFont="1" applyBorder="1" applyAlignment="1">
      <alignment vertical="justify" shrinkToFit="1"/>
    </xf>
    <xf numFmtId="0" fontId="45" fillId="0" borderId="15" xfId="2" applyFont="1" applyBorder="1" applyAlignment="1" applyProtection="1">
      <alignment horizontal="distributed" vertical="center" justifyLastLine="1"/>
      <protection locked="0"/>
    </xf>
    <xf numFmtId="0" fontId="45" fillId="0" borderId="10" xfId="2" applyFont="1" applyBorder="1" applyAlignment="1">
      <alignment horizontal="distributed" justifyLastLine="1"/>
    </xf>
    <xf numFmtId="0" fontId="45" fillId="0" borderId="33" xfId="2" applyFont="1" applyBorder="1" applyAlignment="1">
      <alignment horizontal="distributed" justifyLastLine="1"/>
    </xf>
    <xf numFmtId="0" fontId="45" fillId="0" borderId="16" xfId="2" applyFont="1" applyBorder="1" applyAlignment="1">
      <alignment horizontal="distributed" justifyLastLine="1"/>
    </xf>
    <xf numFmtId="0" fontId="45" fillId="0" borderId="24" xfId="2" applyFont="1" applyBorder="1" applyAlignment="1">
      <alignment horizontal="distributed" justifyLastLine="1"/>
    </xf>
    <xf numFmtId="0" fontId="45" fillId="0" borderId="30" xfId="2" applyFont="1" applyBorder="1" applyAlignment="1">
      <alignment horizontal="distributed" justifyLastLine="1"/>
    </xf>
    <xf numFmtId="0" fontId="45" fillId="0" borderId="79" xfId="2" applyFont="1" applyBorder="1" applyAlignment="1" applyProtection="1">
      <alignment horizontal="center" vertical="distributed" textRotation="255" shrinkToFit="1"/>
      <protection locked="0"/>
    </xf>
    <xf numFmtId="0" fontId="45" fillId="0" borderId="19" xfId="2" applyFont="1" applyBorder="1" applyAlignment="1" applyProtection="1">
      <alignment horizontal="center" vertical="center" shrinkToFit="1"/>
      <protection locked="0"/>
    </xf>
    <xf numFmtId="0" fontId="45" fillId="0" borderId="50" xfId="2" applyFont="1" applyBorder="1" applyAlignment="1">
      <alignment horizontal="center" vertical="center" shrinkToFit="1"/>
    </xf>
    <xf numFmtId="0" fontId="45" fillId="0" borderId="23" xfId="2" applyFont="1" applyBorder="1" applyAlignment="1" applyProtection="1">
      <alignment horizontal="center" vertical="center" shrinkToFit="1"/>
      <protection locked="0"/>
    </xf>
    <xf numFmtId="0" fontId="45" fillId="0" borderId="16" xfId="2" applyFont="1" applyBorder="1" applyAlignment="1">
      <alignment horizontal="center" vertical="center" shrinkToFit="1"/>
    </xf>
    <xf numFmtId="0" fontId="45" fillId="0" borderId="79" xfId="2" applyFont="1" applyBorder="1" applyAlignment="1" applyProtection="1">
      <alignment horizontal="center" vertical="center" shrinkToFit="1"/>
      <protection locked="0"/>
    </xf>
    <xf numFmtId="0" fontId="45" fillId="0" borderId="78" xfId="2" applyFont="1" applyBorder="1" applyAlignment="1">
      <alignment horizontal="center" vertical="center" shrinkToFit="1"/>
    </xf>
    <xf numFmtId="0" fontId="45" fillId="0" borderId="83" xfId="2" applyFont="1" applyBorder="1" applyAlignment="1" applyProtection="1">
      <alignment horizontal="center" vertical="center" shrinkToFit="1"/>
      <protection locked="0"/>
    </xf>
    <xf numFmtId="0" fontId="45" fillId="0" borderId="85" xfId="2" applyFont="1" applyBorder="1" applyAlignment="1">
      <alignment horizontal="center" vertical="center" shrinkToFit="1"/>
    </xf>
    <xf numFmtId="0" fontId="45" fillId="0" borderId="239" xfId="2" applyFont="1" applyBorder="1" applyAlignment="1" applyProtection="1">
      <alignment horizontal="center" vertical="distributed" textRotation="255" shrinkToFit="1"/>
      <protection locked="0"/>
    </xf>
    <xf numFmtId="0" fontId="45" fillId="0" borderId="28" xfId="2" applyFont="1" applyBorder="1" applyAlignment="1" applyProtection="1">
      <alignment horizontal="center" vertical="center" shrinkToFit="1"/>
      <protection locked="0"/>
    </xf>
    <xf numFmtId="0" fontId="45" fillId="0" borderId="30" xfId="2" applyFont="1" applyBorder="1" applyAlignment="1">
      <alignment horizontal="center" vertical="center" shrinkToFit="1"/>
    </xf>
    <xf numFmtId="0" fontId="45" fillId="0" borderId="11" xfId="2" applyFont="1" applyBorder="1" applyAlignment="1" applyProtection="1">
      <alignment horizontal="center" vertical="center" textRotation="255"/>
      <protection locked="0"/>
    </xf>
    <xf numFmtId="0" fontId="45" fillId="0" borderId="0" xfId="2" applyFont="1" applyAlignment="1" applyProtection="1">
      <alignment horizontal="distributed" vertical="center" shrinkToFit="1"/>
      <protection locked="0"/>
    </xf>
    <xf numFmtId="0" fontId="45" fillId="0" borderId="171" xfId="2" applyFont="1" applyBorder="1" applyAlignment="1" applyProtection="1">
      <alignment horizontal="center" vertical="center" textRotation="255"/>
      <protection locked="0"/>
    </xf>
    <xf numFmtId="0" fontId="45" fillId="0" borderId="0" xfId="2" applyFont="1" applyAlignment="1" applyProtection="1">
      <alignment horizontal="center" vertical="center"/>
      <protection locked="0"/>
    </xf>
    <xf numFmtId="0" fontId="45" fillId="0" borderId="24" xfId="2" applyFont="1" applyBorder="1" applyAlignment="1" applyProtection="1">
      <alignment horizontal="distributed" vertical="center" shrinkToFit="1"/>
      <protection locked="0"/>
    </xf>
    <xf numFmtId="0" fontId="45" fillId="0" borderId="25" xfId="2" applyFont="1" applyBorder="1" applyAlignment="1" applyProtection="1">
      <alignment horizontal="distributed" vertical="center" shrinkToFit="1"/>
      <protection locked="0"/>
    </xf>
    <xf numFmtId="0" fontId="45" fillId="0" borderId="34" xfId="2" applyFont="1" applyBorder="1" applyAlignment="1" applyProtection="1">
      <alignment horizontal="distributed" vertical="center" shrinkToFit="1"/>
      <protection locked="0"/>
    </xf>
    <xf numFmtId="0" fontId="45" fillId="0" borderId="0" xfId="2" applyFont="1" applyAlignment="1" applyProtection="1">
      <alignment horizontal="distributed" vertical="center"/>
      <protection locked="0"/>
    </xf>
    <xf numFmtId="0" fontId="47" fillId="0" borderId="0" xfId="2" applyFont="1" applyAlignment="1" applyProtection="1">
      <alignment horizontal="distributed" vertical="center"/>
      <protection locked="0"/>
    </xf>
    <xf numFmtId="0" fontId="45" fillId="0" borderId="223" xfId="2" applyFont="1" applyBorder="1" applyAlignment="1" applyProtection="1">
      <alignment horizontal="center" vertical="distributed" textRotation="255" justifyLastLine="1" shrinkToFit="1"/>
      <protection locked="0"/>
    </xf>
    <xf numFmtId="0" fontId="45" fillId="0" borderId="239" xfId="2" applyFont="1" applyBorder="1" applyAlignment="1" applyProtection="1">
      <alignment horizontal="center" vertical="distributed" textRotation="255" justifyLastLine="1" shrinkToFit="1"/>
      <protection locked="0"/>
    </xf>
    <xf numFmtId="0" fontId="45" fillId="0" borderId="78" xfId="2" applyFont="1" applyBorder="1" applyAlignment="1" applyProtection="1">
      <alignment horizontal="center" vertical="distributed" textRotation="255" justifyLastLine="1" shrinkToFit="1"/>
      <protection locked="0"/>
    </xf>
    <xf numFmtId="0" fontId="45" fillId="0" borderId="79" xfId="2" applyFont="1" applyBorder="1" applyAlignment="1" applyProtection="1">
      <alignment horizontal="center" vertical="distributed" textRotation="255" justifyLastLine="1" shrinkToFit="1"/>
      <protection locked="0"/>
    </xf>
    <xf numFmtId="0" fontId="45" fillId="0" borderId="83" xfId="2" applyFont="1" applyBorder="1" applyAlignment="1" applyProtection="1">
      <alignment horizontal="center" vertical="distributed" textRotation="255" shrinkToFit="1"/>
      <protection locked="0"/>
    </xf>
    <xf numFmtId="0" fontId="45" fillId="0" borderId="30" xfId="2" applyFont="1" applyBorder="1" applyAlignment="1" applyProtection="1">
      <alignment horizontal="center" vertical="distributed" textRotation="255" shrinkToFit="1"/>
      <protection locked="0"/>
    </xf>
    <xf numFmtId="0" fontId="45" fillId="0" borderId="0" xfId="2" applyFont="1" applyAlignment="1" applyProtection="1">
      <alignment horizontal="center" vertical="distributed" textRotation="255" shrinkToFit="1"/>
      <protection locked="0"/>
    </xf>
    <xf numFmtId="0" fontId="47" fillId="0" borderId="10" xfId="0" applyFont="1" applyBorder="1" applyAlignment="1">
      <alignment horizontal="distributed" vertical="center" justifyLastLine="1"/>
    </xf>
    <xf numFmtId="0" fontId="47" fillId="0" borderId="24" xfId="0" applyFont="1" applyBorder="1" applyAlignment="1">
      <alignment horizontal="distributed" vertical="center" justifyLastLine="1"/>
    </xf>
    <xf numFmtId="0" fontId="48" fillId="0" borderId="81" xfId="2" applyFont="1" applyBorder="1" applyAlignment="1" applyProtection="1">
      <alignment horizontal="center" vertical="top" textRotation="255" wrapText="1"/>
      <protection locked="0"/>
    </xf>
    <xf numFmtId="0" fontId="51" fillId="0" borderId="171" xfId="2" applyFont="1" applyBorder="1" applyAlignment="1">
      <alignment horizontal="center" vertical="top" textRotation="255"/>
    </xf>
    <xf numFmtId="0" fontId="51" fillId="0" borderId="50" xfId="2" applyFont="1" applyBorder="1" applyAlignment="1">
      <alignment horizontal="center" vertical="top" textRotation="255"/>
    </xf>
    <xf numFmtId="0" fontId="45" fillId="0" borderId="171" xfId="0" applyFont="1" applyBorder="1" applyAlignment="1">
      <alignment horizontal="center" vertical="center" textRotation="255"/>
    </xf>
    <xf numFmtId="0" fontId="47" fillId="0" borderId="0" xfId="0" applyFont="1" applyAlignment="1">
      <alignment horizontal="distributed" vertical="distributed"/>
    </xf>
    <xf numFmtId="0" fontId="52" fillId="0" borderId="0" xfId="0" applyFont="1" applyAlignment="1">
      <alignment horizontal="center" vertical="center"/>
    </xf>
    <xf numFmtId="0" fontId="52" fillId="0" borderId="24" xfId="0" applyFont="1" applyBorder="1" applyAlignment="1">
      <alignment horizontal="center" vertical="center"/>
    </xf>
    <xf numFmtId="0" fontId="52" fillId="0" borderId="79" xfId="0" applyFont="1" applyBorder="1" applyAlignment="1">
      <alignment horizontal="center" vertical="center"/>
    </xf>
    <xf numFmtId="0" fontId="52" fillId="0" borderId="78" xfId="0" applyFont="1" applyBorder="1" applyAlignment="1">
      <alignment horizontal="center" vertical="center"/>
    </xf>
    <xf numFmtId="0" fontId="45" fillId="0" borderId="218" xfId="0" applyFont="1" applyBorder="1" applyAlignment="1">
      <alignment horizontal="center" vertical="center" textRotation="255"/>
    </xf>
    <xf numFmtId="0" fontId="45" fillId="0" borderId="171" xfId="0" applyFont="1" applyBorder="1" applyAlignment="1">
      <alignment horizontal="center" vertical="center"/>
    </xf>
    <xf numFmtId="0" fontId="45" fillId="0" borderId="84" xfId="0" applyFont="1" applyBorder="1" applyAlignment="1">
      <alignment horizontal="center" vertical="distributed" textRotation="255"/>
    </xf>
    <xf numFmtId="0" fontId="45" fillId="0" borderId="221" xfId="0" applyFont="1" applyBorder="1" applyAlignment="1">
      <alignment horizontal="center" vertical="distributed" textRotation="255"/>
    </xf>
    <xf numFmtId="0" fontId="45" fillId="0" borderId="77" xfId="0" applyFont="1" applyBorder="1" applyAlignment="1">
      <alignment horizontal="center" vertical="distributed" textRotation="255"/>
    </xf>
    <xf numFmtId="0" fontId="45" fillId="0" borderId="221" xfId="0" applyFont="1" applyBorder="1" applyAlignment="1">
      <alignment horizontal="center" vertical="distributed" textRotation="255" justifyLastLine="1"/>
    </xf>
    <xf numFmtId="0" fontId="52" fillId="0" borderId="20" xfId="0" applyFont="1" applyBorder="1" applyAlignment="1">
      <alignment horizontal="center" vertical="center"/>
    </xf>
    <xf numFmtId="0" fontId="52" fillId="0" borderId="16" xfId="0" applyFont="1" applyBorder="1" applyAlignment="1">
      <alignment horizontal="center" vertical="center"/>
    </xf>
    <xf numFmtId="0" fontId="52" fillId="0" borderId="83" xfId="0" applyFont="1" applyBorder="1" applyAlignment="1">
      <alignment horizontal="center" vertical="center"/>
    </xf>
    <xf numFmtId="0" fontId="52" fillId="0" borderId="85" xfId="0" applyFont="1" applyBorder="1" applyAlignment="1">
      <alignment horizontal="center" vertical="center"/>
    </xf>
    <xf numFmtId="0" fontId="52" fillId="0" borderId="28" xfId="0" applyFont="1" applyBorder="1" applyAlignment="1">
      <alignment horizontal="center" vertical="center"/>
    </xf>
    <xf numFmtId="0" fontId="52" fillId="0" borderId="30" xfId="0" applyFont="1" applyBorder="1" applyAlignment="1">
      <alignment horizontal="center" vertical="center"/>
    </xf>
    <xf numFmtId="0" fontId="45" fillId="0" borderId="23" xfId="0" applyFont="1" applyBorder="1" applyAlignment="1" applyProtection="1">
      <alignment horizontal="center" vertical="center" shrinkToFit="1"/>
      <protection locked="0"/>
    </xf>
    <xf numFmtId="0" fontId="45" fillId="0" borderId="79" xfId="0" applyFont="1" applyBorder="1" applyAlignment="1" applyProtection="1">
      <alignment horizontal="center" vertical="center" shrinkToFit="1"/>
      <protection locked="0"/>
    </xf>
    <xf numFmtId="0" fontId="45" fillId="0" borderId="78" xfId="0" applyFont="1" applyBorder="1" applyAlignment="1">
      <alignment horizontal="center" vertical="center" shrinkToFit="1"/>
    </xf>
    <xf numFmtId="0" fontId="61" fillId="0" borderId="4" xfId="0" applyFont="1" applyBorder="1" applyAlignment="1" applyProtection="1">
      <alignment horizontal="left" vertical="center" shrinkToFit="1"/>
      <protection locked="0"/>
    </xf>
    <xf numFmtId="0" fontId="45" fillId="0" borderId="15" xfId="0" applyFont="1" applyBorder="1" applyAlignment="1" applyProtection="1">
      <alignment horizontal="distributed" vertical="center" justifyLastLine="1" shrinkToFit="1"/>
      <protection locked="0"/>
    </xf>
    <xf numFmtId="0" fontId="45" fillId="0" borderId="10" xfId="0" applyFont="1" applyBorder="1" applyAlignment="1">
      <alignment horizontal="distributed" justifyLastLine="1" shrinkToFit="1"/>
    </xf>
    <xf numFmtId="0" fontId="45" fillId="0" borderId="33" xfId="0" applyFont="1" applyBorder="1" applyAlignment="1">
      <alignment horizontal="distributed" justifyLastLine="1" shrinkToFit="1"/>
    </xf>
    <xf numFmtId="0" fontId="45" fillId="0" borderId="16" xfId="0" applyFont="1" applyBorder="1" applyAlignment="1">
      <alignment horizontal="distributed" justifyLastLine="1" shrinkToFit="1"/>
    </xf>
    <xf numFmtId="0" fontId="45" fillId="0" borderId="24" xfId="0" applyFont="1" applyBorder="1" applyAlignment="1">
      <alignment horizontal="distributed" justifyLastLine="1" shrinkToFit="1"/>
    </xf>
    <xf numFmtId="0" fontId="45" fillId="0" borderId="30" xfId="0" applyFont="1" applyBorder="1" applyAlignment="1">
      <alignment horizontal="distributed" justifyLastLine="1" shrinkToFit="1"/>
    </xf>
    <xf numFmtId="0" fontId="45" fillId="0" borderId="11" xfId="0" applyFont="1" applyBorder="1" applyAlignment="1" applyProtection="1">
      <alignment horizontal="center" vertical="center" textRotation="255" shrinkToFit="1"/>
      <protection locked="0"/>
    </xf>
    <xf numFmtId="0" fontId="45" fillId="0" borderId="0" xfId="0" applyFont="1" applyAlignment="1" applyProtection="1">
      <alignment horizontal="distributed" vertical="center" justifyLastLine="1"/>
      <protection locked="0"/>
    </xf>
    <xf numFmtId="0" fontId="45" fillId="0" borderId="171" xfId="0" applyFont="1" applyBorder="1" applyAlignment="1" applyProtection="1">
      <alignment horizontal="center" vertical="center" textRotation="255"/>
      <protection locked="0"/>
    </xf>
    <xf numFmtId="0" fontId="45" fillId="0" borderId="16" xfId="0" applyFont="1" applyBorder="1" applyAlignment="1" applyProtection="1">
      <alignment horizontal="center" vertical="center" textRotation="255"/>
      <protection locked="0"/>
    </xf>
    <xf numFmtId="0" fontId="45" fillId="0" borderId="17" xfId="0" applyFont="1" applyBorder="1" applyAlignment="1" applyProtection="1">
      <alignment horizontal="center" vertical="center" textRotation="255"/>
      <protection locked="0"/>
    </xf>
    <xf numFmtId="0" fontId="45" fillId="0" borderId="23" xfId="0" applyFont="1" applyBorder="1" applyAlignment="1" applyProtection="1">
      <alignment horizontal="center" vertical="center" textRotation="255"/>
      <protection locked="0"/>
    </xf>
    <xf numFmtId="0" fontId="45" fillId="0" borderId="0" xfId="0" applyFont="1" applyAlignment="1" applyProtection="1">
      <alignment horizontal="center" vertical="center"/>
      <protection locked="0"/>
    </xf>
    <xf numFmtId="0" fontId="45" fillId="0" borderId="24" xfId="0" applyFont="1" applyBorder="1" applyAlignment="1" applyProtection="1">
      <alignment horizontal="distributed" vertical="center" shrinkToFit="1"/>
      <protection locked="0"/>
    </xf>
    <xf numFmtId="0" fontId="45" fillId="0" borderId="25" xfId="0" applyFont="1" applyBorder="1" applyAlignment="1" applyProtection="1">
      <alignment horizontal="distributed" vertical="center" shrinkToFit="1"/>
      <protection locked="0"/>
    </xf>
    <xf numFmtId="0" fontId="45" fillId="0" borderId="34" xfId="0" applyFont="1" applyBorder="1" applyAlignment="1" applyProtection="1">
      <alignment horizontal="distributed" vertical="center" shrinkToFit="1"/>
      <protection locked="0"/>
    </xf>
    <xf numFmtId="0" fontId="47" fillId="0" borderId="0" xfId="0" applyFont="1" applyAlignment="1" applyProtection="1">
      <alignment horizontal="distributed" vertical="center"/>
      <protection locked="0"/>
    </xf>
    <xf numFmtId="0" fontId="45" fillId="0" borderId="171" xfId="0" applyFont="1" applyBorder="1" applyAlignment="1" applyProtection="1">
      <alignment horizontal="center" vertical="center"/>
      <protection locked="0"/>
    </xf>
    <xf numFmtId="0" fontId="45" fillId="0" borderId="24" xfId="0" applyFont="1" applyBorder="1" applyAlignment="1" applyProtection="1">
      <alignment horizontal="distributed" vertical="center" justifyLastLine="1"/>
      <protection locked="0"/>
    </xf>
    <xf numFmtId="0" fontId="45" fillId="0" borderId="171" xfId="0" applyFont="1" applyBorder="1" applyAlignment="1" applyProtection="1">
      <alignment horizontal="center" vertical="distributed" textRotation="255" justifyLastLine="1" shrinkToFit="1"/>
      <protection locked="0"/>
    </xf>
    <xf numFmtId="0" fontId="45" fillId="0" borderId="218" xfId="0" applyFont="1" applyBorder="1" applyAlignment="1" applyProtection="1">
      <alignment horizontal="center" vertical="center" textRotation="255" shrinkToFit="1"/>
      <protection locked="0"/>
    </xf>
    <xf numFmtId="0" fontId="45" fillId="0" borderId="23" xfId="0" applyFont="1" applyBorder="1" applyAlignment="1" applyProtection="1">
      <alignment horizontal="distributed" vertical="center" justifyLastLine="1" shrinkToFit="1"/>
      <protection locked="0"/>
    </xf>
    <xf numFmtId="0" fontId="45" fillId="0" borderId="84" xfId="0" applyFont="1" applyBorder="1" applyAlignment="1" applyProtection="1">
      <alignment horizontal="center" vertical="distributed" textRotation="255" justifyLastLine="1"/>
      <protection locked="0"/>
    </xf>
    <xf numFmtId="0" fontId="45" fillId="0" borderId="85" xfId="0" applyFont="1" applyBorder="1" applyAlignment="1" applyProtection="1">
      <alignment horizontal="center" vertical="distributed" textRotation="255" shrinkToFit="1"/>
      <protection locked="0"/>
    </xf>
    <xf numFmtId="0" fontId="45" fillId="0" borderId="83" xfId="0" applyFont="1" applyBorder="1" applyAlignment="1" applyProtection="1">
      <alignment horizontal="center" vertical="distributed" textRotation="255" shrinkToFit="1"/>
      <protection locked="0"/>
    </xf>
    <xf numFmtId="0" fontId="45" fillId="0" borderId="223" xfId="0" applyFont="1" applyBorder="1" applyAlignment="1" applyProtection="1">
      <alignment horizontal="center" vertical="distributed" textRotation="255" shrinkToFit="1"/>
      <protection locked="0"/>
    </xf>
    <xf numFmtId="0" fontId="45" fillId="0" borderId="239" xfId="0" applyFont="1" applyBorder="1" applyAlignment="1" applyProtection="1">
      <alignment horizontal="center" vertical="distributed" textRotation="255" shrinkToFit="1"/>
      <protection locked="0"/>
    </xf>
    <xf numFmtId="0" fontId="45" fillId="0" borderId="221" xfId="0" applyFont="1" applyBorder="1" applyAlignment="1" applyProtection="1">
      <alignment horizontal="center" vertical="distributed" textRotation="255" shrinkToFit="1"/>
      <protection locked="0"/>
    </xf>
    <xf numFmtId="0" fontId="45" fillId="0" borderId="78" xfId="0" applyFont="1" applyBorder="1" applyAlignment="1" applyProtection="1">
      <alignment horizontal="center" vertical="distributed" textRotation="255" shrinkToFit="1"/>
      <protection locked="0"/>
    </xf>
    <xf numFmtId="0" fontId="45" fillId="0" borderId="79" xfId="0" applyFont="1" applyBorder="1" applyAlignment="1" applyProtection="1">
      <alignment horizontal="center" vertical="distributed" textRotation="255" shrinkToFit="1"/>
      <protection locked="0"/>
    </xf>
    <xf numFmtId="0" fontId="45" fillId="0" borderId="78" xfId="0" applyFont="1" applyBorder="1" applyAlignment="1">
      <alignment horizontal="center" vertical="center"/>
    </xf>
    <xf numFmtId="0" fontId="47" fillId="0" borderId="0" xfId="0" applyFont="1" applyAlignment="1" applyProtection="1">
      <alignment horizontal="left" vertical="center"/>
      <protection locked="0"/>
    </xf>
    <xf numFmtId="0" fontId="58" fillId="0" borderId="0" xfId="0" applyFont="1" applyAlignment="1">
      <alignment horizontal="left" vertical="center"/>
    </xf>
    <xf numFmtId="0" fontId="45" fillId="0" borderId="239" xfId="0" applyFont="1" applyBorder="1" applyAlignment="1" applyProtection="1">
      <alignment horizontal="distributed" vertical="distributed" textRotation="255" justifyLastLine="1" shrinkToFit="1"/>
      <protection locked="0"/>
    </xf>
    <xf numFmtId="0" fontId="45" fillId="0" borderId="221" xfId="0" applyFont="1" applyBorder="1" applyAlignment="1" applyProtection="1">
      <alignment horizontal="distributed" vertical="distributed" textRotation="255" justifyLastLine="1" shrinkToFit="1"/>
      <protection locked="0"/>
    </xf>
    <xf numFmtId="0" fontId="45" fillId="0" borderId="223" xfId="0" applyFont="1" applyBorder="1" applyAlignment="1" applyProtection="1">
      <alignment horizontal="distributed" vertical="distributed" textRotation="255" justifyLastLine="1" shrinkToFit="1"/>
      <protection locked="0"/>
    </xf>
    <xf numFmtId="0" fontId="61" fillId="0" borderId="0" xfId="0" applyFont="1" applyAlignment="1" applyProtection="1">
      <alignment vertical="center"/>
      <protection locked="0"/>
    </xf>
    <xf numFmtId="0" fontId="45" fillId="0" borderId="33" xfId="0" applyFont="1" applyBorder="1" applyAlignment="1">
      <alignment horizontal="distributed"/>
    </xf>
    <xf numFmtId="0" fontId="45" fillId="0" borderId="30" xfId="0" applyFont="1" applyBorder="1" applyAlignment="1">
      <alignment horizontal="distributed"/>
    </xf>
    <xf numFmtId="0" fontId="45" fillId="0" borderId="15" xfId="0" applyFont="1" applyBorder="1" applyAlignment="1">
      <alignment horizontal="center" vertical="center" wrapText="1" justifyLastLine="1"/>
    </xf>
    <xf numFmtId="0" fontId="45" fillId="0" borderId="33" xfId="0" applyFont="1" applyBorder="1" applyAlignment="1">
      <alignment horizontal="center"/>
    </xf>
    <xf numFmtId="0" fontId="45" fillId="0" borderId="20" xfId="0" applyFont="1" applyBorder="1" applyAlignment="1">
      <alignment horizontal="center"/>
    </xf>
    <xf numFmtId="0" fontId="45" fillId="0" borderId="29" xfId="0" applyFont="1" applyBorder="1" applyAlignment="1">
      <alignment horizontal="center"/>
    </xf>
    <xf numFmtId="0" fontId="45" fillId="0" borderId="16" xfId="0" applyFont="1" applyBorder="1" applyAlignment="1">
      <alignment horizontal="center"/>
    </xf>
    <xf numFmtId="0" fontId="45" fillId="0" borderId="30" xfId="0" applyFont="1" applyBorder="1" applyAlignment="1">
      <alignment horizontal="center"/>
    </xf>
    <xf numFmtId="0" fontId="45" fillId="0" borderId="24" xfId="0" applyFont="1" applyBorder="1" applyAlignment="1" applyProtection="1">
      <alignment horizontal="distributed" vertical="center"/>
      <protection locked="0"/>
    </xf>
    <xf numFmtId="0" fontId="45" fillId="0" borderId="25" xfId="0" applyFont="1" applyBorder="1" applyAlignment="1" applyProtection="1">
      <alignment horizontal="distributed" vertical="center"/>
      <protection locked="0"/>
    </xf>
    <xf numFmtId="0" fontId="45" fillId="0" borderId="34" xfId="0" applyFont="1" applyBorder="1" applyAlignment="1" applyProtection="1">
      <alignment horizontal="distributed" vertical="center"/>
      <protection locked="0"/>
    </xf>
    <xf numFmtId="0" fontId="45" fillId="0" borderId="221" xfId="0" applyFont="1" applyBorder="1" applyAlignment="1" applyProtection="1">
      <alignment horizontal="center" vertical="distributed" textRotation="255" justifyLastLine="1"/>
      <protection locked="0"/>
    </xf>
    <xf numFmtId="0" fontId="45" fillId="0" borderId="223" xfId="0" applyFont="1" applyBorder="1" applyAlignment="1">
      <alignment horizontal="center" vertical="distributed" textRotation="255" justifyLastLine="1"/>
    </xf>
    <xf numFmtId="0" fontId="45" fillId="0" borderId="77" xfId="0" applyFont="1" applyBorder="1" applyAlignment="1" applyProtection="1">
      <alignment horizontal="center" vertical="distributed" textRotation="255" justifyLastLine="1"/>
      <protection locked="0"/>
    </xf>
    <xf numFmtId="0" fontId="45" fillId="0" borderId="78" xfId="0" applyFont="1" applyBorder="1" applyAlignment="1">
      <alignment horizontal="center" vertical="distributed" textRotation="255" justifyLastLine="1"/>
    </xf>
    <xf numFmtId="0" fontId="45" fillId="0" borderId="19" xfId="0" applyFont="1" applyBorder="1" applyAlignment="1" applyProtection="1">
      <alignment horizontal="distributed" vertical="distributed" textRotation="255" justifyLastLine="1" shrinkToFit="1"/>
      <protection locked="0"/>
    </xf>
    <xf numFmtId="0" fontId="45" fillId="0" borderId="171" xfId="0" applyFont="1" applyBorder="1" applyAlignment="1">
      <alignment horizontal="distributed" vertical="distributed" justifyLastLine="1" shrinkToFit="1"/>
    </xf>
    <xf numFmtId="0" fontId="45" fillId="0" borderId="50" xfId="0" applyFont="1" applyBorder="1" applyAlignment="1">
      <alignment horizontal="distributed" vertical="distributed" justifyLastLine="1" shrinkToFit="1"/>
    </xf>
    <xf numFmtId="0" fontId="45" fillId="0" borderId="83" xfId="0" applyFont="1" applyBorder="1" applyAlignment="1" applyProtection="1">
      <alignment horizontal="distributed" vertical="distributed" textRotation="255" justifyLastLine="1" shrinkToFit="1"/>
      <protection locked="0"/>
    </xf>
    <xf numFmtId="0" fontId="45" fillId="0" borderId="84" xfId="0" applyFont="1" applyBorder="1" applyAlignment="1">
      <alignment horizontal="distributed" vertical="distributed" justifyLastLine="1" shrinkToFit="1"/>
    </xf>
    <xf numFmtId="0" fontId="45" fillId="0" borderId="85" xfId="0" applyFont="1" applyBorder="1" applyAlignment="1">
      <alignment horizontal="distributed" vertical="distributed" justifyLastLine="1" shrinkToFit="1"/>
    </xf>
    <xf numFmtId="0" fontId="45" fillId="0" borderId="221" xfId="0" applyFont="1" applyBorder="1" applyAlignment="1">
      <alignment horizontal="distributed" vertical="distributed" justifyLastLine="1" shrinkToFit="1"/>
    </xf>
    <xf numFmtId="0" fontId="45" fillId="0" borderId="223" xfId="0" applyFont="1" applyBorder="1" applyAlignment="1">
      <alignment horizontal="distributed" vertical="distributed" justifyLastLine="1" shrinkToFit="1"/>
    </xf>
    <xf numFmtId="0" fontId="45" fillId="0" borderId="79" xfId="0" applyFont="1" applyBorder="1" applyAlignment="1" applyProtection="1">
      <alignment horizontal="distributed" vertical="distributed" textRotation="255" justifyLastLine="1" shrinkToFit="1"/>
      <protection locked="0"/>
    </xf>
    <xf numFmtId="0" fontId="45" fillId="0" borderId="77" xfId="0" applyFont="1" applyBorder="1" applyAlignment="1">
      <alignment horizontal="distributed" vertical="distributed" justifyLastLine="1" shrinkToFit="1"/>
    </xf>
    <xf numFmtId="0" fontId="45" fillId="0" borderId="78" xfId="0" applyFont="1" applyBorder="1" applyAlignment="1">
      <alignment horizontal="distributed" vertical="distributed" justifyLastLine="1" shrinkToFit="1"/>
    </xf>
    <xf numFmtId="0" fontId="45" fillId="0" borderId="19" xfId="0" applyFont="1" applyBorder="1" applyAlignment="1">
      <alignment horizontal="distributed" vertical="distributed" justifyLastLine="1"/>
    </xf>
    <xf numFmtId="0" fontId="45" fillId="0" borderId="171" xfId="0" applyFont="1" applyBorder="1" applyAlignment="1">
      <alignment horizontal="distributed" vertical="distributed" justifyLastLine="1"/>
    </xf>
    <xf numFmtId="0" fontId="45" fillId="0" borderId="50" xfId="0" applyFont="1" applyBorder="1" applyAlignment="1">
      <alignment horizontal="distributed" vertical="distributed" justifyLastLine="1"/>
    </xf>
    <xf numFmtId="0" fontId="45" fillId="0" borderId="17" xfId="0" applyFont="1" applyBorder="1" applyAlignment="1" applyProtection="1">
      <alignment horizontal="distributed" vertical="center" justifyLastLine="1"/>
      <protection locked="0"/>
    </xf>
    <xf numFmtId="0" fontId="45" fillId="0" borderId="77" xfId="0" applyFont="1" applyBorder="1" applyAlignment="1" applyProtection="1">
      <alignment horizontal="center" vertical="center"/>
      <protection locked="0"/>
    </xf>
    <xf numFmtId="0" fontId="45" fillId="0" borderId="83" xfId="0" applyFont="1" applyBorder="1" applyAlignment="1" applyProtection="1">
      <alignment horizontal="center" vertical="center"/>
      <protection locked="0"/>
    </xf>
    <xf numFmtId="0" fontId="45" fillId="0" borderId="84" xfId="0" applyFont="1" applyBorder="1" applyAlignment="1" applyProtection="1">
      <alignment horizontal="center" vertical="center"/>
      <protection locked="0"/>
    </xf>
    <xf numFmtId="0" fontId="45" fillId="0" borderId="85" xfId="0" applyFont="1" applyBorder="1" applyAlignment="1">
      <alignment horizontal="center" vertical="center"/>
    </xf>
    <xf numFmtId="0" fontId="45" fillId="0" borderId="83" xfId="0" applyFont="1" applyBorder="1" applyAlignment="1" applyProtection="1">
      <alignment horizontal="center" vertical="distributed" textRotation="255" justifyLastLine="1"/>
      <protection locked="0"/>
    </xf>
    <xf numFmtId="0" fontId="45" fillId="0" borderId="23" xfId="0" applyFont="1" applyBorder="1" applyAlignment="1" applyProtection="1">
      <alignment horizontal="center" vertical="distributed" textRotation="255" justifyLastLine="1"/>
      <protection locked="0"/>
    </xf>
    <xf numFmtId="0" fontId="45" fillId="0" borderId="20" xfId="0" applyFont="1" applyBorder="1" applyAlignment="1" applyProtection="1">
      <alignment horizontal="center" vertical="distributed" textRotation="255" justifyLastLine="1"/>
      <protection locked="0"/>
    </xf>
    <xf numFmtId="0" fontId="45" fillId="0" borderId="25" xfId="0" applyFont="1" applyBorder="1" applyAlignment="1" applyProtection="1">
      <alignment horizontal="distributed" vertical="center" justifyLastLine="1"/>
      <protection locked="0"/>
    </xf>
    <xf numFmtId="0" fontId="45" fillId="0" borderId="31" xfId="0" applyFont="1" applyBorder="1" applyAlignment="1" applyProtection="1">
      <alignment horizontal="distributed" vertical="center" justifyLastLine="1"/>
      <protection locked="0"/>
    </xf>
    <xf numFmtId="0" fontId="45" fillId="0" borderId="20" xfId="0" applyFont="1" applyBorder="1" applyAlignment="1" applyProtection="1">
      <alignment horizontal="center" vertical="center"/>
      <protection locked="0"/>
    </xf>
    <xf numFmtId="0" fontId="45" fillId="0" borderId="239" xfId="0" applyFont="1" applyBorder="1" applyAlignment="1" applyProtection="1">
      <alignment horizontal="center" vertical="center"/>
      <protection locked="0"/>
    </xf>
    <xf numFmtId="0" fontId="45" fillId="0" borderId="223" xfId="0" applyFont="1" applyBorder="1" applyAlignment="1" applyProtection="1">
      <alignment horizontal="center" vertical="center"/>
      <protection locked="0"/>
    </xf>
    <xf numFmtId="0" fontId="61" fillId="0" borderId="0" xfId="0" applyFont="1" applyAlignment="1" applyProtection="1">
      <alignment horizontal="left" vertical="center" wrapText="1"/>
      <protection locked="0"/>
    </xf>
    <xf numFmtId="0" fontId="45" fillId="0" borderId="15" xfId="0" applyFont="1" applyBorder="1" applyAlignment="1" applyProtection="1">
      <alignment horizontal="distributed" vertical="distributed" justifyLastLine="1"/>
      <protection locked="0"/>
    </xf>
    <xf numFmtId="0" fontId="45" fillId="0" borderId="20" xfId="0" applyFont="1" applyBorder="1" applyAlignment="1">
      <alignment horizontal="distributed" justifyLastLine="1"/>
    </xf>
    <xf numFmtId="0" fontId="45" fillId="0" borderId="0" xfId="0" applyFont="1" applyAlignment="1">
      <alignment horizontal="distributed" justifyLastLine="1"/>
    </xf>
    <xf numFmtId="0" fontId="45" fillId="0" borderId="29" xfId="0" applyFont="1" applyBorder="1" applyAlignment="1">
      <alignment horizontal="distributed" justifyLastLine="1"/>
    </xf>
    <xf numFmtId="0" fontId="45" fillId="0" borderId="15" xfId="0" applyFont="1" applyBorder="1" applyAlignment="1">
      <alignment horizontal="center" vertical="center" wrapText="1"/>
    </xf>
    <xf numFmtId="0" fontId="45" fillId="0" borderId="15" xfId="0" applyFont="1" applyBorder="1" applyAlignment="1" applyProtection="1">
      <alignment horizontal="distributed" vertical="center" indent="2"/>
      <protection locked="0"/>
    </xf>
    <xf numFmtId="0" fontId="45" fillId="0" borderId="10" xfId="0" applyFont="1" applyBorder="1" applyAlignment="1" applyProtection="1">
      <alignment horizontal="distributed" vertical="center" indent="2"/>
      <protection locked="0"/>
    </xf>
    <xf numFmtId="0" fontId="45" fillId="0" borderId="33" xfId="0" applyFont="1" applyBorder="1" applyAlignment="1" applyProtection="1">
      <alignment horizontal="distributed" vertical="center" indent="2"/>
      <protection locked="0"/>
    </xf>
    <xf numFmtId="0" fontId="45" fillId="0" borderId="20" xfId="0" applyFont="1" applyBorder="1" applyAlignment="1" applyProtection="1">
      <alignment horizontal="distributed" vertical="center" indent="2"/>
      <protection locked="0"/>
    </xf>
    <xf numFmtId="0" fontId="45" fillId="0" borderId="0" xfId="0" applyFont="1" applyAlignment="1" applyProtection="1">
      <alignment horizontal="distributed" vertical="center" indent="2"/>
      <protection locked="0"/>
    </xf>
    <xf numFmtId="0" fontId="45" fillId="0" borderId="29" xfId="0" applyFont="1" applyBorder="1" applyAlignment="1" applyProtection="1">
      <alignment horizontal="distributed" vertical="center" indent="2"/>
      <protection locked="0"/>
    </xf>
    <xf numFmtId="0" fontId="45" fillId="0" borderId="34" xfId="0" applyFont="1" applyBorder="1" applyAlignment="1" applyProtection="1">
      <alignment horizontal="distributed" vertical="center" justifyLastLine="1"/>
      <protection locked="0"/>
    </xf>
    <xf numFmtId="0" fontId="47" fillId="0" borderId="0" xfId="0" applyFont="1" applyAlignment="1" applyProtection="1">
      <alignment horizontal="distributed" vertical="center" justifyLastLine="1"/>
      <protection locked="0"/>
    </xf>
    <xf numFmtId="0" fontId="45" fillId="0" borderId="20" xfId="0" applyFont="1" applyBorder="1" applyAlignment="1" applyProtection="1">
      <alignment horizontal="distributed" vertical="center" justifyLastLine="1"/>
      <protection locked="0"/>
    </xf>
    <xf numFmtId="0" fontId="45" fillId="0" borderId="85" xfId="0" applyFont="1" applyBorder="1" applyAlignment="1" applyProtection="1">
      <alignment horizontal="center" vertical="center"/>
      <protection locked="0"/>
    </xf>
    <xf numFmtId="0" fontId="45" fillId="0" borderId="23" xfId="0" applyFont="1" applyBorder="1" applyAlignment="1" applyProtection="1">
      <alignment horizontal="center" vertical="distributed" textRotation="255"/>
      <protection locked="0"/>
    </xf>
    <xf numFmtId="0" fontId="45" fillId="0" borderId="20" xfId="0" applyFont="1" applyBorder="1" applyAlignment="1" applyProtection="1">
      <alignment horizontal="center" vertical="distributed" textRotation="255"/>
      <protection locked="0"/>
    </xf>
    <xf numFmtId="0" fontId="45" fillId="0" borderId="16" xfId="0" applyFont="1" applyBorder="1" applyAlignment="1" applyProtection="1">
      <alignment horizontal="center" vertical="distributed" textRotation="255"/>
      <protection locked="0"/>
    </xf>
    <xf numFmtId="0" fontId="45" fillId="0" borderId="79" xfId="0" applyFont="1" applyBorder="1" applyAlignment="1" applyProtection="1">
      <alignment horizontal="center" vertical="distributed" textRotation="255"/>
      <protection locked="0"/>
    </xf>
    <xf numFmtId="0" fontId="45" fillId="0" borderId="77" xfId="0" applyFont="1" applyBorder="1" applyAlignment="1" applyProtection="1">
      <alignment horizontal="center" vertical="distributed" textRotation="255"/>
      <protection locked="0"/>
    </xf>
    <xf numFmtId="0" fontId="45" fillId="0" borderId="78" xfId="0" applyFont="1" applyBorder="1" applyAlignment="1" applyProtection="1">
      <alignment horizontal="center" vertical="distributed" textRotation="255"/>
      <protection locked="0"/>
    </xf>
    <xf numFmtId="0" fontId="45" fillId="0" borderId="88" xfId="0" applyFont="1" applyBorder="1" applyAlignment="1" applyProtection="1">
      <alignment horizontal="center" vertical="center"/>
      <protection locked="0"/>
    </xf>
    <xf numFmtId="0" fontId="45" fillId="0" borderId="86" xfId="0" applyFont="1" applyBorder="1" applyAlignment="1" applyProtection="1">
      <alignment horizontal="center" vertical="center"/>
      <protection locked="0"/>
    </xf>
    <xf numFmtId="0" fontId="45" fillId="0" borderId="87" xfId="0" applyFont="1" applyBorder="1" applyAlignment="1" applyProtection="1">
      <alignment horizontal="center" vertical="center"/>
      <protection locked="0"/>
    </xf>
    <xf numFmtId="0" fontId="45" fillId="0" borderId="222" xfId="0" applyFont="1" applyBorder="1" applyAlignment="1" applyProtection="1">
      <alignment horizontal="center" vertical="center" wrapText="1"/>
      <protection locked="0"/>
    </xf>
    <xf numFmtId="0" fontId="45" fillId="0" borderId="176" xfId="0" applyFont="1" applyBorder="1" applyAlignment="1" applyProtection="1">
      <alignment horizontal="center" vertical="center" wrapText="1"/>
      <protection locked="0"/>
    </xf>
    <xf numFmtId="0" fontId="45" fillId="0" borderId="29" xfId="0" applyFont="1" applyBorder="1" applyAlignment="1" applyProtection="1">
      <alignment horizontal="center" vertical="center"/>
      <protection locked="0"/>
    </xf>
    <xf numFmtId="0" fontId="45" fillId="0" borderId="30" xfId="0" applyFont="1" applyBorder="1" applyAlignment="1" applyProtection="1">
      <alignment horizontal="center" vertical="center"/>
      <protection locked="0"/>
    </xf>
    <xf numFmtId="0" fontId="45" fillId="0" borderId="28" xfId="0" applyFont="1" applyBorder="1" applyAlignment="1" applyProtection="1">
      <alignment horizontal="center" vertical="center"/>
      <protection locked="0"/>
    </xf>
    <xf numFmtId="0" fontId="58" fillId="0" borderId="15" xfId="0" applyFont="1" applyBorder="1" applyAlignment="1">
      <alignment horizontal="distributed" vertical="center" indent="3"/>
    </xf>
    <xf numFmtId="0" fontId="58" fillId="0" borderId="10" xfId="0" applyFont="1" applyBorder="1" applyAlignment="1">
      <alignment horizontal="distributed" vertical="center" indent="3"/>
    </xf>
    <xf numFmtId="0" fontId="58" fillId="0" borderId="33" xfId="0" applyFont="1" applyBorder="1" applyAlignment="1">
      <alignment horizontal="distributed" vertical="center" indent="3"/>
    </xf>
    <xf numFmtId="0" fontId="58" fillId="0" borderId="16" xfId="0" applyFont="1" applyBorder="1" applyAlignment="1">
      <alignment horizontal="distributed" vertical="center" indent="3"/>
    </xf>
    <xf numFmtId="0" fontId="58" fillId="0" borderId="24" xfId="0" applyFont="1" applyBorder="1" applyAlignment="1">
      <alignment horizontal="distributed" vertical="center" indent="3"/>
    </xf>
    <xf numFmtId="0" fontId="58" fillId="0" borderId="30" xfId="0" applyFont="1" applyBorder="1" applyAlignment="1">
      <alignment horizontal="distributed" vertical="center" indent="3"/>
    </xf>
    <xf numFmtId="0" fontId="58" fillId="0" borderId="31" xfId="0" applyFont="1" applyBorder="1" applyAlignment="1">
      <alignment horizontal="distributed" vertical="center" justifyLastLine="1"/>
    </xf>
    <xf numFmtId="0" fontId="45" fillId="0" borderId="17" xfId="0" applyFont="1" applyBorder="1" applyAlignment="1" applyProtection="1">
      <alignment horizontal="center" vertical="center" justifyLastLine="1"/>
      <protection locked="0"/>
    </xf>
    <xf numFmtId="0" fontId="45" fillId="0" borderId="31" xfId="0" applyFont="1" applyBorder="1" applyAlignment="1" applyProtection="1">
      <alignment horizontal="center" vertical="center" justifyLastLine="1"/>
      <protection locked="0"/>
    </xf>
    <xf numFmtId="0" fontId="58" fillId="0" borderId="50" xfId="0" applyFont="1" applyBorder="1" applyAlignment="1">
      <alignment horizontal="center" vertical="center"/>
    </xf>
    <xf numFmtId="0" fontId="58" fillId="0" borderId="85" xfId="0" applyFont="1" applyBorder="1" applyAlignment="1">
      <alignment horizontal="center" vertical="center"/>
    </xf>
    <xf numFmtId="0" fontId="58" fillId="0" borderId="30" xfId="0" applyFont="1" applyBorder="1" applyAlignment="1">
      <alignment horizontal="center" vertical="center"/>
    </xf>
    <xf numFmtId="0" fontId="58" fillId="0" borderId="16" xfId="0" applyFont="1" applyBorder="1" applyAlignment="1">
      <alignment horizontal="center" vertical="center"/>
    </xf>
    <xf numFmtId="0" fontId="58" fillId="0" borderId="78" xfId="0" applyFont="1" applyBorder="1" applyAlignment="1">
      <alignment horizontal="center" vertical="center"/>
    </xf>
    <xf numFmtId="0" fontId="45" fillId="0" borderId="17" xfId="0" applyFont="1" applyBorder="1" applyAlignment="1" applyProtection="1">
      <alignment horizontal="distributed" vertical="center" indent="3"/>
      <protection locked="0"/>
    </xf>
    <xf numFmtId="0" fontId="45" fillId="0" borderId="25" xfId="0" applyFont="1" applyBorder="1" applyAlignment="1" applyProtection="1">
      <alignment horizontal="distributed" vertical="center" indent="3"/>
      <protection locked="0"/>
    </xf>
    <xf numFmtId="0" fontId="45" fillId="0" borderId="31" xfId="0" applyFont="1" applyBorder="1" applyAlignment="1" applyProtection="1">
      <alignment horizontal="distributed" vertical="center" indent="3"/>
      <protection locked="0"/>
    </xf>
    <xf numFmtId="0" fontId="47" fillId="0" borderId="20" xfId="0" applyFont="1" applyBorder="1" applyAlignment="1" applyProtection="1">
      <alignment horizontal="distributed" vertical="center" indent="8"/>
      <protection locked="0"/>
    </xf>
    <xf numFmtId="0" fontId="58" fillId="0" borderId="0" xfId="0" applyFont="1" applyAlignment="1">
      <alignment horizontal="distributed" vertical="center" indent="8"/>
    </xf>
    <xf numFmtId="0" fontId="47" fillId="0" borderId="16" xfId="0" applyFont="1" applyBorder="1" applyAlignment="1" applyProtection="1">
      <alignment horizontal="center" vertical="center" justifyLastLine="1"/>
      <protection locked="0"/>
    </xf>
    <xf numFmtId="0" fontId="47" fillId="0" borderId="24" xfId="0" applyFont="1" applyBorder="1" applyAlignment="1" applyProtection="1">
      <alignment horizontal="center" vertical="center" justifyLastLine="1"/>
      <protection locked="0"/>
    </xf>
    <xf numFmtId="0" fontId="47" fillId="0" borderId="0" xfId="0" applyFont="1" applyAlignment="1" applyProtection="1">
      <alignment horizontal="distributed" vertical="center" indent="8"/>
      <protection locked="0"/>
    </xf>
    <xf numFmtId="0" fontId="47" fillId="0" borderId="16" xfId="0" applyFont="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0" fontId="47" fillId="0" borderId="44" xfId="0" applyFont="1" applyBorder="1" applyAlignment="1" applyProtection="1">
      <alignment horizontal="center" vertical="center" justifyLastLine="1"/>
      <protection locked="0"/>
    </xf>
    <xf numFmtId="0" fontId="47" fillId="0" borderId="4" xfId="0" applyFont="1" applyBorder="1" applyAlignment="1" applyProtection="1">
      <alignment horizontal="center" vertical="center" justifyLastLine="1"/>
      <protection locked="0"/>
    </xf>
    <xf numFmtId="0" fontId="45" fillId="0" borderId="104" xfId="0" applyFont="1" applyBorder="1" applyAlignment="1" applyProtection="1">
      <alignment horizontal="center" vertical="center" textRotation="255"/>
      <protection locked="0"/>
    </xf>
    <xf numFmtId="0" fontId="45" fillId="0" borderId="105" xfId="0" applyFont="1" applyBorder="1" applyAlignment="1" applyProtection="1">
      <alignment horizontal="center" vertical="center" textRotation="255"/>
      <protection locked="0"/>
    </xf>
    <xf numFmtId="0" fontId="58" fillId="0" borderId="20" xfId="0" applyFont="1" applyBorder="1" applyAlignment="1">
      <alignment horizontal="distributed" vertical="center" justifyLastLine="1"/>
    </xf>
    <xf numFmtId="0" fontId="47" fillId="0" borderId="20" xfId="0" applyFont="1" applyBorder="1" applyAlignment="1" applyProtection="1">
      <alignment horizontal="center" vertical="center" justifyLastLine="1"/>
      <protection locked="0"/>
    </xf>
    <xf numFmtId="0" fontId="47" fillId="0" borderId="0" xfId="0" applyFont="1" applyAlignment="1" applyProtection="1">
      <alignment horizontal="center" vertical="center" justifyLastLine="1"/>
      <protection locked="0"/>
    </xf>
    <xf numFmtId="0" fontId="47" fillId="0" borderId="16" xfId="0" applyFont="1" applyBorder="1" applyAlignment="1" applyProtection="1">
      <alignment horizontal="distributed" vertical="center" indent="8"/>
      <protection locked="0"/>
    </xf>
    <xf numFmtId="0" fontId="58" fillId="0" borderId="24" xfId="0" applyFont="1" applyBorder="1" applyAlignment="1">
      <alignment horizontal="distributed" vertical="center" indent="8"/>
    </xf>
    <xf numFmtId="41" fontId="45" fillId="0" borderId="28" xfId="0" applyNumberFormat="1" applyFont="1" applyBorder="1" applyAlignment="1">
      <alignment vertical="center"/>
    </xf>
    <xf numFmtId="41" fontId="45" fillId="0" borderId="30" xfId="0" applyNumberFormat="1" applyFont="1" applyBorder="1" applyAlignment="1">
      <alignment vertical="center"/>
    </xf>
    <xf numFmtId="41" fontId="45" fillId="0" borderId="79" xfId="0" applyNumberFormat="1" applyFont="1" applyBorder="1" applyAlignment="1">
      <alignment horizontal="center" vertical="center"/>
    </xf>
    <xf numFmtId="41" fontId="45" fillId="0" borderId="80" xfId="0" applyNumberFormat="1" applyFont="1" applyBorder="1" applyAlignment="1">
      <alignment horizontal="center" vertical="center"/>
    </xf>
    <xf numFmtId="0" fontId="45" fillId="0" borderId="15" xfId="0" applyFont="1" applyBorder="1" applyAlignment="1">
      <alignment horizontal="center" vertical="center"/>
    </xf>
    <xf numFmtId="0" fontId="45" fillId="0" borderId="10" xfId="0" applyFont="1" applyBorder="1" applyAlignment="1">
      <alignment horizontal="center" vertical="center"/>
    </xf>
    <xf numFmtId="0" fontId="45" fillId="0" borderId="33" xfId="0" applyFont="1" applyBorder="1" applyAlignment="1">
      <alignment horizontal="center" vertical="center"/>
    </xf>
    <xf numFmtId="0" fontId="45" fillId="0" borderId="12" xfId="0" applyFont="1" applyBorder="1" applyAlignment="1">
      <alignment horizontal="center" vertical="center"/>
    </xf>
    <xf numFmtId="0" fontId="45" fillId="0" borderId="13" xfId="0" applyFont="1" applyBorder="1" applyAlignment="1">
      <alignment horizontal="center" vertical="center"/>
    </xf>
    <xf numFmtId="41" fontId="45" fillId="0" borderId="19" xfId="0" applyNumberFormat="1" applyFont="1" applyBorder="1" applyAlignment="1">
      <alignment horizontal="center" vertical="center"/>
    </xf>
    <xf numFmtId="41" fontId="45" fillId="0" borderId="171" xfId="0" applyNumberFormat="1" applyFont="1" applyBorder="1" applyAlignment="1">
      <alignment horizontal="center" vertical="center"/>
    </xf>
    <xf numFmtId="41" fontId="45" fillId="0" borderId="83" xfId="0" applyNumberFormat="1" applyFont="1" applyBorder="1" applyAlignment="1">
      <alignment horizontal="center" vertical="center"/>
    </xf>
    <xf numFmtId="41" fontId="45" fillId="0" borderId="84" xfId="0" applyNumberFormat="1" applyFont="1" applyBorder="1" applyAlignment="1">
      <alignment horizontal="center" vertical="center"/>
    </xf>
    <xf numFmtId="41" fontId="45" fillId="0" borderId="28" xfId="0" applyNumberFormat="1" applyFont="1" applyBorder="1" applyAlignment="1">
      <alignment horizontal="center" vertical="center"/>
    </xf>
    <xf numFmtId="41" fontId="45" fillId="0" borderId="29" xfId="0" applyNumberFormat="1" applyFont="1" applyBorder="1" applyAlignment="1">
      <alignment horizontal="center" vertical="center"/>
    </xf>
    <xf numFmtId="0" fontId="45" fillId="0" borderId="28" xfId="0" applyFont="1" applyBorder="1" applyAlignment="1">
      <alignment horizontal="distributed" vertical="center"/>
    </xf>
    <xf numFmtId="0" fontId="47" fillId="0" borderId="34" xfId="0" applyFont="1" applyBorder="1" applyAlignment="1">
      <alignment horizontal="distributed" vertical="center"/>
    </xf>
    <xf numFmtId="0" fontId="47" fillId="0" borderId="24" xfId="0" applyFont="1" applyBorder="1" applyAlignment="1">
      <alignment horizontal="distributed" vertical="center"/>
    </xf>
    <xf numFmtId="41" fontId="45" fillId="0" borderId="22" xfId="0" applyNumberFormat="1" applyFont="1" applyBorder="1" applyAlignment="1">
      <alignment horizontal="center" vertical="center"/>
    </xf>
    <xf numFmtId="41" fontId="45" fillId="0" borderId="91" xfId="0" applyNumberFormat="1" applyFont="1" applyBorder="1" applyAlignment="1">
      <alignment horizontal="center" vertical="center"/>
    </xf>
    <xf numFmtId="0" fontId="45" fillId="0" borderId="104" xfId="0" applyFont="1" applyBorder="1" applyAlignment="1">
      <alignment horizontal="center" vertical="center"/>
    </xf>
    <xf numFmtId="0" fontId="45" fillId="0" borderId="105" xfId="0" applyFont="1" applyBorder="1" applyAlignment="1">
      <alignment horizontal="center" vertical="center"/>
    </xf>
    <xf numFmtId="0" fontId="45" fillId="0" borderId="25" xfId="0" applyFont="1" applyBorder="1" applyAlignment="1">
      <alignment horizontal="distributed" vertical="center"/>
    </xf>
    <xf numFmtId="0" fontId="45" fillId="0" borderId="26" xfId="0" applyFont="1" applyBorder="1" applyAlignment="1">
      <alignment horizontal="distributed" vertical="center"/>
    </xf>
    <xf numFmtId="0" fontId="45" fillId="0" borderId="34" xfId="0" applyFont="1" applyBorder="1" applyAlignment="1">
      <alignment horizontal="distributed" vertical="center" shrinkToFit="1"/>
    </xf>
    <xf numFmtId="0" fontId="45" fillId="0" borderId="24" xfId="0" applyFont="1" applyBorder="1" applyAlignment="1">
      <alignment horizontal="distributed" vertical="center" shrinkToFit="1"/>
    </xf>
    <xf numFmtId="0" fontId="61" fillId="0" borderId="4" xfId="4" applyFont="1" applyBorder="1" applyAlignment="1">
      <alignment horizontal="left" vertical="center"/>
    </xf>
    <xf numFmtId="0" fontId="45" fillId="0" borderId="34" xfId="0" applyFont="1" applyBorder="1" applyAlignment="1">
      <alignment horizontal="left" vertical="center"/>
    </xf>
    <xf numFmtId="0" fontId="45" fillId="0" borderId="25" xfId="0" applyFont="1" applyBorder="1" applyAlignment="1">
      <alignment horizontal="left" vertical="center"/>
    </xf>
    <xf numFmtId="0" fontId="45" fillId="0" borderId="28" xfId="0" applyFont="1" applyBorder="1" applyAlignment="1">
      <alignment horizontal="distributed" vertical="center" wrapText="1"/>
    </xf>
    <xf numFmtId="0" fontId="45" fillId="0" borderId="29" xfId="0" applyFont="1" applyBorder="1" applyAlignment="1">
      <alignment horizontal="distributed" vertical="center" wrapText="1"/>
    </xf>
    <xf numFmtId="0" fontId="45" fillId="0" borderId="30" xfId="0" applyFont="1" applyBorder="1" applyAlignment="1">
      <alignment horizontal="distributed" vertical="center" wrapText="1"/>
    </xf>
    <xf numFmtId="0" fontId="45" fillId="0" borderId="34" xfId="0" applyFont="1" applyBorder="1" applyAlignment="1">
      <alignment horizontal="distributed" vertical="center" wrapText="1" shrinkToFit="1"/>
    </xf>
    <xf numFmtId="0" fontId="45" fillId="0" borderId="4" xfId="0" applyFont="1" applyBorder="1" applyAlignment="1">
      <alignment horizontal="distributed" vertical="center" wrapText="1" shrinkToFit="1"/>
    </xf>
    <xf numFmtId="0" fontId="47" fillId="0" borderId="4" xfId="0" applyFont="1" applyBorder="1" applyAlignment="1">
      <alignment horizontal="distributed" vertical="center"/>
    </xf>
    <xf numFmtId="0" fontId="45" fillId="0" borderId="145" xfId="0" applyFont="1" applyBorder="1" applyAlignment="1">
      <alignment horizontal="distributed" vertical="center"/>
    </xf>
    <xf numFmtId="0" fontId="45" fillId="0" borderId="34" xfId="0" applyFont="1" applyBorder="1" applyAlignment="1">
      <alignment horizontal="left" vertical="center" shrinkToFit="1"/>
    </xf>
    <xf numFmtId="0" fontId="45" fillId="0" borderId="25" xfId="0" applyFont="1" applyBorder="1" applyAlignment="1">
      <alignment horizontal="left" vertical="center" shrinkToFit="1"/>
    </xf>
    <xf numFmtId="0" fontId="58" fillId="0" borderId="25" xfId="0" applyFont="1" applyBorder="1" applyAlignment="1">
      <alignment horizontal="distributed" vertical="center"/>
    </xf>
    <xf numFmtId="41" fontId="45" fillId="0" borderId="83" xfId="0" applyNumberFormat="1" applyFont="1" applyBorder="1" applyAlignment="1">
      <alignment vertical="center"/>
    </xf>
    <xf numFmtId="41" fontId="45" fillId="0" borderId="85" xfId="0" applyNumberFormat="1" applyFont="1" applyBorder="1" applyAlignment="1">
      <alignment vertical="center"/>
    </xf>
    <xf numFmtId="41" fontId="45" fillId="0" borderId="19" xfId="0" applyNumberFormat="1" applyFont="1" applyBorder="1" applyAlignment="1">
      <alignment vertical="center"/>
    </xf>
    <xf numFmtId="41" fontId="45" fillId="0" borderId="50" xfId="0" applyNumberFormat="1" applyFont="1" applyBorder="1" applyAlignment="1">
      <alignment vertical="center"/>
    </xf>
    <xf numFmtId="0" fontId="47" fillId="0" borderId="34" xfId="0" applyFont="1" applyBorder="1" applyAlignment="1">
      <alignment horizontal="center" vertical="center"/>
    </xf>
    <xf numFmtId="0" fontId="47" fillId="0" borderId="0" xfId="0" applyFont="1" applyAlignment="1">
      <alignment horizontal="center" vertical="center"/>
    </xf>
    <xf numFmtId="0" fontId="47" fillId="0" borderId="24" xfId="0" applyFont="1" applyBorder="1" applyAlignment="1">
      <alignment horizontal="center" vertical="center"/>
    </xf>
    <xf numFmtId="41" fontId="45" fillId="0" borderId="23" xfId="0" applyNumberFormat="1" applyFont="1" applyBorder="1" applyAlignment="1">
      <alignment vertical="center"/>
    </xf>
    <xf numFmtId="41" fontId="45" fillId="0" borderId="16" xfId="0" applyNumberFormat="1" applyFont="1" applyBorder="1" applyAlignment="1">
      <alignment vertical="center"/>
    </xf>
    <xf numFmtId="41" fontId="45" fillId="0" borderId="171" xfId="0" applyNumberFormat="1" applyFont="1" applyBorder="1" applyAlignment="1">
      <alignment vertical="center"/>
    </xf>
    <xf numFmtId="41" fontId="45" fillId="0" borderId="84" xfId="0" applyNumberFormat="1" applyFont="1" applyBorder="1" applyAlignment="1">
      <alignment vertical="center"/>
    </xf>
    <xf numFmtId="41" fontId="45" fillId="0" borderId="79" xfId="0" applyNumberFormat="1" applyFont="1" applyBorder="1" applyAlignment="1">
      <alignment vertical="center"/>
    </xf>
    <xf numFmtId="41" fontId="45" fillId="0" borderId="78" xfId="0" applyNumberFormat="1" applyFont="1" applyBorder="1" applyAlignment="1">
      <alignment vertical="center"/>
    </xf>
    <xf numFmtId="41" fontId="45" fillId="0" borderId="29" xfId="0" applyNumberFormat="1" applyFont="1" applyBorder="1" applyAlignment="1">
      <alignment vertical="center"/>
    </xf>
    <xf numFmtId="41" fontId="45" fillId="0" borderId="50" xfId="0" applyNumberFormat="1" applyFont="1" applyBorder="1" applyAlignment="1">
      <alignment horizontal="center" vertical="center"/>
    </xf>
    <xf numFmtId="41" fontId="45" fillId="0" borderId="85" xfId="0" applyNumberFormat="1" applyFont="1" applyBorder="1" applyAlignment="1">
      <alignment horizontal="center" vertical="center"/>
    </xf>
    <xf numFmtId="41" fontId="45" fillId="0" borderId="30" xfId="0" applyNumberFormat="1" applyFont="1" applyBorder="1" applyAlignment="1">
      <alignment horizontal="center" vertical="center"/>
    </xf>
    <xf numFmtId="41" fontId="45" fillId="0" borderId="78" xfId="0" applyNumberFormat="1" applyFont="1" applyBorder="1" applyAlignment="1">
      <alignment horizontal="center" vertical="center"/>
    </xf>
    <xf numFmtId="0" fontId="58" fillId="0" borderId="17" xfId="0" applyFont="1" applyBorder="1" applyAlignment="1">
      <alignment vertical="center"/>
    </xf>
    <xf numFmtId="0" fontId="58" fillId="0" borderId="25" xfId="0" applyFont="1" applyBorder="1" applyAlignment="1">
      <alignment vertical="center"/>
    </xf>
    <xf numFmtId="0" fontId="58" fillId="0" borderId="31" xfId="0" applyFont="1" applyBorder="1" applyAlignment="1">
      <alignment vertical="center"/>
    </xf>
    <xf numFmtId="41" fontId="45" fillId="0" borderId="77" xfId="0" applyNumberFormat="1" applyFont="1" applyBorder="1" applyAlignment="1">
      <alignment horizontal="center" vertical="center"/>
    </xf>
    <xf numFmtId="41" fontId="45" fillId="0" borderId="19" xfId="0" applyNumberFormat="1" applyFont="1" applyBorder="1" applyAlignment="1">
      <alignment horizontal="center" vertical="center" wrapText="1"/>
    </xf>
    <xf numFmtId="41" fontId="45" fillId="0" borderId="171" xfId="0" applyNumberFormat="1" applyFont="1" applyBorder="1" applyAlignment="1">
      <alignment horizontal="center" vertical="center" wrapText="1"/>
    </xf>
    <xf numFmtId="41" fontId="45" fillId="0" borderId="50" xfId="0" applyNumberFormat="1" applyFont="1" applyBorder="1" applyAlignment="1">
      <alignment horizontal="center" vertical="center" wrapText="1"/>
    </xf>
    <xf numFmtId="41" fontId="45" fillId="0" borderId="83" xfId="0" applyNumberFormat="1" applyFont="1" applyBorder="1" applyAlignment="1">
      <alignment horizontal="center" vertical="center" wrapText="1"/>
    </xf>
    <xf numFmtId="41" fontId="45" fillId="0" borderId="84" xfId="0" applyNumberFormat="1" applyFont="1" applyBorder="1" applyAlignment="1">
      <alignment horizontal="center" vertical="center" wrapText="1"/>
    </xf>
    <xf numFmtId="41" fontId="45" fillId="0" borderId="85" xfId="0" applyNumberFormat="1" applyFont="1" applyBorder="1" applyAlignment="1">
      <alignment horizontal="center" vertical="center" wrapText="1"/>
    </xf>
    <xf numFmtId="0" fontId="47" fillId="0" borderId="0" xfId="4" applyFont="1" applyAlignment="1">
      <alignment horizontal="distributed" vertical="center"/>
    </xf>
    <xf numFmtId="0" fontId="45" fillId="0" borderId="145" xfId="0" applyFont="1" applyBorder="1" applyAlignment="1">
      <alignment horizontal="distributed" vertical="center" wrapText="1"/>
    </xf>
    <xf numFmtId="41" fontId="45" fillId="0" borderId="22" xfId="0" applyNumberFormat="1" applyFont="1" applyBorder="1" applyAlignment="1">
      <alignment vertical="center"/>
    </xf>
    <xf numFmtId="41" fontId="45" fillId="0" borderId="44" xfId="0" applyNumberFormat="1" applyFont="1" applyBorder="1" applyAlignment="1">
      <alignment vertical="center"/>
    </xf>
    <xf numFmtId="41" fontId="45" fillId="0" borderId="80" xfId="0" applyNumberFormat="1" applyFont="1" applyBorder="1" applyAlignment="1">
      <alignment vertical="center"/>
    </xf>
    <xf numFmtId="41" fontId="45" fillId="0" borderId="23" xfId="0" applyNumberFormat="1" applyFont="1" applyBorder="1" applyAlignment="1">
      <alignment horizontal="center" vertical="center" wrapText="1"/>
    </xf>
    <xf numFmtId="41" fontId="45" fillId="0" borderId="16" xfId="0" applyNumberFormat="1" applyFont="1" applyBorder="1" applyAlignment="1">
      <alignment horizontal="center" vertical="center" wrapText="1"/>
    </xf>
    <xf numFmtId="41" fontId="45" fillId="0" borderId="79" xfId="0" applyNumberFormat="1" applyFont="1" applyBorder="1" applyAlignment="1">
      <alignment horizontal="center" vertical="center" wrapText="1"/>
    </xf>
    <xf numFmtId="41" fontId="45" fillId="0" borderId="78" xfId="0" applyNumberFormat="1" applyFont="1" applyBorder="1" applyAlignment="1">
      <alignment horizontal="center" vertical="center" wrapText="1"/>
    </xf>
    <xf numFmtId="0" fontId="58" fillId="0" borderId="171" xfId="0" applyFont="1" applyBorder="1" applyAlignment="1">
      <alignment vertical="center"/>
    </xf>
    <xf numFmtId="0" fontId="58" fillId="0" borderId="22" xfId="0" applyFont="1" applyBorder="1" applyAlignment="1">
      <alignment vertical="center"/>
    </xf>
    <xf numFmtId="0" fontId="58" fillId="0" borderId="84" xfId="0" applyFont="1" applyBorder="1" applyAlignment="1">
      <alignment vertical="center"/>
    </xf>
    <xf numFmtId="0" fontId="58" fillId="0" borderId="91" xfId="0" applyFont="1" applyBorder="1" applyAlignment="1">
      <alignment vertical="center"/>
    </xf>
    <xf numFmtId="0" fontId="58" fillId="0" borderId="31" xfId="0" applyFont="1" applyBorder="1" applyAlignment="1">
      <alignment horizontal="distributed" vertical="center"/>
    </xf>
    <xf numFmtId="0" fontId="45" fillId="0" borderId="343" xfId="0" applyFont="1" applyBorder="1" applyAlignment="1">
      <alignment vertical="center"/>
    </xf>
    <xf numFmtId="0" fontId="58" fillId="0" borderId="344" xfId="0" applyFont="1" applyBorder="1" applyAlignment="1">
      <alignment vertical="center"/>
    </xf>
    <xf numFmtId="0" fontId="58" fillId="0" borderId="345" xfId="0" applyFont="1" applyBorder="1" applyAlignment="1">
      <alignment vertical="center"/>
    </xf>
    <xf numFmtId="41" fontId="45" fillId="0" borderId="77" xfId="0" applyNumberFormat="1" applyFont="1" applyBorder="1" applyAlignment="1">
      <alignment horizontal="center" vertical="center" wrapText="1"/>
    </xf>
    <xf numFmtId="41" fontId="45" fillId="0" borderId="77" xfId="0" applyNumberFormat="1" applyFont="1" applyBorder="1" applyAlignment="1">
      <alignment vertical="center"/>
    </xf>
    <xf numFmtId="0" fontId="58" fillId="0" borderId="77" xfId="0" applyFont="1" applyBorder="1" applyAlignment="1">
      <alignment vertical="center"/>
    </xf>
    <xf numFmtId="0" fontId="58" fillId="0" borderId="80" xfId="0" applyFont="1" applyBorder="1" applyAlignment="1">
      <alignment vertical="center"/>
    </xf>
    <xf numFmtId="41" fontId="45" fillId="0" borderId="20" xfId="0" applyNumberFormat="1" applyFont="1" applyBorder="1" applyAlignment="1">
      <alignment vertical="center"/>
    </xf>
    <xf numFmtId="0" fontId="52" fillId="0" borderId="6" xfId="0" applyFont="1" applyFill="1" applyBorder="1" applyAlignment="1" applyProtection="1">
      <alignment horizontal="center" vertical="center"/>
      <protection locked="0"/>
    </xf>
    <xf numFmtId="0" fontId="52" fillId="0" borderId="16" xfId="0" applyFont="1" applyFill="1" applyBorder="1" applyAlignment="1" applyProtection="1">
      <alignment horizontal="center" vertical="center"/>
      <protection locked="0"/>
    </xf>
    <xf numFmtId="0" fontId="45" fillId="0" borderId="24" xfId="0" applyFont="1" applyFill="1" applyBorder="1" applyAlignment="1" applyProtection="1">
      <alignment horizontal="distributed" vertical="center"/>
      <protection locked="0"/>
    </xf>
    <xf numFmtId="0" fontId="52" fillId="0" borderId="30" xfId="0" applyFont="1" applyFill="1" applyBorder="1" applyAlignment="1" applyProtection="1">
      <alignment vertical="center"/>
      <protection locked="0"/>
    </xf>
    <xf numFmtId="0" fontId="52" fillId="0" borderId="16" xfId="0" applyFont="1" applyFill="1" applyBorder="1" applyAlignment="1" applyProtection="1">
      <alignment vertical="center"/>
      <protection locked="0"/>
    </xf>
    <xf numFmtId="0" fontId="45" fillId="0" borderId="24" xfId="0" applyFont="1" applyFill="1" applyBorder="1" applyAlignment="1" applyProtection="1">
      <alignment vertical="center"/>
      <protection locked="0"/>
    </xf>
    <xf numFmtId="0" fontId="45" fillId="0" borderId="24" xfId="0" applyFont="1" applyFill="1" applyBorder="1" applyAlignment="1" applyProtection="1">
      <alignment horizontal="center" vertical="center"/>
      <protection locked="0"/>
    </xf>
    <xf numFmtId="0" fontId="52" fillId="0" borderId="30" xfId="0" applyFont="1" applyFill="1" applyBorder="1" applyAlignment="1" applyProtection="1">
      <alignment horizontal="center" vertical="center"/>
      <protection locked="0"/>
    </xf>
    <xf numFmtId="0" fontId="52" fillId="0" borderId="24" xfId="0" applyFont="1" applyFill="1" applyBorder="1" applyAlignment="1" applyProtection="1">
      <alignment horizontal="center" vertical="center"/>
      <protection locked="0"/>
    </xf>
    <xf numFmtId="0" fontId="47" fillId="0" borderId="24" xfId="0" applyFont="1" applyFill="1" applyBorder="1" applyAlignment="1" applyProtection="1">
      <alignment horizontal="distributed" vertical="center"/>
      <protection locked="0"/>
    </xf>
    <xf numFmtId="0" fontId="64" fillId="0" borderId="218" xfId="0" applyFont="1" applyFill="1" applyBorder="1" applyAlignment="1" applyProtection="1">
      <alignment horizontal="center" vertical="center"/>
      <protection locked="0"/>
    </xf>
  </cellXfs>
  <cellStyles count="7">
    <cellStyle name="桁区切り" xfId="5" builtinId="6"/>
    <cellStyle name="桁区切り 2" xfId="1" xr:uid="{00000000-0005-0000-0000-000001000000}"/>
    <cellStyle name="桁区切り 2 2" xfId="6" xr:uid="{00000000-0005-0000-0000-000033000000}"/>
    <cellStyle name="標準" xfId="0" builtinId="0"/>
    <cellStyle name="標準 2" xfId="2" xr:uid="{00000000-0005-0000-0000-000003000000}"/>
    <cellStyle name="標準 2 2" xfId="3" xr:uid="{00000000-0005-0000-0000-000004000000}"/>
    <cellStyle name="標準 3"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horzOverflow="overflow" tIns="45720" rIns="91440" anchor="ctr"/>
          <a:lstStyle/>
          <a:p>
            <a:pPr algn="ctr" rtl="0">
              <a:defRPr sz="1800" i="0" u="none" strike="noStrike" baseline="0">
                <a:solidFill>
                  <a:schemeClr val="tx1"/>
                </a:solidFill>
              </a:defRPr>
            </a:pPr>
            <a:r>
              <a:rPr lang="ja-JP" altLang="en-US" sz="1800" b="1" i="0" u="none" strike="noStrike" baseline="0">
                <a:solidFill>
                  <a:schemeClr val="tx1"/>
                </a:solidFill>
              </a:rPr>
              <a:t>　</a:t>
            </a:r>
            <a:r>
              <a:rPr lang="ja-JP" altLang="en-US" sz="1000" b="1" i="0" u="none" strike="noStrike" baseline="0">
                <a:solidFill>
                  <a:schemeClr val="tx1"/>
                </a:solidFill>
              </a:rPr>
              <a:t>幼　稚　園　園　児　数　の　推　移</a:t>
            </a:r>
            <a:r>
              <a:rPr lang="ja-JP" altLang="en-US" sz="1800" b="1" i="0" u="none" strike="noStrike" baseline="0">
                <a:solidFill>
                  <a:schemeClr val="tx1"/>
                </a:solidFill>
              </a:rPr>
              <a:t>　</a:t>
            </a:r>
          </a:p>
        </c:rich>
      </c:tx>
      <c:overlay val="0"/>
    </c:title>
    <c:autoTitleDeleted val="0"/>
    <c:plotArea>
      <c:layout>
        <c:manualLayout>
          <c:layoutTarget val="inner"/>
          <c:xMode val="edge"/>
          <c:yMode val="edge"/>
          <c:x val="9.4570967360867147E-2"/>
          <c:y val="0.25834733158355205"/>
          <c:w val="0.82199892031629151"/>
          <c:h val="0.58735362352820442"/>
        </c:manualLayout>
      </c:layout>
      <c:barChart>
        <c:barDir val="col"/>
        <c:grouping val="clustered"/>
        <c:varyColors val="0"/>
        <c:ser>
          <c:idx val="1"/>
          <c:order val="0"/>
          <c:tx>
            <c:strRef>
              <c:f>'1～6 '!$AX$28</c:f>
              <c:strCache>
                <c:ptCount val="1"/>
                <c:pt idx="0">
                  <c:v>園児数</c:v>
                </c:pt>
              </c:strCache>
            </c:strRef>
          </c:tx>
          <c:spPr>
            <a:solidFill>
              <a:srgbClr val="CCFFCC"/>
            </a:solidFill>
            <a:ln>
              <a:solidFill>
                <a:schemeClr val="tx1"/>
              </a:solidFill>
            </a:ln>
          </c:spPr>
          <c:invertIfNegative val="0"/>
          <c:dLbls>
            <c:spPr>
              <a:solidFill>
                <a:srgbClr val="FFFFFF"/>
              </a:solidFill>
              <a:ln>
                <a:solidFill>
                  <a:schemeClr val="bg1"/>
                </a:solidFill>
              </a:ln>
            </c:spPr>
            <c:txPr>
              <a:bodyPr rot="0" horzOverflow="overflow" tIns="45720" rIns="91440" anchor="ctr"/>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'1～6 '!$AW$29:$AW$38</c:f>
              <c:strCache>
                <c:ptCount val="10"/>
                <c:pt idx="0">
                  <c:v>H27</c:v>
                </c:pt>
                <c:pt idx="1">
                  <c:v>H28</c:v>
                </c:pt>
                <c:pt idx="2">
                  <c:v>H29</c:v>
                </c:pt>
                <c:pt idx="3">
                  <c:v>H30</c:v>
                </c:pt>
                <c:pt idx="4">
                  <c:v>R1</c:v>
                </c:pt>
                <c:pt idx="5">
                  <c:v>R2</c:v>
                </c:pt>
                <c:pt idx="6">
                  <c:v>R3</c:v>
                </c:pt>
                <c:pt idx="7">
                  <c:v>R4</c:v>
                </c:pt>
                <c:pt idx="8">
                  <c:v>R5</c:v>
                </c:pt>
                <c:pt idx="9">
                  <c:v>R6</c:v>
                </c:pt>
              </c:strCache>
            </c:strRef>
          </c:cat>
          <c:val>
            <c:numRef>
              <c:f>'1～6 '!$AX$29:$AX$38</c:f>
              <c:numCache>
                <c:formatCode>#,##0_);[Red]\(#,##0\)</c:formatCode>
                <c:ptCount val="10"/>
                <c:pt idx="0">
                  <c:v>6533</c:v>
                </c:pt>
                <c:pt idx="1">
                  <c:v>6013</c:v>
                </c:pt>
                <c:pt idx="2">
                  <c:v>5734</c:v>
                </c:pt>
                <c:pt idx="3">
                  <c:v>5078</c:v>
                </c:pt>
                <c:pt idx="4">
                  <c:v>4877</c:v>
                </c:pt>
                <c:pt idx="5">
                  <c:v>4632</c:v>
                </c:pt>
                <c:pt idx="6">
                  <c:v>4287</c:v>
                </c:pt>
                <c:pt idx="7">
                  <c:v>3820</c:v>
                </c:pt>
                <c:pt idx="8">
                  <c:v>3404</c:v>
                </c:pt>
                <c:pt idx="9">
                  <c:v>3000</c:v>
                </c:pt>
              </c:numCache>
            </c:numRef>
          </c:val>
          <c:extLst>
            <c:ext xmlns:c16="http://schemas.microsoft.com/office/drawing/2014/chart" uri="{C3380CC4-5D6E-409C-BE32-E72D297353CC}">
              <c16:uniqueId val="{00000000-A828-49C2-A169-F5C176998B0A}"/>
            </c:ext>
          </c:extLst>
        </c:ser>
        <c:dLbls>
          <c:showLegendKey val="0"/>
          <c:showVal val="0"/>
          <c:showCatName val="0"/>
          <c:showSerName val="0"/>
          <c:showPercent val="0"/>
          <c:showBubbleSize val="0"/>
        </c:dLbls>
        <c:gapWidth val="70"/>
        <c:axId val="347817528"/>
        <c:axId val="347812824"/>
      </c:barChart>
      <c:catAx>
        <c:axId val="347817528"/>
        <c:scaling>
          <c:orientation val="minMax"/>
        </c:scaling>
        <c:delete val="0"/>
        <c:axPos val="b"/>
        <c:numFmt formatCode="General" sourceLinked="1"/>
        <c:majorTickMark val="in"/>
        <c:minorTickMark val="none"/>
        <c:tickLblPos val="nextTo"/>
        <c:spPr>
          <a:ln>
            <a:solidFill>
              <a:schemeClr val="tx1"/>
            </a:solidFill>
          </a:ln>
        </c:spPr>
        <c:txPr>
          <a:bodyPr horzOverflow="overflow" tIns="45720" rIns="91440" anchor="ctr"/>
          <a:lstStyle/>
          <a:p>
            <a:pPr algn="ctr" rtl="0">
              <a:defRPr sz="1000">
                <a:solidFill>
                  <a:schemeClr val="tx1"/>
                </a:solidFill>
              </a:defRPr>
            </a:pPr>
            <a:endParaRPr lang="ja-JP"/>
          </a:p>
        </c:txPr>
        <c:crossAx val="347812824"/>
        <c:crosses val="autoZero"/>
        <c:auto val="1"/>
        <c:lblAlgn val="ctr"/>
        <c:lblOffset val="100"/>
        <c:noMultiLvlLbl val="0"/>
      </c:catAx>
      <c:valAx>
        <c:axId val="347812824"/>
        <c:scaling>
          <c:orientation val="minMax"/>
          <c:max val="7000"/>
          <c:min val="2000"/>
        </c:scaling>
        <c:delete val="0"/>
        <c:axPos val="l"/>
        <c:majorGridlines>
          <c:spPr>
            <a:ln>
              <a:solidFill>
                <a:schemeClr val="bg1"/>
              </a:solidFill>
            </a:ln>
          </c:spPr>
        </c:majorGridlines>
        <c:numFmt formatCode="#,##0_);[Red]\(#,##0\)" sourceLinked="1"/>
        <c:majorTickMark val="in"/>
        <c:minorTickMark val="none"/>
        <c:tickLblPos val="nextTo"/>
        <c:spPr>
          <a:ln>
            <a:solidFill>
              <a:sysClr val="windowText" lastClr="000000"/>
            </a:solidFill>
          </a:ln>
        </c:spPr>
        <c:txPr>
          <a:bodyPr horzOverflow="overflow" tIns="45720" rIns="91440" anchor="ctr"/>
          <a:lstStyle/>
          <a:p>
            <a:pPr algn="ctr" rtl="0">
              <a:defRPr sz="1000" baseline="0">
                <a:solidFill>
                  <a:schemeClr val="tx1"/>
                </a:solidFill>
              </a:defRPr>
            </a:pPr>
            <a:endParaRPr lang="ja-JP"/>
          </a:p>
        </c:txPr>
        <c:crossAx val="347817528"/>
        <c:crosses val="autoZero"/>
        <c:crossBetween val="between"/>
        <c:majorUnit val="1000"/>
      </c:valAx>
    </c:plotArea>
    <c:plotVisOnly val="1"/>
    <c:dispBlanksAs val="gap"/>
    <c:showDLblsOverMax val="0"/>
  </c:chart>
  <c:spPr>
    <a:ln w="22225">
      <a:solidFill>
        <a:schemeClr val="tx1"/>
      </a:solidFill>
    </a:ln>
  </c:spPr>
  <c:txPr>
    <a:bodyPr horzOverflow="overflow" tIns="45720" rIns="91440" anchor="ctr"/>
    <a:lstStyle/>
    <a:p>
      <a:pPr algn="ctr" rtl="0">
        <a:defRPr lang="ja-JP" altLang="en-US" sz="1000">
          <a:solidFill>
            <a:schemeClr val="tx1"/>
          </a:solidFill>
        </a:defRPr>
      </a:pPr>
      <a:endParaRPr lang="ja-JP"/>
    </a:p>
  </c:txPr>
  <c:printSettings>
    <c:headerFooter/>
    <c:pageMargins b="0.75000000000000411" l="0.70000000000000062" r="0.70000000000000062" t="0.75000000000000411" header="0.30000000000000032" footer="0.30000000000000032"/>
    <c:pageSetup paperSize="9"/>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tIns="45720" rIns="91440" anchor="ctr"/>
          <a:lstStyle/>
          <a:p>
            <a:pPr algn="ctr" rtl="0">
              <a:defRPr sz="1000" i="0" u="none" strike="noStrike" baseline="0">
                <a:solidFill>
                  <a:srgbClr val="000000"/>
                </a:solidFill>
                <a:latin typeface="ＭＳ ゴシック"/>
                <a:ea typeface="ＭＳ ゴシック"/>
              </a:defRPr>
            </a:pPr>
            <a:r>
              <a:rPr lang="ja-JP" altLang="en-US" sz="1000" b="1" i="0" u="none" strike="noStrike" baseline="0">
                <a:solidFill>
                  <a:srgbClr val="000000"/>
                </a:solidFill>
                <a:latin typeface="ＭＳ ゴシック"/>
                <a:ea typeface="ＭＳ ゴシック"/>
              </a:rPr>
              <a:t>児　童　数　の　推　移</a:t>
            </a:r>
          </a:p>
        </c:rich>
      </c:tx>
      <c:layout>
        <c:manualLayout>
          <c:xMode val="edge"/>
          <c:yMode val="edge"/>
          <c:x val="0.36984975051634528"/>
          <c:y val="5.7470816147981503E-2"/>
        </c:manualLayout>
      </c:layout>
      <c:overlay val="0"/>
      <c:spPr>
        <a:noFill/>
        <a:ln w="25400">
          <a:noFill/>
        </a:ln>
      </c:spPr>
    </c:title>
    <c:autoTitleDeleted val="0"/>
    <c:plotArea>
      <c:layout>
        <c:manualLayout>
          <c:layoutTarget val="inner"/>
          <c:xMode val="edge"/>
          <c:yMode val="edge"/>
          <c:x val="0.10202562914929759"/>
          <c:y val="0.1887861617713148"/>
          <c:w val="0.81146345794395525"/>
          <c:h val="0.66348424074533663"/>
        </c:manualLayout>
      </c:layout>
      <c:barChart>
        <c:barDir val="col"/>
        <c:grouping val="clustered"/>
        <c:varyColors val="0"/>
        <c:ser>
          <c:idx val="0"/>
          <c:order val="0"/>
          <c:invertIfNegative val="0"/>
          <c:cat>
            <c:strRef>
              <c:f>'1～6 '!$AW$98:$AW$106</c:f>
              <c:strCache>
                <c:ptCount val="9"/>
                <c:pt idx="0">
                  <c:v>H27</c:v>
                </c:pt>
                <c:pt idx="1">
                  <c:v>H28</c:v>
                </c:pt>
                <c:pt idx="2">
                  <c:v>H29</c:v>
                </c:pt>
                <c:pt idx="3">
                  <c:v>H30</c:v>
                </c:pt>
                <c:pt idx="4">
                  <c:v>R1</c:v>
                </c:pt>
                <c:pt idx="5">
                  <c:v>R2</c:v>
                </c:pt>
                <c:pt idx="6">
                  <c:v>R3</c:v>
                </c:pt>
                <c:pt idx="7">
                  <c:v>R4</c:v>
                </c:pt>
                <c:pt idx="8">
                  <c:v>R5</c:v>
                </c:pt>
              </c:strCache>
            </c:strRef>
          </c:cat>
          <c:val>
            <c:numRef>
              <c:f>'1～6 '!$AW$98:$AW$106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B98F-4BC6-A935-9C8862A209EC}"/>
            </c:ext>
          </c:extLst>
        </c:ser>
        <c:ser>
          <c:idx val="1"/>
          <c:order val="1"/>
          <c:spPr>
            <a:solidFill>
              <a:srgbClr val="CCFFCC"/>
            </a:solidFill>
            <a:ln>
              <a:solidFill>
                <a:prstClr val="black"/>
              </a:solidFill>
            </a:ln>
          </c:spPr>
          <c:invertIfNegative val="0"/>
          <c:dLbls>
            <c:spPr>
              <a:noFill/>
              <a:ln>
                <a:noFill/>
              </a:ln>
              <a:effectLst/>
            </c:spPr>
            <c:txPr>
              <a:bodyPr rot="0" horzOverflow="overflow" tIns="45720" rIns="91440" anchor="ctr"/>
              <a:lstStyle/>
              <a:p>
                <a:pPr algn="ctr" rtl="0">
                  <a:defRPr sz="900">
                    <a:solidFill>
                      <a:srgbClr val="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'1～6 '!$AW$98:$AW$106</c:f>
              <c:strCache>
                <c:ptCount val="9"/>
                <c:pt idx="0">
                  <c:v>H27</c:v>
                </c:pt>
                <c:pt idx="1">
                  <c:v>H28</c:v>
                </c:pt>
                <c:pt idx="2">
                  <c:v>H29</c:v>
                </c:pt>
                <c:pt idx="3">
                  <c:v>H30</c:v>
                </c:pt>
                <c:pt idx="4">
                  <c:v>R1</c:v>
                </c:pt>
                <c:pt idx="5">
                  <c:v>R2</c:v>
                </c:pt>
                <c:pt idx="6">
                  <c:v>R3</c:v>
                </c:pt>
                <c:pt idx="7">
                  <c:v>R4</c:v>
                </c:pt>
                <c:pt idx="8">
                  <c:v>R5</c:v>
                </c:pt>
              </c:strCache>
            </c:strRef>
          </c:cat>
          <c:val>
            <c:numRef>
              <c:f>'1～6 '!$AX$98:$AX$106</c:f>
              <c:numCache>
                <c:formatCode>#,##0_);[Red]\(#,##0\)</c:formatCode>
                <c:ptCount val="9"/>
                <c:pt idx="0">
                  <c:v>62719</c:v>
                </c:pt>
                <c:pt idx="1">
                  <c:v>60644</c:v>
                </c:pt>
                <c:pt idx="2">
                  <c:v>59233</c:v>
                </c:pt>
                <c:pt idx="3">
                  <c:v>58394</c:v>
                </c:pt>
                <c:pt idx="4">
                  <c:v>56886</c:v>
                </c:pt>
                <c:pt idx="5">
                  <c:v>55717</c:v>
                </c:pt>
                <c:pt idx="6">
                  <c:v>54460</c:v>
                </c:pt>
                <c:pt idx="7">
                  <c:v>53644</c:v>
                </c:pt>
                <c:pt idx="8">
                  <c:v>52437</c:v>
                </c:pt>
              </c:numCache>
            </c:numRef>
          </c:val>
          <c:extLst>
            <c:ext xmlns:c16="http://schemas.microsoft.com/office/drawing/2014/chart" uri="{C3380CC4-5D6E-409C-BE32-E72D297353CC}">
              <c16:uniqueId val="{00000001-B98F-4BC6-A935-9C8862A209EC}"/>
            </c:ext>
          </c:extLst>
        </c:ser>
        <c:dLbls>
          <c:showLegendKey val="0"/>
          <c:showVal val="0"/>
          <c:showCatName val="0"/>
          <c:showSerName val="0"/>
          <c:showPercent val="0"/>
          <c:showBubbleSize val="0"/>
        </c:dLbls>
        <c:gapWidth val="60"/>
        <c:overlap val="100"/>
        <c:axId val="347815960"/>
        <c:axId val="347817136"/>
      </c:barChart>
      <c:catAx>
        <c:axId val="347815960"/>
        <c:scaling>
          <c:orientation val="minMax"/>
        </c:scaling>
        <c:delete val="0"/>
        <c:axPos val="b"/>
        <c:title>
          <c:tx>
            <c:rich>
              <a:bodyPr horzOverflow="overflow" tIns="45720" rIns="91440" anchor="ctr"/>
              <a:lstStyle/>
              <a:p>
                <a:pPr algn="ctr" rtl="0">
                  <a:defRPr sz="875" i="0" u="none" strike="noStrike" baseline="0">
                    <a:solidFill>
                      <a:srgbClr val="000000"/>
                    </a:solidFill>
                  </a:defRPr>
                </a:pPr>
                <a:r>
                  <a:rPr lang="ja-JP" altLang="en-US" sz="900" b="0" i="0" u="none" strike="noStrike" baseline="0">
                    <a:solidFill>
                      <a:srgbClr val="000000"/>
                    </a:solidFill>
                    <a:latin typeface="+mn-ea"/>
                    <a:ea typeface="+mn-ea"/>
                  </a:rPr>
                  <a:t>年度</a:t>
                </a:r>
                <a:endParaRPr lang="ja-JP" altLang="en-US" sz="875" b="0" i="0" u="none" strike="noStrike" baseline="0">
                  <a:solidFill>
                    <a:srgbClr val="000000"/>
                  </a:solidFill>
                  <a:latin typeface="ＭＳ 明朝"/>
                  <a:ea typeface="ＭＳ 明朝"/>
                </a:endParaRPr>
              </a:p>
            </c:rich>
          </c:tx>
          <c:layout>
            <c:manualLayout>
              <c:xMode val="edge"/>
              <c:yMode val="edge"/>
              <c:x val="0.92229948425396602"/>
              <c:y val="0.86013298337707789"/>
            </c:manualLayout>
          </c:layout>
          <c:overlay val="0"/>
          <c:spPr>
            <a:noFill/>
            <a:ln w="25400">
              <a:noFill/>
            </a:ln>
          </c:spPr>
        </c:title>
        <c:numFmt formatCode="General" sourceLinked="1"/>
        <c:majorTickMark val="in"/>
        <c:minorTickMark val="none"/>
        <c:tickLblPos val="nextTo"/>
        <c:spPr>
          <a:ln w="12700">
            <a:solidFill>
              <a:srgbClr val="000000"/>
            </a:solidFill>
            <a:prstDash val="solid"/>
          </a:ln>
        </c:spPr>
        <c:txPr>
          <a:bodyPr rot="0" horzOverflow="overflow" tIns="45720" rIns="91440" anchor="ctr"/>
          <a:lstStyle/>
          <a:p>
            <a:pPr algn="ctr" rtl="0">
              <a:defRPr sz="1000">
                <a:solidFill>
                  <a:srgbClr val="000000"/>
                </a:solidFill>
                <a:latin typeface="+mn-ea"/>
                <a:ea typeface="+mn-ea"/>
              </a:defRPr>
            </a:pPr>
            <a:endParaRPr lang="ja-JP"/>
          </a:p>
        </c:txPr>
        <c:crossAx val="347817136"/>
        <c:crosses val="autoZero"/>
        <c:auto val="1"/>
        <c:lblAlgn val="ctr"/>
        <c:lblOffset val="100"/>
        <c:tickLblSkip val="1"/>
        <c:noMultiLvlLbl val="0"/>
      </c:catAx>
      <c:valAx>
        <c:axId val="347817136"/>
        <c:scaling>
          <c:orientation val="minMax"/>
          <c:max val="85000"/>
          <c:min val="50000"/>
        </c:scaling>
        <c:delete val="0"/>
        <c:axPos val="l"/>
        <c:majorGridlines>
          <c:spPr>
            <a:ln w="3175">
              <a:solidFill>
                <a:srgbClr val="FFFFFF"/>
              </a:solidFill>
              <a:prstDash val="solid"/>
            </a:ln>
          </c:spPr>
        </c:majorGridlines>
        <c:title>
          <c:tx>
            <c:rich>
              <a:bodyPr rot="0" horzOverflow="overflow" tIns="45720" rIns="91440" anchor="ctr"/>
              <a:lstStyle/>
              <a:p>
                <a:pPr algn="ctr" rtl="0">
                  <a:defRPr sz="900" i="0" u="none" strike="noStrike" baseline="0">
                    <a:solidFill>
                      <a:srgbClr val="000000"/>
                    </a:solidFill>
                  </a:defRPr>
                </a:pPr>
                <a:r>
                  <a:rPr lang="ja-JP" altLang="en-US" sz="900" b="0" i="0" u="none" strike="noStrike" baseline="0">
                    <a:solidFill>
                      <a:srgbClr val="000000"/>
                    </a:solidFill>
                    <a:latin typeface="+mn-ea"/>
                    <a:ea typeface="+mn-ea"/>
                  </a:rPr>
                  <a:t>人</a:t>
                </a:r>
                <a:endParaRPr lang="ja-JP" altLang="en-US" sz="900" b="0" i="0" u="none" strike="noStrike" baseline="0">
                  <a:solidFill>
                    <a:srgbClr val="000000"/>
                  </a:solidFill>
                  <a:latin typeface="ＭＳ 明朝"/>
                  <a:ea typeface="ＭＳ 明朝"/>
                </a:endParaRPr>
              </a:p>
            </c:rich>
          </c:tx>
          <c:layout>
            <c:manualLayout>
              <c:xMode val="edge"/>
              <c:yMode val="edge"/>
              <c:x val="4.3582976785436066E-2"/>
              <c:y val="7.7260842394700657E-2"/>
            </c:manualLayout>
          </c:layout>
          <c:overlay val="0"/>
          <c:spPr>
            <a:noFill/>
            <a:ln w="25400">
              <a:noFill/>
            </a:ln>
          </c:spPr>
        </c:title>
        <c:numFmt formatCode="#,##0_);\(#,##0\)" sourceLinked="0"/>
        <c:majorTickMark val="in"/>
        <c:minorTickMark val="none"/>
        <c:tickLblPos val="nextTo"/>
        <c:spPr>
          <a:ln w="12700">
            <a:solidFill>
              <a:srgbClr val="000000"/>
            </a:solidFill>
            <a:prstDash val="solid"/>
          </a:ln>
        </c:spPr>
        <c:txPr>
          <a:bodyPr rot="0" horzOverflow="overflow" tIns="45720" rIns="91440" anchor="ctr"/>
          <a:lstStyle/>
          <a:p>
            <a:pPr algn="ctr" rtl="0">
              <a:defRPr sz="900">
                <a:solidFill>
                  <a:srgbClr val="000000"/>
                </a:solidFill>
                <a:latin typeface="+mn-ea"/>
                <a:ea typeface="+mn-ea"/>
              </a:defRPr>
            </a:pPr>
            <a:endParaRPr lang="ja-JP"/>
          </a:p>
        </c:txPr>
        <c:crossAx val="347815960"/>
        <c:crosses val="autoZero"/>
        <c:crossBetween val="between"/>
        <c:majorUnit val="5000"/>
      </c:valAx>
      <c:spPr>
        <a:noFill/>
        <a:ln w="12700">
          <a:solidFill>
            <a:srgbClr val="FFFFFF"/>
          </a:solidFill>
          <a:prstDash val="solid"/>
        </a:ln>
      </c:spPr>
    </c:plotArea>
    <c:plotVisOnly val="1"/>
    <c:dispBlanksAs val="gap"/>
    <c:showDLblsOverMax val="0"/>
  </c:chart>
  <c:spPr>
    <a:solidFill>
      <a:srgbClr val="FFFFFF"/>
    </a:solidFill>
    <a:ln w="22225">
      <a:solidFill>
        <a:srgbClr val="000000"/>
      </a:solidFill>
      <a:prstDash val="solid"/>
    </a:ln>
  </c:spPr>
  <c:txPr>
    <a:bodyPr horzOverflow="overflow" tIns="45720" rIns="91440" anchor="ctr"/>
    <a:lstStyle/>
    <a:p>
      <a:pPr algn="ctr" rtl="0">
        <a:defRPr lang="ja-JP" altLang="en-US" sz="1200">
          <a:solidFill>
            <a:srgbClr val="000000"/>
          </a:solidFill>
          <a:latin typeface="ＭＳ 明朝"/>
          <a:ea typeface="ＭＳ 明朝"/>
        </a:defRPr>
      </a:pPr>
      <a:endParaRPr lang="ja-JP"/>
    </a:p>
  </c:txPr>
  <c:printSettings>
    <c:headerFooter alignWithMargins="0"/>
    <c:pageMargins b="0.98400000000000021" l="0.78700000000000003" r="0.78700000000000003" t="0.98400000000000021" header="0.51200000000000001" footer="0.51200000000000001"/>
    <c:pageSetup paperSize="9"/>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7713459974806E-2"/>
          <c:y val="0.19025755926850479"/>
          <c:w val="0.7756664394193038"/>
          <c:h val="0.67396112071356962"/>
        </c:manualLayout>
      </c:layout>
      <c:barChart>
        <c:barDir val="col"/>
        <c:grouping val="stacked"/>
        <c:varyColors val="0"/>
        <c:ser>
          <c:idx val="0"/>
          <c:order val="0"/>
          <c:tx>
            <c:strRef>
              <c:f>'1～6 '!$AX$182</c:f>
              <c:strCache>
                <c:ptCount val="1"/>
                <c:pt idx="0">
                  <c:v>全日制</c:v>
                </c:pt>
              </c:strCache>
            </c:strRef>
          </c:tx>
          <c:spPr>
            <a:solidFill>
              <a:srgbClr val="8EB4E3"/>
            </a:solidFill>
            <a:ln>
              <a:solidFill>
                <a:sysClr val="windowText" lastClr="000000"/>
              </a:solidFill>
            </a:ln>
          </c:spPr>
          <c:invertIfNegative val="0"/>
          <c:dPt>
            <c:idx val="0"/>
            <c:invertIfNegative val="0"/>
            <c:bubble3D val="0"/>
            <c:extLst>
              <c:ext xmlns:c16="http://schemas.microsoft.com/office/drawing/2014/chart" uri="{C3380CC4-5D6E-409C-BE32-E72D297353CC}">
                <c16:uniqueId val="{00000000-9C22-4B5A-9C9B-6C10246DE5EF}"/>
              </c:ext>
            </c:extLst>
          </c:dPt>
          <c:dPt>
            <c:idx val="1"/>
            <c:invertIfNegative val="0"/>
            <c:bubble3D val="0"/>
            <c:extLst>
              <c:ext xmlns:c16="http://schemas.microsoft.com/office/drawing/2014/chart" uri="{C3380CC4-5D6E-409C-BE32-E72D297353CC}">
                <c16:uniqueId val="{00000001-9C22-4B5A-9C9B-6C10246DE5EF}"/>
              </c:ext>
            </c:extLst>
          </c:dPt>
          <c:dPt>
            <c:idx val="2"/>
            <c:invertIfNegative val="0"/>
            <c:bubble3D val="0"/>
            <c:extLst>
              <c:ext xmlns:c16="http://schemas.microsoft.com/office/drawing/2014/chart" uri="{C3380CC4-5D6E-409C-BE32-E72D297353CC}">
                <c16:uniqueId val="{00000002-9C22-4B5A-9C9B-6C10246DE5EF}"/>
              </c:ext>
            </c:extLst>
          </c:dPt>
          <c:dPt>
            <c:idx val="3"/>
            <c:invertIfNegative val="0"/>
            <c:bubble3D val="0"/>
            <c:extLst>
              <c:ext xmlns:c16="http://schemas.microsoft.com/office/drawing/2014/chart" uri="{C3380CC4-5D6E-409C-BE32-E72D297353CC}">
                <c16:uniqueId val="{00000003-9C22-4B5A-9C9B-6C10246DE5EF}"/>
              </c:ext>
            </c:extLst>
          </c:dPt>
          <c:dPt>
            <c:idx val="4"/>
            <c:invertIfNegative val="0"/>
            <c:bubble3D val="0"/>
            <c:extLst>
              <c:ext xmlns:c16="http://schemas.microsoft.com/office/drawing/2014/chart" uri="{C3380CC4-5D6E-409C-BE32-E72D297353CC}">
                <c16:uniqueId val="{00000004-9C22-4B5A-9C9B-6C10246DE5EF}"/>
              </c:ext>
            </c:extLst>
          </c:dPt>
          <c:dPt>
            <c:idx val="5"/>
            <c:invertIfNegative val="0"/>
            <c:bubble3D val="0"/>
            <c:extLst>
              <c:ext xmlns:c16="http://schemas.microsoft.com/office/drawing/2014/chart" uri="{C3380CC4-5D6E-409C-BE32-E72D297353CC}">
                <c16:uniqueId val="{00000005-9C22-4B5A-9C9B-6C10246DE5EF}"/>
              </c:ext>
            </c:extLst>
          </c:dPt>
          <c:dPt>
            <c:idx val="6"/>
            <c:invertIfNegative val="0"/>
            <c:bubble3D val="0"/>
            <c:extLst>
              <c:ext xmlns:c16="http://schemas.microsoft.com/office/drawing/2014/chart" uri="{C3380CC4-5D6E-409C-BE32-E72D297353CC}">
                <c16:uniqueId val="{00000006-9C22-4B5A-9C9B-6C10246DE5EF}"/>
              </c:ext>
            </c:extLst>
          </c:dPt>
          <c:dPt>
            <c:idx val="7"/>
            <c:invertIfNegative val="0"/>
            <c:bubble3D val="0"/>
            <c:extLst>
              <c:ext xmlns:c16="http://schemas.microsoft.com/office/drawing/2014/chart" uri="{C3380CC4-5D6E-409C-BE32-E72D297353CC}">
                <c16:uniqueId val="{00000007-9C22-4B5A-9C9B-6C10246DE5EF}"/>
              </c:ext>
            </c:extLst>
          </c:dPt>
          <c:dPt>
            <c:idx val="8"/>
            <c:invertIfNegative val="0"/>
            <c:bubble3D val="0"/>
            <c:extLst>
              <c:ext xmlns:c16="http://schemas.microsoft.com/office/drawing/2014/chart" uri="{C3380CC4-5D6E-409C-BE32-E72D297353CC}">
                <c16:uniqueId val="{00000008-9C22-4B5A-9C9B-6C10246DE5EF}"/>
              </c:ext>
            </c:extLst>
          </c:dPt>
          <c:dPt>
            <c:idx val="9"/>
            <c:invertIfNegative val="0"/>
            <c:bubble3D val="0"/>
            <c:extLst>
              <c:ext xmlns:c16="http://schemas.microsoft.com/office/drawing/2014/chart" uri="{C3380CC4-5D6E-409C-BE32-E72D297353CC}">
                <c16:uniqueId val="{00000009-9C22-4B5A-9C9B-6C10246DE5EF}"/>
              </c:ext>
            </c:extLst>
          </c:dPt>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 '!$AW$183:$AW$192</c:f>
              <c:strCache>
                <c:ptCount val="10"/>
                <c:pt idx="0">
                  <c:v>H27</c:v>
                </c:pt>
                <c:pt idx="1">
                  <c:v>H28</c:v>
                </c:pt>
                <c:pt idx="2">
                  <c:v>H29</c:v>
                </c:pt>
                <c:pt idx="3">
                  <c:v>H30</c:v>
                </c:pt>
                <c:pt idx="4">
                  <c:v>R1</c:v>
                </c:pt>
                <c:pt idx="5">
                  <c:v>R2</c:v>
                </c:pt>
                <c:pt idx="6">
                  <c:v>R3</c:v>
                </c:pt>
                <c:pt idx="7">
                  <c:v>R4</c:v>
                </c:pt>
                <c:pt idx="8">
                  <c:v>R5</c:v>
                </c:pt>
                <c:pt idx="9">
                  <c:v>R6</c:v>
                </c:pt>
              </c:strCache>
            </c:strRef>
          </c:cat>
          <c:val>
            <c:numRef>
              <c:f>'1～6 '!$AX$183:$AX$192</c:f>
              <c:numCache>
                <c:formatCode>#,##0_);[Red]\(#,##0\)</c:formatCode>
                <c:ptCount val="10"/>
                <c:pt idx="0">
                  <c:v>36032</c:v>
                </c:pt>
                <c:pt idx="1">
                  <c:v>35293</c:v>
                </c:pt>
                <c:pt idx="2">
                  <c:v>34619</c:v>
                </c:pt>
                <c:pt idx="3">
                  <c:v>33723</c:v>
                </c:pt>
                <c:pt idx="4">
                  <c:v>32557</c:v>
                </c:pt>
                <c:pt idx="5">
                  <c:v>31062</c:v>
                </c:pt>
                <c:pt idx="6">
                  <c:v>29479</c:v>
                </c:pt>
                <c:pt idx="7">
                  <c:v>28308</c:v>
                </c:pt>
                <c:pt idx="8">
                  <c:v>27215</c:v>
                </c:pt>
                <c:pt idx="9">
                  <c:v>26734</c:v>
                </c:pt>
              </c:numCache>
            </c:numRef>
          </c:val>
          <c:extLst>
            <c:ext xmlns:c16="http://schemas.microsoft.com/office/drawing/2014/chart" uri="{C3380CC4-5D6E-409C-BE32-E72D297353CC}">
              <c16:uniqueId val="{0000000A-9C22-4B5A-9C9B-6C10246DE5EF}"/>
            </c:ext>
          </c:extLst>
        </c:ser>
        <c:ser>
          <c:idx val="1"/>
          <c:order val="1"/>
          <c:tx>
            <c:strRef>
              <c:f>'1～6 '!$AY$182</c:f>
              <c:strCache>
                <c:ptCount val="1"/>
                <c:pt idx="0">
                  <c:v>定時制</c:v>
                </c:pt>
              </c:strCache>
            </c:strRef>
          </c:tx>
          <c:spPr>
            <a:solidFill>
              <a:srgbClr val="FFCC99"/>
            </a:solidFill>
            <a:ln>
              <a:solidFill>
                <a:sysClr val="windowText" lastClr="000000"/>
              </a:solidFill>
            </a:ln>
          </c:spPr>
          <c:invertIfNegative val="0"/>
          <c:dPt>
            <c:idx val="0"/>
            <c:invertIfNegative val="0"/>
            <c:bubble3D val="0"/>
            <c:extLst>
              <c:ext xmlns:c16="http://schemas.microsoft.com/office/drawing/2014/chart" uri="{C3380CC4-5D6E-409C-BE32-E72D297353CC}">
                <c16:uniqueId val="{0000000B-9C22-4B5A-9C9B-6C10246DE5EF}"/>
              </c:ext>
            </c:extLst>
          </c:dPt>
          <c:dPt>
            <c:idx val="1"/>
            <c:invertIfNegative val="0"/>
            <c:bubble3D val="0"/>
            <c:extLst>
              <c:ext xmlns:c16="http://schemas.microsoft.com/office/drawing/2014/chart" uri="{C3380CC4-5D6E-409C-BE32-E72D297353CC}">
                <c16:uniqueId val="{0000000C-9C22-4B5A-9C9B-6C10246DE5EF}"/>
              </c:ext>
            </c:extLst>
          </c:dPt>
          <c:dPt>
            <c:idx val="2"/>
            <c:invertIfNegative val="0"/>
            <c:bubble3D val="0"/>
            <c:extLst>
              <c:ext xmlns:c16="http://schemas.microsoft.com/office/drawing/2014/chart" uri="{C3380CC4-5D6E-409C-BE32-E72D297353CC}">
                <c16:uniqueId val="{0000000D-9C22-4B5A-9C9B-6C10246DE5EF}"/>
              </c:ext>
            </c:extLst>
          </c:dPt>
          <c:dPt>
            <c:idx val="3"/>
            <c:invertIfNegative val="0"/>
            <c:bubble3D val="0"/>
            <c:extLst>
              <c:ext xmlns:c16="http://schemas.microsoft.com/office/drawing/2014/chart" uri="{C3380CC4-5D6E-409C-BE32-E72D297353CC}">
                <c16:uniqueId val="{0000000E-9C22-4B5A-9C9B-6C10246DE5EF}"/>
              </c:ext>
            </c:extLst>
          </c:dPt>
          <c:dPt>
            <c:idx val="4"/>
            <c:invertIfNegative val="0"/>
            <c:bubble3D val="0"/>
            <c:extLst>
              <c:ext xmlns:c16="http://schemas.microsoft.com/office/drawing/2014/chart" uri="{C3380CC4-5D6E-409C-BE32-E72D297353CC}">
                <c16:uniqueId val="{0000000F-9C22-4B5A-9C9B-6C10246DE5EF}"/>
              </c:ext>
            </c:extLst>
          </c:dPt>
          <c:dPt>
            <c:idx val="5"/>
            <c:invertIfNegative val="0"/>
            <c:bubble3D val="0"/>
            <c:extLst>
              <c:ext xmlns:c16="http://schemas.microsoft.com/office/drawing/2014/chart" uri="{C3380CC4-5D6E-409C-BE32-E72D297353CC}">
                <c16:uniqueId val="{00000010-9C22-4B5A-9C9B-6C10246DE5EF}"/>
              </c:ext>
            </c:extLst>
          </c:dPt>
          <c:dPt>
            <c:idx val="6"/>
            <c:invertIfNegative val="0"/>
            <c:bubble3D val="0"/>
            <c:extLst>
              <c:ext xmlns:c16="http://schemas.microsoft.com/office/drawing/2014/chart" uri="{C3380CC4-5D6E-409C-BE32-E72D297353CC}">
                <c16:uniqueId val="{00000011-9C22-4B5A-9C9B-6C10246DE5EF}"/>
              </c:ext>
            </c:extLst>
          </c:dPt>
          <c:dPt>
            <c:idx val="7"/>
            <c:invertIfNegative val="0"/>
            <c:bubble3D val="0"/>
            <c:extLst>
              <c:ext xmlns:c16="http://schemas.microsoft.com/office/drawing/2014/chart" uri="{C3380CC4-5D6E-409C-BE32-E72D297353CC}">
                <c16:uniqueId val="{00000012-9C22-4B5A-9C9B-6C10246DE5EF}"/>
              </c:ext>
            </c:extLst>
          </c:dPt>
          <c:dPt>
            <c:idx val="8"/>
            <c:invertIfNegative val="0"/>
            <c:bubble3D val="0"/>
            <c:extLst>
              <c:ext xmlns:c16="http://schemas.microsoft.com/office/drawing/2014/chart" uri="{C3380CC4-5D6E-409C-BE32-E72D297353CC}">
                <c16:uniqueId val="{00000013-9C22-4B5A-9C9B-6C10246DE5EF}"/>
              </c:ext>
            </c:extLst>
          </c:dPt>
          <c:dPt>
            <c:idx val="9"/>
            <c:invertIfNegative val="0"/>
            <c:bubble3D val="0"/>
            <c:extLst>
              <c:ext xmlns:c16="http://schemas.microsoft.com/office/drawing/2014/chart" uri="{C3380CC4-5D6E-409C-BE32-E72D297353CC}">
                <c16:uniqueId val="{00000014-9C22-4B5A-9C9B-6C10246DE5EF}"/>
              </c:ext>
            </c:extLst>
          </c:dPt>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 '!$AW$183:$AW$192</c:f>
              <c:strCache>
                <c:ptCount val="10"/>
                <c:pt idx="0">
                  <c:v>H27</c:v>
                </c:pt>
                <c:pt idx="1">
                  <c:v>H28</c:v>
                </c:pt>
                <c:pt idx="2">
                  <c:v>H29</c:v>
                </c:pt>
                <c:pt idx="3">
                  <c:v>H30</c:v>
                </c:pt>
                <c:pt idx="4">
                  <c:v>R1</c:v>
                </c:pt>
                <c:pt idx="5">
                  <c:v>R2</c:v>
                </c:pt>
                <c:pt idx="6">
                  <c:v>R3</c:v>
                </c:pt>
                <c:pt idx="7">
                  <c:v>R4</c:v>
                </c:pt>
                <c:pt idx="8">
                  <c:v>R5</c:v>
                </c:pt>
                <c:pt idx="9">
                  <c:v>R6</c:v>
                </c:pt>
              </c:strCache>
            </c:strRef>
          </c:cat>
          <c:val>
            <c:numRef>
              <c:f>'1～6 '!$AY$183:$AY$192</c:f>
              <c:numCache>
                <c:formatCode>#,##0_);[Red]\(#,##0\)</c:formatCode>
                <c:ptCount val="10"/>
                <c:pt idx="0">
                  <c:v>1095</c:v>
                </c:pt>
                <c:pt idx="1">
                  <c:v>1014</c:v>
                </c:pt>
                <c:pt idx="2">
                  <c:v>959</c:v>
                </c:pt>
                <c:pt idx="3">
                  <c:v>919</c:v>
                </c:pt>
                <c:pt idx="4">
                  <c:v>865</c:v>
                </c:pt>
                <c:pt idx="5">
                  <c:v>878</c:v>
                </c:pt>
                <c:pt idx="6">
                  <c:v>845</c:v>
                </c:pt>
                <c:pt idx="7">
                  <c:v>821</c:v>
                </c:pt>
                <c:pt idx="8">
                  <c:v>830</c:v>
                </c:pt>
                <c:pt idx="9">
                  <c:v>846</c:v>
                </c:pt>
              </c:numCache>
            </c:numRef>
          </c:val>
          <c:extLst>
            <c:ext xmlns:c16="http://schemas.microsoft.com/office/drawing/2014/chart" uri="{C3380CC4-5D6E-409C-BE32-E72D297353CC}">
              <c16:uniqueId val="{00000015-9C22-4B5A-9C9B-6C10246DE5EF}"/>
            </c:ext>
          </c:extLst>
        </c:ser>
        <c:ser>
          <c:idx val="2"/>
          <c:order val="2"/>
          <c:tx>
            <c:strRef>
              <c:f>'1～6 '!$AZ$182</c:f>
              <c:strCache>
                <c:ptCount val="1"/>
                <c:pt idx="0">
                  <c:v>通信制</c:v>
                </c:pt>
              </c:strCache>
            </c:strRef>
          </c:tx>
          <c:spPr>
            <a:noFill/>
            <a:ln>
              <a:solidFill>
                <a:sysClr val="windowText" lastClr="000000"/>
              </a:solidFill>
            </a:ln>
          </c:spPr>
          <c:invertIfNegative val="0"/>
          <c:dPt>
            <c:idx val="0"/>
            <c:invertIfNegative val="0"/>
            <c:bubble3D val="0"/>
            <c:extLst>
              <c:ext xmlns:c16="http://schemas.microsoft.com/office/drawing/2014/chart" uri="{C3380CC4-5D6E-409C-BE32-E72D297353CC}">
                <c16:uniqueId val="{00000016-9C22-4B5A-9C9B-6C10246DE5EF}"/>
              </c:ext>
            </c:extLst>
          </c:dPt>
          <c:dPt>
            <c:idx val="1"/>
            <c:invertIfNegative val="0"/>
            <c:bubble3D val="0"/>
            <c:extLst>
              <c:ext xmlns:c16="http://schemas.microsoft.com/office/drawing/2014/chart" uri="{C3380CC4-5D6E-409C-BE32-E72D297353CC}">
                <c16:uniqueId val="{00000017-9C22-4B5A-9C9B-6C10246DE5EF}"/>
              </c:ext>
            </c:extLst>
          </c:dPt>
          <c:dPt>
            <c:idx val="2"/>
            <c:invertIfNegative val="0"/>
            <c:bubble3D val="0"/>
            <c:extLst>
              <c:ext xmlns:c16="http://schemas.microsoft.com/office/drawing/2014/chart" uri="{C3380CC4-5D6E-409C-BE32-E72D297353CC}">
                <c16:uniqueId val="{00000018-9C22-4B5A-9C9B-6C10246DE5EF}"/>
              </c:ext>
            </c:extLst>
          </c:dPt>
          <c:dPt>
            <c:idx val="3"/>
            <c:invertIfNegative val="0"/>
            <c:bubble3D val="0"/>
            <c:extLst>
              <c:ext xmlns:c16="http://schemas.microsoft.com/office/drawing/2014/chart" uri="{C3380CC4-5D6E-409C-BE32-E72D297353CC}">
                <c16:uniqueId val="{00000019-9C22-4B5A-9C9B-6C10246DE5EF}"/>
              </c:ext>
            </c:extLst>
          </c:dPt>
          <c:dPt>
            <c:idx val="4"/>
            <c:invertIfNegative val="0"/>
            <c:bubble3D val="0"/>
            <c:extLst>
              <c:ext xmlns:c16="http://schemas.microsoft.com/office/drawing/2014/chart" uri="{C3380CC4-5D6E-409C-BE32-E72D297353CC}">
                <c16:uniqueId val="{0000001A-9C22-4B5A-9C9B-6C10246DE5EF}"/>
              </c:ext>
            </c:extLst>
          </c:dPt>
          <c:dPt>
            <c:idx val="5"/>
            <c:invertIfNegative val="0"/>
            <c:bubble3D val="0"/>
            <c:extLst>
              <c:ext xmlns:c16="http://schemas.microsoft.com/office/drawing/2014/chart" uri="{C3380CC4-5D6E-409C-BE32-E72D297353CC}">
                <c16:uniqueId val="{0000001B-9C22-4B5A-9C9B-6C10246DE5EF}"/>
              </c:ext>
            </c:extLst>
          </c:dPt>
          <c:dPt>
            <c:idx val="6"/>
            <c:invertIfNegative val="0"/>
            <c:bubble3D val="0"/>
            <c:extLst>
              <c:ext xmlns:c16="http://schemas.microsoft.com/office/drawing/2014/chart" uri="{C3380CC4-5D6E-409C-BE32-E72D297353CC}">
                <c16:uniqueId val="{0000001C-9C22-4B5A-9C9B-6C10246DE5EF}"/>
              </c:ext>
            </c:extLst>
          </c:dPt>
          <c:dPt>
            <c:idx val="7"/>
            <c:invertIfNegative val="0"/>
            <c:bubble3D val="0"/>
            <c:extLst>
              <c:ext xmlns:c16="http://schemas.microsoft.com/office/drawing/2014/chart" uri="{C3380CC4-5D6E-409C-BE32-E72D297353CC}">
                <c16:uniqueId val="{0000001D-9C22-4B5A-9C9B-6C10246DE5EF}"/>
              </c:ext>
            </c:extLst>
          </c:dPt>
          <c:dPt>
            <c:idx val="8"/>
            <c:invertIfNegative val="0"/>
            <c:bubble3D val="0"/>
            <c:extLst>
              <c:ext xmlns:c16="http://schemas.microsoft.com/office/drawing/2014/chart" uri="{C3380CC4-5D6E-409C-BE32-E72D297353CC}">
                <c16:uniqueId val="{0000001E-9C22-4B5A-9C9B-6C10246DE5EF}"/>
              </c:ext>
            </c:extLst>
          </c:dPt>
          <c:dPt>
            <c:idx val="9"/>
            <c:invertIfNegative val="0"/>
            <c:bubble3D val="0"/>
            <c:extLst>
              <c:ext xmlns:c16="http://schemas.microsoft.com/office/drawing/2014/chart" uri="{C3380CC4-5D6E-409C-BE32-E72D297353CC}">
                <c16:uniqueId val="{0000001F-9C22-4B5A-9C9B-6C10246DE5EF}"/>
              </c:ext>
            </c:extLst>
          </c:dPt>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 '!$AW$183:$AW$192</c:f>
              <c:strCache>
                <c:ptCount val="10"/>
                <c:pt idx="0">
                  <c:v>H27</c:v>
                </c:pt>
                <c:pt idx="1">
                  <c:v>H28</c:v>
                </c:pt>
                <c:pt idx="2">
                  <c:v>H29</c:v>
                </c:pt>
                <c:pt idx="3">
                  <c:v>H30</c:v>
                </c:pt>
                <c:pt idx="4">
                  <c:v>R1</c:v>
                </c:pt>
                <c:pt idx="5">
                  <c:v>R2</c:v>
                </c:pt>
                <c:pt idx="6">
                  <c:v>R3</c:v>
                </c:pt>
                <c:pt idx="7">
                  <c:v>R4</c:v>
                </c:pt>
                <c:pt idx="8">
                  <c:v>R5</c:v>
                </c:pt>
                <c:pt idx="9">
                  <c:v>R6</c:v>
                </c:pt>
              </c:strCache>
            </c:strRef>
          </c:cat>
          <c:val>
            <c:numRef>
              <c:f>'1～6 '!$AZ$183:$AZ$192</c:f>
              <c:numCache>
                <c:formatCode>#,##0_);[Red]\(#,##0\)</c:formatCode>
                <c:ptCount val="10"/>
                <c:pt idx="0">
                  <c:v>840</c:v>
                </c:pt>
                <c:pt idx="1">
                  <c:v>802</c:v>
                </c:pt>
                <c:pt idx="2">
                  <c:v>749</c:v>
                </c:pt>
                <c:pt idx="3">
                  <c:v>708</c:v>
                </c:pt>
                <c:pt idx="4">
                  <c:v>695</c:v>
                </c:pt>
                <c:pt idx="5">
                  <c:v>718</c:v>
                </c:pt>
                <c:pt idx="6">
                  <c:v>763</c:v>
                </c:pt>
                <c:pt idx="7">
                  <c:v>808</c:v>
                </c:pt>
                <c:pt idx="8">
                  <c:v>902</c:v>
                </c:pt>
                <c:pt idx="9">
                  <c:v>1051</c:v>
                </c:pt>
              </c:numCache>
            </c:numRef>
          </c:val>
          <c:extLst>
            <c:ext xmlns:c16="http://schemas.microsoft.com/office/drawing/2014/chart" uri="{C3380CC4-5D6E-409C-BE32-E72D297353CC}">
              <c16:uniqueId val="{00000020-9C22-4B5A-9C9B-6C10246DE5EF}"/>
            </c:ext>
          </c:extLst>
        </c:ser>
        <c:dLbls>
          <c:dLblPos val="ctr"/>
          <c:showLegendKey val="0"/>
          <c:showVal val="1"/>
          <c:showCatName val="0"/>
          <c:showSerName val="0"/>
          <c:showPercent val="0"/>
          <c:showBubbleSize val="0"/>
        </c:dLbls>
        <c:gapWidth val="53"/>
        <c:overlap val="100"/>
        <c:axId val="347815568"/>
        <c:axId val="347811256"/>
      </c:barChart>
      <c:catAx>
        <c:axId val="347815568"/>
        <c:scaling>
          <c:orientation val="minMax"/>
        </c:scaling>
        <c:delete val="0"/>
        <c:axPos val="b"/>
        <c:numFmt formatCode="General" sourceLinked="1"/>
        <c:majorTickMark val="in"/>
        <c:minorTickMark val="none"/>
        <c:tickLblPos val="nextTo"/>
        <c:spPr>
          <a:ln>
            <a:solidFill>
              <a:sysClr val="windowText" lastClr="000000"/>
            </a:solidFill>
          </a:ln>
        </c:spPr>
        <c:txPr>
          <a:bodyPr horzOverflow="overflow" tIns="45720" rIns="91440" anchor="ctr"/>
          <a:lstStyle/>
          <a:p>
            <a:pPr algn="ctr" rtl="0">
              <a:defRPr sz="1000">
                <a:solidFill>
                  <a:schemeClr val="tx1"/>
                </a:solidFill>
              </a:defRPr>
            </a:pPr>
            <a:endParaRPr lang="ja-JP"/>
          </a:p>
        </c:txPr>
        <c:crossAx val="347811256"/>
        <c:crosses val="autoZero"/>
        <c:auto val="1"/>
        <c:lblAlgn val="ctr"/>
        <c:lblOffset val="100"/>
        <c:noMultiLvlLbl val="0"/>
      </c:catAx>
      <c:valAx>
        <c:axId val="347811256"/>
        <c:scaling>
          <c:orientation val="minMax"/>
          <c:max val="38000"/>
          <c:min val="25000"/>
        </c:scaling>
        <c:delete val="0"/>
        <c:axPos val="l"/>
        <c:majorGridlines>
          <c:spPr>
            <a:ln>
              <a:solidFill>
                <a:schemeClr val="bg1"/>
              </a:solidFill>
            </a:ln>
          </c:spPr>
        </c:majorGridlines>
        <c:numFmt formatCode="#,##0_);[Red]\(#,##0\)" sourceLinked="1"/>
        <c:majorTickMark val="in"/>
        <c:minorTickMark val="none"/>
        <c:tickLblPos val="nextTo"/>
        <c:spPr>
          <a:ln>
            <a:solidFill>
              <a:schemeClr val="tx1"/>
            </a:solidFill>
          </a:ln>
        </c:spPr>
        <c:txPr>
          <a:bodyPr horzOverflow="overflow" tIns="45720" rIns="91440" anchor="ctr"/>
          <a:lstStyle/>
          <a:p>
            <a:pPr algn="ctr" rtl="0">
              <a:defRPr sz="1000">
                <a:solidFill>
                  <a:schemeClr val="tx1"/>
                </a:solidFill>
              </a:defRPr>
            </a:pPr>
            <a:endParaRPr lang="ja-JP"/>
          </a:p>
        </c:txPr>
        <c:crossAx val="347815568"/>
        <c:crosses val="autoZero"/>
        <c:crossBetween val="between"/>
        <c:majorUnit val="2500"/>
      </c:valAx>
    </c:plotArea>
    <c:plotVisOnly val="1"/>
    <c:dispBlanksAs val="gap"/>
    <c:showDLblsOverMax val="0"/>
  </c:chart>
  <c:spPr>
    <a:ln w="22225">
      <a:solidFill>
        <a:schemeClr val="tx1"/>
      </a:solidFill>
    </a:ln>
  </c:spPr>
  <c:txPr>
    <a:bodyPr horzOverflow="overflow" tIns="45720" rIns="91440" anchor="ctr"/>
    <a:lstStyle/>
    <a:p>
      <a:pPr algn="ctr" rtl="0">
        <a:defRPr lang="ja-JP" altLang="en-US" sz="1000">
          <a:solidFill>
            <a:schemeClr val="tx1"/>
          </a:solidFill>
        </a:defRPr>
      </a:pPr>
      <a:endParaRPr lang="ja-JP"/>
    </a:p>
  </c:txPr>
  <c:printSettings>
    <c:headerFooter/>
    <c:pageMargins b="0.750000000000004" l="0.70000000000000062" r="0.70000000000000062" t="0.750000000000004" header="0.30000000000000032" footer="0.30000000000000032"/>
    <c:pageSetup paperSize="9"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34149345077232E-2"/>
          <c:y val="0.21437091811511241"/>
          <c:w val="0.7835591878029381"/>
          <c:h val="0.65765142004059118"/>
        </c:manualLayout>
      </c:layout>
      <c:barChart>
        <c:barDir val="col"/>
        <c:grouping val="stacked"/>
        <c:varyColors val="0"/>
        <c:ser>
          <c:idx val="0"/>
          <c:order val="0"/>
          <c:tx>
            <c:strRef>
              <c:f>'1～6 '!$AX$210</c:f>
              <c:strCache>
                <c:ptCount val="1"/>
                <c:pt idx="0">
                  <c:v>その他</c:v>
                </c:pt>
              </c:strCache>
            </c:strRef>
          </c:tx>
          <c:spPr>
            <a:solidFill>
              <a:srgbClr val="8EB4E3"/>
            </a:solidFill>
            <a:ln>
              <a:solidFill>
                <a:sysClr val="windowText" lastClr="000000"/>
              </a:solidFill>
            </a:ln>
          </c:spPr>
          <c:invertIfNegative val="0"/>
          <c:dPt>
            <c:idx val="0"/>
            <c:invertIfNegative val="0"/>
            <c:bubble3D val="0"/>
            <c:extLst>
              <c:ext xmlns:c16="http://schemas.microsoft.com/office/drawing/2014/chart" uri="{C3380CC4-5D6E-409C-BE32-E72D297353CC}">
                <c16:uniqueId val="{00000000-A5C7-44B0-8450-63BD1E38C6F3}"/>
              </c:ext>
            </c:extLst>
          </c:dPt>
          <c:dPt>
            <c:idx val="1"/>
            <c:invertIfNegative val="0"/>
            <c:bubble3D val="0"/>
            <c:extLst>
              <c:ext xmlns:c16="http://schemas.microsoft.com/office/drawing/2014/chart" uri="{C3380CC4-5D6E-409C-BE32-E72D297353CC}">
                <c16:uniqueId val="{00000001-A5C7-44B0-8450-63BD1E38C6F3}"/>
              </c:ext>
            </c:extLst>
          </c:dPt>
          <c:dPt>
            <c:idx val="2"/>
            <c:invertIfNegative val="0"/>
            <c:bubble3D val="0"/>
            <c:extLst>
              <c:ext xmlns:c16="http://schemas.microsoft.com/office/drawing/2014/chart" uri="{C3380CC4-5D6E-409C-BE32-E72D297353CC}">
                <c16:uniqueId val="{00000002-A5C7-44B0-8450-63BD1E38C6F3}"/>
              </c:ext>
            </c:extLst>
          </c:dPt>
          <c:dPt>
            <c:idx val="3"/>
            <c:invertIfNegative val="0"/>
            <c:bubble3D val="0"/>
            <c:extLst>
              <c:ext xmlns:c16="http://schemas.microsoft.com/office/drawing/2014/chart" uri="{C3380CC4-5D6E-409C-BE32-E72D297353CC}">
                <c16:uniqueId val="{00000003-A5C7-44B0-8450-63BD1E38C6F3}"/>
              </c:ext>
            </c:extLst>
          </c:dPt>
          <c:dPt>
            <c:idx val="4"/>
            <c:invertIfNegative val="0"/>
            <c:bubble3D val="0"/>
            <c:extLst>
              <c:ext xmlns:c16="http://schemas.microsoft.com/office/drawing/2014/chart" uri="{C3380CC4-5D6E-409C-BE32-E72D297353CC}">
                <c16:uniqueId val="{00000004-A5C7-44B0-8450-63BD1E38C6F3}"/>
              </c:ext>
            </c:extLst>
          </c:dPt>
          <c:dPt>
            <c:idx val="5"/>
            <c:invertIfNegative val="0"/>
            <c:bubble3D val="0"/>
            <c:extLst>
              <c:ext xmlns:c16="http://schemas.microsoft.com/office/drawing/2014/chart" uri="{C3380CC4-5D6E-409C-BE32-E72D297353CC}">
                <c16:uniqueId val="{00000005-A5C7-44B0-8450-63BD1E38C6F3}"/>
              </c:ext>
            </c:extLst>
          </c:dPt>
          <c:dPt>
            <c:idx val="6"/>
            <c:invertIfNegative val="0"/>
            <c:bubble3D val="0"/>
            <c:extLst>
              <c:ext xmlns:c16="http://schemas.microsoft.com/office/drawing/2014/chart" uri="{C3380CC4-5D6E-409C-BE32-E72D297353CC}">
                <c16:uniqueId val="{00000006-A5C7-44B0-8450-63BD1E38C6F3}"/>
              </c:ext>
            </c:extLst>
          </c:dPt>
          <c:dPt>
            <c:idx val="7"/>
            <c:invertIfNegative val="0"/>
            <c:bubble3D val="0"/>
            <c:extLst>
              <c:ext xmlns:c16="http://schemas.microsoft.com/office/drawing/2014/chart" uri="{C3380CC4-5D6E-409C-BE32-E72D297353CC}">
                <c16:uniqueId val="{00000007-A5C7-44B0-8450-63BD1E38C6F3}"/>
              </c:ext>
            </c:extLst>
          </c:dPt>
          <c:dPt>
            <c:idx val="8"/>
            <c:invertIfNegative val="0"/>
            <c:bubble3D val="0"/>
            <c:extLst>
              <c:ext xmlns:c16="http://schemas.microsoft.com/office/drawing/2014/chart" uri="{C3380CC4-5D6E-409C-BE32-E72D297353CC}">
                <c16:uniqueId val="{00000008-A5C7-44B0-8450-63BD1E38C6F3}"/>
              </c:ext>
            </c:extLst>
          </c:dPt>
          <c:dPt>
            <c:idx val="9"/>
            <c:invertIfNegative val="0"/>
            <c:bubble3D val="0"/>
            <c:extLst>
              <c:ext xmlns:c16="http://schemas.microsoft.com/office/drawing/2014/chart" uri="{C3380CC4-5D6E-409C-BE32-E72D297353CC}">
                <c16:uniqueId val="{00000009-A5C7-44B0-8450-63BD1E38C6F3}"/>
              </c:ext>
            </c:extLst>
          </c:dPt>
          <c:dLbls>
            <c:dLbl>
              <c:idx val="0"/>
              <c:layout>
                <c:manualLayout>
                  <c:x val="3.1068478928862478E-3"/>
                  <c:y val="8.4095453832194415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A5C7-44B0-8450-63BD1E38C6F3}"/>
                </c:ext>
              </c:extLst>
            </c:dLbl>
            <c:dLbl>
              <c:idx val="1"/>
              <c:layout>
                <c:manualLayout>
                  <c:x val="5.9502030235399645E-3"/>
                  <c:y val="-2.4822261295008027E-2"/>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A5C7-44B0-8450-63BD1E38C6F3}"/>
                </c:ext>
              </c:extLst>
            </c:dLbl>
            <c:dLbl>
              <c:idx val="2"/>
              <c:layout>
                <c:manualLayout>
                  <c:x val="5.2897355368901333E-3"/>
                  <c:y val="-6.4430532029178617E-2"/>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A5C7-44B0-8450-63BD1E38C6F3}"/>
                </c:ext>
              </c:extLst>
            </c:dLbl>
            <c:dLbl>
              <c:idx val="3"/>
              <c:layout>
                <c:manualLayout>
                  <c:x val="6.1295989939940268E-3"/>
                  <c:y val="-8.2144049827190101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A5C7-44B0-8450-63BD1E38C6F3}"/>
                </c:ext>
              </c:extLst>
            </c:dLbl>
            <c:dLbl>
              <c:idx val="4"/>
              <c:layout>
                <c:manualLayout>
                  <c:x val="2.4651562377966956E-3"/>
                  <c:y val="8.3978771943236281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A5C7-44B0-8450-63BD1E38C6F3}"/>
                </c:ext>
              </c:extLst>
            </c:dLbl>
            <c:dLbl>
              <c:idx val="5"/>
              <c:layout>
                <c:manualLayout>
                  <c:x val="4.8085062405972927E-3"/>
                  <c:y val="7.1308728207644546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A5C7-44B0-8450-63BD1E38C6F3}"/>
                </c:ext>
              </c:extLst>
            </c:dLbl>
            <c:dLbl>
              <c:idx val="6"/>
              <c:layout>
                <c:manualLayout>
                  <c:x val="3.1442417759096615E-3"/>
                  <c:y val="9.683792080920902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A5C7-44B0-8450-63BD1E38C6F3}"/>
                </c:ext>
              </c:extLst>
            </c:dLbl>
            <c:dLbl>
              <c:idx val="7"/>
              <c:layout>
                <c:manualLayout>
                  <c:x val="3.8591092379753147E-3"/>
                  <c:y val="1.4797677628058373E-2"/>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A5C7-44B0-8450-63BD1E38C6F3}"/>
                </c:ext>
              </c:extLst>
            </c:dLbl>
            <c:dLbl>
              <c:idx val="8"/>
              <c:layout>
                <c:manualLayout>
                  <c:x val="3.2329141905052672E-4"/>
                  <c:y val="8.4055218698071525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A5C7-44B0-8450-63BD1E38C6F3}"/>
                </c:ext>
              </c:extLst>
            </c:dLbl>
            <c:dLbl>
              <c:idx val="9"/>
              <c:layout>
                <c:manualLayout>
                  <c:x val="5.1704537834483949E-3"/>
                  <c:y val="3.2916363226696815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A5C7-44B0-8450-63BD1E38C6F3}"/>
                </c:ext>
              </c:extLst>
            </c:dLbl>
            <c:spPr>
              <a:noFill/>
              <a:ln>
                <a:noFill/>
              </a:ln>
              <a:effectLst/>
            </c:spPr>
            <c:txPr>
              <a:bodyPr rot="0" horzOverflow="overflow" tIns="45720" rIns="91440" anchor="ctr"/>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 '!$AW$211:$AW$220</c:f>
              <c:strCache>
                <c:ptCount val="10"/>
                <c:pt idx="0">
                  <c:v>H27</c:v>
                </c:pt>
                <c:pt idx="1">
                  <c:v>H28</c:v>
                </c:pt>
                <c:pt idx="2">
                  <c:v>H29</c:v>
                </c:pt>
                <c:pt idx="3">
                  <c:v>H30</c:v>
                </c:pt>
                <c:pt idx="4">
                  <c:v>R1</c:v>
                </c:pt>
                <c:pt idx="5">
                  <c:v>R2</c:v>
                </c:pt>
                <c:pt idx="6">
                  <c:v>R3</c:v>
                </c:pt>
                <c:pt idx="7">
                  <c:v>R4</c:v>
                </c:pt>
                <c:pt idx="8">
                  <c:v>R5</c:v>
                </c:pt>
                <c:pt idx="9">
                  <c:v>R6</c:v>
                </c:pt>
              </c:strCache>
            </c:strRef>
          </c:cat>
          <c:val>
            <c:numRef>
              <c:f>'1～6 '!$AX$211:$AX$220</c:f>
              <c:numCache>
                <c:formatCode>#,##0_);[Red]\(#,##0\)</c:formatCode>
                <c:ptCount val="10"/>
                <c:pt idx="0">
                  <c:v>1612</c:v>
                </c:pt>
                <c:pt idx="1">
                  <c:v>1612</c:v>
                </c:pt>
                <c:pt idx="2">
                  <c:v>1572</c:v>
                </c:pt>
                <c:pt idx="3">
                  <c:v>1585</c:v>
                </c:pt>
                <c:pt idx="4">
                  <c:v>1613</c:v>
                </c:pt>
                <c:pt idx="5">
                  <c:v>1622</c:v>
                </c:pt>
                <c:pt idx="6">
                  <c:v>1596</c:v>
                </c:pt>
                <c:pt idx="7">
                  <c:v>1591</c:v>
                </c:pt>
                <c:pt idx="8">
                  <c:v>1627</c:v>
                </c:pt>
                <c:pt idx="9">
                  <c:v>1651</c:v>
                </c:pt>
              </c:numCache>
            </c:numRef>
          </c:val>
          <c:extLst>
            <c:ext xmlns:c16="http://schemas.microsoft.com/office/drawing/2014/chart" uri="{C3380CC4-5D6E-409C-BE32-E72D297353CC}">
              <c16:uniqueId val="{0000000A-A5C7-44B0-8450-63BD1E38C6F3}"/>
            </c:ext>
          </c:extLst>
        </c:ser>
        <c:ser>
          <c:idx val="1"/>
          <c:order val="1"/>
          <c:tx>
            <c:strRef>
              <c:f>'1～6 '!$AY$210</c:f>
              <c:strCache>
                <c:ptCount val="1"/>
                <c:pt idx="0">
                  <c:v>聴覚</c:v>
                </c:pt>
              </c:strCache>
            </c:strRef>
          </c:tx>
          <c:spPr>
            <a:solidFill>
              <a:srgbClr val="FFCC99"/>
            </a:solidFill>
            <a:ln>
              <a:solidFill>
                <a:sysClr val="windowText" lastClr="000000"/>
              </a:solidFill>
            </a:ln>
          </c:spPr>
          <c:invertIfNegative val="0"/>
          <c:dPt>
            <c:idx val="5"/>
            <c:invertIfNegative val="0"/>
            <c:bubble3D val="0"/>
            <c:extLst>
              <c:ext xmlns:c16="http://schemas.microsoft.com/office/drawing/2014/chart" uri="{C3380CC4-5D6E-409C-BE32-E72D297353CC}">
                <c16:uniqueId val="{0000000B-A5C7-44B0-8450-63BD1E38C6F3}"/>
              </c:ext>
            </c:extLst>
          </c:dPt>
          <c:dLbls>
            <c:dLbl>
              <c:idx val="5"/>
              <c:layout>
                <c:manualLayout>
                  <c:x val="0"/>
                  <c:y val="-5.1633404454621149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A5C7-44B0-8450-63BD1E38C6F3}"/>
                </c:ext>
              </c:extLst>
            </c:dLbl>
            <c:spPr>
              <a:noFill/>
              <a:ln>
                <a:noFill/>
              </a:ln>
              <a:effectLst/>
            </c:spPr>
            <c:txPr>
              <a:bodyPr rot="0" horzOverflow="overflow" tIns="45720" rIns="91440" anchor="ctr"/>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'1～6 '!$AW$211:$AW$220</c:f>
              <c:strCache>
                <c:ptCount val="10"/>
                <c:pt idx="0">
                  <c:v>H27</c:v>
                </c:pt>
                <c:pt idx="1">
                  <c:v>H28</c:v>
                </c:pt>
                <c:pt idx="2">
                  <c:v>H29</c:v>
                </c:pt>
                <c:pt idx="3">
                  <c:v>H30</c:v>
                </c:pt>
                <c:pt idx="4">
                  <c:v>R1</c:v>
                </c:pt>
                <c:pt idx="5">
                  <c:v>R2</c:v>
                </c:pt>
                <c:pt idx="6">
                  <c:v>R3</c:v>
                </c:pt>
                <c:pt idx="7">
                  <c:v>R4</c:v>
                </c:pt>
                <c:pt idx="8">
                  <c:v>R5</c:v>
                </c:pt>
                <c:pt idx="9">
                  <c:v>R6</c:v>
                </c:pt>
              </c:strCache>
            </c:strRef>
          </c:cat>
          <c:val>
            <c:numRef>
              <c:f>'1～6 '!$AY$211:$AY$220</c:f>
              <c:numCache>
                <c:formatCode>General</c:formatCode>
                <c:ptCount val="10"/>
                <c:pt idx="0">
                  <c:v>58</c:v>
                </c:pt>
                <c:pt idx="1">
                  <c:v>54</c:v>
                </c:pt>
                <c:pt idx="2">
                  <c:v>56</c:v>
                </c:pt>
                <c:pt idx="3">
                  <c:v>55</c:v>
                </c:pt>
                <c:pt idx="4">
                  <c:v>48</c:v>
                </c:pt>
                <c:pt idx="5">
                  <c:v>51</c:v>
                </c:pt>
                <c:pt idx="6">
                  <c:v>52</c:v>
                </c:pt>
                <c:pt idx="7">
                  <c:v>49</c:v>
                </c:pt>
                <c:pt idx="8">
                  <c:v>42</c:v>
                </c:pt>
                <c:pt idx="9">
                  <c:v>45</c:v>
                </c:pt>
              </c:numCache>
            </c:numRef>
          </c:val>
          <c:extLst>
            <c:ext xmlns:c16="http://schemas.microsoft.com/office/drawing/2014/chart" uri="{C3380CC4-5D6E-409C-BE32-E72D297353CC}">
              <c16:uniqueId val="{0000000C-A5C7-44B0-8450-63BD1E38C6F3}"/>
            </c:ext>
          </c:extLst>
        </c:ser>
        <c:ser>
          <c:idx val="2"/>
          <c:order val="2"/>
          <c:tx>
            <c:strRef>
              <c:f>'1～6 '!$AZ$210</c:f>
              <c:strCache>
                <c:ptCount val="1"/>
                <c:pt idx="0">
                  <c:v>視覚</c:v>
                </c:pt>
              </c:strCache>
            </c:strRef>
          </c:tx>
          <c:spPr>
            <a:solidFill>
              <a:sysClr val="window" lastClr="FFFFFF"/>
            </a:solidFill>
            <a:ln>
              <a:solidFill>
                <a:sysClr val="windowText" lastClr="000000"/>
              </a:solidFill>
            </a:ln>
          </c:spPr>
          <c:invertIfNegative val="0"/>
          <c:dPt>
            <c:idx val="0"/>
            <c:invertIfNegative val="0"/>
            <c:bubble3D val="0"/>
            <c:extLst>
              <c:ext xmlns:c16="http://schemas.microsoft.com/office/drawing/2014/chart" uri="{C3380CC4-5D6E-409C-BE32-E72D297353CC}">
                <c16:uniqueId val="{0000000D-A5C7-44B0-8450-63BD1E38C6F3}"/>
              </c:ext>
            </c:extLst>
          </c:dPt>
          <c:dPt>
            <c:idx val="1"/>
            <c:invertIfNegative val="0"/>
            <c:bubble3D val="0"/>
            <c:extLst>
              <c:ext xmlns:c16="http://schemas.microsoft.com/office/drawing/2014/chart" uri="{C3380CC4-5D6E-409C-BE32-E72D297353CC}">
                <c16:uniqueId val="{0000000E-A5C7-44B0-8450-63BD1E38C6F3}"/>
              </c:ext>
            </c:extLst>
          </c:dPt>
          <c:dPt>
            <c:idx val="2"/>
            <c:invertIfNegative val="0"/>
            <c:bubble3D val="0"/>
            <c:extLst>
              <c:ext xmlns:c16="http://schemas.microsoft.com/office/drawing/2014/chart" uri="{C3380CC4-5D6E-409C-BE32-E72D297353CC}">
                <c16:uniqueId val="{0000000F-A5C7-44B0-8450-63BD1E38C6F3}"/>
              </c:ext>
            </c:extLst>
          </c:dPt>
          <c:dPt>
            <c:idx val="3"/>
            <c:invertIfNegative val="0"/>
            <c:bubble3D val="0"/>
            <c:extLst>
              <c:ext xmlns:c16="http://schemas.microsoft.com/office/drawing/2014/chart" uri="{C3380CC4-5D6E-409C-BE32-E72D297353CC}">
                <c16:uniqueId val="{00000010-A5C7-44B0-8450-63BD1E38C6F3}"/>
              </c:ext>
            </c:extLst>
          </c:dPt>
          <c:dPt>
            <c:idx val="4"/>
            <c:invertIfNegative val="0"/>
            <c:bubble3D val="0"/>
            <c:extLst>
              <c:ext xmlns:c16="http://schemas.microsoft.com/office/drawing/2014/chart" uri="{C3380CC4-5D6E-409C-BE32-E72D297353CC}">
                <c16:uniqueId val="{00000011-A5C7-44B0-8450-63BD1E38C6F3}"/>
              </c:ext>
            </c:extLst>
          </c:dPt>
          <c:dPt>
            <c:idx val="5"/>
            <c:invertIfNegative val="0"/>
            <c:bubble3D val="0"/>
            <c:extLst>
              <c:ext xmlns:c16="http://schemas.microsoft.com/office/drawing/2014/chart" uri="{C3380CC4-5D6E-409C-BE32-E72D297353CC}">
                <c16:uniqueId val="{00000012-A5C7-44B0-8450-63BD1E38C6F3}"/>
              </c:ext>
            </c:extLst>
          </c:dPt>
          <c:dPt>
            <c:idx val="6"/>
            <c:invertIfNegative val="0"/>
            <c:bubble3D val="0"/>
            <c:extLst>
              <c:ext xmlns:c16="http://schemas.microsoft.com/office/drawing/2014/chart" uri="{C3380CC4-5D6E-409C-BE32-E72D297353CC}">
                <c16:uniqueId val="{00000013-A5C7-44B0-8450-63BD1E38C6F3}"/>
              </c:ext>
            </c:extLst>
          </c:dPt>
          <c:dPt>
            <c:idx val="7"/>
            <c:invertIfNegative val="0"/>
            <c:bubble3D val="0"/>
            <c:extLst>
              <c:ext xmlns:c16="http://schemas.microsoft.com/office/drawing/2014/chart" uri="{C3380CC4-5D6E-409C-BE32-E72D297353CC}">
                <c16:uniqueId val="{00000014-A5C7-44B0-8450-63BD1E38C6F3}"/>
              </c:ext>
            </c:extLst>
          </c:dPt>
          <c:dPt>
            <c:idx val="8"/>
            <c:invertIfNegative val="0"/>
            <c:bubble3D val="0"/>
            <c:extLst>
              <c:ext xmlns:c16="http://schemas.microsoft.com/office/drawing/2014/chart" uri="{C3380CC4-5D6E-409C-BE32-E72D297353CC}">
                <c16:uniqueId val="{00000015-A5C7-44B0-8450-63BD1E38C6F3}"/>
              </c:ext>
            </c:extLst>
          </c:dPt>
          <c:dPt>
            <c:idx val="9"/>
            <c:invertIfNegative val="0"/>
            <c:bubble3D val="0"/>
            <c:extLst>
              <c:ext xmlns:c16="http://schemas.microsoft.com/office/drawing/2014/chart" uri="{C3380CC4-5D6E-409C-BE32-E72D297353CC}">
                <c16:uniqueId val="{00000016-A5C7-44B0-8450-63BD1E38C6F3}"/>
              </c:ext>
            </c:extLst>
          </c:dPt>
          <c:dLbls>
            <c:dLbl>
              <c:idx val="0"/>
              <c:layout>
                <c:manualLayout>
                  <c:x val="0"/>
                  <c:y val="-4.6701804485845128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A5C7-44B0-8450-63BD1E38C6F3}"/>
                </c:ext>
              </c:extLst>
            </c:dLbl>
            <c:dLbl>
              <c:idx val="1"/>
              <c:layout>
                <c:manualLayout>
                  <c:x val="-6.4785184866052205E-5"/>
                  <c:y val="5.4723277477102417E-4"/>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E-A5C7-44B0-8450-63BD1E38C6F3}"/>
                </c:ext>
              </c:extLst>
            </c:dLbl>
            <c:dLbl>
              <c:idx val="2"/>
              <c:layout>
                <c:manualLayout>
                  <c:x val="2.0416174883346851E-3"/>
                  <c:y val="-4.5608152060782683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A5C7-44B0-8450-63BD1E38C6F3}"/>
                </c:ext>
              </c:extLst>
            </c:dLbl>
            <c:dLbl>
              <c:idx val="3"/>
              <c:layout>
                <c:manualLayout>
                  <c:x val="-1.9613339304228993E-3"/>
                  <c:y val="5.4786255166380067E-4"/>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A5C7-44B0-8450-63BD1E38C6F3}"/>
                </c:ext>
              </c:extLst>
            </c:dLbl>
            <c:dLbl>
              <c:idx val="4"/>
              <c:layout>
                <c:manualLayout>
                  <c:x val="2.1064026732006999E-3"/>
                  <c:y val="5.4723277477102417E-4"/>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A5C7-44B0-8450-63BD1E38C6F3}"/>
                </c:ext>
              </c:extLst>
            </c:dLbl>
            <c:dLbl>
              <c:idx val="5"/>
              <c:layout>
                <c:manualLayout>
                  <c:x val="-2.0416174883346478E-3"/>
                  <c:y val="-4.6701804485845128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2-A5C7-44B0-8450-63BD1E38C6F3}"/>
                </c:ext>
              </c:extLst>
            </c:dLbl>
            <c:dLbl>
              <c:idx val="6"/>
              <c:layout>
                <c:manualLayout>
                  <c:x val="-6.4945942148523391E-5"/>
                  <c:y val="-4.5608152060782683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A5C7-44B0-8450-63BD1E38C6F3}"/>
                </c:ext>
              </c:extLst>
            </c:dLbl>
            <c:dLbl>
              <c:idx val="7"/>
              <c:layout>
                <c:manualLayout>
                  <c:x val="7.4858443134480747E-17"/>
                  <c:y val="5.4763933701082435E-4"/>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4-A5C7-44B0-8450-63BD1E38C6F3}"/>
                </c:ext>
              </c:extLst>
            </c:dLbl>
            <c:dLbl>
              <c:idx val="8"/>
              <c:layout>
                <c:manualLayout>
                  <c:x val="0"/>
                  <c:y val="-4.6157011084512903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5-A5C7-44B0-8450-63BD1E38C6F3}"/>
                </c:ext>
              </c:extLst>
            </c:dLbl>
            <c:dLbl>
              <c:idx val="9"/>
              <c:layout>
                <c:manualLayout>
                  <c:x val="-1.4501810173697864E-4"/>
                  <c:y val="6.0256835711627996E-4"/>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6-A5C7-44B0-8450-63BD1E38C6F3}"/>
                </c:ext>
              </c:extLst>
            </c:dLbl>
            <c:spPr>
              <a:noFill/>
              <a:ln>
                <a:noFill/>
              </a:ln>
              <a:effectLst/>
            </c:spPr>
            <c:txPr>
              <a:bodyPr rot="0" horzOverflow="overflow" tIns="45720" rIns="91440" anchor="ctr"/>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 '!$AW$211:$AW$220</c:f>
              <c:strCache>
                <c:ptCount val="10"/>
                <c:pt idx="0">
                  <c:v>H27</c:v>
                </c:pt>
                <c:pt idx="1">
                  <c:v>H28</c:v>
                </c:pt>
                <c:pt idx="2">
                  <c:v>H29</c:v>
                </c:pt>
                <c:pt idx="3">
                  <c:v>H30</c:v>
                </c:pt>
                <c:pt idx="4">
                  <c:v>R1</c:v>
                </c:pt>
                <c:pt idx="5">
                  <c:v>R2</c:v>
                </c:pt>
                <c:pt idx="6">
                  <c:v>R3</c:v>
                </c:pt>
                <c:pt idx="7">
                  <c:v>R4</c:v>
                </c:pt>
                <c:pt idx="8">
                  <c:v>R5</c:v>
                </c:pt>
                <c:pt idx="9">
                  <c:v>R6</c:v>
                </c:pt>
              </c:strCache>
            </c:strRef>
          </c:cat>
          <c:val>
            <c:numRef>
              <c:f>'1～6 '!$AZ$211:$AZ$220</c:f>
              <c:numCache>
                <c:formatCode>General</c:formatCode>
                <c:ptCount val="10"/>
                <c:pt idx="0">
                  <c:v>34</c:v>
                </c:pt>
                <c:pt idx="1">
                  <c:v>30</c:v>
                </c:pt>
                <c:pt idx="2">
                  <c:v>31</c:v>
                </c:pt>
                <c:pt idx="3">
                  <c:v>32</c:v>
                </c:pt>
                <c:pt idx="4">
                  <c:v>36</c:v>
                </c:pt>
                <c:pt idx="5">
                  <c:v>31</c:v>
                </c:pt>
                <c:pt idx="6">
                  <c:v>31</c:v>
                </c:pt>
                <c:pt idx="7">
                  <c:v>27</c:v>
                </c:pt>
                <c:pt idx="8">
                  <c:v>27</c:v>
                </c:pt>
                <c:pt idx="9">
                  <c:v>25</c:v>
                </c:pt>
              </c:numCache>
            </c:numRef>
          </c:val>
          <c:extLst>
            <c:ext xmlns:c16="http://schemas.microsoft.com/office/drawing/2014/chart" uri="{C3380CC4-5D6E-409C-BE32-E72D297353CC}">
              <c16:uniqueId val="{00000017-A5C7-44B0-8450-63BD1E38C6F3}"/>
            </c:ext>
          </c:extLst>
        </c:ser>
        <c:dLbls>
          <c:showLegendKey val="0"/>
          <c:showVal val="0"/>
          <c:showCatName val="0"/>
          <c:showSerName val="0"/>
          <c:showPercent val="0"/>
          <c:showBubbleSize val="0"/>
        </c:dLbls>
        <c:gapWidth val="51"/>
        <c:overlap val="100"/>
        <c:axId val="347813216"/>
        <c:axId val="347813608"/>
      </c:barChart>
      <c:catAx>
        <c:axId val="347813216"/>
        <c:scaling>
          <c:orientation val="minMax"/>
        </c:scaling>
        <c:delete val="0"/>
        <c:axPos val="b"/>
        <c:numFmt formatCode="General" sourceLinked="1"/>
        <c:majorTickMark val="in"/>
        <c:minorTickMark val="none"/>
        <c:tickLblPos val="nextTo"/>
        <c:spPr>
          <a:ln>
            <a:solidFill>
              <a:schemeClr val="tx1"/>
            </a:solidFill>
          </a:ln>
        </c:spPr>
        <c:txPr>
          <a:bodyPr horzOverflow="overflow" tIns="45720" rIns="91440" anchor="ctr"/>
          <a:lstStyle/>
          <a:p>
            <a:pPr algn="ctr" rtl="0">
              <a:defRPr sz="1000">
                <a:solidFill>
                  <a:schemeClr val="tx1"/>
                </a:solidFill>
              </a:defRPr>
            </a:pPr>
            <a:endParaRPr lang="ja-JP"/>
          </a:p>
        </c:txPr>
        <c:crossAx val="347813608"/>
        <c:crosses val="autoZero"/>
        <c:auto val="1"/>
        <c:lblAlgn val="ctr"/>
        <c:lblOffset val="100"/>
        <c:noMultiLvlLbl val="0"/>
      </c:catAx>
      <c:valAx>
        <c:axId val="347813608"/>
        <c:scaling>
          <c:orientation val="minMax"/>
          <c:max val="1800"/>
          <c:min val="1400"/>
        </c:scaling>
        <c:delete val="0"/>
        <c:axPos val="l"/>
        <c:majorGridlines>
          <c:spPr>
            <a:ln>
              <a:solidFill>
                <a:schemeClr val="bg1"/>
              </a:solidFill>
            </a:ln>
          </c:spPr>
        </c:majorGridlines>
        <c:numFmt formatCode="#,##0_);[Red]\(#,##0\)" sourceLinked="1"/>
        <c:majorTickMark val="in"/>
        <c:minorTickMark val="none"/>
        <c:tickLblPos val="nextTo"/>
        <c:spPr>
          <a:ln>
            <a:solidFill>
              <a:schemeClr val="tx1"/>
            </a:solidFill>
          </a:ln>
        </c:spPr>
        <c:txPr>
          <a:bodyPr horzOverflow="overflow" tIns="45720" rIns="91440" anchor="ctr"/>
          <a:lstStyle/>
          <a:p>
            <a:pPr algn="ctr" rtl="0">
              <a:defRPr sz="1000">
                <a:solidFill>
                  <a:schemeClr val="tx1"/>
                </a:solidFill>
              </a:defRPr>
            </a:pPr>
            <a:endParaRPr lang="ja-JP"/>
          </a:p>
        </c:txPr>
        <c:crossAx val="347813216"/>
        <c:crosses val="autoZero"/>
        <c:crossBetween val="between"/>
        <c:majorUnit val="50"/>
      </c:valAx>
    </c:plotArea>
    <c:legend>
      <c:legendPos val="r"/>
      <c:layout>
        <c:manualLayout>
          <c:xMode val="edge"/>
          <c:yMode val="edge"/>
          <c:x val="0.8900379395703496"/>
          <c:y val="0.17241701109200597"/>
          <c:w val="9.7323829781940749E-2"/>
          <c:h val="0.27713277219657889"/>
        </c:manualLayout>
      </c:layout>
      <c:overlay val="0"/>
      <c:spPr>
        <a:ln>
          <a:solidFill>
            <a:sysClr val="windowText" lastClr="000000"/>
          </a:solidFill>
        </a:ln>
      </c:spPr>
      <c:txPr>
        <a:bodyPr horzOverflow="overflow" tIns="45720" rIns="91440" anchor="ctr"/>
        <a:lstStyle/>
        <a:p>
          <a:pPr algn="l" rtl="0">
            <a:defRPr sz="1000">
              <a:solidFill>
                <a:schemeClr val="tx1"/>
              </a:solidFill>
            </a:defRPr>
          </a:pPr>
          <a:endParaRPr lang="ja-JP"/>
        </a:p>
      </c:txPr>
    </c:legend>
    <c:plotVisOnly val="1"/>
    <c:dispBlanksAs val="gap"/>
    <c:showDLblsOverMax val="0"/>
  </c:chart>
  <c:spPr>
    <a:ln w="22225">
      <a:solidFill>
        <a:sysClr val="windowText" lastClr="000000"/>
      </a:solidFill>
    </a:ln>
  </c:spPr>
  <c:txPr>
    <a:bodyPr horzOverflow="overflow" tIns="45720" rIns="91440" anchor="ctr"/>
    <a:lstStyle/>
    <a:p>
      <a:pPr algn="ctr" rtl="0">
        <a:defRPr lang="ja-JP" altLang="en-US" sz="1000">
          <a:solidFill>
            <a:schemeClr val="tx1"/>
          </a:solidFill>
        </a:defRPr>
      </a:pPr>
      <a:endParaRPr lang="ja-JP"/>
    </a:p>
  </c:txPr>
  <c:printSettings>
    <c:headerFooter/>
    <c:pageMargins b="0.750000000000004" l="0.70000000000000062" r="0.70000000000000062" t="0.750000000000004" header="0.30000000000000032" footer="0.30000000000000032"/>
    <c:pageSetup paperSize="9"/>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2302781459248"/>
          <c:y val="0.21935124521648541"/>
          <c:w val="0.76103594078715597"/>
          <c:h val="0.65315942377432246"/>
        </c:manualLayout>
      </c:layout>
      <c:barChart>
        <c:barDir val="col"/>
        <c:grouping val="stacked"/>
        <c:varyColors val="0"/>
        <c:ser>
          <c:idx val="0"/>
          <c:order val="0"/>
          <c:tx>
            <c:strRef>
              <c:f>'1～6 '!$AX$265</c:f>
              <c:strCache>
                <c:ptCount val="1"/>
                <c:pt idx="0">
                  <c:v>専修学校</c:v>
                </c:pt>
              </c:strCache>
            </c:strRef>
          </c:tx>
          <c:spPr>
            <a:solidFill>
              <a:srgbClr val="FFCC99"/>
            </a:solidFill>
            <a:ln>
              <a:solidFill>
                <a:sysClr val="windowText" lastClr="000000"/>
              </a:solidFill>
            </a:ln>
          </c:spPr>
          <c:invertIfNegative val="0"/>
          <c:dLbls>
            <c:dLbl>
              <c:idx val="0"/>
              <c:layout>
                <c:manualLayout>
                  <c:x val="6.0234916173074991E-3"/>
                  <c:y val="-9.143701519974458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2A-4C0D-A5A2-3396FB17FB28}"/>
                </c:ext>
              </c:extLst>
            </c:dLbl>
            <c:dLbl>
              <c:idx val="1"/>
              <c:layout>
                <c:manualLayout>
                  <c:x val="4.015661078204962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2A-4C0D-A5A2-3396FB17FB28}"/>
                </c:ext>
              </c:extLst>
            </c:dLbl>
            <c:dLbl>
              <c:idx val="2"/>
              <c:layout>
                <c:manualLayout>
                  <c:x val="4.0156610782049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2A-4C0D-A5A2-3396FB17FB28}"/>
                </c:ext>
              </c:extLst>
            </c:dLbl>
            <c:dLbl>
              <c:idx val="3"/>
              <c:layout>
                <c:manualLayout>
                  <c:x val="4.0156610782049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2A-4C0D-A5A2-3396FB17FB28}"/>
                </c:ext>
              </c:extLst>
            </c:dLbl>
            <c:dLbl>
              <c:idx val="4"/>
              <c:layout>
                <c:manualLayout>
                  <c:x val="4.0156610782049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2A-4C0D-A5A2-3396FB17FB28}"/>
                </c:ext>
              </c:extLst>
            </c:dLbl>
            <c:dLbl>
              <c:idx val="5"/>
              <c:layout>
                <c:manualLayout>
                  <c:x val="4.015661078204926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2A-4C0D-A5A2-3396FB17FB28}"/>
                </c:ext>
              </c:extLst>
            </c:dLbl>
            <c:dLbl>
              <c:idx val="6"/>
              <c:layout>
                <c:manualLayout>
                  <c:x val="4.0156610782049991E-3"/>
                  <c:y val="-9.143701519974458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2A-4C0D-A5A2-3396FB17FB28}"/>
                </c:ext>
              </c:extLst>
            </c:dLbl>
            <c:dLbl>
              <c:idx val="7"/>
              <c:layout>
                <c:manualLayout>
                  <c:x val="4.0156610782049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2A-4C0D-A5A2-3396FB17FB28}"/>
                </c:ext>
              </c:extLst>
            </c:dLbl>
            <c:dLbl>
              <c:idx val="8"/>
              <c:layout>
                <c:manualLayout>
                  <c:x val="4.0156610782049991E-3"/>
                  <c:y val="4.98753117206982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2A-4C0D-A5A2-3396FB17FB28}"/>
                </c:ext>
              </c:extLst>
            </c:dLbl>
            <c:dLbl>
              <c:idx val="9"/>
              <c:layout>
                <c:manualLayout>
                  <c:x val="6.0234916173074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2A-4C0D-A5A2-3396FB17FB28}"/>
                </c:ext>
              </c:extLst>
            </c:dLbl>
            <c:spPr>
              <a:noFill/>
              <a:ln>
                <a:noFill/>
              </a:ln>
              <a:effectLst/>
            </c:spPr>
            <c:txPr>
              <a:bodyPr rot="0" horzOverflow="overflow" tIns="45720" rIns="91440" anchor="ctr"/>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'1～6 '!$AW$266:$AW$275</c:f>
              <c:strCache>
                <c:ptCount val="10"/>
                <c:pt idx="0">
                  <c:v>H27</c:v>
                </c:pt>
                <c:pt idx="1">
                  <c:v>H28</c:v>
                </c:pt>
                <c:pt idx="2">
                  <c:v>H29</c:v>
                </c:pt>
                <c:pt idx="3">
                  <c:v>H30</c:v>
                </c:pt>
                <c:pt idx="4">
                  <c:v>R1</c:v>
                </c:pt>
                <c:pt idx="5">
                  <c:v>R2</c:v>
                </c:pt>
                <c:pt idx="6">
                  <c:v>R3</c:v>
                </c:pt>
                <c:pt idx="7">
                  <c:v>R4</c:v>
                </c:pt>
                <c:pt idx="8">
                  <c:v>R5</c:v>
                </c:pt>
                <c:pt idx="9">
                  <c:v>R6</c:v>
                </c:pt>
              </c:strCache>
            </c:strRef>
          </c:cat>
          <c:val>
            <c:numRef>
              <c:f>'1～6 '!$AX$266:$AX$275</c:f>
              <c:numCache>
                <c:formatCode>#,##0_);[Red]\(#,##0\)</c:formatCode>
                <c:ptCount val="10"/>
                <c:pt idx="0">
                  <c:v>2495</c:v>
                </c:pt>
                <c:pt idx="1">
                  <c:v>2367</c:v>
                </c:pt>
                <c:pt idx="2">
                  <c:v>2373</c:v>
                </c:pt>
                <c:pt idx="3">
                  <c:v>2360</c:v>
                </c:pt>
                <c:pt idx="4">
                  <c:v>2227</c:v>
                </c:pt>
                <c:pt idx="5">
                  <c:v>2215</c:v>
                </c:pt>
                <c:pt idx="6">
                  <c:v>2286</c:v>
                </c:pt>
                <c:pt idx="7">
                  <c:v>2298</c:v>
                </c:pt>
                <c:pt idx="8">
                  <c:v>2203</c:v>
                </c:pt>
                <c:pt idx="9">
                  <c:v>1954</c:v>
                </c:pt>
              </c:numCache>
            </c:numRef>
          </c:val>
          <c:extLst>
            <c:ext xmlns:c16="http://schemas.microsoft.com/office/drawing/2014/chart" uri="{C3380CC4-5D6E-409C-BE32-E72D297353CC}">
              <c16:uniqueId val="{0000000A-CB2A-4C0D-A5A2-3396FB17FB28}"/>
            </c:ext>
          </c:extLst>
        </c:ser>
        <c:ser>
          <c:idx val="1"/>
          <c:order val="1"/>
          <c:tx>
            <c:strRef>
              <c:f>'1～6 '!$AY$265</c:f>
              <c:strCache>
                <c:ptCount val="1"/>
                <c:pt idx="0">
                  <c:v>各種学校</c:v>
                </c:pt>
              </c:strCache>
            </c:strRef>
          </c:tx>
          <c:spPr>
            <a:noFill/>
            <a:ln>
              <a:solidFill>
                <a:sysClr val="windowText" lastClr="000000"/>
              </a:solidFill>
            </a:ln>
          </c:spPr>
          <c:invertIfNegative val="0"/>
          <c:dLbls>
            <c:dLbl>
              <c:idx val="0"/>
              <c:layout>
                <c:manualLayout>
                  <c:x val="4.0156610782049991E-3"/>
                  <c:y val="4.98753117206982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B2A-4C0D-A5A2-3396FB17FB28}"/>
                </c:ext>
              </c:extLst>
            </c:dLbl>
            <c:dLbl>
              <c:idx val="1"/>
              <c:layout>
                <c:manualLayout>
                  <c:x val="6.0234916173074991E-3"/>
                  <c:y val="-4.57185075998722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B2A-4C0D-A5A2-3396FB17FB28}"/>
                </c:ext>
              </c:extLst>
            </c:dLbl>
            <c:dLbl>
              <c:idx val="2"/>
              <c:layout>
                <c:manualLayout>
                  <c:x val="4.0156610782049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B2A-4C0D-A5A2-3396FB17FB28}"/>
                </c:ext>
              </c:extLst>
            </c:dLbl>
            <c:dLbl>
              <c:idx val="3"/>
              <c:layout>
                <c:manualLayout>
                  <c:x val="6.0234916173074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B2A-4C0D-A5A2-3396FB17FB28}"/>
                </c:ext>
              </c:extLst>
            </c:dLbl>
            <c:dLbl>
              <c:idx val="4"/>
              <c:layout>
                <c:manualLayout>
                  <c:x val="4.0156610782049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B2A-4C0D-A5A2-3396FB17FB28}"/>
                </c:ext>
              </c:extLst>
            </c:dLbl>
            <c:dLbl>
              <c:idx val="5"/>
              <c:layout>
                <c:manualLayout>
                  <c:x val="4.0156610782049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B2A-4C0D-A5A2-3396FB17FB28}"/>
                </c:ext>
              </c:extLst>
            </c:dLbl>
            <c:dLbl>
              <c:idx val="6"/>
              <c:layout>
                <c:manualLayout>
                  <c:x val="4.015661078204926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B2A-4C0D-A5A2-3396FB17FB28}"/>
                </c:ext>
              </c:extLst>
            </c:dLbl>
            <c:dLbl>
              <c:idx val="7"/>
              <c:layout>
                <c:manualLayout>
                  <c:x val="4.0156610782049263E-3"/>
                  <c:y val="-4.57185075998722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B2A-4C0D-A5A2-3396FB17FB28}"/>
                </c:ext>
              </c:extLst>
            </c:dLbl>
            <c:dLbl>
              <c:idx val="8"/>
              <c:layout>
                <c:manualLayout>
                  <c:x val="4.0156610782049991E-3"/>
                  <c:y val="-4.57185075998722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B2A-4C0D-A5A2-3396FB17FB28}"/>
                </c:ext>
              </c:extLst>
            </c:dLbl>
            <c:dLbl>
              <c:idx val="9"/>
              <c:layout>
                <c:manualLayout>
                  <c:x val="2.007830539102352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B2A-4C0D-A5A2-3396FB17FB28}"/>
                </c:ext>
              </c:extLst>
            </c:dLbl>
            <c:spPr>
              <a:noFill/>
              <a:ln>
                <a:noFill/>
              </a:ln>
              <a:effectLst/>
            </c:spPr>
            <c:txPr>
              <a:bodyPr rot="0" horzOverflow="overflow" tIns="45720" rIns="91440" anchor="ctr"/>
              <a:lstStyle/>
              <a:p>
                <a:pPr algn="ctr" rtl="0">
                  <a:defRPr sz="6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'1～6 '!$AW$266:$AW$275</c:f>
              <c:strCache>
                <c:ptCount val="10"/>
                <c:pt idx="0">
                  <c:v>H27</c:v>
                </c:pt>
                <c:pt idx="1">
                  <c:v>H28</c:v>
                </c:pt>
                <c:pt idx="2">
                  <c:v>H29</c:v>
                </c:pt>
                <c:pt idx="3">
                  <c:v>H30</c:v>
                </c:pt>
                <c:pt idx="4">
                  <c:v>R1</c:v>
                </c:pt>
                <c:pt idx="5">
                  <c:v>R2</c:v>
                </c:pt>
                <c:pt idx="6">
                  <c:v>R3</c:v>
                </c:pt>
                <c:pt idx="7">
                  <c:v>R4</c:v>
                </c:pt>
                <c:pt idx="8">
                  <c:v>R5</c:v>
                </c:pt>
                <c:pt idx="9">
                  <c:v>R6</c:v>
                </c:pt>
              </c:strCache>
            </c:strRef>
          </c:cat>
          <c:val>
            <c:numRef>
              <c:f>'1～6 '!$AY$266:$AY$275</c:f>
              <c:numCache>
                <c:formatCode>#,##0_);[Red]\(#,##0\)</c:formatCode>
                <c:ptCount val="10"/>
                <c:pt idx="0">
                  <c:v>291</c:v>
                </c:pt>
                <c:pt idx="1">
                  <c:v>302</c:v>
                </c:pt>
                <c:pt idx="2">
                  <c:v>286</c:v>
                </c:pt>
                <c:pt idx="3">
                  <c:v>233</c:v>
                </c:pt>
                <c:pt idx="4">
                  <c:v>219</c:v>
                </c:pt>
                <c:pt idx="5">
                  <c:v>184</c:v>
                </c:pt>
                <c:pt idx="6">
                  <c:v>163</c:v>
                </c:pt>
                <c:pt idx="7">
                  <c:v>157</c:v>
                </c:pt>
                <c:pt idx="8">
                  <c:v>137</c:v>
                </c:pt>
                <c:pt idx="9">
                  <c:v>137</c:v>
                </c:pt>
              </c:numCache>
            </c:numRef>
          </c:val>
          <c:extLst>
            <c:ext xmlns:c16="http://schemas.microsoft.com/office/drawing/2014/chart" uri="{C3380CC4-5D6E-409C-BE32-E72D297353CC}">
              <c16:uniqueId val="{00000015-CB2A-4C0D-A5A2-3396FB17FB28}"/>
            </c:ext>
          </c:extLst>
        </c:ser>
        <c:dLbls>
          <c:showLegendKey val="0"/>
          <c:showVal val="0"/>
          <c:showCatName val="0"/>
          <c:showSerName val="0"/>
          <c:showPercent val="0"/>
          <c:showBubbleSize val="0"/>
        </c:dLbls>
        <c:gapWidth val="52"/>
        <c:overlap val="100"/>
        <c:axId val="347814392"/>
        <c:axId val="347814784"/>
      </c:barChart>
      <c:catAx>
        <c:axId val="347814392"/>
        <c:scaling>
          <c:orientation val="minMax"/>
        </c:scaling>
        <c:delete val="0"/>
        <c:axPos val="b"/>
        <c:numFmt formatCode="General" sourceLinked="1"/>
        <c:majorTickMark val="in"/>
        <c:minorTickMark val="none"/>
        <c:tickLblPos val="nextTo"/>
        <c:spPr>
          <a:ln>
            <a:solidFill>
              <a:sysClr val="windowText" lastClr="000000"/>
            </a:solidFill>
          </a:ln>
        </c:spPr>
        <c:txPr>
          <a:bodyPr horzOverflow="overflow" tIns="45720" rIns="91440" anchor="ctr"/>
          <a:lstStyle/>
          <a:p>
            <a:pPr algn="ctr" rtl="0">
              <a:defRPr sz="1000">
                <a:solidFill>
                  <a:schemeClr val="tx1"/>
                </a:solidFill>
              </a:defRPr>
            </a:pPr>
            <a:endParaRPr lang="ja-JP"/>
          </a:p>
        </c:txPr>
        <c:crossAx val="347814784"/>
        <c:crosses val="autoZero"/>
        <c:auto val="1"/>
        <c:lblAlgn val="ctr"/>
        <c:lblOffset val="100"/>
        <c:noMultiLvlLbl val="0"/>
      </c:catAx>
      <c:valAx>
        <c:axId val="347814784"/>
        <c:scaling>
          <c:orientation val="minMax"/>
          <c:max val="3500"/>
        </c:scaling>
        <c:delete val="0"/>
        <c:axPos val="l"/>
        <c:majorGridlines>
          <c:spPr>
            <a:ln>
              <a:solidFill>
                <a:schemeClr val="bg1"/>
              </a:solidFill>
            </a:ln>
          </c:spPr>
        </c:majorGridlines>
        <c:numFmt formatCode="#,##0_);[Red]\(#,##0\)" sourceLinked="1"/>
        <c:majorTickMark val="in"/>
        <c:minorTickMark val="none"/>
        <c:tickLblPos val="nextTo"/>
        <c:spPr>
          <a:ln>
            <a:solidFill>
              <a:schemeClr val="tx1"/>
            </a:solidFill>
          </a:ln>
        </c:spPr>
        <c:txPr>
          <a:bodyPr horzOverflow="overflow" tIns="45720" rIns="91440" anchor="ctr"/>
          <a:lstStyle/>
          <a:p>
            <a:pPr algn="ctr" rtl="0">
              <a:defRPr sz="1000">
                <a:solidFill>
                  <a:schemeClr val="tx1"/>
                </a:solidFill>
              </a:defRPr>
            </a:pPr>
            <a:endParaRPr lang="ja-JP"/>
          </a:p>
        </c:txPr>
        <c:crossAx val="347814392"/>
        <c:crosses val="autoZero"/>
        <c:crossBetween val="between"/>
        <c:majorUnit val="500"/>
      </c:valAx>
    </c:plotArea>
    <c:legend>
      <c:legendPos val="r"/>
      <c:layout>
        <c:manualLayout>
          <c:xMode val="edge"/>
          <c:yMode val="edge"/>
          <c:x val="0.85443597821444672"/>
          <c:y val="0.1729823716301768"/>
          <c:w val="0.12394668447847054"/>
          <c:h val="0.18405000901604857"/>
        </c:manualLayout>
      </c:layout>
      <c:overlay val="0"/>
      <c:spPr>
        <a:ln>
          <a:solidFill>
            <a:sysClr val="windowText" lastClr="000000"/>
          </a:solidFill>
        </a:ln>
      </c:spPr>
      <c:txPr>
        <a:bodyPr horzOverflow="overflow" tIns="45720" rIns="91440" anchor="ctr"/>
        <a:lstStyle/>
        <a:p>
          <a:pPr algn="l" rtl="0">
            <a:defRPr sz="1000">
              <a:solidFill>
                <a:schemeClr val="tx1"/>
              </a:solidFill>
            </a:defRPr>
          </a:pPr>
          <a:endParaRPr lang="ja-JP"/>
        </a:p>
      </c:txPr>
    </c:legend>
    <c:plotVisOnly val="1"/>
    <c:dispBlanksAs val="gap"/>
    <c:showDLblsOverMax val="0"/>
  </c:chart>
  <c:spPr>
    <a:ln w="22225">
      <a:solidFill>
        <a:schemeClr val="tx1"/>
      </a:solidFill>
    </a:ln>
  </c:spPr>
  <c:txPr>
    <a:bodyPr horzOverflow="overflow" tIns="45720" rIns="91440" anchor="ctr"/>
    <a:lstStyle/>
    <a:p>
      <a:pPr algn="ctr" rtl="0">
        <a:defRPr lang="ja-JP" altLang="en-US" sz="1000">
          <a:solidFill>
            <a:schemeClr val="tx1"/>
          </a:solidFill>
        </a:defRPr>
      </a:pPr>
      <a:endParaRPr lang="ja-JP"/>
    </a:p>
  </c:txPr>
  <c:printSettings>
    <c:headerFooter/>
    <c:pageMargins b="0.750000000000004" l="0.70000000000000062" r="0.70000000000000062" t="0.750000000000004" header="0.30000000000000032" footer="0.30000000000000032"/>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tIns="45720" rIns="91440" anchor="ctr"/>
          <a:lstStyle/>
          <a:p>
            <a:pPr algn="ctr" rtl="0">
              <a:defRPr sz="1800" i="0" u="none" strike="noStrike" baseline="0">
                <a:solidFill>
                  <a:schemeClr val="tx1"/>
                </a:solidFill>
              </a:defRPr>
            </a:pPr>
            <a:r>
              <a:rPr lang="ja-JP" altLang="en-US" sz="1000" b="1" i="0" u="none" strike="noStrike" baseline="0">
                <a:solidFill>
                  <a:schemeClr val="tx1"/>
                </a:solidFill>
              </a:rPr>
              <a:t>中　学　校　生　徒　数　の　推　移</a:t>
            </a:r>
            <a:endParaRPr lang="en-US" altLang="ja-JP" sz="1000" b="1" i="0" u="none" strike="noStrike" baseline="0">
              <a:solidFill>
                <a:schemeClr val="tx1"/>
              </a:solidFill>
            </a:endParaRPr>
          </a:p>
        </c:rich>
      </c:tx>
      <c:overlay val="0"/>
    </c:title>
    <c:autoTitleDeleted val="0"/>
    <c:plotArea>
      <c:layout>
        <c:manualLayout>
          <c:layoutTarget val="inner"/>
          <c:xMode val="edge"/>
          <c:yMode val="edge"/>
          <c:x val="9.5190106146715303E-2"/>
          <c:y val="0.18942786658105631"/>
          <c:w val="0.83369901581035588"/>
          <c:h val="0.6672150315974491"/>
        </c:manualLayout>
      </c:layout>
      <c:barChart>
        <c:barDir val="col"/>
        <c:grouping val="clustered"/>
        <c:varyColors val="0"/>
        <c:ser>
          <c:idx val="0"/>
          <c:order val="0"/>
          <c:tx>
            <c:strRef>
              <c:f>'1～6 '!$AX$142</c:f>
              <c:strCache>
                <c:ptCount val="1"/>
                <c:pt idx="0">
                  <c:v>中学校生徒数</c:v>
                </c:pt>
              </c:strCache>
            </c:strRef>
          </c:tx>
          <c:spPr>
            <a:solidFill>
              <a:srgbClr val="CCFFCC"/>
            </a:solidFill>
            <a:ln>
              <a:solidFill>
                <a:schemeClr val="tx1"/>
              </a:solidFill>
            </a:ln>
          </c:spPr>
          <c:invertIfNegative val="0"/>
          <c:dLbls>
            <c:spPr>
              <a:noFill/>
              <a:ln>
                <a:noFill/>
              </a:ln>
              <a:effectLst/>
            </c:spPr>
            <c:txPr>
              <a:bodyPr rot="0" horzOverflow="overflow" tIns="45720" rIns="91440" anchor="ctr"/>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'1～6 '!$AW$143:$AW$152</c:f>
              <c:strCache>
                <c:ptCount val="10"/>
                <c:pt idx="0">
                  <c:v>H27</c:v>
                </c:pt>
                <c:pt idx="1">
                  <c:v>H28</c:v>
                </c:pt>
                <c:pt idx="2">
                  <c:v>H29</c:v>
                </c:pt>
                <c:pt idx="3">
                  <c:v>H30</c:v>
                </c:pt>
                <c:pt idx="4">
                  <c:v>R1</c:v>
                </c:pt>
                <c:pt idx="5">
                  <c:v>R2</c:v>
                </c:pt>
                <c:pt idx="6">
                  <c:v>R3</c:v>
                </c:pt>
                <c:pt idx="7">
                  <c:v>R4</c:v>
                </c:pt>
                <c:pt idx="8">
                  <c:v>R5</c:v>
                </c:pt>
                <c:pt idx="9">
                  <c:v>R6</c:v>
                </c:pt>
              </c:strCache>
            </c:strRef>
          </c:cat>
          <c:val>
            <c:numRef>
              <c:f>'1～6 '!$AX$143:$AX$152</c:f>
              <c:numCache>
                <c:formatCode>#,##0_);[Red]\(#,##0\)</c:formatCode>
                <c:ptCount val="10"/>
                <c:pt idx="0">
                  <c:v>36719</c:v>
                </c:pt>
                <c:pt idx="1">
                  <c:v>35505</c:v>
                </c:pt>
                <c:pt idx="2">
                  <c:v>33921</c:v>
                </c:pt>
                <c:pt idx="3">
                  <c:v>32137</c:v>
                </c:pt>
                <c:pt idx="4">
                  <c:v>31052</c:v>
                </c:pt>
                <c:pt idx="5">
                  <c:v>30206</c:v>
                </c:pt>
                <c:pt idx="6">
                  <c:v>29940</c:v>
                </c:pt>
                <c:pt idx="7">
                  <c:v>29042</c:v>
                </c:pt>
                <c:pt idx="8">
                  <c:v>28541</c:v>
                </c:pt>
                <c:pt idx="9">
                  <c:v>27895</c:v>
                </c:pt>
              </c:numCache>
            </c:numRef>
          </c:val>
          <c:extLst>
            <c:ext xmlns:c16="http://schemas.microsoft.com/office/drawing/2014/chart" uri="{C3380CC4-5D6E-409C-BE32-E72D297353CC}">
              <c16:uniqueId val="{00000000-2BBA-44DC-846B-E19E1BA03344}"/>
            </c:ext>
          </c:extLst>
        </c:ser>
        <c:dLbls>
          <c:showLegendKey val="0"/>
          <c:showVal val="0"/>
          <c:showCatName val="0"/>
          <c:showSerName val="0"/>
          <c:showPercent val="0"/>
          <c:showBubbleSize val="0"/>
        </c:dLbls>
        <c:gapWidth val="60"/>
        <c:axId val="435522744"/>
        <c:axId val="435525880"/>
      </c:barChart>
      <c:catAx>
        <c:axId val="435522744"/>
        <c:scaling>
          <c:orientation val="minMax"/>
        </c:scaling>
        <c:delete val="0"/>
        <c:axPos val="b"/>
        <c:numFmt formatCode="General" sourceLinked="1"/>
        <c:majorTickMark val="in"/>
        <c:minorTickMark val="none"/>
        <c:tickLblPos val="nextTo"/>
        <c:spPr>
          <a:ln>
            <a:solidFill>
              <a:schemeClr val="tx1"/>
            </a:solidFill>
          </a:ln>
        </c:spPr>
        <c:txPr>
          <a:bodyPr horzOverflow="overflow" tIns="45720" rIns="91440" anchor="ctr"/>
          <a:lstStyle/>
          <a:p>
            <a:pPr algn="ctr" rtl="0">
              <a:defRPr sz="1000">
                <a:solidFill>
                  <a:schemeClr val="tx1"/>
                </a:solidFill>
              </a:defRPr>
            </a:pPr>
            <a:endParaRPr lang="ja-JP"/>
          </a:p>
        </c:txPr>
        <c:crossAx val="435525880"/>
        <c:crosses val="autoZero"/>
        <c:auto val="1"/>
        <c:lblAlgn val="ctr"/>
        <c:lblOffset val="100"/>
        <c:noMultiLvlLbl val="0"/>
      </c:catAx>
      <c:valAx>
        <c:axId val="435525880"/>
        <c:scaling>
          <c:orientation val="minMax"/>
          <c:max val="37500"/>
          <c:min val="25000"/>
        </c:scaling>
        <c:delete val="0"/>
        <c:axPos val="l"/>
        <c:majorGridlines>
          <c:spPr>
            <a:ln>
              <a:solidFill>
                <a:schemeClr val="bg1"/>
              </a:solidFill>
            </a:ln>
          </c:spPr>
        </c:majorGridlines>
        <c:numFmt formatCode="#,##0_);[Red]\(#,##0\)" sourceLinked="1"/>
        <c:majorTickMark val="in"/>
        <c:minorTickMark val="none"/>
        <c:tickLblPos val="nextTo"/>
        <c:spPr>
          <a:ln>
            <a:solidFill>
              <a:schemeClr val="tx1"/>
            </a:solidFill>
          </a:ln>
        </c:spPr>
        <c:txPr>
          <a:bodyPr horzOverflow="overflow" tIns="45720" rIns="91440" anchor="ctr"/>
          <a:lstStyle/>
          <a:p>
            <a:pPr algn="ctr" rtl="0">
              <a:defRPr sz="1000">
                <a:solidFill>
                  <a:schemeClr val="tx1"/>
                </a:solidFill>
              </a:defRPr>
            </a:pPr>
            <a:endParaRPr lang="ja-JP"/>
          </a:p>
        </c:txPr>
        <c:crossAx val="435522744"/>
        <c:crosses val="autoZero"/>
        <c:crossBetween val="between"/>
        <c:majorUnit val="2500"/>
      </c:valAx>
    </c:plotArea>
    <c:plotVisOnly val="1"/>
    <c:dispBlanksAs val="gap"/>
    <c:showDLblsOverMax val="0"/>
  </c:chart>
  <c:spPr>
    <a:ln w="22225">
      <a:solidFill>
        <a:sysClr val="windowText" lastClr="000000"/>
      </a:solidFill>
    </a:ln>
  </c:spPr>
  <c:txPr>
    <a:bodyPr horzOverflow="overflow" tIns="45720" rIns="91440" anchor="ctr"/>
    <a:lstStyle/>
    <a:p>
      <a:pPr algn="ctr" rtl="0">
        <a:defRPr lang="ja-JP" altLang="en-US" sz="1000">
          <a:solidFill>
            <a:schemeClr val="tx1"/>
          </a:solidFill>
        </a:defRPr>
      </a:pPr>
      <a:endParaRPr lang="ja-JP"/>
    </a:p>
  </c:txPr>
  <c:printSettings>
    <c:headerFooter/>
    <c:pageMargins b="0.750000000000004" l="0.70000000000000062" r="0.70000000000000062" t="0.750000000000004" header="0.30000000000000032" footer="0.30000000000000032"/>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tIns="45720" rIns="91440" anchor="ctr"/>
          <a:lstStyle/>
          <a:p>
            <a:pPr algn="ctr" rtl="0">
              <a:defRPr sz="1000" i="0" u="none" strike="noStrike" baseline="0">
                <a:solidFill>
                  <a:srgbClr val="000000"/>
                </a:solidFill>
                <a:latin typeface="ＭＳ ゴシック"/>
                <a:ea typeface="ＭＳ ゴシック"/>
              </a:defRPr>
            </a:pPr>
            <a:r>
              <a:rPr lang="ja-JP" altLang="en-US" sz="1000" b="1" i="0" u="none" strike="noStrike" baseline="0">
                <a:solidFill>
                  <a:srgbClr val="000000"/>
                </a:solidFill>
                <a:latin typeface="ＭＳ ゴシック"/>
                <a:ea typeface="ＭＳ ゴシック"/>
              </a:rPr>
              <a:t>児　童　数　の　推　移</a:t>
            </a:r>
          </a:p>
        </c:rich>
      </c:tx>
      <c:layout>
        <c:manualLayout>
          <c:xMode val="edge"/>
          <c:yMode val="edge"/>
          <c:x val="0.36984975051634528"/>
          <c:y val="5.7471264367816091E-2"/>
        </c:manualLayout>
      </c:layout>
      <c:overlay val="0"/>
      <c:spPr>
        <a:noFill/>
        <a:ln w="25400">
          <a:noFill/>
        </a:ln>
      </c:spPr>
    </c:title>
    <c:autoTitleDeleted val="0"/>
    <c:plotArea>
      <c:layout>
        <c:manualLayout>
          <c:layoutTarget val="inner"/>
          <c:xMode val="edge"/>
          <c:yMode val="edge"/>
          <c:x val="0.10202562914929759"/>
          <c:y val="0.1887861617713148"/>
          <c:w val="0.81146345794395525"/>
          <c:h val="0.66348424074533663"/>
        </c:manualLayout>
      </c:layout>
      <c:barChart>
        <c:barDir val="col"/>
        <c:grouping val="clustered"/>
        <c:varyColors val="0"/>
        <c:ser>
          <c:idx val="0"/>
          <c:order val="0"/>
          <c:invertIfNegative val="0"/>
          <c:cat>
            <c:strRef>
              <c:f>'1～6 '!$AW$98:$AW$107</c:f>
              <c:strCache>
                <c:ptCount val="10"/>
                <c:pt idx="0">
                  <c:v>H27</c:v>
                </c:pt>
                <c:pt idx="1">
                  <c:v>H28</c:v>
                </c:pt>
                <c:pt idx="2">
                  <c:v>H29</c:v>
                </c:pt>
                <c:pt idx="3">
                  <c:v>H30</c:v>
                </c:pt>
                <c:pt idx="4">
                  <c:v>R1</c:v>
                </c:pt>
                <c:pt idx="5">
                  <c:v>R2</c:v>
                </c:pt>
                <c:pt idx="6">
                  <c:v>R3</c:v>
                </c:pt>
                <c:pt idx="7">
                  <c:v>R4</c:v>
                </c:pt>
                <c:pt idx="8">
                  <c:v>R5</c:v>
                </c:pt>
                <c:pt idx="9">
                  <c:v>R6</c:v>
                </c:pt>
              </c:strCache>
            </c:strRef>
          </c:cat>
          <c:val>
            <c:numRef>
              <c:f>'1～6 '!$AW$98:$AW$107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D1E-4A0A-BF85-C74F46981D26}"/>
            </c:ext>
          </c:extLst>
        </c:ser>
        <c:ser>
          <c:idx val="1"/>
          <c:order val="1"/>
          <c:spPr>
            <a:solidFill>
              <a:srgbClr val="CCFFCC"/>
            </a:solidFill>
            <a:ln>
              <a:solidFill>
                <a:prstClr val="black"/>
              </a:solidFill>
            </a:ln>
          </c:spPr>
          <c:invertIfNegative val="0"/>
          <c:dLbls>
            <c:spPr>
              <a:noFill/>
              <a:ln>
                <a:noFill/>
              </a:ln>
              <a:effectLst/>
            </c:spPr>
            <c:txPr>
              <a:bodyPr rot="0" horzOverflow="overflow" tIns="45720" rIns="91440" anchor="ctr"/>
              <a:lstStyle/>
              <a:p>
                <a:pPr algn="ctr" rtl="0">
                  <a:defRPr sz="1000">
                    <a:solidFill>
                      <a:srgbClr val="000000"/>
                    </a:solidFill>
                    <a:latin typeface="+mn-lt"/>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'1～6 '!$AW$98:$AW$107</c:f>
              <c:strCache>
                <c:ptCount val="10"/>
                <c:pt idx="0">
                  <c:v>H27</c:v>
                </c:pt>
                <c:pt idx="1">
                  <c:v>H28</c:v>
                </c:pt>
                <c:pt idx="2">
                  <c:v>H29</c:v>
                </c:pt>
                <c:pt idx="3">
                  <c:v>H30</c:v>
                </c:pt>
                <c:pt idx="4">
                  <c:v>R1</c:v>
                </c:pt>
                <c:pt idx="5">
                  <c:v>R2</c:v>
                </c:pt>
                <c:pt idx="6">
                  <c:v>R3</c:v>
                </c:pt>
                <c:pt idx="7">
                  <c:v>R4</c:v>
                </c:pt>
                <c:pt idx="8">
                  <c:v>R5</c:v>
                </c:pt>
                <c:pt idx="9">
                  <c:v>R6</c:v>
                </c:pt>
              </c:strCache>
            </c:strRef>
          </c:cat>
          <c:val>
            <c:numRef>
              <c:f>'1～6 '!$AX$98:$AX$107</c:f>
              <c:numCache>
                <c:formatCode>#,##0_);[Red]\(#,##0\)</c:formatCode>
                <c:ptCount val="10"/>
                <c:pt idx="0">
                  <c:v>62719</c:v>
                </c:pt>
                <c:pt idx="1">
                  <c:v>60644</c:v>
                </c:pt>
                <c:pt idx="2">
                  <c:v>59233</c:v>
                </c:pt>
                <c:pt idx="3">
                  <c:v>58394</c:v>
                </c:pt>
                <c:pt idx="4">
                  <c:v>56886</c:v>
                </c:pt>
                <c:pt idx="5">
                  <c:v>55717</c:v>
                </c:pt>
                <c:pt idx="6">
                  <c:v>54460</c:v>
                </c:pt>
                <c:pt idx="7">
                  <c:v>53644</c:v>
                </c:pt>
                <c:pt idx="8">
                  <c:v>52437</c:v>
                </c:pt>
                <c:pt idx="9">
                  <c:v>51035</c:v>
                </c:pt>
              </c:numCache>
            </c:numRef>
          </c:val>
          <c:extLst>
            <c:ext xmlns:c16="http://schemas.microsoft.com/office/drawing/2014/chart" uri="{C3380CC4-5D6E-409C-BE32-E72D297353CC}">
              <c16:uniqueId val="{00000001-3D1E-4A0A-BF85-C74F46981D26}"/>
            </c:ext>
          </c:extLst>
        </c:ser>
        <c:dLbls>
          <c:showLegendKey val="0"/>
          <c:showVal val="0"/>
          <c:showCatName val="0"/>
          <c:showSerName val="0"/>
          <c:showPercent val="0"/>
          <c:showBubbleSize val="0"/>
        </c:dLbls>
        <c:gapWidth val="60"/>
        <c:overlap val="100"/>
        <c:axId val="435519608"/>
        <c:axId val="435523528"/>
      </c:barChart>
      <c:catAx>
        <c:axId val="435519608"/>
        <c:scaling>
          <c:orientation val="minMax"/>
        </c:scaling>
        <c:delete val="0"/>
        <c:axPos val="b"/>
        <c:title>
          <c:tx>
            <c:rich>
              <a:bodyPr horzOverflow="overflow" tIns="45720" rIns="91440" anchor="ctr"/>
              <a:lstStyle/>
              <a:p>
                <a:pPr algn="ctr" rtl="0">
                  <a:defRPr sz="875" i="0" u="none" strike="noStrike" baseline="0">
                    <a:solidFill>
                      <a:srgbClr val="000000"/>
                    </a:solidFill>
                  </a:defRPr>
                </a:pPr>
                <a:r>
                  <a:rPr lang="ja-JP" altLang="en-US" sz="900" b="0" i="0" u="none" strike="noStrike" baseline="0">
                    <a:solidFill>
                      <a:srgbClr val="000000"/>
                    </a:solidFill>
                    <a:latin typeface="+mn-ea"/>
                    <a:ea typeface="+mn-ea"/>
                  </a:rPr>
                  <a:t>年度</a:t>
                </a:r>
                <a:endParaRPr lang="ja-JP" altLang="en-US" sz="875" b="0" i="0" u="none" strike="noStrike" baseline="0">
                  <a:solidFill>
                    <a:srgbClr val="000000"/>
                  </a:solidFill>
                  <a:latin typeface="ＭＳ 明朝"/>
                  <a:ea typeface="ＭＳ 明朝"/>
                </a:endParaRPr>
              </a:p>
            </c:rich>
          </c:tx>
          <c:layout>
            <c:manualLayout>
              <c:xMode val="edge"/>
              <c:yMode val="edge"/>
              <c:x val="0.92229942994491221"/>
              <c:y val="0.88887656648552749"/>
            </c:manualLayout>
          </c:layout>
          <c:overlay val="0"/>
          <c:spPr>
            <a:noFill/>
            <a:ln w="25400">
              <a:noFill/>
            </a:ln>
          </c:spPr>
        </c:title>
        <c:numFmt formatCode="General" sourceLinked="0"/>
        <c:majorTickMark val="in"/>
        <c:minorTickMark val="none"/>
        <c:tickLblPos val="nextTo"/>
        <c:spPr>
          <a:ln w="12700">
            <a:solidFill>
              <a:srgbClr val="000000"/>
            </a:solidFill>
            <a:prstDash val="solid"/>
          </a:ln>
        </c:spPr>
        <c:txPr>
          <a:bodyPr rot="0" horzOverflow="overflow" tIns="45720" rIns="91440" anchor="ctr"/>
          <a:lstStyle/>
          <a:p>
            <a:pPr algn="ctr" rtl="0">
              <a:defRPr sz="1000">
                <a:solidFill>
                  <a:srgbClr val="000000"/>
                </a:solidFill>
                <a:latin typeface="+mn-lt"/>
                <a:ea typeface="+mn-ea"/>
              </a:defRPr>
            </a:pPr>
            <a:endParaRPr lang="ja-JP"/>
          </a:p>
        </c:txPr>
        <c:crossAx val="435523528"/>
        <c:crosses val="autoZero"/>
        <c:auto val="1"/>
        <c:lblAlgn val="ctr"/>
        <c:lblOffset val="100"/>
        <c:tickLblSkip val="1"/>
        <c:noMultiLvlLbl val="0"/>
      </c:catAx>
      <c:valAx>
        <c:axId val="435523528"/>
        <c:scaling>
          <c:orientation val="minMax"/>
          <c:max val="70000"/>
          <c:min val="45000"/>
        </c:scaling>
        <c:delete val="0"/>
        <c:axPos val="l"/>
        <c:majorGridlines>
          <c:spPr>
            <a:ln w="3175">
              <a:solidFill>
                <a:srgbClr val="FFFFFF"/>
              </a:solidFill>
              <a:prstDash val="solid"/>
            </a:ln>
          </c:spPr>
        </c:majorGridlines>
        <c:title>
          <c:tx>
            <c:rich>
              <a:bodyPr rot="0" horzOverflow="overflow" tIns="45720" rIns="91440" anchor="ctr"/>
              <a:lstStyle/>
              <a:p>
                <a:pPr algn="ctr" rtl="0">
                  <a:defRPr sz="900" i="0" u="none" strike="noStrike" baseline="0">
                    <a:solidFill>
                      <a:srgbClr val="000000"/>
                    </a:solidFill>
                  </a:defRPr>
                </a:pPr>
                <a:r>
                  <a:rPr lang="ja-JP" altLang="en-US" sz="900" b="0" i="0" u="none" strike="noStrike" baseline="0">
                    <a:solidFill>
                      <a:srgbClr val="000000"/>
                    </a:solidFill>
                    <a:latin typeface="+mn-ea"/>
                    <a:ea typeface="+mn-ea"/>
                  </a:rPr>
                  <a:t>人</a:t>
                </a:r>
                <a:endParaRPr lang="ja-JP" altLang="en-US" sz="900" b="0" i="0" u="none" strike="noStrike" baseline="0">
                  <a:solidFill>
                    <a:srgbClr val="000000"/>
                  </a:solidFill>
                  <a:latin typeface="ＭＳ 明朝"/>
                  <a:ea typeface="ＭＳ 明朝"/>
                </a:endParaRPr>
              </a:p>
            </c:rich>
          </c:tx>
          <c:layout>
            <c:manualLayout>
              <c:xMode val="edge"/>
              <c:yMode val="edge"/>
              <c:x val="4.3582976785436066E-2"/>
              <c:y val="7.72590279663318E-2"/>
            </c:manualLayout>
          </c:layout>
          <c:overlay val="0"/>
          <c:spPr>
            <a:noFill/>
            <a:ln w="25400">
              <a:noFill/>
            </a:ln>
          </c:spPr>
        </c:title>
        <c:numFmt formatCode="#,##0_);\(#,##0\)" sourceLinked="0"/>
        <c:majorTickMark val="in"/>
        <c:minorTickMark val="none"/>
        <c:tickLblPos val="nextTo"/>
        <c:spPr>
          <a:ln w="12700">
            <a:solidFill>
              <a:srgbClr val="000000"/>
            </a:solidFill>
            <a:prstDash val="solid"/>
          </a:ln>
        </c:spPr>
        <c:txPr>
          <a:bodyPr rot="0" horzOverflow="overflow" tIns="45720" rIns="91440" anchor="ctr"/>
          <a:lstStyle/>
          <a:p>
            <a:pPr algn="ctr" rtl="0">
              <a:defRPr sz="1000">
                <a:solidFill>
                  <a:srgbClr val="000000"/>
                </a:solidFill>
                <a:latin typeface="+mn-lt"/>
                <a:ea typeface="+mn-ea"/>
              </a:defRPr>
            </a:pPr>
            <a:endParaRPr lang="ja-JP"/>
          </a:p>
        </c:txPr>
        <c:crossAx val="435519608"/>
        <c:crosses val="autoZero"/>
        <c:crossBetween val="between"/>
        <c:majorUnit val="5000"/>
      </c:valAx>
      <c:spPr>
        <a:noFill/>
        <a:ln w="12700">
          <a:solidFill>
            <a:srgbClr val="FFFFFF"/>
          </a:solidFill>
          <a:prstDash val="solid"/>
        </a:ln>
      </c:spPr>
    </c:plotArea>
    <c:plotVisOnly val="1"/>
    <c:dispBlanksAs val="gap"/>
    <c:showDLblsOverMax val="0"/>
  </c:chart>
  <c:spPr>
    <a:solidFill>
      <a:srgbClr val="FFFFFF"/>
    </a:solidFill>
    <a:ln w="22225">
      <a:solidFill>
        <a:srgbClr val="000000"/>
      </a:solidFill>
      <a:prstDash val="solid"/>
    </a:ln>
  </c:spPr>
  <c:txPr>
    <a:bodyPr horzOverflow="overflow" tIns="45720" rIns="91440" anchor="ctr"/>
    <a:lstStyle/>
    <a:p>
      <a:pPr algn="ctr" rtl="0">
        <a:defRPr lang="ja-JP" altLang="en-US" sz="1200">
          <a:solidFill>
            <a:srgbClr val="000000"/>
          </a:solidFill>
          <a:latin typeface="ＭＳ 明朝"/>
          <a:ea typeface="ＭＳ 明朝"/>
        </a:defRPr>
      </a:pPr>
      <a:endParaRPr lang="ja-JP"/>
    </a:p>
  </c:txPr>
  <c:printSettings>
    <c:headerFooter alignWithMargins="0"/>
    <c:pageMargins b="0.98400000000000021" l="0.78700000000000003" r="0.78700000000000003" t="0.98400000000000021" header="0.51200000000000001" footer="0.51200000000000001"/>
    <c:pageSetup paperSize="9"/>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10160</xdr:colOff>
      <xdr:row>27</xdr:row>
      <xdr:rowOff>48260</xdr:rowOff>
    </xdr:from>
    <xdr:to>
      <xdr:col>43</xdr:col>
      <xdr:colOff>0</xdr:colOff>
      <xdr:row>38</xdr:row>
      <xdr:rowOff>258445</xdr:rowOff>
    </xdr:to>
    <xdr:graphicFrame macro="">
      <xdr:nvGraphicFramePr>
        <xdr:cNvPr id="12289" name="グラフ 1">
          <a:extLst>
            <a:ext uri="{FF2B5EF4-FFF2-40B4-BE49-F238E27FC236}">
              <a16:creationId xmlns:a16="http://schemas.microsoft.com/office/drawing/2014/main" id="{00000000-0008-0000-0000-0000013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628648</xdr:colOff>
      <xdr:row>36</xdr:row>
      <xdr:rowOff>122698</xdr:rowOff>
    </xdr:from>
    <xdr:to>
      <xdr:col>39</xdr:col>
      <xdr:colOff>19047</xdr:colOff>
      <xdr:row>37</xdr:row>
      <xdr:rowOff>66673</xdr:rowOff>
    </xdr:to>
    <xdr:sp macro="" textlink="">
      <xdr:nvSpPr>
        <xdr:cNvPr id="12290" name="Freeform 49">
          <a:extLst>
            <a:ext uri="{FF2B5EF4-FFF2-40B4-BE49-F238E27FC236}">
              <a16:creationId xmlns:a16="http://schemas.microsoft.com/office/drawing/2014/main" id="{00000000-0008-0000-0000-000002300000}"/>
            </a:ext>
          </a:extLst>
        </xdr:cNvPr>
        <xdr:cNvSpPr/>
      </xdr:nvSpPr>
      <xdr:spPr>
        <a:xfrm rot="10800000">
          <a:off x="1152523" y="9095248"/>
          <a:ext cx="5048249" cy="144000"/>
        </a:xfrm>
        <a:custGeom>
          <a:avLst/>
          <a:gdLst>
            <a:gd name="T0" fmla="*/ 2147483520 w 1627"/>
            <a:gd name="T1" fmla="*/ 2147483520 h 74"/>
            <a:gd name="T2" fmla="*/ 2147483520 w 1627"/>
            <a:gd name="T3" fmla="*/ 2147483520 h 74"/>
            <a:gd name="T4" fmla="*/ 2147483520 w 1627"/>
            <a:gd name="T5" fmla="*/ 2147483520 h 74"/>
            <a:gd name="T6" fmla="*/ 2147483520 w 1627"/>
            <a:gd name="T7" fmla="*/ 2147483520 h 74"/>
            <a:gd name="T8" fmla="*/ 2147483520 w 1627"/>
            <a:gd name="T9" fmla="*/ 2147483520 h 74"/>
            <a:gd name="T10" fmla="*/ 2147483520 w 1627"/>
            <a:gd name="T11" fmla="*/ 2147483520 h 74"/>
            <a:gd name="T12" fmla="*/ 2147483520 w 1627"/>
            <a:gd name="T13" fmla="*/ 2147483520 h 74"/>
            <a:gd name="T14" fmla="*/ 2147483520 w 1627"/>
            <a:gd name="T15" fmla="*/ 2147483520 h 74"/>
            <a:gd name="T16" fmla="*/ 2147483520 w 1627"/>
            <a:gd name="T17" fmla="*/ 2147483520 h 74"/>
            <a:gd name="T18" fmla="*/ 2147483520 w 1627"/>
            <a:gd name="T19" fmla="*/ 2147483520 h 74"/>
            <a:gd name="T20" fmla="*/ 2147483520 w 1627"/>
            <a:gd name="T21" fmla="*/ 2147483520 h 74"/>
            <a:gd name="T22" fmla="*/ 2147483520 w 1627"/>
            <a:gd name="T23" fmla="*/ 2147483520 h 74"/>
            <a:gd name="T24" fmla="*/ 2147483520 w 1627"/>
            <a:gd name="T25" fmla="*/ 2147483520 h 74"/>
            <a:gd name="T26" fmla="*/ 2147483520 w 1627"/>
            <a:gd name="T27" fmla="*/ 2147483520 h 74"/>
            <a:gd name="T28" fmla="*/ 2147483520 w 1627"/>
            <a:gd name="T29" fmla="*/ 2147483520 h 74"/>
            <a:gd name="T30" fmla="*/ 2147483520 w 1627"/>
            <a:gd name="T31" fmla="*/ 2147483520 h 74"/>
            <a:gd name="T32" fmla="*/ 2147483520 w 1627"/>
            <a:gd name="T33" fmla="*/ 2147483520 h 74"/>
            <a:gd name="T34" fmla="*/ 2147483520 w 1627"/>
            <a:gd name="T35" fmla="*/ 2147483520 h 74"/>
            <a:gd name="T36" fmla="*/ 2147483520 w 1627"/>
            <a:gd name="T37" fmla="*/ 2147483520 h 74"/>
            <a:gd name="T38" fmla="*/ 2147483520 w 1627"/>
            <a:gd name="T39" fmla="*/ 2147483520 h 74"/>
            <a:gd name="T40" fmla="*/ 2147483520 w 1627"/>
            <a:gd name="T41" fmla="*/ 2147483520 h 74"/>
            <a:gd name="T42" fmla="*/ 0 w 1627"/>
            <a:gd name="T43" fmla="*/ 2147483520 h 74"/>
            <a:gd name="T44" fmla="*/ 2147483520 w 1627"/>
            <a:gd name="T45" fmla="*/ 2147483520 h 74"/>
            <a:gd name="T46" fmla="*/ 2147483520 w 1627"/>
            <a:gd name="T47" fmla="*/ 2147483520 h 74"/>
            <a:gd name="T48" fmla="*/ 2147483520 w 1627"/>
            <a:gd name="T49" fmla="*/ 2147483520 h 74"/>
            <a:gd name="T50" fmla="*/ 2147483520 w 1627"/>
            <a:gd name="T51" fmla="*/ 2147483520 h 74"/>
            <a:gd name="T52" fmla="*/ 2147483520 w 1627"/>
            <a:gd name="T53" fmla="*/ 2147483520 h 74"/>
            <a:gd name="T54" fmla="*/ 2147483520 w 1627"/>
            <a:gd name="T55" fmla="*/ 2147483520 h 74"/>
            <a:gd name="T56" fmla="*/ 2147483520 w 1627"/>
            <a:gd name="T57" fmla="*/ 2147483520 h 74"/>
            <a:gd name="T58" fmla="*/ 2147483520 w 1627"/>
            <a:gd name="T59" fmla="*/ 2147483520 h 74"/>
            <a:gd name="T60" fmla="*/ 2147483520 w 1627"/>
            <a:gd name="T61" fmla="*/ 2147483520 h 74"/>
            <a:gd name="T62" fmla="*/ 2147483520 w 1627"/>
            <a:gd name="T63" fmla="*/ 2147483520 h 74"/>
            <a:gd name="T64" fmla="*/ 2147483520 w 1627"/>
            <a:gd name="T65" fmla="*/ 2147483520 h 74"/>
            <a:gd name="T66" fmla="*/ 2147483520 w 1627"/>
            <a:gd name="T67" fmla="*/ 2147483520 h 74"/>
            <a:gd name="T68" fmla="*/ 2147483520 w 1627"/>
            <a:gd name="T69" fmla="*/ 2147483520 h 74"/>
            <a:gd name="T70" fmla="*/ 2147483520 w 1627"/>
            <a:gd name="T71" fmla="*/ 2147483520 h 74"/>
            <a:gd name="T72" fmla="*/ 2147483520 w 1627"/>
            <a:gd name="T73" fmla="*/ 2147483520 h 74"/>
            <a:gd name="T74" fmla="*/ 2147483520 w 1627"/>
            <a:gd name="T75" fmla="*/ 2147483520 h 74"/>
            <a:gd name="T76" fmla="*/ 2147483520 w 1627"/>
            <a:gd name="T77" fmla="*/ 2147483520 h 74"/>
            <a:gd name="T78" fmla="*/ 2147483520 w 1627"/>
            <a:gd name="T79" fmla="*/ 2147483520 h 74"/>
            <a:gd name="T80" fmla="*/ 2147483520 w 1627"/>
            <a:gd name="T81" fmla="*/ 2147483520 h 74"/>
            <a:gd name="T82" fmla="*/ 2147483520 w 1627"/>
            <a:gd name="T83" fmla="*/ 2147483520 h 74"/>
            <a:gd name="T84" fmla="*/ 2147483520 w 1627"/>
            <a:gd name="T85" fmla="*/ 2147483520 h 74"/>
            <a:gd name="T86" fmla="*/ 2147483520 w 1627"/>
            <a:gd name="T87" fmla="*/ 2147483520 h 74"/>
            <a:gd name="T88" fmla="*/ 2147483520 w 1627"/>
            <a:gd name="T89" fmla="*/ 2147483520 h 74"/>
            <a:gd name="T90" fmla="*/ 2147483520 w 1627"/>
            <a:gd name="T91" fmla="*/ 2147483520 h 74"/>
            <a:gd name="T92" fmla="*/ 2147483520 w 1627"/>
            <a:gd name="T93" fmla="*/ 2147483520 h 74"/>
            <a:gd name="T94" fmla="*/ 2147483520 w 1627"/>
            <a:gd name="T95" fmla="*/ 2147483520 h 7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627"/>
            <a:gd name="T145" fmla="*/ 0 h 74"/>
            <a:gd name="T146" fmla="*/ 1627 w 1627"/>
            <a:gd name="T147" fmla="*/ 74 h 74"/>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627" h="74">
              <a:moveTo>
                <a:pt x="1551" y="19"/>
              </a:moveTo>
              <a:cubicBezTo>
                <a:pt x="1525" y="44"/>
                <a:pt x="1525" y="44"/>
                <a:pt x="1525" y="44"/>
              </a:cubicBezTo>
              <a:cubicBezTo>
                <a:pt x="1513" y="57"/>
                <a:pt x="1493" y="57"/>
                <a:pt x="1481" y="44"/>
              </a:cubicBezTo>
              <a:cubicBezTo>
                <a:pt x="1455" y="19"/>
                <a:pt x="1455" y="19"/>
                <a:pt x="1455" y="19"/>
              </a:cubicBezTo>
              <a:cubicBezTo>
                <a:pt x="1437" y="0"/>
                <a:pt x="1407" y="0"/>
                <a:pt x="1388" y="19"/>
              </a:cubicBezTo>
              <a:cubicBezTo>
                <a:pt x="1363" y="44"/>
                <a:pt x="1363" y="44"/>
                <a:pt x="1363" y="44"/>
              </a:cubicBezTo>
              <a:cubicBezTo>
                <a:pt x="1350" y="57"/>
                <a:pt x="1330" y="57"/>
                <a:pt x="1318" y="44"/>
              </a:cubicBezTo>
              <a:cubicBezTo>
                <a:pt x="1293" y="19"/>
                <a:pt x="1293" y="19"/>
                <a:pt x="1293" y="19"/>
              </a:cubicBezTo>
              <a:cubicBezTo>
                <a:pt x="1274" y="0"/>
                <a:pt x="1244" y="0"/>
                <a:pt x="1225" y="19"/>
              </a:cubicBezTo>
              <a:cubicBezTo>
                <a:pt x="1200" y="44"/>
                <a:pt x="1200" y="44"/>
                <a:pt x="1200" y="44"/>
              </a:cubicBezTo>
              <a:cubicBezTo>
                <a:pt x="1188" y="57"/>
                <a:pt x="1168" y="57"/>
                <a:pt x="1155" y="44"/>
              </a:cubicBezTo>
              <a:cubicBezTo>
                <a:pt x="1130" y="19"/>
                <a:pt x="1130" y="19"/>
                <a:pt x="1130" y="19"/>
              </a:cubicBezTo>
              <a:cubicBezTo>
                <a:pt x="1112" y="0"/>
                <a:pt x="1081" y="0"/>
                <a:pt x="1063" y="19"/>
              </a:cubicBezTo>
              <a:cubicBezTo>
                <a:pt x="1037" y="44"/>
                <a:pt x="1037" y="44"/>
                <a:pt x="1037" y="44"/>
              </a:cubicBezTo>
              <a:cubicBezTo>
                <a:pt x="1025" y="57"/>
                <a:pt x="1005" y="57"/>
                <a:pt x="993" y="44"/>
              </a:cubicBezTo>
              <a:cubicBezTo>
                <a:pt x="967" y="19"/>
                <a:pt x="967" y="19"/>
                <a:pt x="967" y="19"/>
              </a:cubicBezTo>
              <a:cubicBezTo>
                <a:pt x="949" y="0"/>
                <a:pt x="919" y="0"/>
                <a:pt x="900" y="19"/>
              </a:cubicBezTo>
              <a:cubicBezTo>
                <a:pt x="875" y="44"/>
                <a:pt x="875" y="44"/>
                <a:pt x="875" y="44"/>
              </a:cubicBezTo>
              <a:cubicBezTo>
                <a:pt x="862" y="57"/>
                <a:pt x="842" y="57"/>
                <a:pt x="830" y="44"/>
              </a:cubicBezTo>
              <a:cubicBezTo>
                <a:pt x="805" y="19"/>
                <a:pt x="805" y="19"/>
                <a:pt x="805" y="19"/>
              </a:cubicBezTo>
              <a:cubicBezTo>
                <a:pt x="796" y="10"/>
                <a:pt x="784" y="5"/>
                <a:pt x="771" y="5"/>
              </a:cubicBezTo>
              <a:cubicBezTo>
                <a:pt x="758" y="5"/>
                <a:pt x="746" y="10"/>
                <a:pt x="737" y="19"/>
              </a:cubicBezTo>
              <a:cubicBezTo>
                <a:pt x="712" y="44"/>
                <a:pt x="712" y="44"/>
                <a:pt x="712" y="44"/>
              </a:cubicBezTo>
              <a:cubicBezTo>
                <a:pt x="700" y="57"/>
                <a:pt x="680" y="57"/>
                <a:pt x="667" y="44"/>
              </a:cubicBezTo>
              <a:cubicBezTo>
                <a:pt x="642" y="19"/>
                <a:pt x="642" y="19"/>
                <a:pt x="642" y="19"/>
              </a:cubicBezTo>
              <a:cubicBezTo>
                <a:pt x="624" y="0"/>
                <a:pt x="593" y="0"/>
                <a:pt x="575" y="19"/>
              </a:cubicBezTo>
              <a:cubicBezTo>
                <a:pt x="549" y="44"/>
                <a:pt x="549" y="44"/>
                <a:pt x="549" y="44"/>
              </a:cubicBezTo>
              <a:cubicBezTo>
                <a:pt x="537" y="57"/>
                <a:pt x="517" y="57"/>
                <a:pt x="505" y="44"/>
              </a:cubicBezTo>
              <a:cubicBezTo>
                <a:pt x="479" y="19"/>
                <a:pt x="479" y="19"/>
                <a:pt x="479" y="19"/>
              </a:cubicBezTo>
              <a:cubicBezTo>
                <a:pt x="470" y="10"/>
                <a:pt x="459" y="5"/>
                <a:pt x="446" y="5"/>
              </a:cubicBezTo>
              <a:cubicBezTo>
                <a:pt x="433" y="5"/>
                <a:pt x="421" y="10"/>
                <a:pt x="412" y="19"/>
              </a:cubicBezTo>
              <a:cubicBezTo>
                <a:pt x="387" y="44"/>
                <a:pt x="387" y="44"/>
                <a:pt x="387" y="44"/>
              </a:cubicBezTo>
              <a:cubicBezTo>
                <a:pt x="374" y="57"/>
                <a:pt x="354" y="57"/>
                <a:pt x="342" y="44"/>
              </a:cubicBezTo>
              <a:cubicBezTo>
                <a:pt x="317" y="19"/>
                <a:pt x="317" y="19"/>
                <a:pt x="317" y="19"/>
              </a:cubicBezTo>
              <a:cubicBezTo>
                <a:pt x="308" y="10"/>
                <a:pt x="296" y="5"/>
                <a:pt x="283" y="5"/>
              </a:cubicBezTo>
              <a:cubicBezTo>
                <a:pt x="270" y="5"/>
                <a:pt x="258" y="10"/>
                <a:pt x="249" y="19"/>
              </a:cubicBezTo>
              <a:cubicBezTo>
                <a:pt x="224" y="44"/>
                <a:pt x="224" y="44"/>
                <a:pt x="224" y="44"/>
              </a:cubicBezTo>
              <a:cubicBezTo>
                <a:pt x="212" y="57"/>
                <a:pt x="192" y="57"/>
                <a:pt x="179" y="44"/>
              </a:cubicBezTo>
              <a:cubicBezTo>
                <a:pt x="154" y="19"/>
                <a:pt x="154" y="19"/>
                <a:pt x="154" y="19"/>
              </a:cubicBezTo>
              <a:cubicBezTo>
                <a:pt x="145" y="10"/>
                <a:pt x="133" y="5"/>
                <a:pt x="120" y="5"/>
              </a:cubicBezTo>
              <a:cubicBezTo>
                <a:pt x="108" y="5"/>
                <a:pt x="96" y="10"/>
                <a:pt x="87" y="19"/>
              </a:cubicBezTo>
              <a:cubicBezTo>
                <a:pt x="61" y="44"/>
                <a:pt x="61" y="44"/>
                <a:pt x="61" y="44"/>
              </a:cubicBezTo>
              <a:cubicBezTo>
                <a:pt x="49" y="57"/>
                <a:pt x="29" y="57"/>
                <a:pt x="17" y="44"/>
              </a:cubicBezTo>
              <a:cubicBezTo>
                <a:pt x="0" y="28"/>
                <a:pt x="0" y="28"/>
                <a:pt x="0" y="28"/>
              </a:cubicBezTo>
              <a:cubicBezTo>
                <a:pt x="0" y="50"/>
                <a:pt x="0" y="50"/>
                <a:pt x="0" y="50"/>
              </a:cubicBezTo>
              <a:cubicBezTo>
                <a:pt x="5" y="56"/>
                <a:pt x="5" y="56"/>
                <a:pt x="5" y="56"/>
              </a:cubicBezTo>
              <a:cubicBezTo>
                <a:pt x="14" y="65"/>
                <a:pt x="26" y="70"/>
                <a:pt x="39" y="70"/>
              </a:cubicBezTo>
              <a:cubicBezTo>
                <a:pt x="52" y="70"/>
                <a:pt x="64" y="65"/>
                <a:pt x="73" y="56"/>
              </a:cubicBezTo>
              <a:cubicBezTo>
                <a:pt x="98" y="30"/>
                <a:pt x="98" y="30"/>
                <a:pt x="98" y="30"/>
              </a:cubicBezTo>
              <a:cubicBezTo>
                <a:pt x="104" y="24"/>
                <a:pt x="112" y="21"/>
                <a:pt x="120" y="21"/>
              </a:cubicBezTo>
              <a:cubicBezTo>
                <a:pt x="129" y="21"/>
                <a:pt x="137" y="24"/>
                <a:pt x="143" y="30"/>
              </a:cubicBezTo>
              <a:cubicBezTo>
                <a:pt x="168" y="56"/>
                <a:pt x="168" y="56"/>
                <a:pt x="168" y="56"/>
              </a:cubicBezTo>
              <a:cubicBezTo>
                <a:pt x="187" y="74"/>
                <a:pt x="217" y="74"/>
                <a:pt x="235" y="56"/>
              </a:cubicBezTo>
              <a:cubicBezTo>
                <a:pt x="261" y="30"/>
                <a:pt x="261" y="30"/>
                <a:pt x="261" y="30"/>
              </a:cubicBezTo>
              <a:cubicBezTo>
                <a:pt x="267" y="24"/>
                <a:pt x="275" y="21"/>
                <a:pt x="283" y="21"/>
              </a:cubicBezTo>
              <a:cubicBezTo>
                <a:pt x="292" y="21"/>
                <a:pt x="300" y="24"/>
                <a:pt x="305" y="30"/>
              </a:cubicBezTo>
              <a:cubicBezTo>
                <a:pt x="331" y="56"/>
                <a:pt x="331" y="56"/>
                <a:pt x="331" y="56"/>
              </a:cubicBezTo>
              <a:cubicBezTo>
                <a:pt x="349" y="74"/>
                <a:pt x="380" y="74"/>
                <a:pt x="398" y="56"/>
              </a:cubicBezTo>
              <a:cubicBezTo>
                <a:pt x="423" y="30"/>
                <a:pt x="423" y="30"/>
                <a:pt x="423" y="30"/>
              </a:cubicBezTo>
              <a:cubicBezTo>
                <a:pt x="429" y="24"/>
                <a:pt x="437" y="21"/>
                <a:pt x="446" y="21"/>
              </a:cubicBezTo>
              <a:cubicBezTo>
                <a:pt x="454" y="21"/>
                <a:pt x="462" y="24"/>
                <a:pt x="468" y="30"/>
              </a:cubicBezTo>
              <a:cubicBezTo>
                <a:pt x="493" y="56"/>
                <a:pt x="493" y="56"/>
                <a:pt x="493" y="56"/>
              </a:cubicBezTo>
              <a:cubicBezTo>
                <a:pt x="502" y="65"/>
                <a:pt x="514" y="70"/>
                <a:pt x="527" y="70"/>
              </a:cubicBezTo>
              <a:cubicBezTo>
                <a:pt x="540" y="70"/>
                <a:pt x="552" y="65"/>
                <a:pt x="561" y="56"/>
              </a:cubicBezTo>
              <a:cubicBezTo>
                <a:pt x="586" y="30"/>
                <a:pt x="586" y="30"/>
                <a:pt x="586" y="30"/>
              </a:cubicBezTo>
              <a:cubicBezTo>
                <a:pt x="598" y="18"/>
                <a:pt x="618" y="18"/>
                <a:pt x="631" y="30"/>
              </a:cubicBezTo>
              <a:cubicBezTo>
                <a:pt x="656" y="56"/>
                <a:pt x="656" y="56"/>
                <a:pt x="656" y="56"/>
              </a:cubicBezTo>
              <a:cubicBezTo>
                <a:pt x="675" y="74"/>
                <a:pt x="705" y="74"/>
                <a:pt x="723" y="56"/>
              </a:cubicBezTo>
              <a:cubicBezTo>
                <a:pt x="749" y="30"/>
                <a:pt x="749" y="30"/>
                <a:pt x="749" y="30"/>
              </a:cubicBezTo>
              <a:cubicBezTo>
                <a:pt x="755" y="24"/>
                <a:pt x="763" y="21"/>
                <a:pt x="771" y="21"/>
              </a:cubicBezTo>
              <a:cubicBezTo>
                <a:pt x="780" y="21"/>
                <a:pt x="788" y="24"/>
                <a:pt x="793" y="30"/>
              </a:cubicBezTo>
              <a:cubicBezTo>
                <a:pt x="819" y="56"/>
                <a:pt x="819" y="56"/>
                <a:pt x="819" y="56"/>
              </a:cubicBezTo>
              <a:cubicBezTo>
                <a:pt x="837" y="74"/>
                <a:pt x="868" y="74"/>
                <a:pt x="886" y="56"/>
              </a:cubicBezTo>
              <a:cubicBezTo>
                <a:pt x="911" y="30"/>
                <a:pt x="911" y="30"/>
                <a:pt x="911" y="30"/>
              </a:cubicBezTo>
              <a:cubicBezTo>
                <a:pt x="924" y="18"/>
                <a:pt x="944" y="18"/>
                <a:pt x="956" y="30"/>
              </a:cubicBezTo>
              <a:cubicBezTo>
                <a:pt x="981" y="56"/>
                <a:pt x="981" y="56"/>
                <a:pt x="981" y="56"/>
              </a:cubicBezTo>
              <a:cubicBezTo>
                <a:pt x="1000" y="74"/>
                <a:pt x="1030" y="74"/>
                <a:pt x="1049" y="56"/>
              </a:cubicBezTo>
              <a:cubicBezTo>
                <a:pt x="1074" y="30"/>
                <a:pt x="1074" y="30"/>
                <a:pt x="1074" y="30"/>
              </a:cubicBezTo>
              <a:cubicBezTo>
                <a:pt x="1080" y="24"/>
                <a:pt x="1088" y="21"/>
                <a:pt x="1096" y="21"/>
              </a:cubicBezTo>
              <a:cubicBezTo>
                <a:pt x="1105" y="21"/>
                <a:pt x="1113" y="24"/>
                <a:pt x="1119" y="30"/>
              </a:cubicBezTo>
              <a:cubicBezTo>
                <a:pt x="1144" y="56"/>
                <a:pt x="1144" y="56"/>
                <a:pt x="1144" y="56"/>
              </a:cubicBezTo>
              <a:cubicBezTo>
                <a:pt x="1163" y="74"/>
                <a:pt x="1193" y="74"/>
                <a:pt x="1211" y="56"/>
              </a:cubicBezTo>
              <a:cubicBezTo>
                <a:pt x="1237" y="30"/>
                <a:pt x="1237" y="30"/>
                <a:pt x="1237" y="30"/>
              </a:cubicBezTo>
              <a:cubicBezTo>
                <a:pt x="1249" y="18"/>
                <a:pt x="1269" y="18"/>
                <a:pt x="1281" y="30"/>
              </a:cubicBezTo>
              <a:cubicBezTo>
                <a:pt x="1307" y="56"/>
                <a:pt x="1307" y="56"/>
                <a:pt x="1307" y="56"/>
              </a:cubicBezTo>
              <a:cubicBezTo>
                <a:pt x="1325" y="74"/>
                <a:pt x="1356" y="74"/>
                <a:pt x="1374" y="56"/>
              </a:cubicBezTo>
              <a:cubicBezTo>
                <a:pt x="1399" y="30"/>
                <a:pt x="1399" y="30"/>
                <a:pt x="1399" y="30"/>
              </a:cubicBezTo>
              <a:cubicBezTo>
                <a:pt x="1412" y="18"/>
                <a:pt x="1432" y="18"/>
                <a:pt x="1444" y="30"/>
              </a:cubicBezTo>
              <a:cubicBezTo>
                <a:pt x="1469" y="56"/>
                <a:pt x="1469" y="56"/>
                <a:pt x="1469" y="56"/>
              </a:cubicBezTo>
              <a:cubicBezTo>
                <a:pt x="1488" y="74"/>
                <a:pt x="1518" y="74"/>
                <a:pt x="1537" y="56"/>
              </a:cubicBezTo>
              <a:cubicBezTo>
                <a:pt x="1562" y="30"/>
                <a:pt x="1562" y="30"/>
                <a:pt x="1562" y="30"/>
              </a:cubicBezTo>
              <a:cubicBezTo>
                <a:pt x="1568" y="24"/>
                <a:pt x="1576" y="21"/>
                <a:pt x="1584" y="21"/>
              </a:cubicBezTo>
              <a:cubicBezTo>
                <a:pt x="1593" y="21"/>
                <a:pt x="1601" y="24"/>
                <a:pt x="1607" y="30"/>
              </a:cubicBezTo>
              <a:cubicBezTo>
                <a:pt x="1627" y="50"/>
                <a:pt x="1627" y="50"/>
                <a:pt x="1627" y="50"/>
              </a:cubicBezTo>
              <a:cubicBezTo>
                <a:pt x="1627" y="28"/>
                <a:pt x="1627" y="28"/>
                <a:pt x="1627" y="28"/>
              </a:cubicBezTo>
              <a:cubicBezTo>
                <a:pt x="1618" y="19"/>
                <a:pt x="1618" y="19"/>
                <a:pt x="1618" y="19"/>
              </a:cubicBezTo>
              <a:cubicBezTo>
                <a:pt x="1600" y="0"/>
                <a:pt x="1569" y="0"/>
                <a:pt x="1551" y="19"/>
              </a:cubicBezTo>
              <a:close/>
            </a:path>
          </a:pathLst>
        </a:custGeom>
        <a:solidFill>
          <a:srgbClr val="FFFFFF"/>
        </a:solidFill>
        <a:ln w="9525" cap="flat" cmpd="sng">
          <a:solidFill>
            <a:srgbClr val="000000"/>
          </a:solidFill>
          <a:prstDash val="solid"/>
          <a:round/>
          <a:headEnd/>
          <a:tailEnd/>
        </a:ln>
      </xdr:spPr>
    </xdr:sp>
    <xdr:clientData/>
  </xdr:twoCellAnchor>
  <xdr:twoCellAnchor>
    <xdr:from>
      <xdr:col>1</xdr:col>
      <xdr:colOff>0</xdr:colOff>
      <xdr:row>96</xdr:row>
      <xdr:rowOff>0</xdr:rowOff>
    </xdr:from>
    <xdr:to>
      <xdr:col>43</xdr:col>
      <xdr:colOff>66040</xdr:colOff>
      <xdr:row>106</xdr:row>
      <xdr:rowOff>0</xdr:rowOff>
    </xdr:to>
    <xdr:graphicFrame macro="">
      <xdr:nvGraphicFramePr>
        <xdr:cNvPr id="12291" name="Chart 24">
          <a:extLst>
            <a:ext uri="{FF2B5EF4-FFF2-40B4-BE49-F238E27FC236}">
              <a16:creationId xmlns:a16="http://schemas.microsoft.com/office/drawing/2014/main" id="{00000000-0008-0000-0000-0000033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xdr:colOff>
      <xdr:row>36</xdr:row>
      <xdr:rowOff>177800</xdr:rowOff>
    </xdr:from>
    <xdr:to>
      <xdr:col>1</xdr:col>
      <xdr:colOff>505460</xdr:colOff>
      <xdr:row>37</xdr:row>
      <xdr:rowOff>165735</xdr:rowOff>
    </xdr:to>
    <xdr:sp macro="" textlink="">
      <xdr:nvSpPr>
        <xdr:cNvPr id="12292" name="テキスト ボックス 4">
          <a:extLst>
            <a:ext uri="{FF2B5EF4-FFF2-40B4-BE49-F238E27FC236}">
              <a16:creationId xmlns:a16="http://schemas.microsoft.com/office/drawing/2014/main" id="{00000000-0008-0000-0000-000004300000}"/>
            </a:ext>
          </a:extLst>
        </xdr:cNvPr>
        <xdr:cNvSpPr txBox="1"/>
      </xdr:nvSpPr>
      <xdr:spPr>
        <a:xfrm>
          <a:off x="582930" y="9087485"/>
          <a:ext cx="446405" cy="18796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ja-JP" altLang="en-US" sz="900">
              <a:solidFill>
                <a:sysClr val="windowText" lastClr="000000"/>
              </a:solidFill>
            </a:rPr>
            <a:t>　</a:t>
          </a:r>
          <a:r>
            <a:rPr kumimoji="1" lang="ja-JP" altLang="en-US" sz="900" baseline="0">
              <a:solidFill>
                <a:sysClr val="windowText" lastClr="000000"/>
              </a:solidFill>
            </a:rPr>
            <a:t>  </a:t>
          </a:r>
          <a:r>
            <a:rPr kumimoji="1" lang="ja-JP" altLang="en-US" sz="900">
              <a:solidFill>
                <a:sysClr val="windowText" lastClr="000000"/>
              </a:solidFill>
            </a:rPr>
            <a:t>　</a:t>
          </a:r>
          <a:r>
            <a:rPr kumimoji="1" lang="en-US" altLang="ja-JP" sz="900">
              <a:solidFill>
                <a:sysClr val="windowText" lastClr="000000"/>
              </a:solidFill>
            </a:rPr>
            <a:t>0</a:t>
          </a:r>
        </a:p>
        <a:p>
          <a:endParaRPr kumimoji="1" lang="ja-JP" altLang="en-US" sz="900"/>
        </a:p>
      </xdr:txBody>
    </xdr:sp>
    <xdr:clientData/>
  </xdr:twoCellAnchor>
  <xdr:twoCellAnchor>
    <xdr:from>
      <xdr:col>1</xdr:col>
      <xdr:colOff>90170</xdr:colOff>
      <xdr:row>28</xdr:row>
      <xdr:rowOff>39370</xdr:rowOff>
    </xdr:from>
    <xdr:to>
      <xdr:col>1</xdr:col>
      <xdr:colOff>384810</xdr:colOff>
      <xdr:row>29</xdr:row>
      <xdr:rowOff>57785</xdr:rowOff>
    </xdr:to>
    <xdr:sp macro="" textlink="">
      <xdr:nvSpPr>
        <xdr:cNvPr id="12293" name="テキスト ボックス 5">
          <a:extLst>
            <a:ext uri="{FF2B5EF4-FFF2-40B4-BE49-F238E27FC236}">
              <a16:creationId xmlns:a16="http://schemas.microsoft.com/office/drawing/2014/main" id="{00000000-0008-0000-0000-000005300000}"/>
            </a:ext>
          </a:extLst>
        </xdr:cNvPr>
        <xdr:cNvSpPr txBox="1"/>
      </xdr:nvSpPr>
      <xdr:spPr>
        <a:xfrm>
          <a:off x="614045" y="7348855"/>
          <a:ext cx="294640" cy="21844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ja-JP" altLang="en-US" sz="900"/>
            <a:t>人</a:t>
          </a:r>
          <a:endParaRPr kumimoji="1" lang="en-US" altLang="ja-JP" sz="900"/>
        </a:p>
        <a:p>
          <a:endParaRPr kumimoji="1" lang="ja-JP" altLang="en-US" sz="900"/>
        </a:p>
      </xdr:txBody>
    </xdr:sp>
    <xdr:clientData/>
  </xdr:twoCellAnchor>
  <xdr:twoCellAnchor>
    <xdr:from>
      <xdr:col>1</xdr:col>
      <xdr:colOff>2540</xdr:colOff>
      <xdr:row>180</xdr:row>
      <xdr:rowOff>14605</xdr:rowOff>
    </xdr:from>
    <xdr:to>
      <xdr:col>45</xdr:col>
      <xdr:colOff>8255</xdr:colOff>
      <xdr:row>192</xdr:row>
      <xdr:rowOff>114300</xdr:rowOff>
    </xdr:to>
    <xdr:graphicFrame macro="">
      <xdr:nvGraphicFramePr>
        <xdr:cNvPr id="12294" name="グラフ 6">
          <a:extLst>
            <a:ext uri="{FF2B5EF4-FFF2-40B4-BE49-F238E27FC236}">
              <a16:creationId xmlns:a16="http://schemas.microsoft.com/office/drawing/2014/main" id="{00000000-0008-0000-0000-0000063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51435</xdr:colOff>
      <xdr:row>180</xdr:row>
      <xdr:rowOff>151130</xdr:rowOff>
    </xdr:from>
    <xdr:to>
      <xdr:col>28</xdr:col>
      <xdr:colOff>89535</xdr:colOff>
      <xdr:row>182</xdr:row>
      <xdr:rowOff>17780</xdr:rowOff>
    </xdr:to>
    <xdr:sp macro="" textlink="">
      <xdr:nvSpPr>
        <xdr:cNvPr id="12295" name="テキスト ボックス 7">
          <a:extLst>
            <a:ext uri="{FF2B5EF4-FFF2-40B4-BE49-F238E27FC236}">
              <a16:creationId xmlns:a16="http://schemas.microsoft.com/office/drawing/2014/main" id="{00000000-0008-0000-0000-000007300000}"/>
            </a:ext>
          </a:extLst>
        </xdr:cNvPr>
        <xdr:cNvSpPr txBox="1"/>
      </xdr:nvSpPr>
      <xdr:spPr>
        <a:xfrm>
          <a:off x="2499360" y="43011090"/>
          <a:ext cx="2305050" cy="2476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pPr marL="0" marR="0" indent="0" algn="ctr" defTabSz="914400" rtl="0" eaLnBrk="1" fontAlgn="auto" latinLnBrk="0" hangingPunct="1">
            <a:lnSpc>
              <a:spcPct val="100000"/>
            </a:lnSpc>
            <a:defRPr/>
          </a:pPr>
          <a:r>
            <a:rPr lang="ja-JP" altLang="ja-JP" sz="1050" b="1" i="0" baseline="0">
              <a:solidFill>
                <a:schemeClr val="dk1"/>
              </a:solidFill>
              <a:latin typeface="+mn-lt"/>
              <a:ea typeface="+mn-ea"/>
            </a:rPr>
            <a:t>高 </a:t>
          </a:r>
          <a:r>
            <a:rPr lang="en-US" altLang="ja-JP" sz="1050" b="1" i="0" baseline="0">
              <a:solidFill>
                <a:schemeClr val="dk1"/>
              </a:solidFill>
              <a:latin typeface="+mn-lt"/>
              <a:ea typeface="+mn-ea"/>
            </a:rPr>
            <a:t> </a:t>
          </a:r>
          <a:r>
            <a:rPr lang="ja-JP" altLang="ja-JP" sz="1050" b="1" i="0" baseline="0">
              <a:solidFill>
                <a:schemeClr val="dk1"/>
              </a:solidFill>
              <a:latin typeface="+mn-lt"/>
              <a:ea typeface="+mn-ea"/>
            </a:rPr>
            <a:t>等 </a:t>
          </a:r>
          <a:r>
            <a:rPr lang="en-US" altLang="ja-JP" sz="1050" b="1" i="0" baseline="0">
              <a:solidFill>
                <a:schemeClr val="dk1"/>
              </a:solidFill>
              <a:latin typeface="+mn-lt"/>
              <a:ea typeface="+mn-ea"/>
            </a:rPr>
            <a:t> </a:t>
          </a:r>
          <a:r>
            <a:rPr lang="ja-JP" altLang="ja-JP" sz="1050" b="1" i="0" baseline="0">
              <a:solidFill>
                <a:schemeClr val="dk1"/>
              </a:solidFill>
              <a:latin typeface="+mn-lt"/>
              <a:ea typeface="+mn-ea"/>
            </a:rPr>
            <a:t>学 </a:t>
          </a:r>
          <a:r>
            <a:rPr lang="en-US" altLang="ja-JP" sz="1050" b="1" i="0" baseline="0">
              <a:solidFill>
                <a:schemeClr val="dk1"/>
              </a:solidFill>
              <a:latin typeface="+mn-lt"/>
              <a:ea typeface="+mn-ea"/>
            </a:rPr>
            <a:t> </a:t>
          </a:r>
          <a:r>
            <a:rPr lang="ja-JP" altLang="ja-JP" sz="1050" b="1" i="0" baseline="0">
              <a:solidFill>
                <a:schemeClr val="dk1"/>
              </a:solidFill>
              <a:latin typeface="+mn-lt"/>
              <a:ea typeface="+mn-ea"/>
            </a:rPr>
            <a:t>校 </a:t>
          </a:r>
          <a:r>
            <a:rPr lang="en-US" altLang="ja-JP" sz="1050" b="1" i="0" baseline="0">
              <a:solidFill>
                <a:schemeClr val="dk1"/>
              </a:solidFill>
              <a:latin typeface="+mn-lt"/>
              <a:ea typeface="+mn-ea"/>
            </a:rPr>
            <a:t> </a:t>
          </a:r>
          <a:r>
            <a:rPr lang="ja-JP" altLang="ja-JP" sz="1050" b="1" i="0" baseline="0">
              <a:solidFill>
                <a:schemeClr val="dk1"/>
              </a:solidFill>
              <a:latin typeface="+mn-lt"/>
              <a:ea typeface="+mn-ea"/>
            </a:rPr>
            <a:t>生</a:t>
          </a:r>
          <a:r>
            <a:rPr lang="en-US" altLang="ja-JP" sz="1050" b="1" i="0" baseline="0">
              <a:solidFill>
                <a:schemeClr val="dk1"/>
              </a:solidFill>
              <a:latin typeface="+mn-lt"/>
              <a:ea typeface="+mn-ea"/>
            </a:rPr>
            <a:t> </a:t>
          </a:r>
          <a:r>
            <a:rPr lang="ja-JP" altLang="ja-JP" sz="1050" b="1" i="0" baseline="0">
              <a:solidFill>
                <a:schemeClr val="dk1"/>
              </a:solidFill>
              <a:latin typeface="+mn-lt"/>
              <a:ea typeface="+mn-ea"/>
            </a:rPr>
            <a:t> 徒</a:t>
          </a:r>
          <a:r>
            <a:rPr lang="en-US" altLang="ja-JP" sz="1050" b="1" i="0" baseline="0">
              <a:solidFill>
                <a:schemeClr val="dk1"/>
              </a:solidFill>
              <a:latin typeface="+mn-lt"/>
              <a:ea typeface="+mn-ea"/>
            </a:rPr>
            <a:t> </a:t>
          </a:r>
          <a:r>
            <a:rPr lang="ja-JP" altLang="ja-JP" sz="1050" b="1" i="0" baseline="0">
              <a:solidFill>
                <a:schemeClr val="dk1"/>
              </a:solidFill>
              <a:latin typeface="+mn-lt"/>
              <a:ea typeface="+mn-ea"/>
            </a:rPr>
            <a:t> 数 </a:t>
          </a:r>
          <a:r>
            <a:rPr lang="en-US" altLang="ja-JP" sz="1050" b="1" i="0" baseline="0">
              <a:solidFill>
                <a:schemeClr val="dk1"/>
              </a:solidFill>
              <a:latin typeface="+mn-lt"/>
              <a:ea typeface="+mn-ea"/>
            </a:rPr>
            <a:t> </a:t>
          </a:r>
          <a:r>
            <a:rPr lang="ja-JP" altLang="ja-JP" sz="1050" b="1" i="0" baseline="0">
              <a:solidFill>
                <a:schemeClr val="dk1"/>
              </a:solidFill>
              <a:latin typeface="+mn-lt"/>
              <a:ea typeface="+mn-ea"/>
            </a:rPr>
            <a:t>の 推</a:t>
          </a:r>
          <a:r>
            <a:rPr lang="en-US" altLang="ja-JP" sz="1050" b="1" i="0" baseline="0">
              <a:solidFill>
                <a:schemeClr val="dk1"/>
              </a:solidFill>
              <a:latin typeface="+mn-lt"/>
              <a:ea typeface="+mn-ea"/>
            </a:rPr>
            <a:t> </a:t>
          </a:r>
          <a:r>
            <a:rPr lang="ja-JP" altLang="ja-JP" sz="1050" b="1" i="0" baseline="0">
              <a:solidFill>
                <a:schemeClr val="dk1"/>
              </a:solidFill>
              <a:latin typeface="+mn-lt"/>
              <a:ea typeface="+mn-ea"/>
            </a:rPr>
            <a:t> 移</a:t>
          </a:r>
          <a:endParaRPr lang="ja-JP" altLang="ja-JP" sz="1050"/>
        </a:p>
        <a:p>
          <a:endParaRPr kumimoji="1" lang="ja-JP" altLang="en-US" sz="1100"/>
        </a:p>
      </xdr:txBody>
    </xdr:sp>
    <xdr:clientData/>
  </xdr:twoCellAnchor>
  <xdr:twoCellAnchor>
    <xdr:from>
      <xdr:col>1</xdr:col>
      <xdr:colOff>161925</xdr:colOff>
      <xdr:row>180</xdr:row>
      <xdr:rowOff>127000</xdr:rowOff>
    </xdr:from>
    <xdr:to>
      <xdr:col>1</xdr:col>
      <xdr:colOff>457200</xdr:colOff>
      <xdr:row>181</xdr:row>
      <xdr:rowOff>139700</xdr:rowOff>
    </xdr:to>
    <xdr:sp macro="" textlink="">
      <xdr:nvSpPr>
        <xdr:cNvPr id="12296" name="テキスト ボックス 8">
          <a:extLst>
            <a:ext uri="{FF2B5EF4-FFF2-40B4-BE49-F238E27FC236}">
              <a16:creationId xmlns:a16="http://schemas.microsoft.com/office/drawing/2014/main" id="{00000000-0008-0000-0000-000008300000}"/>
            </a:ext>
          </a:extLst>
        </xdr:cNvPr>
        <xdr:cNvSpPr txBox="1"/>
      </xdr:nvSpPr>
      <xdr:spPr>
        <a:xfrm>
          <a:off x="685800" y="42986960"/>
          <a:ext cx="295275" cy="21272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ja-JP" altLang="en-US" sz="1000"/>
            <a:t>人</a:t>
          </a:r>
          <a:endParaRPr kumimoji="1" lang="en-US" altLang="ja-JP" sz="1000"/>
        </a:p>
        <a:p>
          <a:endParaRPr kumimoji="1" lang="ja-JP" altLang="en-US" sz="900"/>
        </a:p>
      </xdr:txBody>
    </xdr:sp>
    <xdr:clientData/>
  </xdr:twoCellAnchor>
  <xdr:twoCellAnchor>
    <xdr:from>
      <xdr:col>39</xdr:col>
      <xdr:colOff>10160</xdr:colOff>
      <xdr:row>190</xdr:row>
      <xdr:rowOff>104140</xdr:rowOff>
    </xdr:from>
    <xdr:to>
      <xdr:col>42</xdr:col>
      <xdr:colOff>107950</xdr:colOff>
      <xdr:row>191</xdr:row>
      <xdr:rowOff>104140</xdr:rowOff>
    </xdr:to>
    <xdr:sp macro="" textlink="">
      <xdr:nvSpPr>
        <xdr:cNvPr id="12297" name="テキスト ボックス 33">
          <a:extLst>
            <a:ext uri="{FF2B5EF4-FFF2-40B4-BE49-F238E27FC236}">
              <a16:creationId xmlns:a16="http://schemas.microsoft.com/office/drawing/2014/main" id="{00000000-0008-0000-0000-000009300000}"/>
            </a:ext>
          </a:extLst>
        </xdr:cNvPr>
        <xdr:cNvSpPr txBox="1"/>
      </xdr:nvSpPr>
      <xdr:spPr>
        <a:xfrm>
          <a:off x="6191885" y="44945300"/>
          <a:ext cx="497840" cy="200025"/>
        </a:xfrm>
        <a:prstGeom prst="rect">
          <a:avLst/>
        </a:prstGeom>
        <a:noFill/>
        <a:ln w="9525" cmpd="sng">
          <a:noFill/>
        </a:ln>
        <a:effectLst/>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lvl1pPr marL="0" indent="0"/>
          <a:lvl2pPr marL="457200" indent="0"/>
          <a:lvl3pPr marL="914400" indent="0"/>
          <a:lvl4pPr marL="1371600" indent="0"/>
          <a:lvl5pPr marL="1828800" indent="0"/>
          <a:lvl6pPr marL="2286000" indent="0"/>
          <a:lvl7pPr marL="2743200" indent="0"/>
          <a:lvl8pPr marL="3200400" indent="0"/>
          <a:lvl9pPr marL="3657600" indent="0"/>
        </a:lstStyle>
        <a:p>
          <a:r>
            <a:rPr kumimoji="1" lang="ja-JP" altLang="en-US" sz="1000">
              <a:latin typeface="+mn-ea"/>
              <a:ea typeface="+mn-ea"/>
            </a:rPr>
            <a:t>年度</a:t>
          </a:r>
          <a:endParaRPr kumimoji="1" lang="en-US" altLang="ja-JP" sz="1000">
            <a:latin typeface="+mn-ea"/>
            <a:ea typeface="+mn-ea"/>
          </a:endParaRPr>
        </a:p>
        <a:p>
          <a:endParaRPr kumimoji="1" lang="ja-JP" altLang="en-US" sz="900"/>
        </a:p>
      </xdr:txBody>
    </xdr:sp>
    <xdr:clientData/>
  </xdr:twoCellAnchor>
  <xdr:twoCellAnchor>
    <xdr:from>
      <xdr:col>1</xdr:col>
      <xdr:colOff>104775</xdr:colOff>
      <xdr:row>190</xdr:row>
      <xdr:rowOff>100330</xdr:rowOff>
    </xdr:from>
    <xdr:to>
      <xdr:col>1</xdr:col>
      <xdr:colOff>551180</xdr:colOff>
      <xdr:row>191</xdr:row>
      <xdr:rowOff>83185</xdr:rowOff>
    </xdr:to>
    <xdr:sp macro="" textlink="">
      <xdr:nvSpPr>
        <xdr:cNvPr id="12298" name="Text Box 1">
          <a:extLst>
            <a:ext uri="{FF2B5EF4-FFF2-40B4-BE49-F238E27FC236}">
              <a16:creationId xmlns:a16="http://schemas.microsoft.com/office/drawing/2014/main" id="{00000000-0008-0000-0000-00000A300000}"/>
            </a:ext>
          </a:extLst>
        </xdr:cNvPr>
        <xdr:cNvSpPr txBox="1">
          <a:spLocks noChangeArrowheads="1"/>
        </xdr:cNvSpPr>
      </xdr:nvSpPr>
      <xdr:spPr>
        <a:xfrm>
          <a:off x="628650" y="44458255"/>
          <a:ext cx="446405" cy="182880"/>
        </a:xfrm>
        <a:prstGeom prst="rect">
          <a:avLst/>
        </a:prstGeom>
        <a:solidFill>
          <a:srgbClr val="FFFFFF"/>
        </a:solidFill>
        <a:ln w="9525">
          <a:noFill/>
          <a:miter lim="800000"/>
          <a:headEnd/>
          <a:tailEnd/>
        </a:ln>
      </xdr:spPr>
      <xdr:txBody>
        <a:bodyPr vertOverflow="overflow" horzOverflow="overflow" wrap="square" lIns="0" tIns="18288" rIns="27432" bIns="0" anchor="t" upright="1"/>
        <a:lstStyle>
          <a:lvl1pPr marL="0" indent="0"/>
          <a:lvl2pPr marL="457200" indent="0"/>
          <a:lvl3pPr marL="914400" indent="0"/>
          <a:lvl4pPr marL="1371600" indent="0"/>
          <a:lvl5pPr marL="1828800" indent="0"/>
          <a:lvl6pPr marL="2286000" indent="0"/>
          <a:lvl7pPr marL="2743200" indent="0"/>
          <a:lvl8pPr marL="3200400" indent="0"/>
          <a:lvl9pPr marL="3657600" indent="0"/>
        </a:lstStyle>
        <a:p>
          <a:pPr algn="r" rtl="0">
            <a:defRPr sz="1000"/>
          </a:pPr>
          <a:r>
            <a:rPr lang="en-US" altLang="ja-JP" sz="1000" b="0" i="0" u="none" strike="noStrike" baseline="0">
              <a:solidFill>
                <a:srgbClr val="000000"/>
              </a:solidFill>
              <a:latin typeface="+mn-ea"/>
              <a:ea typeface="+mn-ea"/>
            </a:rPr>
            <a:t>0</a:t>
          </a:r>
        </a:p>
      </xdr:txBody>
    </xdr:sp>
    <xdr:clientData/>
  </xdr:twoCellAnchor>
  <xdr:twoCellAnchor>
    <xdr:from>
      <xdr:col>1</xdr:col>
      <xdr:colOff>635</xdr:colOff>
      <xdr:row>209</xdr:row>
      <xdr:rowOff>105410</xdr:rowOff>
    </xdr:from>
    <xdr:to>
      <xdr:col>45</xdr:col>
      <xdr:colOff>19050</xdr:colOff>
      <xdr:row>221</xdr:row>
      <xdr:rowOff>190500</xdr:rowOff>
    </xdr:to>
    <xdr:graphicFrame macro="">
      <xdr:nvGraphicFramePr>
        <xdr:cNvPr id="12299" name="グラフ 11">
          <a:extLst>
            <a:ext uri="{FF2B5EF4-FFF2-40B4-BE49-F238E27FC236}">
              <a16:creationId xmlns:a16="http://schemas.microsoft.com/office/drawing/2014/main" id="{00000000-0008-0000-0000-00000B3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107950</xdr:colOff>
      <xdr:row>209</xdr:row>
      <xdr:rowOff>190500</xdr:rowOff>
    </xdr:from>
    <xdr:to>
      <xdr:col>33</xdr:col>
      <xdr:colOff>57150</xdr:colOff>
      <xdr:row>211</xdr:row>
      <xdr:rowOff>76200</xdr:rowOff>
    </xdr:to>
    <xdr:sp macro="" textlink="">
      <xdr:nvSpPr>
        <xdr:cNvPr id="12300" name="テキスト ボックス 12">
          <a:extLst>
            <a:ext uri="{FF2B5EF4-FFF2-40B4-BE49-F238E27FC236}">
              <a16:creationId xmlns:a16="http://schemas.microsoft.com/office/drawing/2014/main" id="{00000000-0008-0000-0000-00000C300000}"/>
            </a:ext>
          </a:extLst>
        </xdr:cNvPr>
        <xdr:cNvSpPr txBox="1"/>
      </xdr:nvSpPr>
      <xdr:spPr>
        <a:xfrm>
          <a:off x="1765300" y="50264060"/>
          <a:ext cx="3673475" cy="2857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pPr marL="0" marR="0" indent="0" algn="ctr" defTabSz="914400" rtl="0" eaLnBrk="1" fontAlgn="auto" latinLnBrk="0" hangingPunct="1">
            <a:lnSpc>
              <a:spcPct val="100000"/>
            </a:lnSpc>
            <a:defRPr/>
          </a:pPr>
          <a:r>
            <a:rPr lang="ja-JP" altLang="ja-JP" sz="1100" b="1" i="0" baseline="0">
              <a:solidFill>
                <a:schemeClr val="dk1"/>
              </a:solidFill>
              <a:latin typeface="+mn-lt"/>
              <a:ea typeface="+mn-ea"/>
            </a:rPr>
            <a:t>特 別 支 援 学 校 幼 児 ・ 児 童 ・ 生 徒 数 の 推 移</a:t>
          </a:r>
          <a:endParaRPr lang="ja-JP" altLang="ja-JP"/>
        </a:p>
        <a:p>
          <a:endParaRPr kumimoji="1" lang="ja-JP" altLang="en-US" sz="1100"/>
        </a:p>
      </xdr:txBody>
    </xdr:sp>
    <xdr:clientData/>
  </xdr:twoCellAnchor>
  <xdr:twoCellAnchor>
    <xdr:from>
      <xdr:col>1</xdr:col>
      <xdr:colOff>38100</xdr:colOff>
      <xdr:row>220</xdr:row>
      <xdr:rowOff>9525</xdr:rowOff>
    </xdr:from>
    <xdr:to>
      <xdr:col>1</xdr:col>
      <xdr:colOff>485140</xdr:colOff>
      <xdr:row>220</xdr:row>
      <xdr:rowOff>192405</xdr:rowOff>
    </xdr:to>
    <xdr:sp macro="" textlink="">
      <xdr:nvSpPr>
        <xdr:cNvPr id="12301" name="Text Box 1">
          <a:extLst>
            <a:ext uri="{FF2B5EF4-FFF2-40B4-BE49-F238E27FC236}">
              <a16:creationId xmlns:a16="http://schemas.microsoft.com/office/drawing/2014/main" id="{00000000-0008-0000-0000-00000D300000}"/>
            </a:ext>
          </a:extLst>
        </xdr:cNvPr>
        <xdr:cNvSpPr txBox="1">
          <a:spLocks noChangeArrowheads="1"/>
        </xdr:cNvSpPr>
      </xdr:nvSpPr>
      <xdr:spPr>
        <a:xfrm>
          <a:off x="561975" y="52283360"/>
          <a:ext cx="447040" cy="182880"/>
        </a:xfrm>
        <a:prstGeom prst="rect">
          <a:avLst/>
        </a:prstGeom>
        <a:solidFill>
          <a:srgbClr val="FFFFFF"/>
        </a:solidFill>
        <a:ln w="9525">
          <a:noFill/>
          <a:miter lim="800000"/>
          <a:headEnd/>
          <a:tailEnd/>
        </a:ln>
      </xdr:spPr>
      <xdr:txBody>
        <a:bodyPr vertOverflow="overflow" horzOverflow="overflow" wrap="square" lIns="0" tIns="18288" rIns="27432" bIns="0" anchor="t" upright="1"/>
        <a:lstStyle>
          <a:lvl1pPr marL="0" indent="0"/>
          <a:lvl2pPr marL="457200" indent="0"/>
          <a:lvl3pPr marL="914400" indent="0"/>
          <a:lvl4pPr marL="1371600" indent="0"/>
          <a:lvl5pPr marL="1828800" indent="0"/>
          <a:lvl6pPr marL="2286000" indent="0"/>
          <a:lvl7pPr marL="2743200" indent="0"/>
          <a:lvl8pPr marL="3200400" indent="0"/>
          <a:lvl9pPr marL="3657600" indent="0"/>
        </a:lstStyle>
        <a:p>
          <a:pPr algn="r" rtl="0">
            <a:defRPr sz="1000"/>
          </a:pPr>
          <a:r>
            <a:rPr lang="en-US" altLang="ja-JP" sz="1000" b="0" i="0" u="none" strike="noStrike" baseline="0">
              <a:solidFill>
                <a:srgbClr val="000000"/>
              </a:solidFill>
              <a:latin typeface="+mn-ea"/>
              <a:ea typeface="+mn-ea"/>
            </a:rPr>
            <a:t>0</a:t>
          </a:r>
        </a:p>
      </xdr:txBody>
    </xdr:sp>
    <xdr:clientData/>
  </xdr:twoCellAnchor>
  <xdr:twoCellAnchor>
    <xdr:from>
      <xdr:col>38</xdr:col>
      <xdr:colOff>50800</xdr:colOff>
      <xdr:row>220</xdr:row>
      <xdr:rowOff>109220</xdr:rowOff>
    </xdr:from>
    <xdr:to>
      <xdr:col>42</xdr:col>
      <xdr:colOff>13970</xdr:colOff>
      <xdr:row>221</xdr:row>
      <xdr:rowOff>109220</xdr:rowOff>
    </xdr:to>
    <xdr:sp macro="" textlink="">
      <xdr:nvSpPr>
        <xdr:cNvPr id="12302" name="テキスト ボックス 33">
          <a:extLst>
            <a:ext uri="{FF2B5EF4-FFF2-40B4-BE49-F238E27FC236}">
              <a16:creationId xmlns:a16="http://schemas.microsoft.com/office/drawing/2014/main" id="{00000000-0008-0000-0000-00000E300000}"/>
            </a:ext>
          </a:extLst>
        </xdr:cNvPr>
        <xdr:cNvSpPr txBox="1"/>
      </xdr:nvSpPr>
      <xdr:spPr>
        <a:xfrm>
          <a:off x="6099175" y="51849020"/>
          <a:ext cx="496570" cy="200025"/>
        </a:xfrm>
        <a:prstGeom prst="rect">
          <a:avLst/>
        </a:prstGeom>
        <a:noFill/>
        <a:ln w="9525" cmpd="sng">
          <a:noFill/>
        </a:ln>
        <a:effectLst/>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lvl1pPr marL="0" indent="0"/>
          <a:lvl2pPr marL="457200" indent="0"/>
          <a:lvl3pPr marL="914400" indent="0"/>
          <a:lvl4pPr marL="1371600" indent="0"/>
          <a:lvl5pPr marL="1828800" indent="0"/>
          <a:lvl6pPr marL="2286000" indent="0"/>
          <a:lvl7pPr marL="2743200" indent="0"/>
          <a:lvl8pPr marL="3200400" indent="0"/>
          <a:lvl9pPr marL="3657600" indent="0"/>
        </a:lstStyle>
        <a:p>
          <a:r>
            <a:rPr kumimoji="1" lang="ja-JP" altLang="en-US" sz="1000">
              <a:latin typeface="+mn-ea"/>
              <a:ea typeface="+mn-ea"/>
            </a:rPr>
            <a:t>年度</a:t>
          </a:r>
          <a:endParaRPr kumimoji="1" lang="en-US" altLang="ja-JP" sz="1000">
            <a:latin typeface="+mn-ea"/>
            <a:ea typeface="+mn-ea"/>
          </a:endParaRPr>
        </a:p>
        <a:p>
          <a:endParaRPr kumimoji="1" lang="ja-JP" altLang="en-US" sz="900"/>
        </a:p>
      </xdr:txBody>
    </xdr:sp>
    <xdr:clientData/>
  </xdr:twoCellAnchor>
  <xdr:twoCellAnchor>
    <xdr:from>
      <xdr:col>1</xdr:col>
      <xdr:colOff>158750</xdr:colOff>
      <xdr:row>210</xdr:row>
      <xdr:rowOff>92075</xdr:rowOff>
    </xdr:from>
    <xdr:to>
      <xdr:col>1</xdr:col>
      <xdr:colOff>454660</xdr:colOff>
      <xdr:row>211</xdr:row>
      <xdr:rowOff>110490</xdr:rowOff>
    </xdr:to>
    <xdr:sp macro="" textlink="">
      <xdr:nvSpPr>
        <xdr:cNvPr id="12303" name="テキスト ボックス 15">
          <a:extLst>
            <a:ext uri="{FF2B5EF4-FFF2-40B4-BE49-F238E27FC236}">
              <a16:creationId xmlns:a16="http://schemas.microsoft.com/office/drawing/2014/main" id="{00000000-0008-0000-0000-00000F300000}"/>
            </a:ext>
          </a:extLst>
        </xdr:cNvPr>
        <xdr:cNvSpPr txBox="1"/>
      </xdr:nvSpPr>
      <xdr:spPr>
        <a:xfrm>
          <a:off x="682625" y="50365660"/>
          <a:ext cx="295910" cy="21844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ja-JP" altLang="en-US" sz="1000"/>
            <a:t>人</a:t>
          </a:r>
          <a:endParaRPr kumimoji="1" lang="en-US" altLang="ja-JP" sz="1000"/>
        </a:p>
        <a:p>
          <a:endParaRPr kumimoji="1" lang="ja-JP" altLang="en-US" sz="900"/>
        </a:p>
      </xdr:txBody>
    </xdr:sp>
    <xdr:clientData/>
  </xdr:twoCellAnchor>
  <xdr:twoCellAnchor>
    <xdr:from>
      <xdr:col>1</xdr:col>
      <xdr:colOff>9526</xdr:colOff>
      <xdr:row>262</xdr:row>
      <xdr:rowOff>180975</xdr:rowOff>
    </xdr:from>
    <xdr:to>
      <xdr:col>44</xdr:col>
      <xdr:colOff>123826</xdr:colOff>
      <xdr:row>276</xdr:row>
      <xdr:rowOff>41275</xdr:rowOff>
    </xdr:to>
    <xdr:graphicFrame macro="">
      <xdr:nvGraphicFramePr>
        <xdr:cNvPr id="12304" name="グラフ 16">
          <a:extLst>
            <a:ext uri="{FF2B5EF4-FFF2-40B4-BE49-F238E27FC236}">
              <a16:creationId xmlns:a16="http://schemas.microsoft.com/office/drawing/2014/main" id="{00000000-0008-0000-0000-0000103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19050</xdr:colOff>
      <xdr:row>263</xdr:row>
      <xdr:rowOff>38100</xdr:rowOff>
    </xdr:from>
    <xdr:to>
      <xdr:col>28</xdr:col>
      <xdr:colOff>38100</xdr:colOff>
      <xdr:row>265</xdr:row>
      <xdr:rowOff>9525</xdr:rowOff>
    </xdr:to>
    <xdr:sp macro="" textlink="">
      <xdr:nvSpPr>
        <xdr:cNvPr id="12305" name="テキスト ボックス 17">
          <a:extLst>
            <a:ext uri="{FF2B5EF4-FFF2-40B4-BE49-F238E27FC236}">
              <a16:creationId xmlns:a16="http://schemas.microsoft.com/office/drawing/2014/main" id="{00000000-0008-0000-0000-000011300000}"/>
            </a:ext>
          </a:extLst>
        </xdr:cNvPr>
        <xdr:cNvSpPr txBox="1"/>
      </xdr:nvSpPr>
      <xdr:spPr>
        <a:xfrm>
          <a:off x="2066925" y="61149865"/>
          <a:ext cx="2686050"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pPr marL="0" marR="0" indent="0" algn="ctr" defTabSz="914400" rtl="0" eaLnBrk="1" fontAlgn="auto" latinLnBrk="0" hangingPunct="1">
            <a:lnSpc>
              <a:spcPct val="100000"/>
            </a:lnSpc>
            <a:defRPr/>
          </a:pPr>
          <a:r>
            <a:rPr lang="ja-JP" altLang="ja-JP" sz="1100" b="1" i="0" baseline="0">
              <a:solidFill>
                <a:schemeClr val="dk1"/>
              </a:solidFill>
              <a:latin typeface="+mn-lt"/>
              <a:ea typeface="+mn-ea"/>
            </a:rPr>
            <a:t>専 修 ・ 各 種 学 校 生 徒 数 の 推 移</a:t>
          </a:r>
          <a:endParaRPr lang="ja-JP" altLang="ja-JP"/>
        </a:p>
        <a:p>
          <a:endParaRPr kumimoji="1" lang="ja-JP" altLang="en-US" sz="1100"/>
        </a:p>
      </xdr:txBody>
    </xdr:sp>
    <xdr:clientData/>
  </xdr:twoCellAnchor>
  <xdr:twoCellAnchor>
    <xdr:from>
      <xdr:col>37</xdr:col>
      <xdr:colOff>124460</xdr:colOff>
      <xdr:row>274</xdr:row>
      <xdr:rowOff>159385</xdr:rowOff>
    </xdr:from>
    <xdr:to>
      <xdr:col>41</xdr:col>
      <xdr:colOff>87630</xdr:colOff>
      <xdr:row>275</xdr:row>
      <xdr:rowOff>159385</xdr:rowOff>
    </xdr:to>
    <xdr:sp macro="" textlink="">
      <xdr:nvSpPr>
        <xdr:cNvPr id="12306" name="テキスト ボックス 33">
          <a:extLst>
            <a:ext uri="{FF2B5EF4-FFF2-40B4-BE49-F238E27FC236}">
              <a16:creationId xmlns:a16="http://schemas.microsoft.com/office/drawing/2014/main" id="{00000000-0008-0000-0000-000012300000}"/>
            </a:ext>
          </a:extLst>
        </xdr:cNvPr>
        <xdr:cNvSpPr txBox="1"/>
      </xdr:nvSpPr>
      <xdr:spPr>
        <a:xfrm>
          <a:off x="6039485" y="62357635"/>
          <a:ext cx="496570" cy="200025"/>
        </a:xfrm>
        <a:prstGeom prst="rect">
          <a:avLst/>
        </a:prstGeom>
        <a:noFill/>
        <a:ln w="9525" cmpd="sng">
          <a:noFill/>
        </a:ln>
        <a:effectLst/>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lvl1pPr marL="0" indent="0"/>
          <a:lvl2pPr marL="457200" indent="0"/>
          <a:lvl3pPr marL="914400" indent="0"/>
          <a:lvl4pPr marL="1371600" indent="0"/>
          <a:lvl5pPr marL="1828800" indent="0"/>
          <a:lvl6pPr marL="2286000" indent="0"/>
          <a:lvl7pPr marL="2743200" indent="0"/>
          <a:lvl8pPr marL="3200400" indent="0"/>
          <a:lvl9pPr marL="3657600" indent="0"/>
        </a:lstStyle>
        <a:p>
          <a:r>
            <a:rPr kumimoji="1" lang="ja-JP" altLang="en-US" sz="1000">
              <a:latin typeface="+mn-ea"/>
              <a:ea typeface="+mn-ea"/>
            </a:rPr>
            <a:t>年度</a:t>
          </a:r>
          <a:endParaRPr kumimoji="1" lang="en-US" altLang="ja-JP" sz="1000">
            <a:latin typeface="+mn-ea"/>
            <a:ea typeface="+mn-ea"/>
          </a:endParaRPr>
        </a:p>
        <a:p>
          <a:endParaRPr kumimoji="1" lang="ja-JP" altLang="en-US" sz="900"/>
        </a:p>
      </xdr:txBody>
    </xdr:sp>
    <xdr:clientData/>
  </xdr:twoCellAnchor>
  <xdr:twoCellAnchor>
    <xdr:from>
      <xdr:col>1</xdr:col>
      <xdr:colOff>219075</xdr:colOff>
      <xdr:row>264</xdr:row>
      <xdr:rowOff>76200</xdr:rowOff>
    </xdr:from>
    <xdr:to>
      <xdr:col>1</xdr:col>
      <xdr:colOff>495300</xdr:colOff>
      <xdr:row>265</xdr:row>
      <xdr:rowOff>94615</xdr:rowOff>
    </xdr:to>
    <xdr:sp macro="" textlink="">
      <xdr:nvSpPr>
        <xdr:cNvPr id="12307" name="テキスト ボックス 19">
          <a:extLst>
            <a:ext uri="{FF2B5EF4-FFF2-40B4-BE49-F238E27FC236}">
              <a16:creationId xmlns:a16="http://schemas.microsoft.com/office/drawing/2014/main" id="{00000000-0008-0000-0000-000013300000}"/>
            </a:ext>
          </a:extLst>
        </xdr:cNvPr>
        <xdr:cNvSpPr txBox="1"/>
      </xdr:nvSpPr>
      <xdr:spPr>
        <a:xfrm>
          <a:off x="742950" y="61283215"/>
          <a:ext cx="276225" cy="21844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ja-JP" altLang="en-US" sz="1000"/>
            <a:t>人</a:t>
          </a:r>
          <a:endParaRPr kumimoji="1" lang="en-US" altLang="ja-JP" sz="1000"/>
        </a:p>
        <a:p>
          <a:endParaRPr kumimoji="1" lang="ja-JP" altLang="en-US" sz="900"/>
        </a:p>
      </xdr:txBody>
    </xdr:sp>
    <xdr:clientData/>
  </xdr:twoCellAnchor>
  <xdr:twoCellAnchor editAs="oneCell">
    <xdr:from>
      <xdr:col>1</xdr:col>
      <xdr:colOff>631825</xdr:colOff>
      <xdr:row>104</xdr:row>
      <xdr:rowOff>67945</xdr:rowOff>
    </xdr:from>
    <xdr:to>
      <xdr:col>39</xdr:col>
      <xdr:colOff>82550</xdr:colOff>
      <xdr:row>105</xdr:row>
      <xdr:rowOff>44450</xdr:rowOff>
    </xdr:to>
    <xdr:sp macro="" textlink="">
      <xdr:nvSpPr>
        <xdr:cNvPr id="12308" name="Freeform 49">
          <a:extLst>
            <a:ext uri="{FF2B5EF4-FFF2-40B4-BE49-F238E27FC236}">
              <a16:creationId xmlns:a16="http://schemas.microsoft.com/office/drawing/2014/main" id="{00000000-0008-0000-0000-000014300000}"/>
            </a:ext>
          </a:extLst>
        </xdr:cNvPr>
        <xdr:cNvSpPr/>
      </xdr:nvSpPr>
      <xdr:spPr>
        <a:xfrm rot="10800000">
          <a:off x="1155700" y="24979630"/>
          <a:ext cx="5108575" cy="176530"/>
        </a:xfrm>
        <a:custGeom>
          <a:avLst/>
          <a:gdLst>
            <a:gd name="T0" fmla="*/ 2147483520 w 1627"/>
            <a:gd name="T1" fmla="*/ 2147483520 h 74"/>
            <a:gd name="T2" fmla="*/ 2147483520 w 1627"/>
            <a:gd name="T3" fmla="*/ 2147483520 h 74"/>
            <a:gd name="T4" fmla="*/ 2147483520 w 1627"/>
            <a:gd name="T5" fmla="*/ 2147483520 h 74"/>
            <a:gd name="T6" fmla="*/ 2147483520 w 1627"/>
            <a:gd name="T7" fmla="*/ 2147483520 h 74"/>
            <a:gd name="T8" fmla="*/ 2147483520 w 1627"/>
            <a:gd name="T9" fmla="*/ 2147483520 h 74"/>
            <a:gd name="T10" fmla="*/ 2147483520 w 1627"/>
            <a:gd name="T11" fmla="*/ 2147483520 h 74"/>
            <a:gd name="T12" fmla="*/ 2147483520 w 1627"/>
            <a:gd name="T13" fmla="*/ 2147483520 h 74"/>
            <a:gd name="T14" fmla="*/ 2147483520 w 1627"/>
            <a:gd name="T15" fmla="*/ 2147483520 h 74"/>
            <a:gd name="T16" fmla="*/ 2147483520 w 1627"/>
            <a:gd name="T17" fmla="*/ 2147483520 h 74"/>
            <a:gd name="T18" fmla="*/ 2147483520 w 1627"/>
            <a:gd name="T19" fmla="*/ 2147483520 h 74"/>
            <a:gd name="T20" fmla="*/ 2147483520 w 1627"/>
            <a:gd name="T21" fmla="*/ 2147483520 h 74"/>
            <a:gd name="T22" fmla="*/ 2147483520 w 1627"/>
            <a:gd name="T23" fmla="*/ 2147483520 h 74"/>
            <a:gd name="T24" fmla="*/ 2147483520 w 1627"/>
            <a:gd name="T25" fmla="*/ 2147483520 h 74"/>
            <a:gd name="T26" fmla="*/ 2147483520 w 1627"/>
            <a:gd name="T27" fmla="*/ 2147483520 h 74"/>
            <a:gd name="T28" fmla="*/ 2147483520 w 1627"/>
            <a:gd name="T29" fmla="*/ 2147483520 h 74"/>
            <a:gd name="T30" fmla="*/ 2147483520 w 1627"/>
            <a:gd name="T31" fmla="*/ 2147483520 h 74"/>
            <a:gd name="T32" fmla="*/ 2147483520 w 1627"/>
            <a:gd name="T33" fmla="*/ 2147483520 h 74"/>
            <a:gd name="T34" fmla="*/ 2147483520 w 1627"/>
            <a:gd name="T35" fmla="*/ 2147483520 h 74"/>
            <a:gd name="T36" fmla="*/ 2147483520 w 1627"/>
            <a:gd name="T37" fmla="*/ 2147483520 h 74"/>
            <a:gd name="T38" fmla="*/ 2147483520 w 1627"/>
            <a:gd name="T39" fmla="*/ 2147483520 h 74"/>
            <a:gd name="T40" fmla="*/ 2147483520 w 1627"/>
            <a:gd name="T41" fmla="*/ 2147483520 h 74"/>
            <a:gd name="T42" fmla="*/ 0 w 1627"/>
            <a:gd name="T43" fmla="*/ 2147483520 h 74"/>
            <a:gd name="T44" fmla="*/ 2147483520 w 1627"/>
            <a:gd name="T45" fmla="*/ 2147483520 h 74"/>
            <a:gd name="T46" fmla="*/ 2147483520 w 1627"/>
            <a:gd name="T47" fmla="*/ 2147483520 h 74"/>
            <a:gd name="T48" fmla="*/ 2147483520 w 1627"/>
            <a:gd name="T49" fmla="*/ 2147483520 h 74"/>
            <a:gd name="T50" fmla="*/ 2147483520 w 1627"/>
            <a:gd name="T51" fmla="*/ 2147483520 h 74"/>
            <a:gd name="T52" fmla="*/ 2147483520 w 1627"/>
            <a:gd name="T53" fmla="*/ 2147483520 h 74"/>
            <a:gd name="T54" fmla="*/ 2147483520 w 1627"/>
            <a:gd name="T55" fmla="*/ 2147483520 h 74"/>
            <a:gd name="T56" fmla="*/ 2147483520 w 1627"/>
            <a:gd name="T57" fmla="*/ 2147483520 h 74"/>
            <a:gd name="T58" fmla="*/ 2147483520 w 1627"/>
            <a:gd name="T59" fmla="*/ 2147483520 h 74"/>
            <a:gd name="T60" fmla="*/ 2147483520 w 1627"/>
            <a:gd name="T61" fmla="*/ 2147483520 h 74"/>
            <a:gd name="T62" fmla="*/ 2147483520 w 1627"/>
            <a:gd name="T63" fmla="*/ 2147483520 h 74"/>
            <a:gd name="T64" fmla="*/ 2147483520 w 1627"/>
            <a:gd name="T65" fmla="*/ 2147483520 h 74"/>
            <a:gd name="T66" fmla="*/ 2147483520 w 1627"/>
            <a:gd name="T67" fmla="*/ 2147483520 h 74"/>
            <a:gd name="T68" fmla="*/ 2147483520 w 1627"/>
            <a:gd name="T69" fmla="*/ 2147483520 h 74"/>
            <a:gd name="T70" fmla="*/ 2147483520 w 1627"/>
            <a:gd name="T71" fmla="*/ 2147483520 h 74"/>
            <a:gd name="T72" fmla="*/ 2147483520 w 1627"/>
            <a:gd name="T73" fmla="*/ 2147483520 h 74"/>
            <a:gd name="T74" fmla="*/ 2147483520 w 1627"/>
            <a:gd name="T75" fmla="*/ 2147483520 h 74"/>
            <a:gd name="T76" fmla="*/ 2147483520 w 1627"/>
            <a:gd name="T77" fmla="*/ 2147483520 h 74"/>
            <a:gd name="T78" fmla="*/ 2147483520 w 1627"/>
            <a:gd name="T79" fmla="*/ 2147483520 h 74"/>
            <a:gd name="T80" fmla="*/ 2147483520 w 1627"/>
            <a:gd name="T81" fmla="*/ 2147483520 h 74"/>
            <a:gd name="T82" fmla="*/ 2147483520 w 1627"/>
            <a:gd name="T83" fmla="*/ 2147483520 h 74"/>
            <a:gd name="T84" fmla="*/ 2147483520 w 1627"/>
            <a:gd name="T85" fmla="*/ 2147483520 h 74"/>
            <a:gd name="T86" fmla="*/ 2147483520 w 1627"/>
            <a:gd name="T87" fmla="*/ 2147483520 h 74"/>
            <a:gd name="T88" fmla="*/ 2147483520 w 1627"/>
            <a:gd name="T89" fmla="*/ 2147483520 h 74"/>
            <a:gd name="T90" fmla="*/ 2147483520 w 1627"/>
            <a:gd name="T91" fmla="*/ 2147483520 h 74"/>
            <a:gd name="T92" fmla="*/ 2147483520 w 1627"/>
            <a:gd name="T93" fmla="*/ 2147483520 h 74"/>
            <a:gd name="T94" fmla="*/ 2147483520 w 1627"/>
            <a:gd name="T95" fmla="*/ 2147483520 h 7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627"/>
            <a:gd name="T145" fmla="*/ 0 h 74"/>
            <a:gd name="T146" fmla="*/ 1627 w 1627"/>
            <a:gd name="T147" fmla="*/ 74 h 74"/>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627" h="74">
              <a:moveTo>
                <a:pt x="1551" y="19"/>
              </a:moveTo>
              <a:cubicBezTo>
                <a:pt x="1525" y="44"/>
                <a:pt x="1525" y="44"/>
                <a:pt x="1525" y="44"/>
              </a:cubicBezTo>
              <a:cubicBezTo>
                <a:pt x="1513" y="57"/>
                <a:pt x="1493" y="57"/>
                <a:pt x="1481" y="44"/>
              </a:cubicBezTo>
              <a:cubicBezTo>
                <a:pt x="1455" y="19"/>
                <a:pt x="1455" y="19"/>
                <a:pt x="1455" y="19"/>
              </a:cubicBezTo>
              <a:cubicBezTo>
                <a:pt x="1437" y="0"/>
                <a:pt x="1407" y="0"/>
                <a:pt x="1388" y="19"/>
              </a:cubicBezTo>
              <a:cubicBezTo>
                <a:pt x="1363" y="44"/>
                <a:pt x="1363" y="44"/>
                <a:pt x="1363" y="44"/>
              </a:cubicBezTo>
              <a:cubicBezTo>
                <a:pt x="1350" y="57"/>
                <a:pt x="1330" y="57"/>
                <a:pt x="1318" y="44"/>
              </a:cubicBezTo>
              <a:cubicBezTo>
                <a:pt x="1293" y="19"/>
                <a:pt x="1293" y="19"/>
                <a:pt x="1293" y="19"/>
              </a:cubicBezTo>
              <a:cubicBezTo>
                <a:pt x="1274" y="0"/>
                <a:pt x="1244" y="0"/>
                <a:pt x="1225" y="19"/>
              </a:cubicBezTo>
              <a:cubicBezTo>
                <a:pt x="1200" y="44"/>
                <a:pt x="1200" y="44"/>
                <a:pt x="1200" y="44"/>
              </a:cubicBezTo>
              <a:cubicBezTo>
                <a:pt x="1188" y="57"/>
                <a:pt x="1168" y="57"/>
                <a:pt x="1155" y="44"/>
              </a:cubicBezTo>
              <a:cubicBezTo>
                <a:pt x="1130" y="19"/>
                <a:pt x="1130" y="19"/>
                <a:pt x="1130" y="19"/>
              </a:cubicBezTo>
              <a:cubicBezTo>
                <a:pt x="1112" y="0"/>
                <a:pt x="1081" y="0"/>
                <a:pt x="1063" y="19"/>
              </a:cubicBezTo>
              <a:cubicBezTo>
                <a:pt x="1037" y="44"/>
                <a:pt x="1037" y="44"/>
                <a:pt x="1037" y="44"/>
              </a:cubicBezTo>
              <a:cubicBezTo>
                <a:pt x="1025" y="57"/>
                <a:pt x="1005" y="57"/>
                <a:pt x="993" y="44"/>
              </a:cubicBezTo>
              <a:cubicBezTo>
                <a:pt x="967" y="19"/>
                <a:pt x="967" y="19"/>
                <a:pt x="967" y="19"/>
              </a:cubicBezTo>
              <a:cubicBezTo>
                <a:pt x="949" y="0"/>
                <a:pt x="919" y="0"/>
                <a:pt x="900" y="19"/>
              </a:cubicBezTo>
              <a:cubicBezTo>
                <a:pt x="875" y="44"/>
                <a:pt x="875" y="44"/>
                <a:pt x="875" y="44"/>
              </a:cubicBezTo>
              <a:cubicBezTo>
                <a:pt x="862" y="57"/>
                <a:pt x="842" y="57"/>
                <a:pt x="830" y="44"/>
              </a:cubicBezTo>
              <a:cubicBezTo>
                <a:pt x="805" y="19"/>
                <a:pt x="805" y="19"/>
                <a:pt x="805" y="19"/>
              </a:cubicBezTo>
              <a:cubicBezTo>
                <a:pt x="796" y="10"/>
                <a:pt x="784" y="5"/>
                <a:pt x="771" y="5"/>
              </a:cubicBezTo>
              <a:cubicBezTo>
                <a:pt x="758" y="5"/>
                <a:pt x="746" y="10"/>
                <a:pt x="737" y="19"/>
              </a:cubicBezTo>
              <a:cubicBezTo>
                <a:pt x="712" y="44"/>
                <a:pt x="712" y="44"/>
                <a:pt x="712" y="44"/>
              </a:cubicBezTo>
              <a:cubicBezTo>
                <a:pt x="700" y="57"/>
                <a:pt x="680" y="57"/>
                <a:pt x="667" y="44"/>
              </a:cubicBezTo>
              <a:cubicBezTo>
                <a:pt x="642" y="19"/>
                <a:pt x="642" y="19"/>
                <a:pt x="642" y="19"/>
              </a:cubicBezTo>
              <a:cubicBezTo>
                <a:pt x="624" y="0"/>
                <a:pt x="593" y="0"/>
                <a:pt x="575" y="19"/>
              </a:cubicBezTo>
              <a:cubicBezTo>
                <a:pt x="549" y="44"/>
                <a:pt x="549" y="44"/>
                <a:pt x="549" y="44"/>
              </a:cubicBezTo>
              <a:cubicBezTo>
                <a:pt x="537" y="57"/>
                <a:pt x="517" y="57"/>
                <a:pt x="505" y="44"/>
              </a:cubicBezTo>
              <a:cubicBezTo>
                <a:pt x="479" y="19"/>
                <a:pt x="479" y="19"/>
                <a:pt x="479" y="19"/>
              </a:cubicBezTo>
              <a:cubicBezTo>
                <a:pt x="470" y="10"/>
                <a:pt x="459" y="5"/>
                <a:pt x="446" y="5"/>
              </a:cubicBezTo>
              <a:cubicBezTo>
                <a:pt x="433" y="5"/>
                <a:pt x="421" y="10"/>
                <a:pt x="412" y="19"/>
              </a:cubicBezTo>
              <a:cubicBezTo>
                <a:pt x="387" y="44"/>
                <a:pt x="387" y="44"/>
                <a:pt x="387" y="44"/>
              </a:cubicBezTo>
              <a:cubicBezTo>
                <a:pt x="374" y="57"/>
                <a:pt x="354" y="57"/>
                <a:pt x="342" y="44"/>
              </a:cubicBezTo>
              <a:cubicBezTo>
                <a:pt x="317" y="19"/>
                <a:pt x="317" y="19"/>
                <a:pt x="317" y="19"/>
              </a:cubicBezTo>
              <a:cubicBezTo>
                <a:pt x="308" y="10"/>
                <a:pt x="296" y="5"/>
                <a:pt x="283" y="5"/>
              </a:cubicBezTo>
              <a:cubicBezTo>
                <a:pt x="270" y="5"/>
                <a:pt x="258" y="10"/>
                <a:pt x="249" y="19"/>
              </a:cubicBezTo>
              <a:cubicBezTo>
                <a:pt x="224" y="44"/>
                <a:pt x="224" y="44"/>
                <a:pt x="224" y="44"/>
              </a:cubicBezTo>
              <a:cubicBezTo>
                <a:pt x="212" y="57"/>
                <a:pt x="192" y="57"/>
                <a:pt x="179" y="44"/>
              </a:cubicBezTo>
              <a:cubicBezTo>
                <a:pt x="154" y="19"/>
                <a:pt x="154" y="19"/>
                <a:pt x="154" y="19"/>
              </a:cubicBezTo>
              <a:cubicBezTo>
                <a:pt x="145" y="10"/>
                <a:pt x="133" y="5"/>
                <a:pt x="120" y="5"/>
              </a:cubicBezTo>
              <a:cubicBezTo>
                <a:pt x="108" y="5"/>
                <a:pt x="96" y="10"/>
                <a:pt x="87" y="19"/>
              </a:cubicBezTo>
              <a:cubicBezTo>
                <a:pt x="61" y="44"/>
                <a:pt x="61" y="44"/>
                <a:pt x="61" y="44"/>
              </a:cubicBezTo>
              <a:cubicBezTo>
                <a:pt x="49" y="57"/>
                <a:pt x="29" y="57"/>
                <a:pt x="17" y="44"/>
              </a:cubicBezTo>
              <a:cubicBezTo>
                <a:pt x="0" y="28"/>
                <a:pt x="0" y="28"/>
                <a:pt x="0" y="28"/>
              </a:cubicBezTo>
              <a:cubicBezTo>
                <a:pt x="0" y="50"/>
                <a:pt x="0" y="50"/>
                <a:pt x="0" y="50"/>
              </a:cubicBezTo>
              <a:cubicBezTo>
                <a:pt x="5" y="56"/>
                <a:pt x="5" y="56"/>
                <a:pt x="5" y="56"/>
              </a:cubicBezTo>
              <a:cubicBezTo>
                <a:pt x="14" y="65"/>
                <a:pt x="26" y="70"/>
                <a:pt x="39" y="70"/>
              </a:cubicBezTo>
              <a:cubicBezTo>
                <a:pt x="52" y="70"/>
                <a:pt x="64" y="65"/>
                <a:pt x="73" y="56"/>
              </a:cubicBezTo>
              <a:cubicBezTo>
                <a:pt x="98" y="30"/>
                <a:pt x="98" y="30"/>
                <a:pt x="98" y="30"/>
              </a:cubicBezTo>
              <a:cubicBezTo>
                <a:pt x="104" y="24"/>
                <a:pt x="112" y="21"/>
                <a:pt x="120" y="21"/>
              </a:cubicBezTo>
              <a:cubicBezTo>
                <a:pt x="129" y="21"/>
                <a:pt x="137" y="24"/>
                <a:pt x="143" y="30"/>
              </a:cubicBezTo>
              <a:cubicBezTo>
                <a:pt x="168" y="56"/>
                <a:pt x="168" y="56"/>
                <a:pt x="168" y="56"/>
              </a:cubicBezTo>
              <a:cubicBezTo>
                <a:pt x="187" y="74"/>
                <a:pt x="217" y="74"/>
                <a:pt x="235" y="56"/>
              </a:cubicBezTo>
              <a:cubicBezTo>
                <a:pt x="261" y="30"/>
                <a:pt x="261" y="30"/>
                <a:pt x="261" y="30"/>
              </a:cubicBezTo>
              <a:cubicBezTo>
                <a:pt x="267" y="24"/>
                <a:pt x="275" y="21"/>
                <a:pt x="283" y="21"/>
              </a:cubicBezTo>
              <a:cubicBezTo>
                <a:pt x="292" y="21"/>
                <a:pt x="300" y="24"/>
                <a:pt x="305" y="30"/>
              </a:cubicBezTo>
              <a:cubicBezTo>
                <a:pt x="331" y="56"/>
                <a:pt x="331" y="56"/>
                <a:pt x="331" y="56"/>
              </a:cubicBezTo>
              <a:cubicBezTo>
                <a:pt x="349" y="74"/>
                <a:pt x="380" y="74"/>
                <a:pt x="398" y="56"/>
              </a:cubicBezTo>
              <a:cubicBezTo>
                <a:pt x="423" y="30"/>
                <a:pt x="423" y="30"/>
                <a:pt x="423" y="30"/>
              </a:cubicBezTo>
              <a:cubicBezTo>
                <a:pt x="429" y="24"/>
                <a:pt x="437" y="21"/>
                <a:pt x="446" y="21"/>
              </a:cubicBezTo>
              <a:cubicBezTo>
                <a:pt x="454" y="21"/>
                <a:pt x="462" y="24"/>
                <a:pt x="468" y="30"/>
              </a:cubicBezTo>
              <a:cubicBezTo>
                <a:pt x="493" y="56"/>
                <a:pt x="493" y="56"/>
                <a:pt x="493" y="56"/>
              </a:cubicBezTo>
              <a:cubicBezTo>
                <a:pt x="502" y="65"/>
                <a:pt x="514" y="70"/>
                <a:pt x="527" y="70"/>
              </a:cubicBezTo>
              <a:cubicBezTo>
                <a:pt x="540" y="70"/>
                <a:pt x="552" y="65"/>
                <a:pt x="561" y="56"/>
              </a:cubicBezTo>
              <a:cubicBezTo>
                <a:pt x="586" y="30"/>
                <a:pt x="586" y="30"/>
                <a:pt x="586" y="30"/>
              </a:cubicBezTo>
              <a:cubicBezTo>
                <a:pt x="598" y="18"/>
                <a:pt x="618" y="18"/>
                <a:pt x="631" y="30"/>
              </a:cubicBezTo>
              <a:cubicBezTo>
                <a:pt x="656" y="56"/>
                <a:pt x="656" y="56"/>
                <a:pt x="656" y="56"/>
              </a:cubicBezTo>
              <a:cubicBezTo>
                <a:pt x="675" y="74"/>
                <a:pt x="705" y="74"/>
                <a:pt x="723" y="56"/>
              </a:cubicBezTo>
              <a:cubicBezTo>
                <a:pt x="749" y="30"/>
                <a:pt x="749" y="30"/>
                <a:pt x="749" y="30"/>
              </a:cubicBezTo>
              <a:cubicBezTo>
                <a:pt x="755" y="24"/>
                <a:pt x="763" y="21"/>
                <a:pt x="771" y="21"/>
              </a:cubicBezTo>
              <a:cubicBezTo>
                <a:pt x="780" y="21"/>
                <a:pt x="788" y="24"/>
                <a:pt x="793" y="30"/>
              </a:cubicBezTo>
              <a:cubicBezTo>
                <a:pt x="819" y="56"/>
                <a:pt x="819" y="56"/>
                <a:pt x="819" y="56"/>
              </a:cubicBezTo>
              <a:cubicBezTo>
                <a:pt x="837" y="74"/>
                <a:pt x="868" y="74"/>
                <a:pt x="886" y="56"/>
              </a:cubicBezTo>
              <a:cubicBezTo>
                <a:pt x="911" y="30"/>
                <a:pt x="911" y="30"/>
                <a:pt x="911" y="30"/>
              </a:cubicBezTo>
              <a:cubicBezTo>
                <a:pt x="924" y="18"/>
                <a:pt x="944" y="18"/>
                <a:pt x="956" y="30"/>
              </a:cubicBezTo>
              <a:cubicBezTo>
                <a:pt x="981" y="56"/>
                <a:pt x="981" y="56"/>
                <a:pt x="981" y="56"/>
              </a:cubicBezTo>
              <a:cubicBezTo>
                <a:pt x="1000" y="74"/>
                <a:pt x="1030" y="74"/>
                <a:pt x="1049" y="56"/>
              </a:cubicBezTo>
              <a:cubicBezTo>
                <a:pt x="1074" y="30"/>
                <a:pt x="1074" y="30"/>
                <a:pt x="1074" y="30"/>
              </a:cubicBezTo>
              <a:cubicBezTo>
                <a:pt x="1080" y="24"/>
                <a:pt x="1088" y="21"/>
                <a:pt x="1096" y="21"/>
              </a:cubicBezTo>
              <a:cubicBezTo>
                <a:pt x="1105" y="21"/>
                <a:pt x="1113" y="24"/>
                <a:pt x="1119" y="30"/>
              </a:cubicBezTo>
              <a:cubicBezTo>
                <a:pt x="1144" y="56"/>
                <a:pt x="1144" y="56"/>
                <a:pt x="1144" y="56"/>
              </a:cubicBezTo>
              <a:cubicBezTo>
                <a:pt x="1163" y="74"/>
                <a:pt x="1193" y="74"/>
                <a:pt x="1211" y="56"/>
              </a:cubicBezTo>
              <a:cubicBezTo>
                <a:pt x="1237" y="30"/>
                <a:pt x="1237" y="30"/>
                <a:pt x="1237" y="30"/>
              </a:cubicBezTo>
              <a:cubicBezTo>
                <a:pt x="1249" y="18"/>
                <a:pt x="1269" y="18"/>
                <a:pt x="1281" y="30"/>
              </a:cubicBezTo>
              <a:cubicBezTo>
                <a:pt x="1307" y="56"/>
                <a:pt x="1307" y="56"/>
                <a:pt x="1307" y="56"/>
              </a:cubicBezTo>
              <a:cubicBezTo>
                <a:pt x="1325" y="74"/>
                <a:pt x="1356" y="74"/>
                <a:pt x="1374" y="56"/>
              </a:cubicBezTo>
              <a:cubicBezTo>
                <a:pt x="1399" y="30"/>
                <a:pt x="1399" y="30"/>
                <a:pt x="1399" y="30"/>
              </a:cubicBezTo>
              <a:cubicBezTo>
                <a:pt x="1412" y="18"/>
                <a:pt x="1432" y="18"/>
                <a:pt x="1444" y="30"/>
              </a:cubicBezTo>
              <a:cubicBezTo>
                <a:pt x="1469" y="56"/>
                <a:pt x="1469" y="56"/>
                <a:pt x="1469" y="56"/>
              </a:cubicBezTo>
              <a:cubicBezTo>
                <a:pt x="1488" y="74"/>
                <a:pt x="1518" y="74"/>
                <a:pt x="1537" y="56"/>
              </a:cubicBezTo>
              <a:cubicBezTo>
                <a:pt x="1562" y="30"/>
                <a:pt x="1562" y="30"/>
                <a:pt x="1562" y="30"/>
              </a:cubicBezTo>
              <a:cubicBezTo>
                <a:pt x="1568" y="24"/>
                <a:pt x="1576" y="21"/>
                <a:pt x="1584" y="21"/>
              </a:cubicBezTo>
              <a:cubicBezTo>
                <a:pt x="1593" y="21"/>
                <a:pt x="1601" y="24"/>
                <a:pt x="1607" y="30"/>
              </a:cubicBezTo>
              <a:cubicBezTo>
                <a:pt x="1627" y="50"/>
                <a:pt x="1627" y="50"/>
                <a:pt x="1627" y="50"/>
              </a:cubicBezTo>
              <a:cubicBezTo>
                <a:pt x="1627" y="28"/>
                <a:pt x="1627" y="28"/>
                <a:pt x="1627" y="28"/>
              </a:cubicBezTo>
              <a:cubicBezTo>
                <a:pt x="1618" y="19"/>
                <a:pt x="1618" y="19"/>
                <a:pt x="1618" y="19"/>
              </a:cubicBezTo>
              <a:cubicBezTo>
                <a:pt x="1600" y="0"/>
                <a:pt x="1569" y="0"/>
                <a:pt x="1551" y="19"/>
              </a:cubicBezTo>
              <a:close/>
            </a:path>
          </a:pathLst>
        </a:custGeom>
        <a:solidFill>
          <a:srgbClr val="FFFFFF"/>
        </a:solidFill>
        <a:ln w="9525" cap="flat" cmpd="sng">
          <a:solidFill>
            <a:srgbClr val="000000"/>
          </a:solidFill>
          <a:prstDash val="solid"/>
          <a:round/>
          <a:headEnd/>
          <a:tailEnd/>
        </a:ln>
      </xdr:spPr>
    </xdr:sp>
    <xdr:clientData/>
  </xdr:twoCellAnchor>
  <xdr:twoCellAnchor>
    <xdr:from>
      <xdr:col>1</xdr:col>
      <xdr:colOff>0</xdr:colOff>
      <xdr:row>141</xdr:row>
      <xdr:rowOff>47625</xdr:rowOff>
    </xdr:from>
    <xdr:to>
      <xdr:col>42</xdr:col>
      <xdr:colOff>110490</xdr:colOff>
      <xdr:row>152</xdr:row>
      <xdr:rowOff>99060</xdr:rowOff>
    </xdr:to>
    <xdr:graphicFrame macro="">
      <xdr:nvGraphicFramePr>
        <xdr:cNvPr id="12309" name="グラフ 21">
          <a:extLst>
            <a:ext uri="{FF2B5EF4-FFF2-40B4-BE49-F238E27FC236}">
              <a16:creationId xmlns:a16="http://schemas.microsoft.com/office/drawing/2014/main" id="{00000000-0008-0000-0000-0000153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520700</xdr:colOff>
      <xdr:row>149</xdr:row>
      <xdr:rowOff>171450</xdr:rowOff>
    </xdr:from>
    <xdr:to>
      <xdr:col>39</xdr:col>
      <xdr:colOff>59055</xdr:colOff>
      <xdr:row>150</xdr:row>
      <xdr:rowOff>115425</xdr:rowOff>
    </xdr:to>
    <xdr:sp macro="" textlink="">
      <xdr:nvSpPr>
        <xdr:cNvPr id="12310" name="Freeform 49">
          <a:extLst>
            <a:ext uri="{FF2B5EF4-FFF2-40B4-BE49-F238E27FC236}">
              <a16:creationId xmlns:a16="http://schemas.microsoft.com/office/drawing/2014/main" id="{00000000-0008-0000-0000-000016300000}"/>
            </a:ext>
          </a:extLst>
        </xdr:cNvPr>
        <xdr:cNvSpPr/>
      </xdr:nvSpPr>
      <xdr:spPr>
        <a:xfrm>
          <a:off x="1044575" y="34994850"/>
          <a:ext cx="5196205" cy="144000"/>
        </a:xfrm>
        <a:custGeom>
          <a:avLst/>
          <a:gdLst>
            <a:gd name="T0" fmla="*/ 2147483520 w 1627"/>
            <a:gd name="T1" fmla="*/ 2147483520 h 74"/>
            <a:gd name="T2" fmla="*/ 2147483520 w 1627"/>
            <a:gd name="T3" fmla="*/ 2147483520 h 74"/>
            <a:gd name="T4" fmla="*/ 2147483520 w 1627"/>
            <a:gd name="T5" fmla="*/ 2147483520 h 74"/>
            <a:gd name="T6" fmla="*/ 2147483520 w 1627"/>
            <a:gd name="T7" fmla="*/ 2147483520 h 74"/>
            <a:gd name="T8" fmla="*/ 2147483520 w 1627"/>
            <a:gd name="T9" fmla="*/ 2147483520 h 74"/>
            <a:gd name="T10" fmla="*/ 2147483520 w 1627"/>
            <a:gd name="T11" fmla="*/ 2147483520 h 74"/>
            <a:gd name="T12" fmla="*/ 2147483520 w 1627"/>
            <a:gd name="T13" fmla="*/ 2147483520 h 74"/>
            <a:gd name="T14" fmla="*/ 2147483520 w 1627"/>
            <a:gd name="T15" fmla="*/ 2147483520 h 74"/>
            <a:gd name="T16" fmla="*/ 2147483520 w 1627"/>
            <a:gd name="T17" fmla="*/ 2147483520 h 74"/>
            <a:gd name="T18" fmla="*/ 2147483520 w 1627"/>
            <a:gd name="T19" fmla="*/ 2147483520 h 74"/>
            <a:gd name="T20" fmla="*/ 2147483520 w 1627"/>
            <a:gd name="T21" fmla="*/ 2147483520 h 74"/>
            <a:gd name="T22" fmla="*/ 2147483520 w 1627"/>
            <a:gd name="T23" fmla="*/ 2147483520 h 74"/>
            <a:gd name="T24" fmla="*/ 2147483520 w 1627"/>
            <a:gd name="T25" fmla="*/ 2147483520 h 74"/>
            <a:gd name="T26" fmla="*/ 2147483520 w 1627"/>
            <a:gd name="T27" fmla="*/ 2147483520 h 74"/>
            <a:gd name="T28" fmla="*/ 2147483520 w 1627"/>
            <a:gd name="T29" fmla="*/ 2147483520 h 74"/>
            <a:gd name="T30" fmla="*/ 2147483520 w 1627"/>
            <a:gd name="T31" fmla="*/ 2147483520 h 74"/>
            <a:gd name="T32" fmla="*/ 2147483520 w 1627"/>
            <a:gd name="T33" fmla="*/ 2147483520 h 74"/>
            <a:gd name="T34" fmla="*/ 2147483520 w 1627"/>
            <a:gd name="T35" fmla="*/ 2147483520 h 74"/>
            <a:gd name="T36" fmla="*/ 2147483520 w 1627"/>
            <a:gd name="T37" fmla="*/ 2147483520 h 74"/>
            <a:gd name="T38" fmla="*/ 2147483520 w 1627"/>
            <a:gd name="T39" fmla="*/ 2147483520 h 74"/>
            <a:gd name="T40" fmla="*/ 2147483520 w 1627"/>
            <a:gd name="T41" fmla="*/ 2147483520 h 74"/>
            <a:gd name="T42" fmla="*/ 0 w 1627"/>
            <a:gd name="T43" fmla="*/ 2147483520 h 74"/>
            <a:gd name="T44" fmla="*/ 2147483520 w 1627"/>
            <a:gd name="T45" fmla="*/ 2147483520 h 74"/>
            <a:gd name="T46" fmla="*/ 2147483520 w 1627"/>
            <a:gd name="T47" fmla="*/ 2147483520 h 74"/>
            <a:gd name="T48" fmla="*/ 2147483520 w 1627"/>
            <a:gd name="T49" fmla="*/ 2147483520 h 74"/>
            <a:gd name="T50" fmla="*/ 2147483520 w 1627"/>
            <a:gd name="T51" fmla="*/ 2147483520 h 74"/>
            <a:gd name="T52" fmla="*/ 2147483520 w 1627"/>
            <a:gd name="T53" fmla="*/ 2147483520 h 74"/>
            <a:gd name="T54" fmla="*/ 2147483520 w 1627"/>
            <a:gd name="T55" fmla="*/ 2147483520 h 74"/>
            <a:gd name="T56" fmla="*/ 2147483520 w 1627"/>
            <a:gd name="T57" fmla="*/ 2147483520 h 74"/>
            <a:gd name="T58" fmla="*/ 2147483520 w 1627"/>
            <a:gd name="T59" fmla="*/ 2147483520 h 74"/>
            <a:gd name="T60" fmla="*/ 2147483520 w 1627"/>
            <a:gd name="T61" fmla="*/ 2147483520 h 74"/>
            <a:gd name="T62" fmla="*/ 2147483520 w 1627"/>
            <a:gd name="T63" fmla="*/ 2147483520 h 74"/>
            <a:gd name="T64" fmla="*/ 2147483520 w 1627"/>
            <a:gd name="T65" fmla="*/ 2147483520 h 74"/>
            <a:gd name="T66" fmla="*/ 2147483520 w 1627"/>
            <a:gd name="T67" fmla="*/ 2147483520 h 74"/>
            <a:gd name="T68" fmla="*/ 2147483520 w 1627"/>
            <a:gd name="T69" fmla="*/ 2147483520 h 74"/>
            <a:gd name="T70" fmla="*/ 2147483520 w 1627"/>
            <a:gd name="T71" fmla="*/ 2147483520 h 74"/>
            <a:gd name="T72" fmla="*/ 2147483520 w 1627"/>
            <a:gd name="T73" fmla="*/ 2147483520 h 74"/>
            <a:gd name="T74" fmla="*/ 2147483520 w 1627"/>
            <a:gd name="T75" fmla="*/ 2147483520 h 74"/>
            <a:gd name="T76" fmla="*/ 2147483520 w 1627"/>
            <a:gd name="T77" fmla="*/ 2147483520 h 74"/>
            <a:gd name="T78" fmla="*/ 2147483520 w 1627"/>
            <a:gd name="T79" fmla="*/ 2147483520 h 74"/>
            <a:gd name="T80" fmla="*/ 2147483520 w 1627"/>
            <a:gd name="T81" fmla="*/ 2147483520 h 74"/>
            <a:gd name="T82" fmla="*/ 2147483520 w 1627"/>
            <a:gd name="T83" fmla="*/ 2147483520 h 74"/>
            <a:gd name="T84" fmla="*/ 2147483520 w 1627"/>
            <a:gd name="T85" fmla="*/ 2147483520 h 74"/>
            <a:gd name="T86" fmla="*/ 2147483520 w 1627"/>
            <a:gd name="T87" fmla="*/ 2147483520 h 74"/>
            <a:gd name="T88" fmla="*/ 2147483520 w 1627"/>
            <a:gd name="T89" fmla="*/ 2147483520 h 74"/>
            <a:gd name="T90" fmla="*/ 2147483520 w 1627"/>
            <a:gd name="T91" fmla="*/ 2147483520 h 74"/>
            <a:gd name="T92" fmla="*/ 2147483520 w 1627"/>
            <a:gd name="T93" fmla="*/ 2147483520 h 74"/>
            <a:gd name="T94" fmla="*/ 2147483520 w 1627"/>
            <a:gd name="T95" fmla="*/ 2147483520 h 7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627"/>
            <a:gd name="T145" fmla="*/ 0 h 74"/>
            <a:gd name="T146" fmla="*/ 1627 w 1627"/>
            <a:gd name="T147" fmla="*/ 74 h 74"/>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627" h="74">
              <a:moveTo>
                <a:pt x="1551" y="19"/>
              </a:moveTo>
              <a:cubicBezTo>
                <a:pt x="1525" y="44"/>
                <a:pt x="1525" y="44"/>
                <a:pt x="1525" y="44"/>
              </a:cubicBezTo>
              <a:cubicBezTo>
                <a:pt x="1513" y="57"/>
                <a:pt x="1493" y="57"/>
                <a:pt x="1481" y="44"/>
              </a:cubicBezTo>
              <a:cubicBezTo>
                <a:pt x="1455" y="19"/>
                <a:pt x="1455" y="19"/>
                <a:pt x="1455" y="19"/>
              </a:cubicBezTo>
              <a:cubicBezTo>
                <a:pt x="1437" y="0"/>
                <a:pt x="1407" y="0"/>
                <a:pt x="1388" y="19"/>
              </a:cubicBezTo>
              <a:cubicBezTo>
                <a:pt x="1363" y="44"/>
                <a:pt x="1363" y="44"/>
                <a:pt x="1363" y="44"/>
              </a:cubicBezTo>
              <a:cubicBezTo>
                <a:pt x="1350" y="57"/>
                <a:pt x="1330" y="57"/>
                <a:pt x="1318" y="44"/>
              </a:cubicBezTo>
              <a:cubicBezTo>
                <a:pt x="1293" y="19"/>
                <a:pt x="1293" y="19"/>
                <a:pt x="1293" y="19"/>
              </a:cubicBezTo>
              <a:cubicBezTo>
                <a:pt x="1274" y="0"/>
                <a:pt x="1244" y="0"/>
                <a:pt x="1225" y="19"/>
              </a:cubicBezTo>
              <a:cubicBezTo>
                <a:pt x="1200" y="44"/>
                <a:pt x="1200" y="44"/>
                <a:pt x="1200" y="44"/>
              </a:cubicBezTo>
              <a:cubicBezTo>
                <a:pt x="1188" y="57"/>
                <a:pt x="1168" y="57"/>
                <a:pt x="1155" y="44"/>
              </a:cubicBezTo>
              <a:cubicBezTo>
                <a:pt x="1130" y="19"/>
                <a:pt x="1130" y="19"/>
                <a:pt x="1130" y="19"/>
              </a:cubicBezTo>
              <a:cubicBezTo>
                <a:pt x="1112" y="0"/>
                <a:pt x="1081" y="0"/>
                <a:pt x="1063" y="19"/>
              </a:cubicBezTo>
              <a:cubicBezTo>
                <a:pt x="1037" y="44"/>
                <a:pt x="1037" y="44"/>
                <a:pt x="1037" y="44"/>
              </a:cubicBezTo>
              <a:cubicBezTo>
                <a:pt x="1025" y="57"/>
                <a:pt x="1005" y="57"/>
                <a:pt x="993" y="44"/>
              </a:cubicBezTo>
              <a:cubicBezTo>
                <a:pt x="967" y="19"/>
                <a:pt x="967" y="19"/>
                <a:pt x="967" y="19"/>
              </a:cubicBezTo>
              <a:cubicBezTo>
                <a:pt x="949" y="0"/>
                <a:pt x="919" y="0"/>
                <a:pt x="900" y="19"/>
              </a:cubicBezTo>
              <a:cubicBezTo>
                <a:pt x="875" y="44"/>
                <a:pt x="875" y="44"/>
                <a:pt x="875" y="44"/>
              </a:cubicBezTo>
              <a:cubicBezTo>
                <a:pt x="862" y="57"/>
                <a:pt x="842" y="57"/>
                <a:pt x="830" y="44"/>
              </a:cubicBezTo>
              <a:cubicBezTo>
                <a:pt x="805" y="19"/>
                <a:pt x="805" y="19"/>
                <a:pt x="805" y="19"/>
              </a:cubicBezTo>
              <a:cubicBezTo>
                <a:pt x="796" y="10"/>
                <a:pt x="784" y="5"/>
                <a:pt x="771" y="5"/>
              </a:cubicBezTo>
              <a:cubicBezTo>
                <a:pt x="758" y="5"/>
                <a:pt x="746" y="10"/>
                <a:pt x="737" y="19"/>
              </a:cubicBezTo>
              <a:cubicBezTo>
                <a:pt x="712" y="44"/>
                <a:pt x="712" y="44"/>
                <a:pt x="712" y="44"/>
              </a:cubicBezTo>
              <a:cubicBezTo>
                <a:pt x="700" y="57"/>
                <a:pt x="680" y="57"/>
                <a:pt x="667" y="44"/>
              </a:cubicBezTo>
              <a:cubicBezTo>
                <a:pt x="642" y="19"/>
                <a:pt x="642" y="19"/>
                <a:pt x="642" y="19"/>
              </a:cubicBezTo>
              <a:cubicBezTo>
                <a:pt x="624" y="0"/>
                <a:pt x="593" y="0"/>
                <a:pt x="575" y="19"/>
              </a:cubicBezTo>
              <a:cubicBezTo>
                <a:pt x="549" y="44"/>
                <a:pt x="549" y="44"/>
                <a:pt x="549" y="44"/>
              </a:cubicBezTo>
              <a:cubicBezTo>
                <a:pt x="537" y="57"/>
                <a:pt x="517" y="57"/>
                <a:pt x="505" y="44"/>
              </a:cubicBezTo>
              <a:cubicBezTo>
                <a:pt x="479" y="19"/>
                <a:pt x="479" y="19"/>
                <a:pt x="479" y="19"/>
              </a:cubicBezTo>
              <a:cubicBezTo>
                <a:pt x="470" y="10"/>
                <a:pt x="459" y="5"/>
                <a:pt x="446" y="5"/>
              </a:cubicBezTo>
              <a:cubicBezTo>
                <a:pt x="433" y="5"/>
                <a:pt x="421" y="10"/>
                <a:pt x="412" y="19"/>
              </a:cubicBezTo>
              <a:cubicBezTo>
                <a:pt x="387" y="44"/>
                <a:pt x="387" y="44"/>
                <a:pt x="387" y="44"/>
              </a:cubicBezTo>
              <a:cubicBezTo>
                <a:pt x="374" y="57"/>
                <a:pt x="354" y="57"/>
                <a:pt x="342" y="44"/>
              </a:cubicBezTo>
              <a:cubicBezTo>
                <a:pt x="317" y="19"/>
                <a:pt x="317" y="19"/>
                <a:pt x="317" y="19"/>
              </a:cubicBezTo>
              <a:cubicBezTo>
                <a:pt x="308" y="10"/>
                <a:pt x="296" y="5"/>
                <a:pt x="283" y="5"/>
              </a:cubicBezTo>
              <a:cubicBezTo>
                <a:pt x="270" y="5"/>
                <a:pt x="258" y="10"/>
                <a:pt x="249" y="19"/>
              </a:cubicBezTo>
              <a:cubicBezTo>
                <a:pt x="224" y="44"/>
                <a:pt x="224" y="44"/>
                <a:pt x="224" y="44"/>
              </a:cubicBezTo>
              <a:cubicBezTo>
                <a:pt x="212" y="57"/>
                <a:pt x="192" y="57"/>
                <a:pt x="179" y="44"/>
              </a:cubicBezTo>
              <a:cubicBezTo>
                <a:pt x="154" y="19"/>
                <a:pt x="154" y="19"/>
                <a:pt x="154" y="19"/>
              </a:cubicBezTo>
              <a:cubicBezTo>
                <a:pt x="145" y="10"/>
                <a:pt x="133" y="5"/>
                <a:pt x="120" y="5"/>
              </a:cubicBezTo>
              <a:cubicBezTo>
                <a:pt x="108" y="5"/>
                <a:pt x="96" y="10"/>
                <a:pt x="87" y="19"/>
              </a:cubicBezTo>
              <a:cubicBezTo>
                <a:pt x="61" y="44"/>
                <a:pt x="61" y="44"/>
                <a:pt x="61" y="44"/>
              </a:cubicBezTo>
              <a:cubicBezTo>
                <a:pt x="49" y="57"/>
                <a:pt x="29" y="57"/>
                <a:pt x="17" y="44"/>
              </a:cubicBezTo>
              <a:cubicBezTo>
                <a:pt x="0" y="28"/>
                <a:pt x="0" y="28"/>
                <a:pt x="0" y="28"/>
              </a:cubicBezTo>
              <a:cubicBezTo>
                <a:pt x="0" y="50"/>
                <a:pt x="0" y="50"/>
                <a:pt x="0" y="50"/>
              </a:cubicBezTo>
              <a:cubicBezTo>
                <a:pt x="5" y="56"/>
                <a:pt x="5" y="56"/>
                <a:pt x="5" y="56"/>
              </a:cubicBezTo>
              <a:cubicBezTo>
                <a:pt x="14" y="65"/>
                <a:pt x="26" y="70"/>
                <a:pt x="39" y="70"/>
              </a:cubicBezTo>
              <a:cubicBezTo>
                <a:pt x="52" y="70"/>
                <a:pt x="64" y="65"/>
                <a:pt x="73" y="56"/>
              </a:cubicBezTo>
              <a:cubicBezTo>
                <a:pt x="98" y="30"/>
                <a:pt x="98" y="30"/>
                <a:pt x="98" y="30"/>
              </a:cubicBezTo>
              <a:cubicBezTo>
                <a:pt x="104" y="24"/>
                <a:pt x="112" y="21"/>
                <a:pt x="120" y="21"/>
              </a:cubicBezTo>
              <a:cubicBezTo>
                <a:pt x="129" y="21"/>
                <a:pt x="137" y="24"/>
                <a:pt x="143" y="30"/>
              </a:cubicBezTo>
              <a:cubicBezTo>
                <a:pt x="168" y="56"/>
                <a:pt x="168" y="56"/>
                <a:pt x="168" y="56"/>
              </a:cubicBezTo>
              <a:cubicBezTo>
                <a:pt x="187" y="74"/>
                <a:pt x="217" y="74"/>
                <a:pt x="235" y="56"/>
              </a:cubicBezTo>
              <a:cubicBezTo>
                <a:pt x="261" y="30"/>
                <a:pt x="261" y="30"/>
                <a:pt x="261" y="30"/>
              </a:cubicBezTo>
              <a:cubicBezTo>
                <a:pt x="267" y="24"/>
                <a:pt x="275" y="21"/>
                <a:pt x="283" y="21"/>
              </a:cubicBezTo>
              <a:cubicBezTo>
                <a:pt x="292" y="21"/>
                <a:pt x="300" y="24"/>
                <a:pt x="305" y="30"/>
              </a:cubicBezTo>
              <a:cubicBezTo>
                <a:pt x="331" y="56"/>
                <a:pt x="331" y="56"/>
                <a:pt x="331" y="56"/>
              </a:cubicBezTo>
              <a:cubicBezTo>
                <a:pt x="349" y="74"/>
                <a:pt x="380" y="74"/>
                <a:pt x="398" y="56"/>
              </a:cubicBezTo>
              <a:cubicBezTo>
                <a:pt x="423" y="30"/>
                <a:pt x="423" y="30"/>
                <a:pt x="423" y="30"/>
              </a:cubicBezTo>
              <a:cubicBezTo>
                <a:pt x="429" y="24"/>
                <a:pt x="437" y="21"/>
                <a:pt x="446" y="21"/>
              </a:cubicBezTo>
              <a:cubicBezTo>
                <a:pt x="454" y="21"/>
                <a:pt x="462" y="24"/>
                <a:pt x="468" y="30"/>
              </a:cubicBezTo>
              <a:cubicBezTo>
                <a:pt x="493" y="56"/>
                <a:pt x="493" y="56"/>
                <a:pt x="493" y="56"/>
              </a:cubicBezTo>
              <a:cubicBezTo>
                <a:pt x="502" y="65"/>
                <a:pt x="514" y="70"/>
                <a:pt x="527" y="70"/>
              </a:cubicBezTo>
              <a:cubicBezTo>
                <a:pt x="540" y="70"/>
                <a:pt x="552" y="65"/>
                <a:pt x="561" y="56"/>
              </a:cubicBezTo>
              <a:cubicBezTo>
                <a:pt x="586" y="30"/>
                <a:pt x="586" y="30"/>
                <a:pt x="586" y="30"/>
              </a:cubicBezTo>
              <a:cubicBezTo>
                <a:pt x="598" y="18"/>
                <a:pt x="618" y="18"/>
                <a:pt x="631" y="30"/>
              </a:cubicBezTo>
              <a:cubicBezTo>
                <a:pt x="656" y="56"/>
                <a:pt x="656" y="56"/>
                <a:pt x="656" y="56"/>
              </a:cubicBezTo>
              <a:cubicBezTo>
                <a:pt x="675" y="74"/>
                <a:pt x="705" y="74"/>
                <a:pt x="723" y="56"/>
              </a:cubicBezTo>
              <a:cubicBezTo>
                <a:pt x="749" y="30"/>
                <a:pt x="749" y="30"/>
                <a:pt x="749" y="30"/>
              </a:cubicBezTo>
              <a:cubicBezTo>
                <a:pt x="755" y="24"/>
                <a:pt x="763" y="21"/>
                <a:pt x="771" y="21"/>
              </a:cubicBezTo>
              <a:cubicBezTo>
                <a:pt x="780" y="21"/>
                <a:pt x="788" y="24"/>
                <a:pt x="793" y="30"/>
              </a:cubicBezTo>
              <a:cubicBezTo>
                <a:pt x="819" y="56"/>
                <a:pt x="819" y="56"/>
                <a:pt x="819" y="56"/>
              </a:cubicBezTo>
              <a:cubicBezTo>
                <a:pt x="837" y="74"/>
                <a:pt x="868" y="74"/>
                <a:pt x="886" y="56"/>
              </a:cubicBezTo>
              <a:cubicBezTo>
                <a:pt x="911" y="30"/>
                <a:pt x="911" y="30"/>
                <a:pt x="911" y="30"/>
              </a:cubicBezTo>
              <a:cubicBezTo>
                <a:pt x="924" y="18"/>
                <a:pt x="944" y="18"/>
                <a:pt x="956" y="30"/>
              </a:cubicBezTo>
              <a:cubicBezTo>
                <a:pt x="981" y="56"/>
                <a:pt x="981" y="56"/>
                <a:pt x="981" y="56"/>
              </a:cubicBezTo>
              <a:cubicBezTo>
                <a:pt x="1000" y="74"/>
                <a:pt x="1030" y="74"/>
                <a:pt x="1049" y="56"/>
              </a:cubicBezTo>
              <a:cubicBezTo>
                <a:pt x="1074" y="30"/>
                <a:pt x="1074" y="30"/>
                <a:pt x="1074" y="30"/>
              </a:cubicBezTo>
              <a:cubicBezTo>
                <a:pt x="1080" y="24"/>
                <a:pt x="1088" y="21"/>
                <a:pt x="1096" y="21"/>
              </a:cubicBezTo>
              <a:cubicBezTo>
                <a:pt x="1105" y="21"/>
                <a:pt x="1113" y="24"/>
                <a:pt x="1119" y="30"/>
              </a:cubicBezTo>
              <a:cubicBezTo>
                <a:pt x="1144" y="56"/>
                <a:pt x="1144" y="56"/>
                <a:pt x="1144" y="56"/>
              </a:cubicBezTo>
              <a:cubicBezTo>
                <a:pt x="1163" y="74"/>
                <a:pt x="1193" y="74"/>
                <a:pt x="1211" y="56"/>
              </a:cubicBezTo>
              <a:cubicBezTo>
                <a:pt x="1237" y="30"/>
                <a:pt x="1237" y="30"/>
                <a:pt x="1237" y="30"/>
              </a:cubicBezTo>
              <a:cubicBezTo>
                <a:pt x="1249" y="18"/>
                <a:pt x="1269" y="18"/>
                <a:pt x="1281" y="30"/>
              </a:cubicBezTo>
              <a:cubicBezTo>
                <a:pt x="1307" y="56"/>
                <a:pt x="1307" y="56"/>
                <a:pt x="1307" y="56"/>
              </a:cubicBezTo>
              <a:cubicBezTo>
                <a:pt x="1325" y="74"/>
                <a:pt x="1356" y="74"/>
                <a:pt x="1374" y="56"/>
              </a:cubicBezTo>
              <a:cubicBezTo>
                <a:pt x="1399" y="30"/>
                <a:pt x="1399" y="30"/>
                <a:pt x="1399" y="30"/>
              </a:cubicBezTo>
              <a:cubicBezTo>
                <a:pt x="1412" y="18"/>
                <a:pt x="1432" y="18"/>
                <a:pt x="1444" y="30"/>
              </a:cubicBezTo>
              <a:cubicBezTo>
                <a:pt x="1469" y="56"/>
                <a:pt x="1469" y="56"/>
                <a:pt x="1469" y="56"/>
              </a:cubicBezTo>
              <a:cubicBezTo>
                <a:pt x="1488" y="74"/>
                <a:pt x="1518" y="74"/>
                <a:pt x="1537" y="56"/>
              </a:cubicBezTo>
              <a:cubicBezTo>
                <a:pt x="1562" y="30"/>
                <a:pt x="1562" y="30"/>
                <a:pt x="1562" y="30"/>
              </a:cubicBezTo>
              <a:cubicBezTo>
                <a:pt x="1568" y="24"/>
                <a:pt x="1576" y="21"/>
                <a:pt x="1584" y="21"/>
              </a:cubicBezTo>
              <a:cubicBezTo>
                <a:pt x="1593" y="21"/>
                <a:pt x="1601" y="24"/>
                <a:pt x="1607" y="30"/>
              </a:cubicBezTo>
              <a:cubicBezTo>
                <a:pt x="1627" y="50"/>
                <a:pt x="1627" y="50"/>
                <a:pt x="1627" y="50"/>
              </a:cubicBezTo>
              <a:cubicBezTo>
                <a:pt x="1627" y="28"/>
                <a:pt x="1627" y="28"/>
                <a:pt x="1627" y="28"/>
              </a:cubicBezTo>
              <a:cubicBezTo>
                <a:pt x="1618" y="19"/>
                <a:pt x="1618" y="19"/>
                <a:pt x="1618" y="19"/>
              </a:cubicBezTo>
              <a:cubicBezTo>
                <a:pt x="1600" y="0"/>
                <a:pt x="1569" y="0"/>
                <a:pt x="1551" y="19"/>
              </a:cubicBezTo>
              <a:close/>
            </a:path>
          </a:pathLst>
        </a:custGeom>
        <a:solidFill>
          <a:srgbClr val="FFFFFF"/>
        </a:solidFill>
        <a:ln w="9525" cap="flat" cmpd="sng">
          <a:solidFill>
            <a:srgbClr val="000000"/>
          </a:solidFill>
          <a:prstDash val="solid"/>
          <a:round/>
          <a:headEnd/>
          <a:tailEnd/>
        </a:ln>
      </xdr:spPr>
    </xdr:sp>
    <xdr:clientData/>
  </xdr:twoCellAnchor>
  <xdr:twoCellAnchor>
    <xdr:from>
      <xdr:col>1</xdr:col>
      <xdr:colOff>47625</xdr:colOff>
      <xdr:row>150</xdr:row>
      <xdr:rowOff>67310</xdr:rowOff>
    </xdr:from>
    <xdr:to>
      <xdr:col>1</xdr:col>
      <xdr:colOff>503555</xdr:colOff>
      <xdr:row>151</xdr:row>
      <xdr:rowOff>57150</xdr:rowOff>
    </xdr:to>
    <xdr:sp macro="" textlink="">
      <xdr:nvSpPr>
        <xdr:cNvPr id="12311" name="Text Box 1">
          <a:extLst>
            <a:ext uri="{FF2B5EF4-FFF2-40B4-BE49-F238E27FC236}">
              <a16:creationId xmlns:a16="http://schemas.microsoft.com/office/drawing/2014/main" id="{00000000-0008-0000-0000-000017300000}"/>
            </a:ext>
          </a:extLst>
        </xdr:cNvPr>
        <xdr:cNvSpPr txBox="1">
          <a:spLocks noChangeArrowheads="1"/>
        </xdr:cNvSpPr>
      </xdr:nvSpPr>
      <xdr:spPr>
        <a:xfrm>
          <a:off x="571500" y="35090735"/>
          <a:ext cx="455930" cy="189865"/>
        </a:xfrm>
        <a:prstGeom prst="rect">
          <a:avLst/>
        </a:prstGeom>
        <a:solidFill>
          <a:srgbClr val="FFFFFF"/>
        </a:solidFill>
        <a:ln w="9525">
          <a:noFill/>
          <a:miter lim="800000"/>
          <a:headEnd/>
          <a:tailEnd/>
        </a:ln>
      </xdr:spPr>
      <xdr:txBody>
        <a:bodyPr vertOverflow="overflow" horzOverflow="overflow" wrap="square" lIns="0" tIns="18288" rIns="27432" bIns="0" anchor="t" upright="1"/>
        <a:lstStyle>
          <a:lvl1pPr marL="0" indent="0"/>
          <a:lvl2pPr marL="457200" indent="0"/>
          <a:lvl3pPr marL="914400" indent="0"/>
          <a:lvl4pPr marL="1371600" indent="0"/>
          <a:lvl5pPr marL="1828800" indent="0"/>
          <a:lvl6pPr marL="2286000" indent="0"/>
          <a:lvl7pPr marL="2743200" indent="0"/>
          <a:lvl8pPr marL="3200400" indent="0"/>
          <a:lvl9pPr marL="3657600" indent="0"/>
        </a:lstStyle>
        <a:p>
          <a:pPr algn="r" rtl="0">
            <a:defRPr sz="1000"/>
          </a:pPr>
          <a:r>
            <a:rPr lang="en-US" altLang="ja-JP" sz="1000" b="0" i="0" u="none" strike="noStrike" baseline="0">
              <a:solidFill>
                <a:srgbClr val="000000"/>
              </a:solidFill>
              <a:latin typeface="+mn-ea"/>
              <a:ea typeface="+mn-ea"/>
            </a:rPr>
            <a:t>0</a:t>
          </a:r>
        </a:p>
      </xdr:txBody>
    </xdr:sp>
    <xdr:clientData/>
  </xdr:twoCellAnchor>
  <xdr:twoCellAnchor>
    <xdr:from>
      <xdr:col>1</xdr:col>
      <xdr:colOff>142875</xdr:colOff>
      <xdr:row>141</xdr:row>
      <xdr:rowOff>152400</xdr:rowOff>
    </xdr:from>
    <xdr:to>
      <xdr:col>1</xdr:col>
      <xdr:colOff>438150</xdr:colOff>
      <xdr:row>142</xdr:row>
      <xdr:rowOff>172085</xdr:rowOff>
    </xdr:to>
    <xdr:sp macro="" textlink="">
      <xdr:nvSpPr>
        <xdr:cNvPr id="12312" name="テキスト ボックス 24">
          <a:extLst>
            <a:ext uri="{FF2B5EF4-FFF2-40B4-BE49-F238E27FC236}">
              <a16:creationId xmlns:a16="http://schemas.microsoft.com/office/drawing/2014/main" id="{00000000-0008-0000-0000-000018300000}"/>
            </a:ext>
          </a:extLst>
        </xdr:cNvPr>
        <xdr:cNvSpPr txBox="1"/>
      </xdr:nvSpPr>
      <xdr:spPr>
        <a:xfrm>
          <a:off x="666750" y="33765490"/>
          <a:ext cx="295275" cy="21971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ja-JP" altLang="en-US" sz="1000"/>
            <a:t>人</a:t>
          </a:r>
          <a:endParaRPr kumimoji="1" lang="en-US" altLang="ja-JP" sz="1000"/>
        </a:p>
        <a:p>
          <a:endParaRPr kumimoji="1" lang="ja-JP" altLang="en-US" sz="900"/>
        </a:p>
      </xdr:txBody>
    </xdr:sp>
    <xdr:clientData/>
  </xdr:twoCellAnchor>
  <xdr:twoCellAnchor>
    <xdr:from>
      <xdr:col>38</xdr:col>
      <xdr:colOff>69215</xdr:colOff>
      <xdr:row>151</xdr:row>
      <xdr:rowOff>10160</xdr:rowOff>
    </xdr:from>
    <xdr:to>
      <xdr:col>42</xdr:col>
      <xdr:colOff>31115</xdr:colOff>
      <xdr:row>152</xdr:row>
      <xdr:rowOff>10160</xdr:rowOff>
    </xdr:to>
    <xdr:sp macro="" textlink="">
      <xdr:nvSpPr>
        <xdr:cNvPr id="12313" name="テキスト ボックス 33">
          <a:extLst>
            <a:ext uri="{FF2B5EF4-FFF2-40B4-BE49-F238E27FC236}">
              <a16:creationId xmlns:a16="http://schemas.microsoft.com/office/drawing/2014/main" id="{00000000-0008-0000-0000-000019300000}"/>
            </a:ext>
          </a:extLst>
        </xdr:cNvPr>
        <xdr:cNvSpPr txBox="1"/>
      </xdr:nvSpPr>
      <xdr:spPr>
        <a:xfrm>
          <a:off x="6117590" y="35233610"/>
          <a:ext cx="495300" cy="200025"/>
        </a:xfrm>
        <a:prstGeom prst="rect">
          <a:avLst/>
        </a:prstGeom>
        <a:noFill/>
        <a:ln w="9525" cmpd="sng">
          <a:noFill/>
        </a:ln>
        <a:effectLst/>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lvl1pPr marL="0" indent="0"/>
          <a:lvl2pPr marL="457200" indent="0"/>
          <a:lvl3pPr marL="914400" indent="0"/>
          <a:lvl4pPr marL="1371600" indent="0"/>
          <a:lvl5pPr marL="1828800" indent="0"/>
          <a:lvl6pPr marL="2286000" indent="0"/>
          <a:lvl7pPr marL="2743200" indent="0"/>
          <a:lvl8pPr marL="3200400" indent="0"/>
          <a:lvl9pPr marL="3657600" indent="0"/>
        </a:lstStyle>
        <a:p>
          <a:r>
            <a:rPr kumimoji="1" lang="ja-JP" altLang="en-US" sz="1000">
              <a:latin typeface="+mn-ea"/>
              <a:ea typeface="+mn-ea"/>
            </a:rPr>
            <a:t>年度</a:t>
          </a:r>
          <a:endParaRPr kumimoji="1" lang="en-US" altLang="ja-JP" sz="1000">
            <a:latin typeface="+mn-ea"/>
            <a:ea typeface="+mn-ea"/>
          </a:endParaRPr>
        </a:p>
        <a:p>
          <a:endParaRPr kumimoji="1" lang="ja-JP" altLang="en-US" sz="900"/>
        </a:p>
      </xdr:txBody>
    </xdr:sp>
    <xdr:clientData/>
  </xdr:twoCellAnchor>
  <xdr:twoCellAnchor>
    <xdr:from>
      <xdr:col>1</xdr:col>
      <xdr:colOff>0</xdr:colOff>
      <xdr:row>96</xdr:row>
      <xdr:rowOff>0</xdr:rowOff>
    </xdr:from>
    <xdr:to>
      <xdr:col>43</xdr:col>
      <xdr:colOff>66040</xdr:colOff>
      <xdr:row>107</xdr:row>
      <xdr:rowOff>8890</xdr:rowOff>
    </xdr:to>
    <xdr:graphicFrame macro="">
      <xdr:nvGraphicFramePr>
        <xdr:cNvPr id="12314" name="Chart 24">
          <a:extLst>
            <a:ext uri="{FF2B5EF4-FFF2-40B4-BE49-F238E27FC236}">
              <a16:creationId xmlns:a16="http://schemas.microsoft.com/office/drawing/2014/main" id="{00000000-0008-0000-0000-00001A3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645544</xdr:colOff>
      <xdr:row>104</xdr:row>
      <xdr:rowOff>83965</xdr:rowOff>
    </xdr:from>
    <xdr:to>
      <xdr:col>39</xdr:col>
      <xdr:colOff>99694</xdr:colOff>
      <xdr:row>105</xdr:row>
      <xdr:rowOff>27940</xdr:rowOff>
    </xdr:to>
    <xdr:sp macro="" textlink="">
      <xdr:nvSpPr>
        <xdr:cNvPr id="12315" name="Freeform 49">
          <a:extLst>
            <a:ext uri="{FF2B5EF4-FFF2-40B4-BE49-F238E27FC236}">
              <a16:creationId xmlns:a16="http://schemas.microsoft.com/office/drawing/2014/main" id="{00000000-0008-0000-0000-00001B300000}"/>
            </a:ext>
          </a:extLst>
        </xdr:cNvPr>
        <xdr:cNvSpPr/>
      </xdr:nvSpPr>
      <xdr:spPr>
        <a:xfrm rot="10800000">
          <a:off x="1169419" y="24648940"/>
          <a:ext cx="5112000" cy="144000"/>
        </a:xfrm>
        <a:custGeom>
          <a:avLst/>
          <a:gdLst>
            <a:gd name="T0" fmla="*/ 2147483520 w 1627"/>
            <a:gd name="T1" fmla="*/ 2147483520 h 74"/>
            <a:gd name="T2" fmla="*/ 2147483520 w 1627"/>
            <a:gd name="T3" fmla="*/ 2147483520 h 74"/>
            <a:gd name="T4" fmla="*/ 2147483520 w 1627"/>
            <a:gd name="T5" fmla="*/ 2147483520 h 74"/>
            <a:gd name="T6" fmla="*/ 2147483520 w 1627"/>
            <a:gd name="T7" fmla="*/ 2147483520 h 74"/>
            <a:gd name="T8" fmla="*/ 2147483520 w 1627"/>
            <a:gd name="T9" fmla="*/ 2147483520 h 74"/>
            <a:gd name="T10" fmla="*/ 2147483520 w 1627"/>
            <a:gd name="T11" fmla="*/ 2147483520 h 74"/>
            <a:gd name="T12" fmla="*/ 2147483520 w 1627"/>
            <a:gd name="T13" fmla="*/ 2147483520 h 74"/>
            <a:gd name="T14" fmla="*/ 2147483520 w 1627"/>
            <a:gd name="T15" fmla="*/ 2147483520 h 74"/>
            <a:gd name="T16" fmla="*/ 2147483520 w 1627"/>
            <a:gd name="T17" fmla="*/ 2147483520 h 74"/>
            <a:gd name="T18" fmla="*/ 2147483520 w 1627"/>
            <a:gd name="T19" fmla="*/ 2147483520 h 74"/>
            <a:gd name="T20" fmla="*/ 2147483520 w 1627"/>
            <a:gd name="T21" fmla="*/ 2147483520 h 74"/>
            <a:gd name="T22" fmla="*/ 2147483520 w 1627"/>
            <a:gd name="T23" fmla="*/ 2147483520 h 74"/>
            <a:gd name="T24" fmla="*/ 2147483520 w 1627"/>
            <a:gd name="T25" fmla="*/ 2147483520 h 74"/>
            <a:gd name="T26" fmla="*/ 2147483520 w 1627"/>
            <a:gd name="T27" fmla="*/ 2147483520 h 74"/>
            <a:gd name="T28" fmla="*/ 2147483520 w 1627"/>
            <a:gd name="T29" fmla="*/ 2147483520 h 74"/>
            <a:gd name="T30" fmla="*/ 2147483520 w 1627"/>
            <a:gd name="T31" fmla="*/ 2147483520 h 74"/>
            <a:gd name="T32" fmla="*/ 2147483520 w 1627"/>
            <a:gd name="T33" fmla="*/ 2147483520 h 74"/>
            <a:gd name="T34" fmla="*/ 2147483520 w 1627"/>
            <a:gd name="T35" fmla="*/ 2147483520 h 74"/>
            <a:gd name="T36" fmla="*/ 2147483520 w 1627"/>
            <a:gd name="T37" fmla="*/ 2147483520 h 74"/>
            <a:gd name="T38" fmla="*/ 2147483520 w 1627"/>
            <a:gd name="T39" fmla="*/ 2147483520 h 74"/>
            <a:gd name="T40" fmla="*/ 2147483520 w 1627"/>
            <a:gd name="T41" fmla="*/ 2147483520 h 74"/>
            <a:gd name="T42" fmla="*/ 0 w 1627"/>
            <a:gd name="T43" fmla="*/ 2147483520 h 74"/>
            <a:gd name="T44" fmla="*/ 2147483520 w 1627"/>
            <a:gd name="T45" fmla="*/ 2147483520 h 74"/>
            <a:gd name="T46" fmla="*/ 2147483520 w 1627"/>
            <a:gd name="T47" fmla="*/ 2147483520 h 74"/>
            <a:gd name="T48" fmla="*/ 2147483520 w 1627"/>
            <a:gd name="T49" fmla="*/ 2147483520 h 74"/>
            <a:gd name="T50" fmla="*/ 2147483520 w 1627"/>
            <a:gd name="T51" fmla="*/ 2147483520 h 74"/>
            <a:gd name="T52" fmla="*/ 2147483520 w 1627"/>
            <a:gd name="T53" fmla="*/ 2147483520 h 74"/>
            <a:gd name="T54" fmla="*/ 2147483520 w 1627"/>
            <a:gd name="T55" fmla="*/ 2147483520 h 74"/>
            <a:gd name="T56" fmla="*/ 2147483520 w 1627"/>
            <a:gd name="T57" fmla="*/ 2147483520 h 74"/>
            <a:gd name="T58" fmla="*/ 2147483520 w 1627"/>
            <a:gd name="T59" fmla="*/ 2147483520 h 74"/>
            <a:gd name="T60" fmla="*/ 2147483520 w 1627"/>
            <a:gd name="T61" fmla="*/ 2147483520 h 74"/>
            <a:gd name="T62" fmla="*/ 2147483520 w 1627"/>
            <a:gd name="T63" fmla="*/ 2147483520 h 74"/>
            <a:gd name="T64" fmla="*/ 2147483520 w 1627"/>
            <a:gd name="T65" fmla="*/ 2147483520 h 74"/>
            <a:gd name="T66" fmla="*/ 2147483520 w 1627"/>
            <a:gd name="T67" fmla="*/ 2147483520 h 74"/>
            <a:gd name="T68" fmla="*/ 2147483520 w 1627"/>
            <a:gd name="T69" fmla="*/ 2147483520 h 74"/>
            <a:gd name="T70" fmla="*/ 2147483520 w 1627"/>
            <a:gd name="T71" fmla="*/ 2147483520 h 74"/>
            <a:gd name="T72" fmla="*/ 2147483520 w 1627"/>
            <a:gd name="T73" fmla="*/ 2147483520 h 74"/>
            <a:gd name="T74" fmla="*/ 2147483520 w 1627"/>
            <a:gd name="T75" fmla="*/ 2147483520 h 74"/>
            <a:gd name="T76" fmla="*/ 2147483520 w 1627"/>
            <a:gd name="T77" fmla="*/ 2147483520 h 74"/>
            <a:gd name="T78" fmla="*/ 2147483520 w 1627"/>
            <a:gd name="T79" fmla="*/ 2147483520 h 74"/>
            <a:gd name="T80" fmla="*/ 2147483520 w 1627"/>
            <a:gd name="T81" fmla="*/ 2147483520 h 74"/>
            <a:gd name="T82" fmla="*/ 2147483520 w 1627"/>
            <a:gd name="T83" fmla="*/ 2147483520 h 74"/>
            <a:gd name="T84" fmla="*/ 2147483520 w 1627"/>
            <a:gd name="T85" fmla="*/ 2147483520 h 74"/>
            <a:gd name="T86" fmla="*/ 2147483520 w 1627"/>
            <a:gd name="T87" fmla="*/ 2147483520 h 74"/>
            <a:gd name="T88" fmla="*/ 2147483520 w 1627"/>
            <a:gd name="T89" fmla="*/ 2147483520 h 74"/>
            <a:gd name="T90" fmla="*/ 2147483520 w 1627"/>
            <a:gd name="T91" fmla="*/ 2147483520 h 74"/>
            <a:gd name="T92" fmla="*/ 2147483520 w 1627"/>
            <a:gd name="T93" fmla="*/ 2147483520 h 74"/>
            <a:gd name="T94" fmla="*/ 2147483520 w 1627"/>
            <a:gd name="T95" fmla="*/ 2147483520 h 7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627"/>
            <a:gd name="T145" fmla="*/ 0 h 74"/>
            <a:gd name="T146" fmla="*/ 1627 w 1627"/>
            <a:gd name="T147" fmla="*/ 74 h 74"/>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627" h="74">
              <a:moveTo>
                <a:pt x="1551" y="19"/>
              </a:moveTo>
              <a:cubicBezTo>
                <a:pt x="1525" y="44"/>
                <a:pt x="1525" y="44"/>
                <a:pt x="1525" y="44"/>
              </a:cubicBezTo>
              <a:cubicBezTo>
                <a:pt x="1513" y="57"/>
                <a:pt x="1493" y="57"/>
                <a:pt x="1481" y="44"/>
              </a:cubicBezTo>
              <a:cubicBezTo>
                <a:pt x="1455" y="19"/>
                <a:pt x="1455" y="19"/>
                <a:pt x="1455" y="19"/>
              </a:cubicBezTo>
              <a:cubicBezTo>
                <a:pt x="1437" y="0"/>
                <a:pt x="1407" y="0"/>
                <a:pt x="1388" y="19"/>
              </a:cubicBezTo>
              <a:cubicBezTo>
                <a:pt x="1363" y="44"/>
                <a:pt x="1363" y="44"/>
                <a:pt x="1363" y="44"/>
              </a:cubicBezTo>
              <a:cubicBezTo>
                <a:pt x="1350" y="57"/>
                <a:pt x="1330" y="57"/>
                <a:pt x="1318" y="44"/>
              </a:cubicBezTo>
              <a:cubicBezTo>
                <a:pt x="1293" y="19"/>
                <a:pt x="1293" y="19"/>
                <a:pt x="1293" y="19"/>
              </a:cubicBezTo>
              <a:cubicBezTo>
                <a:pt x="1274" y="0"/>
                <a:pt x="1244" y="0"/>
                <a:pt x="1225" y="19"/>
              </a:cubicBezTo>
              <a:cubicBezTo>
                <a:pt x="1200" y="44"/>
                <a:pt x="1200" y="44"/>
                <a:pt x="1200" y="44"/>
              </a:cubicBezTo>
              <a:cubicBezTo>
                <a:pt x="1188" y="57"/>
                <a:pt x="1168" y="57"/>
                <a:pt x="1155" y="44"/>
              </a:cubicBezTo>
              <a:cubicBezTo>
                <a:pt x="1130" y="19"/>
                <a:pt x="1130" y="19"/>
                <a:pt x="1130" y="19"/>
              </a:cubicBezTo>
              <a:cubicBezTo>
                <a:pt x="1112" y="0"/>
                <a:pt x="1081" y="0"/>
                <a:pt x="1063" y="19"/>
              </a:cubicBezTo>
              <a:cubicBezTo>
                <a:pt x="1037" y="44"/>
                <a:pt x="1037" y="44"/>
                <a:pt x="1037" y="44"/>
              </a:cubicBezTo>
              <a:cubicBezTo>
                <a:pt x="1025" y="57"/>
                <a:pt x="1005" y="57"/>
                <a:pt x="993" y="44"/>
              </a:cubicBezTo>
              <a:cubicBezTo>
                <a:pt x="967" y="19"/>
                <a:pt x="967" y="19"/>
                <a:pt x="967" y="19"/>
              </a:cubicBezTo>
              <a:cubicBezTo>
                <a:pt x="949" y="0"/>
                <a:pt x="919" y="0"/>
                <a:pt x="900" y="19"/>
              </a:cubicBezTo>
              <a:cubicBezTo>
                <a:pt x="875" y="44"/>
                <a:pt x="875" y="44"/>
                <a:pt x="875" y="44"/>
              </a:cubicBezTo>
              <a:cubicBezTo>
                <a:pt x="862" y="57"/>
                <a:pt x="842" y="57"/>
                <a:pt x="830" y="44"/>
              </a:cubicBezTo>
              <a:cubicBezTo>
                <a:pt x="805" y="19"/>
                <a:pt x="805" y="19"/>
                <a:pt x="805" y="19"/>
              </a:cubicBezTo>
              <a:cubicBezTo>
                <a:pt x="796" y="10"/>
                <a:pt x="784" y="5"/>
                <a:pt x="771" y="5"/>
              </a:cubicBezTo>
              <a:cubicBezTo>
                <a:pt x="758" y="5"/>
                <a:pt x="746" y="10"/>
                <a:pt x="737" y="19"/>
              </a:cubicBezTo>
              <a:cubicBezTo>
                <a:pt x="712" y="44"/>
                <a:pt x="712" y="44"/>
                <a:pt x="712" y="44"/>
              </a:cubicBezTo>
              <a:cubicBezTo>
                <a:pt x="700" y="57"/>
                <a:pt x="680" y="57"/>
                <a:pt x="667" y="44"/>
              </a:cubicBezTo>
              <a:cubicBezTo>
                <a:pt x="642" y="19"/>
                <a:pt x="642" y="19"/>
                <a:pt x="642" y="19"/>
              </a:cubicBezTo>
              <a:cubicBezTo>
                <a:pt x="624" y="0"/>
                <a:pt x="593" y="0"/>
                <a:pt x="575" y="19"/>
              </a:cubicBezTo>
              <a:cubicBezTo>
                <a:pt x="549" y="44"/>
                <a:pt x="549" y="44"/>
                <a:pt x="549" y="44"/>
              </a:cubicBezTo>
              <a:cubicBezTo>
                <a:pt x="537" y="57"/>
                <a:pt x="517" y="57"/>
                <a:pt x="505" y="44"/>
              </a:cubicBezTo>
              <a:cubicBezTo>
                <a:pt x="479" y="19"/>
                <a:pt x="479" y="19"/>
                <a:pt x="479" y="19"/>
              </a:cubicBezTo>
              <a:cubicBezTo>
                <a:pt x="470" y="10"/>
                <a:pt x="459" y="5"/>
                <a:pt x="446" y="5"/>
              </a:cubicBezTo>
              <a:cubicBezTo>
                <a:pt x="433" y="5"/>
                <a:pt x="421" y="10"/>
                <a:pt x="412" y="19"/>
              </a:cubicBezTo>
              <a:cubicBezTo>
                <a:pt x="387" y="44"/>
                <a:pt x="387" y="44"/>
                <a:pt x="387" y="44"/>
              </a:cubicBezTo>
              <a:cubicBezTo>
                <a:pt x="374" y="57"/>
                <a:pt x="354" y="57"/>
                <a:pt x="342" y="44"/>
              </a:cubicBezTo>
              <a:cubicBezTo>
                <a:pt x="317" y="19"/>
                <a:pt x="317" y="19"/>
                <a:pt x="317" y="19"/>
              </a:cubicBezTo>
              <a:cubicBezTo>
                <a:pt x="308" y="10"/>
                <a:pt x="296" y="5"/>
                <a:pt x="283" y="5"/>
              </a:cubicBezTo>
              <a:cubicBezTo>
                <a:pt x="270" y="5"/>
                <a:pt x="258" y="10"/>
                <a:pt x="249" y="19"/>
              </a:cubicBezTo>
              <a:cubicBezTo>
                <a:pt x="224" y="44"/>
                <a:pt x="224" y="44"/>
                <a:pt x="224" y="44"/>
              </a:cubicBezTo>
              <a:cubicBezTo>
                <a:pt x="212" y="57"/>
                <a:pt x="192" y="57"/>
                <a:pt x="179" y="44"/>
              </a:cubicBezTo>
              <a:cubicBezTo>
                <a:pt x="154" y="19"/>
                <a:pt x="154" y="19"/>
                <a:pt x="154" y="19"/>
              </a:cubicBezTo>
              <a:cubicBezTo>
                <a:pt x="145" y="10"/>
                <a:pt x="133" y="5"/>
                <a:pt x="120" y="5"/>
              </a:cubicBezTo>
              <a:cubicBezTo>
                <a:pt x="108" y="5"/>
                <a:pt x="96" y="10"/>
                <a:pt x="87" y="19"/>
              </a:cubicBezTo>
              <a:cubicBezTo>
                <a:pt x="61" y="44"/>
                <a:pt x="61" y="44"/>
                <a:pt x="61" y="44"/>
              </a:cubicBezTo>
              <a:cubicBezTo>
                <a:pt x="49" y="57"/>
                <a:pt x="29" y="57"/>
                <a:pt x="17" y="44"/>
              </a:cubicBezTo>
              <a:cubicBezTo>
                <a:pt x="0" y="28"/>
                <a:pt x="0" y="28"/>
                <a:pt x="0" y="28"/>
              </a:cubicBezTo>
              <a:cubicBezTo>
                <a:pt x="0" y="50"/>
                <a:pt x="0" y="50"/>
                <a:pt x="0" y="50"/>
              </a:cubicBezTo>
              <a:cubicBezTo>
                <a:pt x="5" y="56"/>
                <a:pt x="5" y="56"/>
                <a:pt x="5" y="56"/>
              </a:cubicBezTo>
              <a:cubicBezTo>
                <a:pt x="14" y="65"/>
                <a:pt x="26" y="70"/>
                <a:pt x="39" y="70"/>
              </a:cubicBezTo>
              <a:cubicBezTo>
                <a:pt x="52" y="70"/>
                <a:pt x="64" y="65"/>
                <a:pt x="73" y="56"/>
              </a:cubicBezTo>
              <a:cubicBezTo>
                <a:pt x="98" y="30"/>
                <a:pt x="98" y="30"/>
                <a:pt x="98" y="30"/>
              </a:cubicBezTo>
              <a:cubicBezTo>
                <a:pt x="104" y="24"/>
                <a:pt x="112" y="21"/>
                <a:pt x="120" y="21"/>
              </a:cubicBezTo>
              <a:cubicBezTo>
                <a:pt x="129" y="21"/>
                <a:pt x="137" y="24"/>
                <a:pt x="143" y="30"/>
              </a:cubicBezTo>
              <a:cubicBezTo>
                <a:pt x="168" y="56"/>
                <a:pt x="168" y="56"/>
                <a:pt x="168" y="56"/>
              </a:cubicBezTo>
              <a:cubicBezTo>
                <a:pt x="187" y="74"/>
                <a:pt x="217" y="74"/>
                <a:pt x="235" y="56"/>
              </a:cubicBezTo>
              <a:cubicBezTo>
                <a:pt x="261" y="30"/>
                <a:pt x="261" y="30"/>
                <a:pt x="261" y="30"/>
              </a:cubicBezTo>
              <a:cubicBezTo>
                <a:pt x="267" y="24"/>
                <a:pt x="275" y="21"/>
                <a:pt x="283" y="21"/>
              </a:cubicBezTo>
              <a:cubicBezTo>
                <a:pt x="292" y="21"/>
                <a:pt x="300" y="24"/>
                <a:pt x="305" y="30"/>
              </a:cubicBezTo>
              <a:cubicBezTo>
                <a:pt x="331" y="56"/>
                <a:pt x="331" y="56"/>
                <a:pt x="331" y="56"/>
              </a:cubicBezTo>
              <a:cubicBezTo>
                <a:pt x="349" y="74"/>
                <a:pt x="380" y="74"/>
                <a:pt x="398" y="56"/>
              </a:cubicBezTo>
              <a:cubicBezTo>
                <a:pt x="423" y="30"/>
                <a:pt x="423" y="30"/>
                <a:pt x="423" y="30"/>
              </a:cubicBezTo>
              <a:cubicBezTo>
                <a:pt x="429" y="24"/>
                <a:pt x="437" y="21"/>
                <a:pt x="446" y="21"/>
              </a:cubicBezTo>
              <a:cubicBezTo>
                <a:pt x="454" y="21"/>
                <a:pt x="462" y="24"/>
                <a:pt x="468" y="30"/>
              </a:cubicBezTo>
              <a:cubicBezTo>
                <a:pt x="493" y="56"/>
                <a:pt x="493" y="56"/>
                <a:pt x="493" y="56"/>
              </a:cubicBezTo>
              <a:cubicBezTo>
                <a:pt x="502" y="65"/>
                <a:pt x="514" y="70"/>
                <a:pt x="527" y="70"/>
              </a:cubicBezTo>
              <a:cubicBezTo>
                <a:pt x="540" y="70"/>
                <a:pt x="552" y="65"/>
                <a:pt x="561" y="56"/>
              </a:cubicBezTo>
              <a:cubicBezTo>
                <a:pt x="586" y="30"/>
                <a:pt x="586" y="30"/>
                <a:pt x="586" y="30"/>
              </a:cubicBezTo>
              <a:cubicBezTo>
                <a:pt x="598" y="18"/>
                <a:pt x="618" y="18"/>
                <a:pt x="631" y="30"/>
              </a:cubicBezTo>
              <a:cubicBezTo>
                <a:pt x="656" y="56"/>
                <a:pt x="656" y="56"/>
                <a:pt x="656" y="56"/>
              </a:cubicBezTo>
              <a:cubicBezTo>
                <a:pt x="675" y="74"/>
                <a:pt x="705" y="74"/>
                <a:pt x="723" y="56"/>
              </a:cubicBezTo>
              <a:cubicBezTo>
                <a:pt x="749" y="30"/>
                <a:pt x="749" y="30"/>
                <a:pt x="749" y="30"/>
              </a:cubicBezTo>
              <a:cubicBezTo>
                <a:pt x="755" y="24"/>
                <a:pt x="763" y="21"/>
                <a:pt x="771" y="21"/>
              </a:cubicBezTo>
              <a:cubicBezTo>
                <a:pt x="780" y="21"/>
                <a:pt x="788" y="24"/>
                <a:pt x="793" y="30"/>
              </a:cubicBezTo>
              <a:cubicBezTo>
                <a:pt x="819" y="56"/>
                <a:pt x="819" y="56"/>
                <a:pt x="819" y="56"/>
              </a:cubicBezTo>
              <a:cubicBezTo>
                <a:pt x="837" y="74"/>
                <a:pt x="868" y="74"/>
                <a:pt x="886" y="56"/>
              </a:cubicBezTo>
              <a:cubicBezTo>
                <a:pt x="911" y="30"/>
                <a:pt x="911" y="30"/>
                <a:pt x="911" y="30"/>
              </a:cubicBezTo>
              <a:cubicBezTo>
                <a:pt x="924" y="18"/>
                <a:pt x="944" y="18"/>
                <a:pt x="956" y="30"/>
              </a:cubicBezTo>
              <a:cubicBezTo>
                <a:pt x="981" y="56"/>
                <a:pt x="981" y="56"/>
                <a:pt x="981" y="56"/>
              </a:cubicBezTo>
              <a:cubicBezTo>
                <a:pt x="1000" y="74"/>
                <a:pt x="1030" y="74"/>
                <a:pt x="1049" y="56"/>
              </a:cubicBezTo>
              <a:cubicBezTo>
                <a:pt x="1074" y="30"/>
                <a:pt x="1074" y="30"/>
                <a:pt x="1074" y="30"/>
              </a:cubicBezTo>
              <a:cubicBezTo>
                <a:pt x="1080" y="24"/>
                <a:pt x="1088" y="21"/>
                <a:pt x="1096" y="21"/>
              </a:cubicBezTo>
              <a:cubicBezTo>
                <a:pt x="1105" y="21"/>
                <a:pt x="1113" y="24"/>
                <a:pt x="1119" y="30"/>
              </a:cubicBezTo>
              <a:cubicBezTo>
                <a:pt x="1144" y="56"/>
                <a:pt x="1144" y="56"/>
                <a:pt x="1144" y="56"/>
              </a:cubicBezTo>
              <a:cubicBezTo>
                <a:pt x="1163" y="74"/>
                <a:pt x="1193" y="74"/>
                <a:pt x="1211" y="56"/>
              </a:cubicBezTo>
              <a:cubicBezTo>
                <a:pt x="1237" y="30"/>
                <a:pt x="1237" y="30"/>
                <a:pt x="1237" y="30"/>
              </a:cubicBezTo>
              <a:cubicBezTo>
                <a:pt x="1249" y="18"/>
                <a:pt x="1269" y="18"/>
                <a:pt x="1281" y="30"/>
              </a:cubicBezTo>
              <a:cubicBezTo>
                <a:pt x="1307" y="56"/>
                <a:pt x="1307" y="56"/>
                <a:pt x="1307" y="56"/>
              </a:cubicBezTo>
              <a:cubicBezTo>
                <a:pt x="1325" y="74"/>
                <a:pt x="1356" y="74"/>
                <a:pt x="1374" y="56"/>
              </a:cubicBezTo>
              <a:cubicBezTo>
                <a:pt x="1399" y="30"/>
                <a:pt x="1399" y="30"/>
                <a:pt x="1399" y="30"/>
              </a:cubicBezTo>
              <a:cubicBezTo>
                <a:pt x="1412" y="18"/>
                <a:pt x="1432" y="18"/>
                <a:pt x="1444" y="30"/>
              </a:cubicBezTo>
              <a:cubicBezTo>
                <a:pt x="1469" y="56"/>
                <a:pt x="1469" y="56"/>
                <a:pt x="1469" y="56"/>
              </a:cubicBezTo>
              <a:cubicBezTo>
                <a:pt x="1488" y="74"/>
                <a:pt x="1518" y="74"/>
                <a:pt x="1537" y="56"/>
              </a:cubicBezTo>
              <a:cubicBezTo>
                <a:pt x="1562" y="30"/>
                <a:pt x="1562" y="30"/>
                <a:pt x="1562" y="30"/>
              </a:cubicBezTo>
              <a:cubicBezTo>
                <a:pt x="1568" y="24"/>
                <a:pt x="1576" y="21"/>
                <a:pt x="1584" y="21"/>
              </a:cubicBezTo>
              <a:cubicBezTo>
                <a:pt x="1593" y="21"/>
                <a:pt x="1601" y="24"/>
                <a:pt x="1607" y="30"/>
              </a:cubicBezTo>
              <a:cubicBezTo>
                <a:pt x="1627" y="50"/>
                <a:pt x="1627" y="50"/>
                <a:pt x="1627" y="50"/>
              </a:cubicBezTo>
              <a:cubicBezTo>
                <a:pt x="1627" y="28"/>
                <a:pt x="1627" y="28"/>
                <a:pt x="1627" y="28"/>
              </a:cubicBezTo>
              <a:cubicBezTo>
                <a:pt x="1618" y="19"/>
                <a:pt x="1618" y="19"/>
                <a:pt x="1618" y="19"/>
              </a:cubicBezTo>
              <a:cubicBezTo>
                <a:pt x="1600" y="0"/>
                <a:pt x="1569" y="0"/>
                <a:pt x="1551" y="19"/>
              </a:cubicBezTo>
              <a:close/>
            </a:path>
          </a:pathLst>
        </a:custGeom>
        <a:solidFill>
          <a:srgbClr val="FFFFFF"/>
        </a:solidFill>
        <a:ln w="9525" cap="flat" cmpd="sng">
          <a:solidFill>
            <a:srgbClr val="000000"/>
          </a:solidFill>
          <a:prstDash val="solid"/>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57785</xdr:colOff>
      <xdr:row>1</xdr:row>
      <xdr:rowOff>0</xdr:rowOff>
    </xdr:from>
    <xdr:to>
      <xdr:col>2</xdr:col>
      <xdr:colOff>80962</xdr:colOff>
      <xdr:row>1</xdr:row>
      <xdr:rowOff>47625</xdr:rowOff>
    </xdr:to>
    <xdr:sp macro="" textlink="">
      <xdr:nvSpPr>
        <xdr:cNvPr id="4097" name="Text Box 1">
          <a:extLst>
            <a:ext uri="{FF2B5EF4-FFF2-40B4-BE49-F238E27FC236}">
              <a16:creationId xmlns:a16="http://schemas.microsoft.com/office/drawing/2014/main" id="{00000000-0008-0000-0A00-000001100000}"/>
            </a:ext>
          </a:extLst>
        </xdr:cNvPr>
        <xdr:cNvSpPr txBox="1">
          <a:spLocks noChangeArrowheads="1"/>
        </xdr:cNvSpPr>
      </xdr:nvSpPr>
      <xdr:spPr>
        <a:xfrm>
          <a:off x="705485" y="200025"/>
          <a:ext cx="18415" cy="47625"/>
        </a:xfrm>
        <a:prstGeom prst="rect">
          <a:avLst/>
        </a:prstGeom>
        <a:noFill/>
        <a:ln w="9525">
          <a:noFill/>
          <a:miter lim="800000"/>
          <a:headEnd/>
          <a:tailEnd/>
        </a:ln>
      </xdr:spPr>
    </xdr:sp>
    <xdr:clientData/>
  </xdr:twoCellAnchor>
  <xdr:twoCellAnchor editAs="oneCell">
    <xdr:from>
      <xdr:col>1</xdr:col>
      <xdr:colOff>57785</xdr:colOff>
      <xdr:row>9</xdr:row>
      <xdr:rowOff>113665</xdr:rowOff>
    </xdr:from>
    <xdr:to>
      <xdr:col>2</xdr:col>
      <xdr:colOff>21431</xdr:colOff>
      <xdr:row>9</xdr:row>
      <xdr:rowOff>123825</xdr:rowOff>
    </xdr:to>
    <xdr:sp macro="" textlink="">
      <xdr:nvSpPr>
        <xdr:cNvPr id="4098" name="Text Box 2">
          <a:extLst>
            <a:ext uri="{FF2B5EF4-FFF2-40B4-BE49-F238E27FC236}">
              <a16:creationId xmlns:a16="http://schemas.microsoft.com/office/drawing/2014/main" id="{00000000-0008-0000-0A00-000002100000}"/>
            </a:ext>
          </a:extLst>
        </xdr:cNvPr>
        <xdr:cNvSpPr txBox="1">
          <a:spLocks noChangeArrowheads="1"/>
        </xdr:cNvSpPr>
      </xdr:nvSpPr>
      <xdr:spPr>
        <a:xfrm>
          <a:off x="705485" y="2500630"/>
          <a:ext cx="18415" cy="10160"/>
        </a:xfrm>
        <a:prstGeom prst="rect">
          <a:avLst/>
        </a:prstGeom>
        <a:noFill/>
        <a:ln w="9525">
          <a:noFill/>
          <a:miter lim="800000"/>
          <a:headEnd/>
          <a:tailEnd/>
        </a:ln>
      </xdr:spPr>
    </xdr:sp>
    <xdr:clientData/>
  </xdr:twoCellAnchor>
  <xdr:twoCellAnchor editAs="oneCell">
    <xdr:from>
      <xdr:col>1</xdr:col>
      <xdr:colOff>57785</xdr:colOff>
      <xdr:row>9</xdr:row>
      <xdr:rowOff>113665</xdr:rowOff>
    </xdr:from>
    <xdr:to>
      <xdr:col>2</xdr:col>
      <xdr:colOff>21431</xdr:colOff>
      <xdr:row>9</xdr:row>
      <xdr:rowOff>123825</xdr:rowOff>
    </xdr:to>
    <xdr:sp macro="" textlink="">
      <xdr:nvSpPr>
        <xdr:cNvPr id="4099" name="Text Box 3">
          <a:extLst>
            <a:ext uri="{FF2B5EF4-FFF2-40B4-BE49-F238E27FC236}">
              <a16:creationId xmlns:a16="http://schemas.microsoft.com/office/drawing/2014/main" id="{00000000-0008-0000-0A00-000003100000}"/>
            </a:ext>
          </a:extLst>
        </xdr:cNvPr>
        <xdr:cNvSpPr txBox="1">
          <a:spLocks noChangeArrowheads="1"/>
        </xdr:cNvSpPr>
      </xdr:nvSpPr>
      <xdr:spPr>
        <a:xfrm>
          <a:off x="705485" y="2500630"/>
          <a:ext cx="18415" cy="10160"/>
        </a:xfrm>
        <a:prstGeom prst="rect">
          <a:avLst/>
        </a:prstGeom>
        <a:noFill/>
        <a:ln w="9525">
          <a:noFill/>
          <a:miter lim="800000"/>
          <a:headEnd/>
          <a:tailEnd/>
        </a:ln>
      </xdr:spPr>
    </xdr:sp>
    <xdr:clientData/>
  </xdr:twoCellAnchor>
  <xdr:twoCellAnchor editAs="oneCell">
    <xdr:from>
      <xdr:col>2</xdr:col>
      <xdr:colOff>57785</xdr:colOff>
      <xdr:row>1</xdr:row>
      <xdr:rowOff>0</xdr:rowOff>
    </xdr:from>
    <xdr:to>
      <xdr:col>2</xdr:col>
      <xdr:colOff>80962</xdr:colOff>
      <xdr:row>1</xdr:row>
      <xdr:rowOff>47625</xdr:rowOff>
    </xdr:to>
    <xdr:sp macro="" textlink="">
      <xdr:nvSpPr>
        <xdr:cNvPr id="5" name="Text Box 1">
          <a:extLst>
            <a:ext uri="{FF2B5EF4-FFF2-40B4-BE49-F238E27FC236}">
              <a16:creationId xmlns:a16="http://schemas.microsoft.com/office/drawing/2014/main" id="{00000000-0008-0000-0A00-000005000000}"/>
            </a:ext>
          </a:extLst>
        </xdr:cNvPr>
        <xdr:cNvSpPr txBox="1">
          <a:spLocks noChangeArrowheads="1"/>
        </xdr:cNvSpPr>
      </xdr:nvSpPr>
      <xdr:spPr>
        <a:xfrm>
          <a:off x="705485" y="200025"/>
          <a:ext cx="18415" cy="47625"/>
        </a:xfrm>
        <a:prstGeom prst="rect">
          <a:avLst/>
        </a:prstGeom>
        <a:noFill/>
        <a:ln w="9525">
          <a:noFill/>
          <a:miter lim="800000"/>
          <a:headEnd/>
          <a:tailEnd/>
        </a:ln>
      </xdr:spPr>
    </xdr:sp>
    <xdr:clientData/>
  </xdr:twoCellAnchor>
  <xdr:twoCellAnchor editAs="oneCell">
    <xdr:from>
      <xdr:col>1</xdr:col>
      <xdr:colOff>57785</xdr:colOff>
      <xdr:row>9</xdr:row>
      <xdr:rowOff>113665</xdr:rowOff>
    </xdr:from>
    <xdr:to>
      <xdr:col>2</xdr:col>
      <xdr:colOff>21431</xdr:colOff>
      <xdr:row>9</xdr:row>
      <xdr:rowOff>123825</xdr:rowOff>
    </xdr:to>
    <xdr:sp macro="" textlink="">
      <xdr:nvSpPr>
        <xdr:cNvPr id="6" name="Text Box 2">
          <a:extLst>
            <a:ext uri="{FF2B5EF4-FFF2-40B4-BE49-F238E27FC236}">
              <a16:creationId xmlns:a16="http://schemas.microsoft.com/office/drawing/2014/main" id="{00000000-0008-0000-0A00-000006000000}"/>
            </a:ext>
          </a:extLst>
        </xdr:cNvPr>
        <xdr:cNvSpPr txBox="1">
          <a:spLocks noChangeArrowheads="1"/>
        </xdr:cNvSpPr>
      </xdr:nvSpPr>
      <xdr:spPr>
        <a:xfrm>
          <a:off x="705485" y="2447290"/>
          <a:ext cx="18415" cy="10160"/>
        </a:xfrm>
        <a:prstGeom prst="rect">
          <a:avLst/>
        </a:prstGeom>
        <a:noFill/>
        <a:ln w="9525">
          <a:noFill/>
          <a:miter lim="800000"/>
          <a:headEnd/>
          <a:tailEnd/>
        </a:ln>
      </xdr:spPr>
    </xdr:sp>
    <xdr:clientData/>
  </xdr:twoCellAnchor>
  <xdr:twoCellAnchor editAs="oneCell">
    <xdr:from>
      <xdr:col>1</xdr:col>
      <xdr:colOff>57785</xdr:colOff>
      <xdr:row>9</xdr:row>
      <xdr:rowOff>113665</xdr:rowOff>
    </xdr:from>
    <xdr:to>
      <xdr:col>2</xdr:col>
      <xdr:colOff>21431</xdr:colOff>
      <xdr:row>9</xdr:row>
      <xdr:rowOff>123825</xdr:rowOff>
    </xdr:to>
    <xdr:sp macro="" textlink="">
      <xdr:nvSpPr>
        <xdr:cNvPr id="7" name="Text Box 3">
          <a:extLst>
            <a:ext uri="{FF2B5EF4-FFF2-40B4-BE49-F238E27FC236}">
              <a16:creationId xmlns:a16="http://schemas.microsoft.com/office/drawing/2014/main" id="{00000000-0008-0000-0A00-000007000000}"/>
            </a:ext>
          </a:extLst>
        </xdr:cNvPr>
        <xdr:cNvSpPr txBox="1">
          <a:spLocks noChangeArrowheads="1"/>
        </xdr:cNvSpPr>
      </xdr:nvSpPr>
      <xdr:spPr>
        <a:xfrm>
          <a:off x="705485" y="2447290"/>
          <a:ext cx="18415" cy="10160"/>
        </a:xfrm>
        <a:prstGeom prst="rect">
          <a:avLst/>
        </a:prstGeom>
        <a:noFill/>
        <a:ln w="9525">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9</xdr:row>
      <xdr:rowOff>114300</xdr:rowOff>
    </xdr:from>
    <xdr:to>
      <xdr:col>0</xdr:col>
      <xdr:colOff>76200</xdr:colOff>
      <xdr:row>10</xdr:row>
      <xdr:rowOff>57785</xdr:rowOff>
    </xdr:to>
    <xdr:sp macro="" textlink="">
      <xdr:nvSpPr>
        <xdr:cNvPr id="5121" name="Text Box 1">
          <a:extLst>
            <a:ext uri="{FF2B5EF4-FFF2-40B4-BE49-F238E27FC236}">
              <a16:creationId xmlns:a16="http://schemas.microsoft.com/office/drawing/2014/main" id="{00000000-0008-0000-0B00-000001140000}"/>
            </a:ext>
          </a:extLst>
        </xdr:cNvPr>
        <xdr:cNvSpPr txBox="1">
          <a:spLocks noChangeArrowheads="1"/>
        </xdr:cNvSpPr>
      </xdr:nvSpPr>
      <xdr:spPr>
        <a:xfrm>
          <a:off x="0" y="2400300"/>
          <a:ext cx="76200" cy="210185"/>
        </a:xfrm>
        <a:prstGeom prst="rect">
          <a:avLst/>
        </a:prstGeom>
        <a:noFill/>
        <a:ln w="9525">
          <a:noFill/>
          <a:miter lim="800000"/>
          <a:headEnd/>
          <a:tailEnd/>
        </a:ln>
      </xdr:spPr>
    </xdr:sp>
    <xdr:clientData/>
  </xdr:twoCellAnchor>
  <xdr:twoCellAnchor editAs="oneCell">
    <xdr:from>
      <xdr:col>0</xdr:col>
      <xdr:colOff>0</xdr:colOff>
      <xdr:row>56</xdr:row>
      <xdr:rowOff>0</xdr:rowOff>
    </xdr:from>
    <xdr:to>
      <xdr:col>0</xdr:col>
      <xdr:colOff>76200</xdr:colOff>
      <xdr:row>56</xdr:row>
      <xdr:rowOff>208915</xdr:rowOff>
    </xdr:to>
    <xdr:sp macro="" textlink="">
      <xdr:nvSpPr>
        <xdr:cNvPr id="5122" name="Text Box 2">
          <a:extLst>
            <a:ext uri="{FF2B5EF4-FFF2-40B4-BE49-F238E27FC236}">
              <a16:creationId xmlns:a16="http://schemas.microsoft.com/office/drawing/2014/main" id="{00000000-0008-0000-0B00-000002140000}"/>
            </a:ext>
          </a:extLst>
        </xdr:cNvPr>
        <xdr:cNvSpPr txBox="1">
          <a:spLocks noChangeArrowheads="1"/>
        </xdr:cNvSpPr>
      </xdr:nvSpPr>
      <xdr:spPr>
        <a:xfrm>
          <a:off x="0" y="14820900"/>
          <a:ext cx="76200" cy="208915"/>
        </a:xfrm>
        <a:prstGeom prst="rect">
          <a:avLst/>
        </a:prstGeom>
        <a:noFill/>
        <a:ln w="9525">
          <a:noFill/>
          <a:miter lim="800000"/>
          <a:headEnd/>
          <a:tailEnd/>
        </a:ln>
      </xdr:spPr>
    </xdr:sp>
    <xdr:clientData/>
  </xdr:twoCellAnchor>
  <xdr:twoCellAnchor editAs="oneCell">
    <xdr:from>
      <xdr:col>2</xdr:col>
      <xdr:colOff>180975</xdr:colOff>
      <xdr:row>15</xdr:row>
      <xdr:rowOff>66675</xdr:rowOff>
    </xdr:from>
    <xdr:to>
      <xdr:col>2</xdr:col>
      <xdr:colOff>257175</xdr:colOff>
      <xdr:row>16</xdr:row>
      <xdr:rowOff>19050</xdr:rowOff>
    </xdr:to>
    <xdr:sp macro="" textlink="">
      <xdr:nvSpPr>
        <xdr:cNvPr id="5123" name="Text Box 1">
          <a:extLst>
            <a:ext uri="{FF2B5EF4-FFF2-40B4-BE49-F238E27FC236}">
              <a16:creationId xmlns:a16="http://schemas.microsoft.com/office/drawing/2014/main" id="{00000000-0008-0000-0B00-000003140000}"/>
            </a:ext>
          </a:extLst>
        </xdr:cNvPr>
        <xdr:cNvSpPr txBox="1">
          <a:spLocks noChangeArrowheads="1"/>
        </xdr:cNvSpPr>
      </xdr:nvSpPr>
      <xdr:spPr>
        <a:xfrm>
          <a:off x="704850" y="3952875"/>
          <a:ext cx="76200" cy="219075"/>
        </a:xfrm>
        <a:prstGeom prst="rect">
          <a:avLst/>
        </a:prstGeom>
        <a:noFill/>
        <a:ln w="9525">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57785</xdr:colOff>
      <xdr:row>1</xdr:row>
      <xdr:rowOff>0</xdr:rowOff>
    </xdr:from>
    <xdr:to>
      <xdr:col>3</xdr:col>
      <xdr:colOff>8890</xdr:colOff>
      <xdr:row>1</xdr:row>
      <xdr:rowOff>94615</xdr:rowOff>
    </xdr:to>
    <xdr:sp macro="" textlink="">
      <xdr:nvSpPr>
        <xdr:cNvPr id="6145" name="Text Box 1">
          <a:extLst>
            <a:ext uri="{FF2B5EF4-FFF2-40B4-BE49-F238E27FC236}">
              <a16:creationId xmlns:a16="http://schemas.microsoft.com/office/drawing/2014/main" id="{00000000-0008-0000-0C00-000001180000}"/>
            </a:ext>
          </a:extLst>
        </xdr:cNvPr>
        <xdr:cNvSpPr txBox="1">
          <a:spLocks noChangeArrowheads="1"/>
        </xdr:cNvSpPr>
      </xdr:nvSpPr>
      <xdr:spPr>
        <a:xfrm>
          <a:off x="610235" y="200025"/>
          <a:ext cx="17780" cy="94615"/>
        </a:xfrm>
        <a:prstGeom prst="rect">
          <a:avLst/>
        </a:prstGeom>
        <a:noFill/>
        <a:ln w="9525">
          <a:noFill/>
          <a:miter lim="800000"/>
          <a:headEnd/>
          <a:tailEnd/>
        </a:ln>
      </xdr:spPr>
    </xdr:sp>
    <xdr:clientData/>
  </xdr:twoCellAnchor>
  <xdr:twoCellAnchor editAs="oneCell">
    <xdr:from>
      <xdr:col>2</xdr:col>
      <xdr:colOff>57785</xdr:colOff>
      <xdr:row>20</xdr:row>
      <xdr:rowOff>0</xdr:rowOff>
    </xdr:from>
    <xdr:to>
      <xdr:col>3</xdr:col>
      <xdr:colOff>8890</xdr:colOff>
      <xdr:row>20</xdr:row>
      <xdr:rowOff>29210</xdr:rowOff>
    </xdr:to>
    <xdr:sp macro="" textlink="">
      <xdr:nvSpPr>
        <xdr:cNvPr id="6146" name="Text Box 2">
          <a:extLst>
            <a:ext uri="{FF2B5EF4-FFF2-40B4-BE49-F238E27FC236}">
              <a16:creationId xmlns:a16="http://schemas.microsoft.com/office/drawing/2014/main" id="{00000000-0008-0000-0C00-000002180000}"/>
            </a:ext>
          </a:extLst>
        </xdr:cNvPr>
        <xdr:cNvSpPr txBox="1">
          <a:spLocks noChangeArrowheads="1"/>
        </xdr:cNvSpPr>
      </xdr:nvSpPr>
      <xdr:spPr>
        <a:xfrm>
          <a:off x="610235" y="12289155"/>
          <a:ext cx="17780" cy="29210"/>
        </a:xfrm>
        <a:prstGeom prst="rect">
          <a:avLst/>
        </a:prstGeom>
        <a:noFill/>
        <a:ln w="9525">
          <a:noFill/>
          <a:miter lim="800000"/>
          <a:headEnd/>
          <a:tailEnd/>
        </a:ln>
      </xdr:spPr>
    </xdr:sp>
    <xdr:clientData/>
  </xdr:twoCellAnchor>
  <xdr:twoCellAnchor editAs="oneCell">
    <xdr:from>
      <xdr:col>2</xdr:col>
      <xdr:colOff>57785</xdr:colOff>
      <xdr:row>1</xdr:row>
      <xdr:rowOff>0</xdr:rowOff>
    </xdr:from>
    <xdr:to>
      <xdr:col>3</xdr:col>
      <xdr:colOff>8890</xdr:colOff>
      <xdr:row>1</xdr:row>
      <xdr:rowOff>77470</xdr:rowOff>
    </xdr:to>
    <xdr:sp macro="" textlink="">
      <xdr:nvSpPr>
        <xdr:cNvPr id="6147" name="Text Box 1">
          <a:extLst>
            <a:ext uri="{FF2B5EF4-FFF2-40B4-BE49-F238E27FC236}">
              <a16:creationId xmlns:a16="http://schemas.microsoft.com/office/drawing/2014/main" id="{00000000-0008-0000-0C00-000003180000}"/>
            </a:ext>
          </a:extLst>
        </xdr:cNvPr>
        <xdr:cNvSpPr txBox="1">
          <a:spLocks noChangeArrowheads="1"/>
        </xdr:cNvSpPr>
      </xdr:nvSpPr>
      <xdr:spPr>
        <a:xfrm>
          <a:off x="610235" y="200025"/>
          <a:ext cx="17780" cy="77470"/>
        </a:xfrm>
        <a:prstGeom prst="rect">
          <a:avLst/>
        </a:prstGeom>
        <a:noFill/>
        <a:ln w="9525">
          <a:noFill/>
          <a:miter lim="800000"/>
          <a:headEnd/>
          <a:tailEnd/>
        </a:ln>
      </xdr:spPr>
    </xdr:sp>
    <xdr:clientData/>
  </xdr:twoCellAnchor>
  <xdr:twoCellAnchor editAs="oneCell">
    <xdr:from>
      <xdr:col>3</xdr:col>
      <xdr:colOff>114935</xdr:colOff>
      <xdr:row>1</xdr:row>
      <xdr:rowOff>0</xdr:rowOff>
    </xdr:from>
    <xdr:to>
      <xdr:col>3</xdr:col>
      <xdr:colOff>125095</xdr:colOff>
      <xdr:row>1</xdr:row>
      <xdr:rowOff>94615</xdr:rowOff>
    </xdr:to>
    <xdr:sp macro="" textlink="">
      <xdr:nvSpPr>
        <xdr:cNvPr id="6148" name="Text Box 1">
          <a:extLst>
            <a:ext uri="{FF2B5EF4-FFF2-40B4-BE49-F238E27FC236}">
              <a16:creationId xmlns:a16="http://schemas.microsoft.com/office/drawing/2014/main" id="{00000000-0008-0000-0C00-000004180000}"/>
            </a:ext>
          </a:extLst>
        </xdr:cNvPr>
        <xdr:cNvSpPr txBox="1">
          <a:spLocks noChangeArrowheads="1"/>
        </xdr:cNvSpPr>
      </xdr:nvSpPr>
      <xdr:spPr>
        <a:xfrm>
          <a:off x="734060" y="200025"/>
          <a:ext cx="10160" cy="94615"/>
        </a:xfrm>
        <a:prstGeom prst="rect">
          <a:avLst/>
        </a:prstGeom>
        <a:noFill/>
        <a:ln w="9525">
          <a:noFill/>
          <a:miter lim="800000"/>
          <a:headEnd/>
          <a:tailEnd/>
        </a:ln>
      </xdr:spPr>
    </xdr:sp>
    <xdr:clientData/>
  </xdr:twoCellAnchor>
  <xdr:twoCellAnchor editAs="oneCell">
    <xdr:from>
      <xdr:col>3</xdr:col>
      <xdr:colOff>114935</xdr:colOff>
      <xdr:row>20</xdr:row>
      <xdr:rowOff>0</xdr:rowOff>
    </xdr:from>
    <xdr:to>
      <xdr:col>3</xdr:col>
      <xdr:colOff>125095</xdr:colOff>
      <xdr:row>20</xdr:row>
      <xdr:rowOff>29210</xdr:rowOff>
    </xdr:to>
    <xdr:sp macro="" textlink="">
      <xdr:nvSpPr>
        <xdr:cNvPr id="6149" name="Text Box 2">
          <a:extLst>
            <a:ext uri="{FF2B5EF4-FFF2-40B4-BE49-F238E27FC236}">
              <a16:creationId xmlns:a16="http://schemas.microsoft.com/office/drawing/2014/main" id="{00000000-0008-0000-0C00-000005180000}"/>
            </a:ext>
          </a:extLst>
        </xdr:cNvPr>
        <xdr:cNvSpPr txBox="1">
          <a:spLocks noChangeArrowheads="1"/>
        </xdr:cNvSpPr>
      </xdr:nvSpPr>
      <xdr:spPr>
        <a:xfrm>
          <a:off x="734060" y="12289155"/>
          <a:ext cx="10160" cy="29210"/>
        </a:xfrm>
        <a:prstGeom prst="rect">
          <a:avLst/>
        </a:prstGeom>
        <a:noFill/>
        <a:ln w="9525">
          <a:noFill/>
          <a:miter lim="800000"/>
          <a:headEnd/>
          <a:tailEnd/>
        </a:ln>
      </xdr:spPr>
    </xdr:sp>
    <xdr:clientData/>
  </xdr:twoCellAnchor>
  <xdr:twoCellAnchor editAs="oneCell">
    <xdr:from>
      <xdr:col>3</xdr:col>
      <xdr:colOff>114935</xdr:colOff>
      <xdr:row>1</xdr:row>
      <xdr:rowOff>0</xdr:rowOff>
    </xdr:from>
    <xdr:to>
      <xdr:col>3</xdr:col>
      <xdr:colOff>125095</xdr:colOff>
      <xdr:row>1</xdr:row>
      <xdr:rowOff>77470</xdr:rowOff>
    </xdr:to>
    <xdr:sp macro="" textlink="">
      <xdr:nvSpPr>
        <xdr:cNvPr id="6150" name="Text Box 1">
          <a:extLst>
            <a:ext uri="{FF2B5EF4-FFF2-40B4-BE49-F238E27FC236}">
              <a16:creationId xmlns:a16="http://schemas.microsoft.com/office/drawing/2014/main" id="{00000000-0008-0000-0C00-000006180000}"/>
            </a:ext>
          </a:extLst>
        </xdr:cNvPr>
        <xdr:cNvSpPr txBox="1">
          <a:spLocks noChangeArrowheads="1"/>
        </xdr:cNvSpPr>
      </xdr:nvSpPr>
      <xdr:spPr>
        <a:xfrm>
          <a:off x="734060" y="200025"/>
          <a:ext cx="10160" cy="77470"/>
        </a:xfrm>
        <a:prstGeom prst="rect">
          <a:avLst/>
        </a:prstGeom>
        <a:noFill/>
        <a:ln w="9525">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76200</xdr:colOff>
      <xdr:row>1</xdr:row>
      <xdr:rowOff>209550</xdr:rowOff>
    </xdr:to>
    <xdr:sp macro="" textlink="">
      <xdr:nvSpPr>
        <xdr:cNvPr id="7169" name="Text Box 1">
          <a:extLst>
            <a:ext uri="{FF2B5EF4-FFF2-40B4-BE49-F238E27FC236}">
              <a16:creationId xmlns:a16="http://schemas.microsoft.com/office/drawing/2014/main" id="{00000000-0008-0000-0D00-0000011C0000}"/>
            </a:ext>
          </a:extLst>
        </xdr:cNvPr>
        <xdr:cNvSpPr txBox="1">
          <a:spLocks noChangeArrowheads="1"/>
        </xdr:cNvSpPr>
      </xdr:nvSpPr>
      <xdr:spPr>
        <a:xfrm>
          <a:off x="1924050" y="200025"/>
          <a:ext cx="76200" cy="209550"/>
        </a:xfrm>
        <a:prstGeom prst="rect">
          <a:avLst/>
        </a:prstGeom>
        <a:noFill/>
        <a:ln w="9525">
          <a:noFill/>
          <a:miter lim="800000"/>
          <a:headEnd/>
          <a:tailEnd/>
        </a:ln>
      </xdr:spPr>
    </xdr:sp>
    <xdr:clientData/>
  </xdr:twoCellAnchor>
  <xdr:twoCellAnchor editAs="oneCell">
    <xdr:from>
      <xdr:col>18</xdr:col>
      <xdr:colOff>0</xdr:colOff>
      <xdr:row>1</xdr:row>
      <xdr:rowOff>0</xdr:rowOff>
    </xdr:from>
    <xdr:to>
      <xdr:col>18</xdr:col>
      <xdr:colOff>76200</xdr:colOff>
      <xdr:row>1</xdr:row>
      <xdr:rowOff>209550</xdr:rowOff>
    </xdr:to>
    <xdr:sp macro="" textlink="">
      <xdr:nvSpPr>
        <xdr:cNvPr id="7170" name="Text Box 1">
          <a:extLst>
            <a:ext uri="{FF2B5EF4-FFF2-40B4-BE49-F238E27FC236}">
              <a16:creationId xmlns:a16="http://schemas.microsoft.com/office/drawing/2014/main" id="{00000000-0008-0000-0D00-0000021C0000}"/>
            </a:ext>
          </a:extLst>
        </xdr:cNvPr>
        <xdr:cNvSpPr txBox="1">
          <a:spLocks noChangeArrowheads="1"/>
        </xdr:cNvSpPr>
      </xdr:nvSpPr>
      <xdr:spPr>
        <a:xfrm>
          <a:off x="10744200" y="200025"/>
          <a:ext cx="76200" cy="209550"/>
        </a:xfrm>
        <a:prstGeom prst="rect">
          <a:avLst/>
        </a:prstGeom>
        <a:noFill/>
        <a:ln w="9525">
          <a:noFill/>
          <a:miter lim="800000"/>
          <a:headEnd/>
          <a:tailEnd/>
        </a:ln>
      </xdr:spPr>
    </xdr:sp>
    <xdr:clientData/>
  </xdr:twoCellAnchor>
  <xdr:twoCellAnchor editAs="oneCell">
    <xdr:from>
      <xdr:col>18</xdr:col>
      <xdr:colOff>0</xdr:colOff>
      <xdr:row>17</xdr:row>
      <xdr:rowOff>0</xdr:rowOff>
    </xdr:from>
    <xdr:to>
      <xdr:col>18</xdr:col>
      <xdr:colOff>76200</xdr:colOff>
      <xdr:row>17</xdr:row>
      <xdr:rowOff>209550</xdr:rowOff>
    </xdr:to>
    <xdr:sp macro="" textlink="">
      <xdr:nvSpPr>
        <xdr:cNvPr id="7171" name="Text Box 2">
          <a:extLst>
            <a:ext uri="{FF2B5EF4-FFF2-40B4-BE49-F238E27FC236}">
              <a16:creationId xmlns:a16="http://schemas.microsoft.com/office/drawing/2014/main" id="{00000000-0008-0000-0D00-0000031C0000}"/>
            </a:ext>
          </a:extLst>
        </xdr:cNvPr>
        <xdr:cNvSpPr txBox="1">
          <a:spLocks noChangeArrowheads="1"/>
        </xdr:cNvSpPr>
      </xdr:nvSpPr>
      <xdr:spPr>
        <a:xfrm>
          <a:off x="10744200" y="8429625"/>
          <a:ext cx="76200" cy="209550"/>
        </a:xfrm>
        <a:prstGeom prst="rect">
          <a:avLst/>
        </a:prstGeom>
        <a:noFill/>
        <a:ln w="9525">
          <a:noFill/>
          <a:miter lim="800000"/>
          <a:headEnd/>
          <a:tailEnd/>
        </a:ln>
      </xdr:spPr>
    </xdr:sp>
    <xdr:clientData/>
  </xdr:twoCellAnchor>
  <xdr:twoCellAnchor editAs="oneCell">
    <xdr:from>
      <xdr:col>18</xdr:col>
      <xdr:colOff>0</xdr:colOff>
      <xdr:row>17</xdr:row>
      <xdr:rowOff>0</xdr:rowOff>
    </xdr:from>
    <xdr:to>
      <xdr:col>18</xdr:col>
      <xdr:colOff>76200</xdr:colOff>
      <xdr:row>17</xdr:row>
      <xdr:rowOff>209550</xdr:rowOff>
    </xdr:to>
    <xdr:sp macro="" textlink="">
      <xdr:nvSpPr>
        <xdr:cNvPr id="7172" name="Text Box 3">
          <a:extLst>
            <a:ext uri="{FF2B5EF4-FFF2-40B4-BE49-F238E27FC236}">
              <a16:creationId xmlns:a16="http://schemas.microsoft.com/office/drawing/2014/main" id="{00000000-0008-0000-0D00-0000041C0000}"/>
            </a:ext>
          </a:extLst>
        </xdr:cNvPr>
        <xdr:cNvSpPr txBox="1">
          <a:spLocks noChangeArrowheads="1"/>
        </xdr:cNvSpPr>
      </xdr:nvSpPr>
      <xdr:spPr>
        <a:xfrm>
          <a:off x="10744200" y="8429625"/>
          <a:ext cx="76200" cy="209550"/>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2</xdr:col>
      <xdr:colOff>76200</xdr:colOff>
      <xdr:row>17</xdr:row>
      <xdr:rowOff>209550</xdr:rowOff>
    </xdr:to>
    <xdr:sp macro="" textlink="">
      <xdr:nvSpPr>
        <xdr:cNvPr id="7173" name="Text Box 1">
          <a:extLst>
            <a:ext uri="{FF2B5EF4-FFF2-40B4-BE49-F238E27FC236}">
              <a16:creationId xmlns:a16="http://schemas.microsoft.com/office/drawing/2014/main" id="{00000000-0008-0000-0D00-0000051C0000}"/>
            </a:ext>
          </a:extLst>
        </xdr:cNvPr>
        <xdr:cNvSpPr txBox="1">
          <a:spLocks noChangeArrowheads="1"/>
        </xdr:cNvSpPr>
      </xdr:nvSpPr>
      <xdr:spPr>
        <a:xfrm>
          <a:off x="1924050" y="8429625"/>
          <a:ext cx="76200" cy="209550"/>
        </a:xfrm>
        <a:prstGeom prst="rect">
          <a:avLst/>
        </a:prstGeom>
        <a:noFill/>
        <a:ln w="9525">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57785</xdr:colOff>
      <xdr:row>1</xdr:row>
      <xdr:rowOff>0</xdr:rowOff>
    </xdr:from>
    <xdr:to>
      <xdr:col>2</xdr:col>
      <xdr:colOff>147002</xdr:colOff>
      <xdr:row>1</xdr:row>
      <xdr:rowOff>209550</xdr:rowOff>
    </xdr:to>
    <xdr:sp macro="" textlink="">
      <xdr:nvSpPr>
        <xdr:cNvPr id="8193" name="Text Box 1">
          <a:extLst>
            <a:ext uri="{FF2B5EF4-FFF2-40B4-BE49-F238E27FC236}">
              <a16:creationId xmlns:a16="http://schemas.microsoft.com/office/drawing/2014/main" id="{00000000-0008-0000-0E00-000001200000}"/>
            </a:ext>
          </a:extLst>
        </xdr:cNvPr>
        <xdr:cNvSpPr txBox="1">
          <a:spLocks noChangeArrowheads="1"/>
        </xdr:cNvSpPr>
      </xdr:nvSpPr>
      <xdr:spPr>
        <a:xfrm>
          <a:off x="416719" y="202406"/>
          <a:ext cx="89217" cy="209550"/>
        </a:xfrm>
        <a:prstGeom prst="rect">
          <a:avLst/>
        </a:prstGeom>
        <a:noFill/>
        <a:ln w="9525">
          <a:noFill/>
          <a:miter lim="800000"/>
          <a:headEnd/>
          <a:tailEnd/>
        </a:ln>
      </xdr:spPr>
    </xdr:sp>
    <xdr:clientData/>
  </xdr:twoCellAnchor>
  <xdr:twoCellAnchor editAs="oneCell">
    <xdr:from>
      <xdr:col>2</xdr:col>
      <xdr:colOff>57785</xdr:colOff>
      <xdr:row>10</xdr:row>
      <xdr:rowOff>113665</xdr:rowOff>
    </xdr:from>
    <xdr:to>
      <xdr:col>2</xdr:col>
      <xdr:colOff>80327</xdr:colOff>
      <xdr:row>10</xdr:row>
      <xdr:rowOff>124460</xdr:rowOff>
    </xdr:to>
    <xdr:sp macro="" textlink="">
      <xdr:nvSpPr>
        <xdr:cNvPr id="8194" name="Text Box 2">
          <a:extLst>
            <a:ext uri="{FF2B5EF4-FFF2-40B4-BE49-F238E27FC236}">
              <a16:creationId xmlns:a16="http://schemas.microsoft.com/office/drawing/2014/main" id="{00000000-0008-0000-0E00-000002200000}"/>
            </a:ext>
          </a:extLst>
        </xdr:cNvPr>
        <xdr:cNvSpPr txBox="1">
          <a:spLocks noChangeArrowheads="1"/>
        </xdr:cNvSpPr>
      </xdr:nvSpPr>
      <xdr:spPr>
        <a:xfrm>
          <a:off x="705485" y="2367280"/>
          <a:ext cx="17780" cy="10795"/>
        </a:xfrm>
        <a:prstGeom prst="rect">
          <a:avLst/>
        </a:prstGeom>
        <a:noFill/>
        <a:ln w="9525">
          <a:noFill/>
          <a:miter lim="800000"/>
          <a:headEnd/>
          <a:tailEnd/>
        </a:ln>
      </xdr:spPr>
    </xdr:sp>
    <xdr:clientData/>
  </xdr:twoCellAnchor>
  <xdr:twoCellAnchor editAs="oneCell">
    <xdr:from>
      <xdr:col>2</xdr:col>
      <xdr:colOff>57785</xdr:colOff>
      <xdr:row>10</xdr:row>
      <xdr:rowOff>113665</xdr:rowOff>
    </xdr:from>
    <xdr:to>
      <xdr:col>2</xdr:col>
      <xdr:colOff>80327</xdr:colOff>
      <xdr:row>10</xdr:row>
      <xdr:rowOff>124460</xdr:rowOff>
    </xdr:to>
    <xdr:sp macro="" textlink="">
      <xdr:nvSpPr>
        <xdr:cNvPr id="8195" name="Text Box 3">
          <a:extLst>
            <a:ext uri="{FF2B5EF4-FFF2-40B4-BE49-F238E27FC236}">
              <a16:creationId xmlns:a16="http://schemas.microsoft.com/office/drawing/2014/main" id="{00000000-0008-0000-0E00-000003200000}"/>
            </a:ext>
          </a:extLst>
        </xdr:cNvPr>
        <xdr:cNvSpPr txBox="1">
          <a:spLocks noChangeArrowheads="1"/>
        </xdr:cNvSpPr>
      </xdr:nvSpPr>
      <xdr:spPr>
        <a:xfrm>
          <a:off x="705485" y="2367280"/>
          <a:ext cx="17780" cy="10795"/>
        </a:xfrm>
        <a:prstGeom prst="rect">
          <a:avLst/>
        </a:prstGeom>
        <a:noFill/>
        <a:ln w="9525">
          <a:noFill/>
          <a:miter lim="800000"/>
          <a:headEnd/>
          <a:tailEnd/>
        </a:ln>
      </xdr:spPr>
    </xdr:sp>
    <xdr:clientData/>
  </xdr:twoCellAnchor>
  <xdr:twoCellAnchor editAs="oneCell">
    <xdr:from>
      <xdr:col>2</xdr:col>
      <xdr:colOff>57785</xdr:colOff>
      <xdr:row>1</xdr:row>
      <xdr:rowOff>0</xdr:rowOff>
    </xdr:from>
    <xdr:to>
      <xdr:col>2</xdr:col>
      <xdr:colOff>147002</xdr:colOff>
      <xdr:row>1</xdr:row>
      <xdr:rowOff>209550</xdr:rowOff>
    </xdr:to>
    <xdr:sp macro="" textlink="">
      <xdr:nvSpPr>
        <xdr:cNvPr id="5" name="Text Box 1">
          <a:extLst>
            <a:ext uri="{FF2B5EF4-FFF2-40B4-BE49-F238E27FC236}">
              <a16:creationId xmlns:a16="http://schemas.microsoft.com/office/drawing/2014/main" id="{00000000-0008-0000-0E00-000005000000}"/>
            </a:ext>
          </a:extLst>
        </xdr:cNvPr>
        <xdr:cNvSpPr txBox="1">
          <a:spLocks noChangeArrowheads="1"/>
        </xdr:cNvSpPr>
      </xdr:nvSpPr>
      <xdr:spPr>
        <a:xfrm>
          <a:off x="705485" y="200025"/>
          <a:ext cx="84455" cy="209550"/>
        </a:xfrm>
        <a:prstGeom prst="rect">
          <a:avLst/>
        </a:prstGeom>
        <a:noFill/>
        <a:ln w="9525">
          <a:noFill/>
          <a:miter lim="800000"/>
          <a:headEnd/>
          <a:tailEnd/>
        </a:ln>
      </xdr:spPr>
    </xdr:sp>
    <xdr:clientData/>
  </xdr:twoCellAnchor>
  <xdr:twoCellAnchor editAs="oneCell">
    <xdr:from>
      <xdr:col>2</xdr:col>
      <xdr:colOff>57785</xdr:colOff>
      <xdr:row>9</xdr:row>
      <xdr:rowOff>113665</xdr:rowOff>
    </xdr:from>
    <xdr:to>
      <xdr:col>2</xdr:col>
      <xdr:colOff>80327</xdr:colOff>
      <xdr:row>9</xdr:row>
      <xdr:rowOff>124460</xdr:rowOff>
    </xdr:to>
    <xdr:sp macro="" textlink="">
      <xdr:nvSpPr>
        <xdr:cNvPr id="6" name="Text Box 2">
          <a:extLst>
            <a:ext uri="{FF2B5EF4-FFF2-40B4-BE49-F238E27FC236}">
              <a16:creationId xmlns:a16="http://schemas.microsoft.com/office/drawing/2014/main" id="{00000000-0008-0000-0E00-000006000000}"/>
            </a:ext>
          </a:extLst>
        </xdr:cNvPr>
        <xdr:cNvSpPr txBox="1">
          <a:spLocks noChangeArrowheads="1"/>
        </xdr:cNvSpPr>
      </xdr:nvSpPr>
      <xdr:spPr>
        <a:xfrm>
          <a:off x="705485" y="2028190"/>
          <a:ext cx="17780" cy="10795"/>
        </a:xfrm>
        <a:prstGeom prst="rect">
          <a:avLst/>
        </a:prstGeom>
        <a:noFill/>
        <a:ln w="9525">
          <a:noFill/>
          <a:miter lim="800000"/>
          <a:headEnd/>
          <a:tailEnd/>
        </a:ln>
      </xdr:spPr>
    </xdr:sp>
    <xdr:clientData/>
  </xdr:twoCellAnchor>
  <xdr:twoCellAnchor editAs="oneCell">
    <xdr:from>
      <xdr:col>2</xdr:col>
      <xdr:colOff>57785</xdr:colOff>
      <xdr:row>9</xdr:row>
      <xdr:rowOff>113665</xdr:rowOff>
    </xdr:from>
    <xdr:to>
      <xdr:col>2</xdr:col>
      <xdr:colOff>80327</xdr:colOff>
      <xdr:row>9</xdr:row>
      <xdr:rowOff>124460</xdr:rowOff>
    </xdr:to>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a:xfrm>
          <a:off x="705485" y="2028190"/>
          <a:ext cx="17780" cy="10795"/>
        </a:xfrm>
        <a:prstGeom prst="rect">
          <a:avLst/>
        </a:prstGeom>
        <a:noFill/>
        <a:ln w="9525">
          <a:noFill/>
          <a:miter lim="800000"/>
          <a:headEnd/>
          <a:tailEnd/>
        </a:ln>
      </xdr:spPr>
    </xdr:sp>
    <xdr:clientData/>
  </xdr:twoCellAnchor>
  <xdr:oneCellAnchor>
    <xdr:from>
      <xdr:col>2</xdr:col>
      <xdr:colOff>57785</xdr:colOff>
      <xdr:row>15</xdr:row>
      <xdr:rowOff>0</xdr:rowOff>
    </xdr:from>
    <xdr:ext cx="89217" cy="209550"/>
    <xdr:sp macro="" textlink="">
      <xdr:nvSpPr>
        <xdr:cNvPr id="14" name="Text Box 1">
          <a:extLst>
            <a:ext uri="{FF2B5EF4-FFF2-40B4-BE49-F238E27FC236}">
              <a16:creationId xmlns:a16="http://schemas.microsoft.com/office/drawing/2014/main" id="{DC1747C5-3BA6-426C-866C-3BD2D872650D}"/>
            </a:ext>
          </a:extLst>
        </xdr:cNvPr>
        <xdr:cNvSpPr txBox="1">
          <a:spLocks noChangeArrowheads="1"/>
        </xdr:cNvSpPr>
      </xdr:nvSpPr>
      <xdr:spPr>
        <a:xfrm>
          <a:off x="712629" y="202406"/>
          <a:ext cx="89217" cy="209550"/>
        </a:xfrm>
        <a:prstGeom prst="rect">
          <a:avLst/>
        </a:prstGeom>
        <a:noFill/>
        <a:ln w="9525">
          <a:noFill/>
          <a:miter lim="800000"/>
          <a:headEnd/>
          <a:tailEnd/>
        </a:ln>
      </xdr:spPr>
    </xdr:sp>
    <xdr:clientData/>
  </xdr:oneCellAnchor>
  <xdr:oneCellAnchor>
    <xdr:from>
      <xdr:col>2</xdr:col>
      <xdr:colOff>57785</xdr:colOff>
      <xdr:row>15</xdr:row>
      <xdr:rowOff>0</xdr:rowOff>
    </xdr:from>
    <xdr:ext cx="89217" cy="209550"/>
    <xdr:sp macro="" textlink="">
      <xdr:nvSpPr>
        <xdr:cNvPr id="15" name="Text Box 1">
          <a:extLst>
            <a:ext uri="{FF2B5EF4-FFF2-40B4-BE49-F238E27FC236}">
              <a16:creationId xmlns:a16="http://schemas.microsoft.com/office/drawing/2014/main" id="{25C627E2-8C33-4222-9F0B-3D3876711785}"/>
            </a:ext>
          </a:extLst>
        </xdr:cNvPr>
        <xdr:cNvSpPr txBox="1">
          <a:spLocks noChangeArrowheads="1"/>
        </xdr:cNvSpPr>
      </xdr:nvSpPr>
      <xdr:spPr>
        <a:xfrm>
          <a:off x="712629" y="202406"/>
          <a:ext cx="89217" cy="209550"/>
        </a:xfrm>
        <a:prstGeom prst="rect">
          <a:avLst/>
        </a:prstGeom>
        <a:noFill/>
        <a:ln w="9525">
          <a:noFill/>
          <a:miter lim="800000"/>
          <a:headEnd/>
          <a:tailEnd/>
        </a:ln>
      </xdr:spPr>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57785</xdr:colOff>
      <xdr:row>10</xdr:row>
      <xdr:rowOff>114935</xdr:rowOff>
    </xdr:from>
    <xdr:to>
      <xdr:col>2</xdr:col>
      <xdr:colOff>0</xdr:colOff>
      <xdr:row>10</xdr:row>
      <xdr:rowOff>123825</xdr:rowOff>
    </xdr:to>
    <xdr:sp macro="" textlink="">
      <xdr:nvSpPr>
        <xdr:cNvPr id="9217" name="Text Box 2">
          <a:extLst>
            <a:ext uri="{FF2B5EF4-FFF2-40B4-BE49-F238E27FC236}">
              <a16:creationId xmlns:a16="http://schemas.microsoft.com/office/drawing/2014/main" id="{00000000-0008-0000-1100-000001240000}"/>
            </a:ext>
          </a:extLst>
        </xdr:cNvPr>
        <xdr:cNvSpPr txBox="1">
          <a:spLocks noChangeArrowheads="1"/>
        </xdr:cNvSpPr>
      </xdr:nvSpPr>
      <xdr:spPr>
        <a:xfrm>
          <a:off x="648335" y="2266315"/>
          <a:ext cx="8890" cy="8890"/>
        </a:xfrm>
        <a:prstGeom prst="rect">
          <a:avLst/>
        </a:prstGeom>
        <a:noFill/>
        <a:ln w="9525">
          <a:noFill/>
          <a:miter lim="800000"/>
          <a:headEnd/>
          <a:tailEnd/>
        </a:ln>
      </xdr:spPr>
    </xdr:sp>
    <xdr:clientData/>
  </xdr:twoCellAnchor>
  <xdr:twoCellAnchor editAs="oneCell">
    <xdr:from>
      <xdr:col>1</xdr:col>
      <xdr:colOff>57785</xdr:colOff>
      <xdr:row>10</xdr:row>
      <xdr:rowOff>114935</xdr:rowOff>
    </xdr:from>
    <xdr:to>
      <xdr:col>2</xdr:col>
      <xdr:colOff>0</xdr:colOff>
      <xdr:row>10</xdr:row>
      <xdr:rowOff>123825</xdr:rowOff>
    </xdr:to>
    <xdr:sp macro="" textlink="">
      <xdr:nvSpPr>
        <xdr:cNvPr id="9218" name="Text Box 3">
          <a:extLst>
            <a:ext uri="{FF2B5EF4-FFF2-40B4-BE49-F238E27FC236}">
              <a16:creationId xmlns:a16="http://schemas.microsoft.com/office/drawing/2014/main" id="{00000000-0008-0000-1100-000002240000}"/>
            </a:ext>
          </a:extLst>
        </xdr:cNvPr>
        <xdr:cNvSpPr txBox="1">
          <a:spLocks noChangeArrowheads="1"/>
        </xdr:cNvSpPr>
      </xdr:nvSpPr>
      <xdr:spPr>
        <a:xfrm>
          <a:off x="648335" y="2266315"/>
          <a:ext cx="8890" cy="8890"/>
        </a:xfrm>
        <a:prstGeom prst="rect">
          <a:avLst/>
        </a:prstGeom>
        <a:noFill/>
        <a:ln w="9525">
          <a:noFill/>
          <a:miter lim="800000"/>
          <a:headEnd/>
          <a:tailEnd/>
        </a:ln>
      </xdr:spPr>
    </xdr:sp>
    <xdr:clientData/>
  </xdr:twoCellAnchor>
  <xdr:twoCellAnchor editAs="oneCell">
    <xdr:from>
      <xdr:col>1</xdr:col>
      <xdr:colOff>57785</xdr:colOff>
      <xdr:row>24</xdr:row>
      <xdr:rowOff>114935</xdr:rowOff>
    </xdr:from>
    <xdr:to>
      <xdr:col>2</xdr:col>
      <xdr:colOff>0</xdr:colOff>
      <xdr:row>24</xdr:row>
      <xdr:rowOff>123825</xdr:rowOff>
    </xdr:to>
    <xdr:sp macro="" textlink="">
      <xdr:nvSpPr>
        <xdr:cNvPr id="9219" name="Text Box 2">
          <a:extLst>
            <a:ext uri="{FF2B5EF4-FFF2-40B4-BE49-F238E27FC236}">
              <a16:creationId xmlns:a16="http://schemas.microsoft.com/office/drawing/2014/main" id="{00000000-0008-0000-1100-000003240000}"/>
            </a:ext>
          </a:extLst>
        </xdr:cNvPr>
        <xdr:cNvSpPr txBox="1">
          <a:spLocks noChangeArrowheads="1"/>
        </xdr:cNvSpPr>
      </xdr:nvSpPr>
      <xdr:spPr>
        <a:xfrm>
          <a:off x="648335" y="5611495"/>
          <a:ext cx="8890" cy="8890"/>
        </a:xfrm>
        <a:prstGeom prst="rect">
          <a:avLst/>
        </a:prstGeom>
        <a:noFill/>
        <a:ln w="9525">
          <a:noFill/>
          <a:miter lim="800000"/>
          <a:headEnd/>
          <a:tailEnd/>
        </a:ln>
      </xdr:spPr>
    </xdr:sp>
    <xdr:clientData/>
  </xdr:twoCellAnchor>
  <xdr:twoCellAnchor editAs="oneCell">
    <xdr:from>
      <xdr:col>1</xdr:col>
      <xdr:colOff>57785</xdr:colOff>
      <xdr:row>24</xdr:row>
      <xdr:rowOff>114935</xdr:rowOff>
    </xdr:from>
    <xdr:to>
      <xdr:col>2</xdr:col>
      <xdr:colOff>0</xdr:colOff>
      <xdr:row>24</xdr:row>
      <xdr:rowOff>123825</xdr:rowOff>
    </xdr:to>
    <xdr:sp macro="" textlink="">
      <xdr:nvSpPr>
        <xdr:cNvPr id="9220" name="Text Box 3">
          <a:extLst>
            <a:ext uri="{FF2B5EF4-FFF2-40B4-BE49-F238E27FC236}">
              <a16:creationId xmlns:a16="http://schemas.microsoft.com/office/drawing/2014/main" id="{00000000-0008-0000-1100-000004240000}"/>
            </a:ext>
          </a:extLst>
        </xdr:cNvPr>
        <xdr:cNvSpPr txBox="1">
          <a:spLocks noChangeArrowheads="1"/>
        </xdr:cNvSpPr>
      </xdr:nvSpPr>
      <xdr:spPr>
        <a:xfrm>
          <a:off x="648335" y="5611495"/>
          <a:ext cx="8890" cy="8890"/>
        </a:xfrm>
        <a:prstGeom prst="rect">
          <a:avLst/>
        </a:prstGeom>
        <a:noFill/>
        <a:ln w="9525">
          <a:noFill/>
          <a:miter lim="800000"/>
          <a:headEnd/>
          <a:tailEnd/>
        </a:ln>
      </xdr:spPr>
    </xdr:sp>
    <xdr:clientData/>
  </xdr:twoCellAnchor>
  <xdr:twoCellAnchor editAs="oneCell">
    <xdr:from>
      <xdr:col>1</xdr:col>
      <xdr:colOff>57785</xdr:colOff>
      <xdr:row>9</xdr:row>
      <xdr:rowOff>114935</xdr:rowOff>
    </xdr:from>
    <xdr:to>
      <xdr:col>2</xdr:col>
      <xdr:colOff>0</xdr:colOff>
      <xdr:row>9</xdr:row>
      <xdr:rowOff>123825</xdr:rowOff>
    </xdr:to>
    <xdr:sp macro="" textlink="">
      <xdr:nvSpPr>
        <xdr:cNvPr id="6" name="Text Box 2">
          <a:extLst>
            <a:ext uri="{FF2B5EF4-FFF2-40B4-BE49-F238E27FC236}">
              <a16:creationId xmlns:a16="http://schemas.microsoft.com/office/drawing/2014/main" id="{00000000-0008-0000-1100-000006000000}"/>
            </a:ext>
          </a:extLst>
        </xdr:cNvPr>
        <xdr:cNvSpPr txBox="1">
          <a:spLocks noChangeArrowheads="1"/>
        </xdr:cNvSpPr>
      </xdr:nvSpPr>
      <xdr:spPr>
        <a:xfrm>
          <a:off x="648335" y="1962785"/>
          <a:ext cx="8890" cy="8890"/>
        </a:xfrm>
        <a:prstGeom prst="rect">
          <a:avLst/>
        </a:prstGeom>
        <a:noFill/>
        <a:ln w="9525">
          <a:noFill/>
          <a:miter lim="800000"/>
          <a:headEnd/>
          <a:tailEnd/>
        </a:ln>
      </xdr:spPr>
    </xdr:sp>
    <xdr:clientData/>
  </xdr:twoCellAnchor>
  <xdr:twoCellAnchor editAs="oneCell">
    <xdr:from>
      <xdr:col>1</xdr:col>
      <xdr:colOff>57785</xdr:colOff>
      <xdr:row>9</xdr:row>
      <xdr:rowOff>114935</xdr:rowOff>
    </xdr:from>
    <xdr:to>
      <xdr:col>2</xdr:col>
      <xdr:colOff>0</xdr:colOff>
      <xdr:row>9</xdr:row>
      <xdr:rowOff>123825</xdr:rowOff>
    </xdr:to>
    <xdr:sp macro="" textlink="">
      <xdr:nvSpPr>
        <xdr:cNvPr id="7" name="Text Box 3">
          <a:extLst>
            <a:ext uri="{FF2B5EF4-FFF2-40B4-BE49-F238E27FC236}">
              <a16:creationId xmlns:a16="http://schemas.microsoft.com/office/drawing/2014/main" id="{00000000-0008-0000-1100-000007000000}"/>
            </a:ext>
          </a:extLst>
        </xdr:cNvPr>
        <xdr:cNvSpPr txBox="1">
          <a:spLocks noChangeArrowheads="1"/>
        </xdr:cNvSpPr>
      </xdr:nvSpPr>
      <xdr:spPr>
        <a:xfrm>
          <a:off x="648335" y="1962785"/>
          <a:ext cx="8890" cy="8890"/>
        </a:xfrm>
        <a:prstGeom prst="rect">
          <a:avLst/>
        </a:prstGeom>
        <a:noFill/>
        <a:ln w="9525">
          <a:noFill/>
          <a:miter lim="800000"/>
          <a:headEnd/>
          <a:tailEnd/>
        </a:ln>
      </xdr:spPr>
    </xdr:sp>
    <xdr:clientData/>
  </xdr:twoCellAnchor>
  <xdr:twoCellAnchor editAs="oneCell">
    <xdr:from>
      <xdr:col>1</xdr:col>
      <xdr:colOff>57785</xdr:colOff>
      <xdr:row>21</xdr:row>
      <xdr:rowOff>114935</xdr:rowOff>
    </xdr:from>
    <xdr:to>
      <xdr:col>2</xdr:col>
      <xdr:colOff>0</xdr:colOff>
      <xdr:row>21</xdr:row>
      <xdr:rowOff>123825</xdr:rowOff>
    </xdr:to>
    <xdr:sp macro="" textlink="">
      <xdr:nvSpPr>
        <xdr:cNvPr id="8" name="Text Box 2">
          <a:extLst>
            <a:ext uri="{FF2B5EF4-FFF2-40B4-BE49-F238E27FC236}">
              <a16:creationId xmlns:a16="http://schemas.microsoft.com/office/drawing/2014/main" id="{00000000-0008-0000-1100-000008000000}"/>
            </a:ext>
          </a:extLst>
        </xdr:cNvPr>
        <xdr:cNvSpPr txBox="1">
          <a:spLocks noChangeArrowheads="1"/>
        </xdr:cNvSpPr>
      </xdr:nvSpPr>
      <xdr:spPr>
        <a:xfrm>
          <a:off x="648335" y="4725035"/>
          <a:ext cx="8890" cy="8890"/>
        </a:xfrm>
        <a:prstGeom prst="rect">
          <a:avLst/>
        </a:prstGeom>
        <a:noFill/>
        <a:ln w="9525">
          <a:noFill/>
          <a:miter lim="800000"/>
          <a:headEnd/>
          <a:tailEnd/>
        </a:ln>
      </xdr:spPr>
    </xdr:sp>
    <xdr:clientData/>
  </xdr:twoCellAnchor>
  <xdr:twoCellAnchor editAs="oneCell">
    <xdr:from>
      <xdr:col>1</xdr:col>
      <xdr:colOff>57785</xdr:colOff>
      <xdr:row>21</xdr:row>
      <xdr:rowOff>114935</xdr:rowOff>
    </xdr:from>
    <xdr:to>
      <xdr:col>2</xdr:col>
      <xdr:colOff>0</xdr:colOff>
      <xdr:row>21</xdr:row>
      <xdr:rowOff>123825</xdr:rowOff>
    </xdr:to>
    <xdr:sp macro="" textlink="">
      <xdr:nvSpPr>
        <xdr:cNvPr id="9" name="Text Box 3">
          <a:extLst>
            <a:ext uri="{FF2B5EF4-FFF2-40B4-BE49-F238E27FC236}">
              <a16:creationId xmlns:a16="http://schemas.microsoft.com/office/drawing/2014/main" id="{00000000-0008-0000-1100-000009000000}"/>
            </a:ext>
          </a:extLst>
        </xdr:cNvPr>
        <xdr:cNvSpPr txBox="1">
          <a:spLocks noChangeArrowheads="1"/>
        </xdr:cNvSpPr>
      </xdr:nvSpPr>
      <xdr:spPr>
        <a:xfrm>
          <a:off x="648335" y="4725035"/>
          <a:ext cx="8890" cy="8890"/>
        </a:xfrm>
        <a:prstGeom prst="rect">
          <a:avLst/>
        </a:prstGeom>
        <a:noFill/>
        <a:ln w="9525">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227804</xdr:colOff>
      <xdr:row>158</xdr:row>
      <xdr:rowOff>45560</xdr:rowOff>
    </xdr:from>
    <xdr:to>
      <xdr:col>20</xdr:col>
      <xdr:colOff>440532</xdr:colOff>
      <xdr:row>161</xdr:row>
      <xdr:rowOff>178593</xdr:rowOff>
    </xdr:to>
    <xdr:sp macro="" textlink="">
      <xdr:nvSpPr>
        <xdr:cNvPr id="10241" name="右中かっこ 1">
          <a:extLst>
            <a:ext uri="{FF2B5EF4-FFF2-40B4-BE49-F238E27FC236}">
              <a16:creationId xmlns:a16="http://schemas.microsoft.com/office/drawing/2014/main" id="{00000000-0008-0000-2D00-000001280000}"/>
            </a:ext>
          </a:extLst>
        </xdr:cNvPr>
        <xdr:cNvSpPr/>
      </xdr:nvSpPr>
      <xdr:spPr>
        <a:xfrm>
          <a:off x="9371804" y="40979248"/>
          <a:ext cx="212728" cy="918845"/>
        </a:xfrm>
        <a:prstGeom prst="rightBrace">
          <a:avLst>
            <a:gd name="adj1" fmla="val 8333"/>
            <a:gd name="adj2" fmla="val 34451"/>
          </a:avLst>
        </a:prstGeom>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20</xdr:col>
      <xdr:colOff>261938</xdr:colOff>
      <xdr:row>100</xdr:row>
      <xdr:rowOff>61911</xdr:rowOff>
    </xdr:from>
    <xdr:to>
      <xdr:col>20</xdr:col>
      <xdr:colOff>415598</xdr:colOff>
      <xdr:row>102</xdr:row>
      <xdr:rowOff>204151</xdr:rowOff>
    </xdr:to>
    <xdr:sp macro="" textlink="">
      <xdr:nvSpPr>
        <xdr:cNvPr id="10242" name="右中かっこ 3">
          <a:extLst>
            <a:ext uri="{FF2B5EF4-FFF2-40B4-BE49-F238E27FC236}">
              <a16:creationId xmlns:a16="http://schemas.microsoft.com/office/drawing/2014/main" id="{00000000-0008-0000-2D00-000002280000}"/>
            </a:ext>
          </a:extLst>
        </xdr:cNvPr>
        <xdr:cNvSpPr/>
      </xdr:nvSpPr>
      <xdr:spPr>
        <a:xfrm>
          <a:off x="9405938" y="25779411"/>
          <a:ext cx="153660" cy="66611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wsDr>
</file>

<file path=xl/drawings/drawing2.xml><?xml version="1.0" encoding="utf-8"?>
<c:userShapes xmlns:c="http://schemas.openxmlformats.org/drawingml/2006/chart">
  <cdr:relSizeAnchor xmlns:cdr="http://schemas.openxmlformats.org/drawingml/2006/chartDrawing">
    <cdr:from>
      <cdr:x>0.90909</cdr:x>
      <cdr:y>0.87025</cdr:y>
    </cdr:from>
    <cdr:to>
      <cdr:x>0.99384</cdr:x>
      <cdr:y>0.95775</cdr:y>
    </cdr:to>
    <cdr:sp macro="" textlink="">
      <cdr:nvSpPr>
        <cdr:cNvPr id="13313" name="テキスト ボックス 33"/>
        <cdr:cNvSpPr txBox="1"/>
      </cdr:nvSpPr>
      <cdr:spPr>
        <a:xfrm xmlns:a="http://schemas.openxmlformats.org/drawingml/2006/main">
          <a:off x="5619143" y="2097703"/>
          <a:ext cx="523847" cy="2109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dk1"/>
        </a:fontRef>
      </cdr:style>
      <cdr:txBody>
        <a:bodyPr xmlns:a="http://schemas.openxmlformats.org/drawingml/2006/main" vertOverflow="overflow" horzOverflow="overflow" wrap="square" rtlCol="0" anchor="t"/>
        <a:lstStyle xmlns:a="http://schemas.openxmlformats.org/drawingml/2006/main">
          <a:lvl1pPr marL="0" indent="0"/>
          <a:lvl2pPr marL="457200" indent="0"/>
          <a:lvl3pPr marL="914400" indent="0"/>
          <a:lvl4pPr marL="1371600" indent="0"/>
          <a:lvl5pPr marL="1828800" indent="0"/>
          <a:lvl6pPr marL="2286000" indent="0"/>
          <a:lvl7pPr marL="2743200" indent="0"/>
          <a:lvl8pPr marL="3200400" indent="0"/>
          <a:lvl9pPr marL="3657600" indent="0"/>
        </a:lstStyle>
        <a:p xmlns:a="http://schemas.openxmlformats.org/drawingml/2006/main">
          <a:r>
            <a:rPr kumimoji="1" lang="ja-JP" altLang="en-US" sz="900"/>
            <a:t>年度</a:t>
          </a:r>
          <a:endParaRPr kumimoji="1" lang="en-US" altLang="ja-JP" sz="900"/>
        </a:p>
        <a:p xmlns:a="http://schemas.openxmlformats.org/drawingml/2006/main">
          <a:endParaRPr kumimoji="1" lang="ja-JP" altLang="en-US" sz="900"/>
        </a:p>
      </cdr:txBody>
    </cdr:sp>
  </cdr:relSizeAnchor>
</c:userShapes>
</file>

<file path=xl/drawings/drawing3.xml><?xml version="1.0" encoding="utf-8"?>
<c:userShapes xmlns:c="http://schemas.openxmlformats.org/drawingml/2006/chart">
  <cdr:relSizeAnchor xmlns:cdr="http://schemas.openxmlformats.org/drawingml/2006/chartDrawing">
    <cdr:from>
      <cdr:x>0.01275</cdr:x>
      <cdr:y>0.824</cdr:y>
    </cdr:from>
    <cdr:to>
      <cdr:x>0.09025</cdr:x>
      <cdr:y>0.9135</cdr:y>
    </cdr:to>
    <cdr:sp macro="" textlink="">
      <cdr:nvSpPr>
        <cdr:cNvPr id="14337" name="Text Box 1"/>
        <cdr:cNvSpPr txBox="1">
          <a:spLocks xmlns:a="http://schemas.openxmlformats.org/drawingml/2006/main" noChangeArrowheads="1"/>
        </cdr:cNvSpPr>
      </cdr:nvSpPr>
      <cdr:spPr>
        <a:xfrm xmlns:a="http://schemas.openxmlformats.org/drawingml/2006/main">
          <a:off x="79780" y="1648206"/>
          <a:ext cx="484939" cy="17902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horzOverflow="overflow" wrap="square" lIns="0" tIns="18288" rIns="27432" bIns="0" anchor="t" upright="1"/>
        <a:lstStyle xmlns:a="http://schemas.openxmlformats.org/drawingml/2006/main"/>
        <a:p xmlns:a="http://schemas.openxmlformats.org/drawingml/2006/main">
          <a:pPr algn="r" rtl="0">
            <a:defRPr sz="1000"/>
          </a:pPr>
          <a:r>
            <a:rPr lang="en-US" altLang="ja-JP" sz="1000" b="0" i="0" u="none" strike="noStrike" baseline="0">
              <a:solidFill>
                <a:srgbClr val="000000"/>
              </a:solidFill>
              <a:latin typeface="+mn-ea"/>
              <a:ea typeface="+mn-ea"/>
            </a:rPr>
            <a:t>0</a:t>
          </a:r>
        </a:p>
      </cdr:txBody>
    </cdr:sp>
  </cdr:relSizeAnchor>
</c:userShapes>
</file>

<file path=xl/drawings/drawing4.xml><?xml version="1.0" encoding="utf-8"?>
<c:userShapes xmlns:c="http://schemas.openxmlformats.org/drawingml/2006/chart">
  <cdr:relSizeAnchor xmlns:cdr="http://schemas.openxmlformats.org/drawingml/2006/chartDrawing">
    <cdr:from>
      <cdr:x>0.09202</cdr:x>
      <cdr:y>0.789</cdr:y>
    </cdr:from>
    <cdr:to>
      <cdr:x>0.87499</cdr:x>
      <cdr:y>0.85437</cdr:y>
    </cdr:to>
    <cdr:sp macro="" textlink="">
      <cdr:nvSpPr>
        <cdr:cNvPr id="16385" name="Freeform 49"/>
        <cdr:cNvSpPr/>
      </cdr:nvSpPr>
      <cdr:spPr>
        <a:xfrm xmlns:a="http://schemas.openxmlformats.org/drawingml/2006/main">
          <a:off x="595951" y="1960972"/>
          <a:ext cx="5070790" cy="162468"/>
        </a:xfrm>
        <a:custGeom xmlns:a="http://schemas.openxmlformats.org/drawingml/2006/main">
          <a:avLst/>
          <a:gdLst>
            <a:gd name="T0" fmla="*/ 2147483520 w 1627"/>
            <a:gd name="T1" fmla="*/ 2147483520 h 74"/>
            <a:gd name="T2" fmla="*/ 2147483520 w 1627"/>
            <a:gd name="T3" fmla="*/ 2147483520 h 74"/>
            <a:gd name="T4" fmla="*/ 2147483520 w 1627"/>
            <a:gd name="T5" fmla="*/ 2147483520 h 74"/>
            <a:gd name="T6" fmla="*/ 2147483520 w 1627"/>
            <a:gd name="T7" fmla="*/ 2147483520 h 74"/>
            <a:gd name="T8" fmla="*/ 2147483520 w 1627"/>
            <a:gd name="T9" fmla="*/ 2147483520 h 74"/>
            <a:gd name="T10" fmla="*/ 2147483520 w 1627"/>
            <a:gd name="T11" fmla="*/ 2147483520 h 74"/>
            <a:gd name="T12" fmla="*/ 2147483520 w 1627"/>
            <a:gd name="T13" fmla="*/ 2147483520 h 74"/>
            <a:gd name="T14" fmla="*/ 2147483520 w 1627"/>
            <a:gd name="T15" fmla="*/ 2147483520 h 74"/>
            <a:gd name="T16" fmla="*/ 2147483520 w 1627"/>
            <a:gd name="T17" fmla="*/ 2147483520 h 74"/>
            <a:gd name="T18" fmla="*/ 2147483520 w 1627"/>
            <a:gd name="T19" fmla="*/ 2147483520 h 74"/>
            <a:gd name="T20" fmla="*/ 2147483520 w 1627"/>
            <a:gd name="T21" fmla="*/ 2147483520 h 74"/>
            <a:gd name="T22" fmla="*/ 2147483520 w 1627"/>
            <a:gd name="T23" fmla="*/ 2147483520 h 74"/>
            <a:gd name="T24" fmla="*/ 2147483520 w 1627"/>
            <a:gd name="T25" fmla="*/ 2147483520 h 74"/>
            <a:gd name="T26" fmla="*/ 2147483520 w 1627"/>
            <a:gd name="T27" fmla="*/ 2147483520 h 74"/>
            <a:gd name="T28" fmla="*/ 2147483520 w 1627"/>
            <a:gd name="T29" fmla="*/ 2147483520 h 74"/>
            <a:gd name="T30" fmla="*/ 2147483520 w 1627"/>
            <a:gd name="T31" fmla="*/ 2147483520 h 74"/>
            <a:gd name="T32" fmla="*/ 2147483520 w 1627"/>
            <a:gd name="T33" fmla="*/ 2147483520 h 74"/>
            <a:gd name="T34" fmla="*/ 2147483520 w 1627"/>
            <a:gd name="T35" fmla="*/ 2147483520 h 74"/>
            <a:gd name="T36" fmla="*/ 2147483520 w 1627"/>
            <a:gd name="T37" fmla="*/ 2147483520 h 74"/>
            <a:gd name="T38" fmla="*/ 2147483520 w 1627"/>
            <a:gd name="T39" fmla="*/ 2147483520 h 74"/>
            <a:gd name="T40" fmla="*/ 2147483520 w 1627"/>
            <a:gd name="T41" fmla="*/ 2147483520 h 74"/>
            <a:gd name="T42" fmla="*/ 0 w 1627"/>
            <a:gd name="T43" fmla="*/ 2147483520 h 74"/>
            <a:gd name="T44" fmla="*/ 2147483520 w 1627"/>
            <a:gd name="T45" fmla="*/ 2147483520 h 74"/>
            <a:gd name="T46" fmla="*/ 2147483520 w 1627"/>
            <a:gd name="T47" fmla="*/ 2147483520 h 74"/>
            <a:gd name="T48" fmla="*/ 2147483520 w 1627"/>
            <a:gd name="T49" fmla="*/ 2147483520 h 74"/>
            <a:gd name="T50" fmla="*/ 2147483520 w 1627"/>
            <a:gd name="T51" fmla="*/ 2147483520 h 74"/>
            <a:gd name="T52" fmla="*/ 2147483520 w 1627"/>
            <a:gd name="T53" fmla="*/ 2147483520 h 74"/>
            <a:gd name="T54" fmla="*/ 2147483520 w 1627"/>
            <a:gd name="T55" fmla="*/ 2147483520 h 74"/>
            <a:gd name="T56" fmla="*/ 2147483520 w 1627"/>
            <a:gd name="T57" fmla="*/ 2147483520 h 74"/>
            <a:gd name="T58" fmla="*/ 2147483520 w 1627"/>
            <a:gd name="T59" fmla="*/ 2147483520 h 74"/>
            <a:gd name="T60" fmla="*/ 2147483520 w 1627"/>
            <a:gd name="T61" fmla="*/ 2147483520 h 74"/>
            <a:gd name="T62" fmla="*/ 2147483520 w 1627"/>
            <a:gd name="T63" fmla="*/ 2147483520 h 74"/>
            <a:gd name="T64" fmla="*/ 2147483520 w 1627"/>
            <a:gd name="T65" fmla="*/ 2147483520 h 74"/>
            <a:gd name="T66" fmla="*/ 2147483520 w 1627"/>
            <a:gd name="T67" fmla="*/ 2147483520 h 74"/>
            <a:gd name="T68" fmla="*/ 2147483520 w 1627"/>
            <a:gd name="T69" fmla="*/ 2147483520 h 74"/>
            <a:gd name="T70" fmla="*/ 2147483520 w 1627"/>
            <a:gd name="T71" fmla="*/ 2147483520 h 74"/>
            <a:gd name="T72" fmla="*/ 2147483520 w 1627"/>
            <a:gd name="T73" fmla="*/ 2147483520 h 74"/>
            <a:gd name="T74" fmla="*/ 2147483520 w 1627"/>
            <a:gd name="T75" fmla="*/ 2147483520 h 74"/>
            <a:gd name="T76" fmla="*/ 2147483520 w 1627"/>
            <a:gd name="T77" fmla="*/ 2147483520 h 74"/>
            <a:gd name="T78" fmla="*/ 2147483520 w 1627"/>
            <a:gd name="T79" fmla="*/ 2147483520 h 74"/>
            <a:gd name="T80" fmla="*/ 2147483520 w 1627"/>
            <a:gd name="T81" fmla="*/ 2147483520 h 74"/>
            <a:gd name="T82" fmla="*/ 2147483520 w 1627"/>
            <a:gd name="T83" fmla="*/ 2147483520 h 74"/>
            <a:gd name="T84" fmla="*/ 2147483520 w 1627"/>
            <a:gd name="T85" fmla="*/ 2147483520 h 74"/>
            <a:gd name="T86" fmla="*/ 2147483520 w 1627"/>
            <a:gd name="T87" fmla="*/ 2147483520 h 74"/>
            <a:gd name="T88" fmla="*/ 2147483520 w 1627"/>
            <a:gd name="T89" fmla="*/ 2147483520 h 74"/>
            <a:gd name="T90" fmla="*/ 2147483520 w 1627"/>
            <a:gd name="T91" fmla="*/ 2147483520 h 74"/>
            <a:gd name="T92" fmla="*/ 2147483520 w 1627"/>
            <a:gd name="T93" fmla="*/ 2147483520 h 74"/>
            <a:gd name="T94" fmla="*/ 2147483520 w 1627"/>
            <a:gd name="T95" fmla="*/ 2147483520 h 7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627"/>
            <a:gd name="T145" fmla="*/ 0 h 74"/>
            <a:gd name="T146" fmla="*/ 1627 w 1627"/>
            <a:gd name="T147" fmla="*/ 74 h 74"/>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627" h="74">
              <a:moveTo>
                <a:pt x="1551" y="19"/>
              </a:moveTo>
              <a:cubicBezTo>
                <a:pt x="1525" y="44"/>
                <a:pt x="1525" y="44"/>
                <a:pt x="1525" y="44"/>
              </a:cubicBezTo>
              <a:cubicBezTo>
                <a:pt x="1513" y="57"/>
                <a:pt x="1493" y="57"/>
                <a:pt x="1481" y="44"/>
              </a:cubicBezTo>
              <a:cubicBezTo>
                <a:pt x="1455" y="19"/>
                <a:pt x="1455" y="19"/>
                <a:pt x="1455" y="19"/>
              </a:cubicBezTo>
              <a:cubicBezTo>
                <a:pt x="1437" y="0"/>
                <a:pt x="1407" y="0"/>
                <a:pt x="1388" y="19"/>
              </a:cubicBezTo>
              <a:cubicBezTo>
                <a:pt x="1363" y="44"/>
                <a:pt x="1363" y="44"/>
                <a:pt x="1363" y="44"/>
              </a:cubicBezTo>
              <a:cubicBezTo>
                <a:pt x="1350" y="57"/>
                <a:pt x="1330" y="57"/>
                <a:pt x="1318" y="44"/>
              </a:cubicBezTo>
              <a:cubicBezTo>
                <a:pt x="1293" y="19"/>
                <a:pt x="1293" y="19"/>
                <a:pt x="1293" y="19"/>
              </a:cubicBezTo>
              <a:cubicBezTo>
                <a:pt x="1274" y="0"/>
                <a:pt x="1244" y="0"/>
                <a:pt x="1225" y="19"/>
              </a:cubicBezTo>
              <a:cubicBezTo>
                <a:pt x="1200" y="44"/>
                <a:pt x="1200" y="44"/>
                <a:pt x="1200" y="44"/>
              </a:cubicBezTo>
              <a:cubicBezTo>
                <a:pt x="1188" y="57"/>
                <a:pt x="1168" y="57"/>
                <a:pt x="1155" y="44"/>
              </a:cubicBezTo>
              <a:cubicBezTo>
                <a:pt x="1130" y="19"/>
                <a:pt x="1130" y="19"/>
                <a:pt x="1130" y="19"/>
              </a:cubicBezTo>
              <a:cubicBezTo>
                <a:pt x="1112" y="0"/>
                <a:pt x="1081" y="0"/>
                <a:pt x="1063" y="19"/>
              </a:cubicBezTo>
              <a:cubicBezTo>
                <a:pt x="1037" y="44"/>
                <a:pt x="1037" y="44"/>
                <a:pt x="1037" y="44"/>
              </a:cubicBezTo>
              <a:cubicBezTo>
                <a:pt x="1025" y="57"/>
                <a:pt x="1005" y="57"/>
                <a:pt x="993" y="44"/>
              </a:cubicBezTo>
              <a:cubicBezTo>
                <a:pt x="967" y="19"/>
                <a:pt x="967" y="19"/>
                <a:pt x="967" y="19"/>
              </a:cubicBezTo>
              <a:cubicBezTo>
                <a:pt x="949" y="0"/>
                <a:pt x="919" y="0"/>
                <a:pt x="900" y="19"/>
              </a:cubicBezTo>
              <a:cubicBezTo>
                <a:pt x="875" y="44"/>
                <a:pt x="875" y="44"/>
                <a:pt x="875" y="44"/>
              </a:cubicBezTo>
              <a:cubicBezTo>
                <a:pt x="862" y="57"/>
                <a:pt x="842" y="57"/>
                <a:pt x="830" y="44"/>
              </a:cubicBezTo>
              <a:cubicBezTo>
                <a:pt x="805" y="19"/>
                <a:pt x="805" y="19"/>
                <a:pt x="805" y="19"/>
              </a:cubicBezTo>
              <a:cubicBezTo>
                <a:pt x="796" y="10"/>
                <a:pt x="784" y="5"/>
                <a:pt x="771" y="5"/>
              </a:cubicBezTo>
              <a:cubicBezTo>
                <a:pt x="758" y="5"/>
                <a:pt x="746" y="10"/>
                <a:pt x="737" y="19"/>
              </a:cubicBezTo>
              <a:cubicBezTo>
                <a:pt x="712" y="44"/>
                <a:pt x="712" y="44"/>
                <a:pt x="712" y="44"/>
              </a:cubicBezTo>
              <a:cubicBezTo>
                <a:pt x="700" y="57"/>
                <a:pt x="680" y="57"/>
                <a:pt x="667" y="44"/>
              </a:cubicBezTo>
              <a:cubicBezTo>
                <a:pt x="642" y="19"/>
                <a:pt x="642" y="19"/>
                <a:pt x="642" y="19"/>
              </a:cubicBezTo>
              <a:cubicBezTo>
                <a:pt x="624" y="0"/>
                <a:pt x="593" y="0"/>
                <a:pt x="575" y="19"/>
              </a:cubicBezTo>
              <a:cubicBezTo>
                <a:pt x="549" y="44"/>
                <a:pt x="549" y="44"/>
                <a:pt x="549" y="44"/>
              </a:cubicBezTo>
              <a:cubicBezTo>
                <a:pt x="537" y="57"/>
                <a:pt x="517" y="57"/>
                <a:pt x="505" y="44"/>
              </a:cubicBezTo>
              <a:cubicBezTo>
                <a:pt x="479" y="19"/>
                <a:pt x="479" y="19"/>
                <a:pt x="479" y="19"/>
              </a:cubicBezTo>
              <a:cubicBezTo>
                <a:pt x="470" y="10"/>
                <a:pt x="459" y="5"/>
                <a:pt x="446" y="5"/>
              </a:cubicBezTo>
              <a:cubicBezTo>
                <a:pt x="433" y="5"/>
                <a:pt x="421" y="10"/>
                <a:pt x="412" y="19"/>
              </a:cubicBezTo>
              <a:cubicBezTo>
                <a:pt x="387" y="44"/>
                <a:pt x="387" y="44"/>
                <a:pt x="387" y="44"/>
              </a:cubicBezTo>
              <a:cubicBezTo>
                <a:pt x="374" y="57"/>
                <a:pt x="354" y="57"/>
                <a:pt x="342" y="44"/>
              </a:cubicBezTo>
              <a:cubicBezTo>
                <a:pt x="317" y="19"/>
                <a:pt x="317" y="19"/>
                <a:pt x="317" y="19"/>
              </a:cubicBezTo>
              <a:cubicBezTo>
                <a:pt x="308" y="10"/>
                <a:pt x="296" y="5"/>
                <a:pt x="283" y="5"/>
              </a:cubicBezTo>
              <a:cubicBezTo>
                <a:pt x="270" y="5"/>
                <a:pt x="258" y="10"/>
                <a:pt x="249" y="19"/>
              </a:cubicBezTo>
              <a:cubicBezTo>
                <a:pt x="224" y="44"/>
                <a:pt x="224" y="44"/>
                <a:pt x="224" y="44"/>
              </a:cubicBezTo>
              <a:cubicBezTo>
                <a:pt x="212" y="57"/>
                <a:pt x="192" y="57"/>
                <a:pt x="179" y="44"/>
              </a:cubicBezTo>
              <a:cubicBezTo>
                <a:pt x="154" y="19"/>
                <a:pt x="154" y="19"/>
                <a:pt x="154" y="19"/>
              </a:cubicBezTo>
              <a:cubicBezTo>
                <a:pt x="145" y="10"/>
                <a:pt x="133" y="5"/>
                <a:pt x="120" y="5"/>
              </a:cubicBezTo>
              <a:cubicBezTo>
                <a:pt x="108" y="5"/>
                <a:pt x="96" y="10"/>
                <a:pt x="87" y="19"/>
              </a:cubicBezTo>
              <a:cubicBezTo>
                <a:pt x="61" y="44"/>
                <a:pt x="61" y="44"/>
                <a:pt x="61" y="44"/>
              </a:cubicBezTo>
              <a:cubicBezTo>
                <a:pt x="49" y="57"/>
                <a:pt x="29" y="57"/>
                <a:pt x="17" y="44"/>
              </a:cubicBezTo>
              <a:cubicBezTo>
                <a:pt x="0" y="28"/>
                <a:pt x="0" y="28"/>
                <a:pt x="0" y="28"/>
              </a:cubicBezTo>
              <a:cubicBezTo>
                <a:pt x="0" y="50"/>
                <a:pt x="0" y="50"/>
                <a:pt x="0" y="50"/>
              </a:cubicBezTo>
              <a:cubicBezTo>
                <a:pt x="5" y="56"/>
                <a:pt x="5" y="56"/>
                <a:pt x="5" y="56"/>
              </a:cubicBezTo>
              <a:cubicBezTo>
                <a:pt x="14" y="65"/>
                <a:pt x="26" y="70"/>
                <a:pt x="39" y="70"/>
              </a:cubicBezTo>
              <a:cubicBezTo>
                <a:pt x="52" y="70"/>
                <a:pt x="64" y="65"/>
                <a:pt x="73" y="56"/>
              </a:cubicBezTo>
              <a:cubicBezTo>
                <a:pt x="98" y="30"/>
                <a:pt x="98" y="30"/>
                <a:pt x="98" y="30"/>
              </a:cubicBezTo>
              <a:cubicBezTo>
                <a:pt x="104" y="24"/>
                <a:pt x="112" y="21"/>
                <a:pt x="120" y="21"/>
              </a:cubicBezTo>
              <a:cubicBezTo>
                <a:pt x="129" y="21"/>
                <a:pt x="137" y="24"/>
                <a:pt x="143" y="30"/>
              </a:cubicBezTo>
              <a:cubicBezTo>
                <a:pt x="168" y="56"/>
                <a:pt x="168" y="56"/>
                <a:pt x="168" y="56"/>
              </a:cubicBezTo>
              <a:cubicBezTo>
                <a:pt x="187" y="74"/>
                <a:pt x="217" y="74"/>
                <a:pt x="235" y="56"/>
              </a:cubicBezTo>
              <a:cubicBezTo>
                <a:pt x="261" y="30"/>
                <a:pt x="261" y="30"/>
                <a:pt x="261" y="30"/>
              </a:cubicBezTo>
              <a:cubicBezTo>
                <a:pt x="267" y="24"/>
                <a:pt x="275" y="21"/>
                <a:pt x="283" y="21"/>
              </a:cubicBezTo>
              <a:cubicBezTo>
                <a:pt x="292" y="21"/>
                <a:pt x="300" y="24"/>
                <a:pt x="305" y="30"/>
              </a:cubicBezTo>
              <a:cubicBezTo>
                <a:pt x="331" y="56"/>
                <a:pt x="331" y="56"/>
                <a:pt x="331" y="56"/>
              </a:cubicBezTo>
              <a:cubicBezTo>
                <a:pt x="349" y="74"/>
                <a:pt x="380" y="74"/>
                <a:pt x="398" y="56"/>
              </a:cubicBezTo>
              <a:cubicBezTo>
                <a:pt x="423" y="30"/>
                <a:pt x="423" y="30"/>
                <a:pt x="423" y="30"/>
              </a:cubicBezTo>
              <a:cubicBezTo>
                <a:pt x="429" y="24"/>
                <a:pt x="437" y="21"/>
                <a:pt x="446" y="21"/>
              </a:cubicBezTo>
              <a:cubicBezTo>
                <a:pt x="454" y="21"/>
                <a:pt x="462" y="24"/>
                <a:pt x="468" y="30"/>
              </a:cubicBezTo>
              <a:cubicBezTo>
                <a:pt x="493" y="56"/>
                <a:pt x="493" y="56"/>
                <a:pt x="493" y="56"/>
              </a:cubicBezTo>
              <a:cubicBezTo>
                <a:pt x="502" y="65"/>
                <a:pt x="514" y="70"/>
                <a:pt x="527" y="70"/>
              </a:cubicBezTo>
              <a:cubicBezTo>
                <a:pt x="540" y="70"/>
                <a:pt x="552" y="65"/>
                <a:pt x="561" y="56"/>
              </a:cubicBezTo>
              <a:cubicBezTo>
                <a:pt x="586" y="30"/>
                <a:pt x="586" y="30"/>
                <a:pt x="586" y="30"/>
              </a:cubicBezTo>
              <a:cubicBezTo>
                <a:pt x="598" y="18"/>
                <a:pt x="618" y="18"/>
                <a:pt x="631" y="30"/>
              </a:cubicBezTo>
              <a:cubicBezTo>
                <a:pt x="656" y="56"/>
                <a:pt x="656" y="56"/>
                <a:pt x="656" y="56"/>
              </a:cubicBezTo>
              <a:cubicBezTo>
                <a:pt x="675" y="74"/>
                <a:pt x="705" y="74"/>
                <a:pt x="723" y="56"/>
              </a:cubicBezTo>
              <a:cubicBezTo>
                <a:pt x="749" y="30"/>
                <a:pt x="749" y="30"/>
                <a:pt x="749" y="30"/>
              </a:cubicBezTo>
              <a:cubicBezTo>
                <a:pt x="755" y="24"/>
                <a:pt x="763" y="21"/>
                <a:pt x="771" y="21"/>
              </a:cubicBezTo>
              <a:cubicBezTo>
                <a:pt x="780" y="21"/>
                <a:pt x="788" y="24"/>
                <a:pt x="793" y="30"/>
              </a:cubicBezTo>
              <a:cubicBezTo>
                <a:pt x="819" y="56"/>
                <a:pt x="819" y="56"/>
                <a:pt x="819" y="56"/>
              </a:cubicBezTo>
              <a:cubicBezTo>
                <a:pt x="837" y="74"/>
                <a:pt x="868" y="74"/>
                <a:pt x="886" y="56"/>
              </a:cubicBezTo>
              <a:cubicBezTo>
                <a:pt x="911" y="30"/>
                <a:pt x="911" y="30"/>
                <a:pt x="911" y="30"/>
              </a:cubicBezTo>
              <a:cubicBezTo>
                <a:pt x="924" y="18"/>
                <a:pt x="944" y="18"/>
                <a:pt x="956" y="30"/>
              </a:cubicBezTo>
              <a:cubicBezTo>
                <a:pt x="981" y="56"/>
                <a:pt x="981" y="56"/>
                <a:pt x="981" y="56"/>
              </a:cubicBezTo>
              <a:cubicBezTo>
                <a:pt x="1000" y="74"/>
                <a:pt x="1030" y="74"/>
                <a:pt x="1049" y="56"/>
              </a:cubicBezTo>
              <a:cubicBezTo>
                <a:pt x="1074" y="30"/>
                <a:pt x="1074" y="30"/>
                <a:pt x="1074" y="30"/>
              </a:cubicBezTo>
              <a:cubicBezTo>
                <a:pt x="1080" y="24"/>
                <a:pt x="1088" y="21"/>
                <a:pt x="1096" y="21"/>
              </a:cubicBezTo>
              <a:cubicBezTo>
                <a:pt x="1105" y="21"/>
                <a:pt x="1113" y="24"/>
                <a:pt x="1119" y="30"/>
              </a:cubicBezTo>
              <a:cubicBezTo>
                <a:pt x="1144" y="56"/>
                <a:pt x="1144" y="56"/>
                <a:pt x="1144" y="56"/>
              </a:cubicBezTo>
              <a:cubicBezTo>
                <a:pt x="1163" y="74"/>
                <a:pt x="1193" y="74"/>
                <a:pt x="1211" y="56"/>
              </a:cubicBezTo>
              <a:cubicBezTo>
                <a:pt x="1237" y="30"/>
                <a:pt x="1237" y="30"/>
                <a:pt x="1237" y="30"/>
              </a:cubicBezTo>
              <a:cubicBezTo>
                <a:pt x="1249" y="18"/>
                <a:pt x="1269" y="18"/>
                <a:pt x="1281" y="30"/>
              </a:cubicBezTo>
              <a:cubicBezTo>
                <a:pt x="1307" y="56"/>
                <a:pt x="1307" y="56"/>
                <a:pt x="1307" y="56"/>
              </a:cubicBezTo>
              <a:cubicBezTo>
                <a:pt x="1325" y="74"/>
                <a:pt x="1356" y="74"/>
                <a:pt x="1374" y="56"/>
              </a:cubicBezTo>
              <a:cubicBezTo>
                <a:pt x="1399" y="30"/>
                <a:pt x="1399" y="30"/>
                <a:pt x="1399" y="30"/>
              </a:cubicBezTo>
              <a:cubicBezTo>
                <a:pt x="1412" y="18"/>
                <a:pt x="1432" y="18"/>
                <a:pt x="1444" y="30"/>
              </a:cubicBezTo>
              <a:cubicBezTo>
                <a:pt x="1469" y="56"/>
                <a:pt x="1469" y="56"/>
                <a:pt x="1469" y="56"/>
              </a:cubicBezTo>
              <a:cubicBezTo>
                <a:pt x="1488" y="74"/>
                <a:pt x="1518" y="74"/>
                <a:pt x="1537" y="56"/>
              </a:cubicBezTo>
              <a:cubicBezTo>
                <a:pt x="1562" y="30"/>
                <a:pt x="1562" y="30"/>
                <a:pt x="1562" y="30"/>
              </a:cubicBezTo>
              <a:cubicBezTo>
                <a:pt x="1568" y="24"/>
                <a:pt x="1576" y="21"/>
                <a:pt x="1584" y="21"/>
              </a:cubicBezTo>
              <a:cubicBezTo>
                <a:pt x="1593" y="21"/>
                <a:pt x="1601" y="24"/>
                <a:pt x="1607" y="30"/>
              </a:cubicBezTo>
              <a:cubicBezTo>
                <a:pt x="1627" y="50"/>
                <a:pt x="1627" y="50"/>
                <a:pt x="1627" y="50"/>
              </a:cubicBezTo>
              <a:cubicBezTo>
                <a:pt x="1627" y="28"/>
                <a:pt x="1627" y="28"/>
                <a:pt x="1627" y="28"/>
              </a:cubicBezTo>
              <a:cubicBezTo>
                <a:pt x="1618" y="19"/>
                <a:pt x="1618" y="19"/>
                <a:pt x="1618" y="19"/>
              </a:cubicBezTo>
              <a:cubicBezTo>
                <a:pt x="1600" y="0"/>
                <a:pt x="1569" y="0"/>
                <a:pt x="1551" y="19"/>
              </a:cubicBezTo>
              <a:close/>
            </a:path>
          </a:pathLst>
        </a:custGeom>
        <a:solidFill xmlns:a="http://schemas.openxmlformats.org/drawingml/2006/main">
          <a:srgbClr val="FFFFFF"/>
        </a:solidFill>
        <a:ln xmlns:a="http://schemas.openxmlformats.org/drawingml/2006/main" w="9525" cap="flat" cmpd="sng">
          <a:solidFill>
            <a:srgbClr val="000000"/>
          </a:solidFill>
          <a:prstDash val="solid"/>
          <a:round/>
          <a:headEnd/>
          <a:tailEnd/>
        </a:ln>
      </cdr:spPr>
      <cdr:txBody>
        <a:bodyPr xmlns:a="http://schemas.openxmlformats.org/drawingml/2006/main" vertOverflow="overflow" horzOverflow="overflow"/>
        <a:lstStyle xmlns:a="http://schemas.openxmlformats.org/drawingml/2006/main"/>
        <a:p xmlns:a="http://schemas.openxmlformats.org/drawingml/2006/main">
          <a:endParaRPr lang="ja-JP" altLang="en-US"/>
        </a:p>
      </cdr:txBody>
    </cdr:sp>
  </cdr:relSizeAnchor>
</c:userShapes>
</file>

<file path=xl/drawings/drawing5.xml><?xml version="1.0" encoding="utf-8"?>
<c:userShapes xmlns:c="http://schemas.openxmlformats.org/drawingml/2006/chart">
  <cdr:relSizeAnchor xmlns:cdr="http://schemas.openxmlformats.org/drawingml/2006/chartDrawing">
    <cdr:from>
      <cdr:x>0.01275</cdr:x>
      <cdr:y>0.824</cdr:y>
    </cdr:from>
    <cdr:to>
      <cdr:x>0.09025</cdr:x>
      <cdr:y>0.9135</cdr:y>
    </cdr:to>
    <cdr:sp macro="" textlink="">
      <cdr:nvSpPr>
        <cdr:cNvPr id="17409" name="Text Box 1"/>
        <cdr:cNvSpPr txBox="1">
          <a:spLocks xmlns:a="http://schemas.openxmlformats.org/drawingml/2006/main" noChangeArrowheads="1"/>
        </cdr:cNvSpPr>
      </cdr:nvSpPr>
      <cdr:spPr>
        <a:xfrm xmlns:a="http://schemas.openxmlformats.org/drawingml/2006/main">
          <a:off x="79780" y="1820351"/>
          <a:ext cx="484939" cy="19772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horzOverflow="overflow" wrap="square" lIns="0" tIns="18288" rIns="27432" bIns="0" anchor="t" upright="1"/>
        <a:lstStyle xmlns:a="http://schemas.openxmlformats.org/drawingml/2006/main"/>
        <a:p xmlns:a="http://schemas.openxmlformats.org/drawingml/2006/main">
          <a:pPr algn="r" rtl="0">
            <a:defRPr sz="1000"/>
          </a:pPr>
          <a:r>
            <a:rPr lang="en-US" altLang="ja-JP" sz="1000" b="0" i="0" u="none" strike="noStrike" baseline="0">
              <a:solidFill>
                <a:srgbClr val="000000"/>
              </a:solidFill>
              <a:latin typeface="+mn-ea"/>
              <a:ea typeface="+mn-ea"/>
            </a:rPr>
            <a:t>0</a:t>
          </a:r>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107950</xdr:colOff>
      <xdr:row>6</xdr:row>
      <xdr:rowOff>47625</xdr:rowOff>
    </xdr:from>
    <xdr:to>
      <xdr:col>3</xdr:col>
      <xdr:colOff>85725</xdr:colOff>
      <xdr:row>9</xdr:row>
      <xdr:rowOff>285750</xdr:rowOff>
    </xdr:to>
    <xdr:sp macro="" textlink="">
      <xdr:nvSpPr>
        <xdr:cNvPr id="11265" name="左中かっこ 1">
          <a:extLst>
            <a:ext uri="{FF2B5EF4-FFF2-40B4-BE49-F238E27FC236}">
              <a16:creationId xmlns:a16="http://schemas.microsoft.com/office/drawing/2014/main" id="{00000000-0008-0000-0100-0000012C0000}"/>
            </a:ext>
          </a:extLst>
        </xdr:cNvPr>
        <xdr:cNvSpPr/>
      </xdr:nvSpPr>
      <xdr:spPr>
        <a:xfrm>
          <a:off x="1212850" y="1615440"/>
          <a:ext cx="101600" cy="124587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13</xdr:row>
      <xdr:rowOff>29210</xdr:rowOff>
    </xdr:from>
    <xdr:to>
      <xdr:col>3</xdr:col>
      <xdr:colOff>85725</xdr:colOff>
      <xdr:row>15</xdr:row>
      <xdr:rowOff>285750</xdr:rowOff>
    </xdr:to>
    <xdr:sp macro="" textlink="">
      <xdr:nvSpPr>
        <xdr:cNvPr id="11266" name="左中かっこ 2">
          <a:extLst>
            <a:ext uri="{FF2B5EF4-FFF2-40B4-BE49-F238E27FC236}">
              <a16:creationId xmlns:a16="http://schemas.microsoft.com/office/drawing/2014/main" id="{00000000-0008-0000-0100-0000022C0000}"/>
            </a:ext>
          </a:extLst>
        </xdr:cNvPr>
        <xdr:cNvSpPr/>
      </xdr:nvSpPr>
      <xdr:spPr>
        <a:xfrm>
          <a:off x="1212850" y="3948430"/>
          <a:ext cx="101600" cy="92837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16</xdr:row>
      <xdr:rowOff>38100</xdr:rowOff>
    </xdr:from>
    <xdr:to>
      <xdr:col>3</xdr:col>
      <xdr:colOff>76200</xdr:colOff>
      <xdr:row>20</xdr:row>
      <xdr:rowOff>285750</xdr:rowOff>
    </xdr:to>
    <xdr:sp macro="" textlink="">
      <xdr:nvSpPr>
        <xdr:cNvPr id="11267" name="左中かっこ 3">
          <a:extLst>
            <a:ext uri="{FF2B5EF4-FFF2-40B4-BE49-F238E27FC236}">
              <a16:creationId xmlns:a16="http://schemas.microsoft.com/office/drawing/2014/main" id="{00000000-0008-0000-0100-0000032C0000}"/>
            </a:ext>
          </a:extLst>
        </xdr:cNvPr>
        <xdr:cNvSpPr/>
      </xdr:nvSpPr>
      <xdr:spPr>
        <a:xfrm>
          <a:off x="1212850" y="4965065"/>
          <a:ext cx="92075" cy="159131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21</xdr:row>
      <xdr:rowOff>38100</xdr:rowOff>
    </xdr:from>
    <xdr:to>
      <xdr:col>3</xdr:col>
      <xdr:colOff>76200</xdr:colOff>
      <xdr:row>23</xdr:row>
      <xdr:rowOff>295275</xdr:rowOff>
    </xdr:to>
    <xdr:sp macro="" textlink="">
      <xdr:nvSpPr>
        <xdr:cNvPr id="11268" name="左中かっこ 4">
          <a:extLst>
            <a:ext uri="{FF2B5EF4-FFF2-40B4-BE49-F238E27FC236}">
              <a16:creationId xmlns:a16="http://schemas.microsoft.com/office/drawing/2014/main" id="{00000000-0008-0000-0100-0000042C0000}"/>
            </a:ext>
          </a:extLst>
        </xdr:cNvPr>
        <xdr:cNvSpPr/>
      </xdr:nvSpPr>
      <xdr:spPr>
        <a:xfrm>
          <a:off x="1212850" y="6644640"/>
          <a:ext cx="92075" cy="92900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xdr:col>
      <xdr:colOff>0</xdr:colOff>
      <xdr:row>24</xdr:row>
      <xdr:rowOff>94615</xdr:rowOff>
    </xdr:from>
    <xdr:to>
      <xdr:col>3</xdr:col>
      <xdr:colOff>76200</xdr:colOff>
      <xdr:row>25</xdr:row>
      <xdr:rowOff>276860</xdr:rowOff>
    </xdr:to>
    <xdr:sp macro="" textlink="">
      <xdr:nvSpPr>
        <xdr:cNvPr id="11269" name="左中かっこ 5">
          <a:extLst>
            <a:ext uri="{FF2B5EF4-FFF2-40B4-BE49-F238E27FC236}">
              <a16:creationId xmlns:a16="http://schemas.microsoft.com/office/drawing/2014/main" id="{00000000-0008-0000-0100-0000052C0000}"/>
            </a:ext>
          </a:extLst>
        </xdr:cNvPr>
        <xdr:cNvSpPr/>
      </xdr:nvSpPr>
      <xdr:spPr>
        <a:xfrm>
          <a:off x="1228725" y="7708900"/>
          <a:ext cx="76200" cy="51816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26</xdr:row>
      <xdr:rowOff>29210</xdr:rowOff>
    </xdr:from>
    <xdr:to>
      <xdr:col>3</xdr:col>
      <xdr:colOff>76200</xdr:colOff>
      <xdr:row>28</xdr:row>
      <xdr:rowOff>285750</xdr:rowOff>
    </xdr:to>
    <xdr:sp macro="" textlink="">
      <xdr:nvSpPr>
        <xdr:cNvPr id="11270" name="左中かっこ 6">
          <a:extLst>
            <a:ext uri="{FF2B5EF4-FFF2-40B4-BE49-F238E27FC236}">
              <a16:creationId xmlns:a16="http://schemas.microsoft.com/office/drawing/2014/main" id="{00000000-0008-0000-0100-0000062C0000}"/>
            </a:ext>
          </a:extLst>
        </xdr:cNvPr>
        <xdr:cNvSpPr/>
      </xdr:nvSpPr>
      <xdr:spPr>
        <a:xfrm>
          <a:off x="1212850" y="8315325"/>
          <a:ext cx="92075" cy="92837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29</xdr:row>
      <xdr:rowOff>38100</xdr:rowOff>
    </xdr:from>
    <xdr:to>
      <xdr:col>3</xdr:col>
      <xdr:colOff>76200</xdr:colOff>
      <xdr:row>31</xdr:row>
      <xdr:rowOff>295275</xdr:rowOff>
    </xdr:to>
    <xdr:sp macro="" textlink="">
      <xdr:nvSpPr>
        <xdr:cNvPr id="11271" name="左中かっこ 7">
          <a:extLst>
            <a:ext uri="{FF2B5EF4-FFF2-40B4-BE49-F238E27FC236}">
              <a16:creationId xmlns:a16="http://schemas.microsoft.com/office/drawing/2014/main" id="{00000000-0008-0000-0100-0000072C0000}"/>
            </a:ext>
          </a:extLst>
        </xdr:cNvPr>
        <xdr:cNvSpPr/>
      </xdr:nvSpPr>
      <xdr:spPr>
        <a:xfrm>
          <a:off x="1212850" y="9331960"/>
          <a:ext cx="92075" cy="92900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32</xdr:row>
      <xdr:rowOff>29210</xdr:rowOff>
    </xdr:from>
    <xdr:to>
      <xdr:col>3</xdr:col>
      <xdr:colOff>76200</xdr:colOff>
      <xdr:row>34</xdr:row>
      <xdr:rowOff>285750</xdr:rowOff>
    </xdr:to>
    <xdr:sp macro="" textlink="">
      <xdr:nvSpPr>
        <xdr:cNvPr id="11272" name="左中かっこ 8">
          <a:extLst>
            <a:ext uri="{FF2B5EF4-FFF2-40B4-BE49-F238E27FC236}">
              <a16:creationId xmlns:a16="http://schemas.microsoft.com/office/drawing/2014/main" id="{00000000-0008-0000-0100-0000082C0000}"/>
            </a:ext>
          </a:extLst>
        </xdr:cNvPr>
        <xdr:cNvSpPr/>
      </xdr:nvSpPr>
      <xdr:spPr>
        <a:xfrm>
          <a:off x="1212850" y="10330815"/>
          <a:ext cx="92075" cy="92837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35</xdr:row>
      <xdr:rowOff>38100</xdr:rowOff>
    </xdr:from>
    <xdr:to>
      <xdr:col>3</xdr:col>
      <xdr:colOff>76200</xdr:colOff>
      <xdr:row>39</xdr:row>
      <xdr:rowOff>285750</xdr:rowOff>
    </xdr:to>
    <xdr:sp macro="" textlink="">
      <xdr:nvSpPr>
        <xdr:cNvPr id="11273" name="左中かっこ 9">
          <a:extLst>
            <a:ext uri="{FF2B5EF4-FFF2-40B4-BE49-F238E27FC236}">
              <a16:creationId xmlns:a16="http://schemas.microsoft.com/office/drawing/2014/main" id="{00000000-0008-0000-0100-0000092C0000}"/>
            </a:ext>
          </a:extLst>
        </xdr:cNvPr>
        <xdr:cNvSpPr/>
      </xdr:nvSpPr>
      <xdr:spPr>
        <a:xfrm>
          <a:off x="1212850" y="11347450"/>
          <a:ext cx="92075" cy="159131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42</xdr:row>
      <xdr:rowOff>38100</xdr:rowOff>
    </xdr:from>
    <xdr:to>
      <xdr:col>3</xdr:col>
      <xdr:colOff>76200</xdr:colOff>
      <xdr:row>45</xdr:row>
      <xdr:rowOff>295275</xdr:rowOff>
    </xdr:to>
    <xdr:sp macro="" textlink="">
      <xdr:nvSpPr>
        <xdr:cNvPr id="11274" name="左中かっこ 10">
          <a:extLst>
            <a:ext uri="{FF2B5EF4-FFF2-40B4-BE49-F238E27FC236}">
              <a16:creationId xmlns:a16="http://schemas.microsoft.com/office/drawing/2014/main" id="{00000000-0008-0000-0100-00000A2C0000}"/>
            </a:ext>
          </a:extLst>
        </xdr:cNvPr>
        <xdr:cNvSpPr/>
      </xdr:nvSpPr>
      <xdr:spPr>
        <a:xfrm>
          <a:off x="1212850" y="13698855"/>
          <a:ext cx="92075" cy="126492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10</xdr:row>
      <xdr:rowOff>155575</xdr:rowOff>
    </xdr:from>
    <xdr:to>
      <xdr:col>3</xdr:col>
      <xdr:colOff>86360</xdr:colOff>
      <xdr:row>12</xdr:row>
      <xdr:rowOff>259715</xdr:rowOff>
    </xdr:to>
    <xdr:sp macro="" textlink="">
      <xdr:nvSpPr>
        <xdr:cNvPr id="11275" name="左中かっこ 11">
          <a:extLst>
            <a:ext uri="{FF2B5EF4-FFF2-40B4-BE49-F238E27FC236}">
              <a16:creationId xmlns:a16="http://schemas.microsoft.com/office/drawing/2014/main" id="{00000000-0008-0000-0100-00000B2C0000}"/>
            </a:ext>
          </a:extLst>
        </xdr:cNvPr>
        <xdr:cNvSpPr/>
      </xdr:nvSpPr>
      <xdr:spPr>
        <a:xfrm>
          <a:off x="1212850" y="3067050"/>
          <a:ext cx="102235" cy="77597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114300</xdr:colOff>
      <xdr:row>71</xdr:row>
      <xdr:rowOff>0</xdr:rowOff>
    </xdr:from>
    <xdr:to>
      <xdr:col>2</xdr:col>
      <xdr:colOff>190500</xdr:colOff>
      <xdr:row>72</xdr:row>
      <xdr:rowOff>38100</xdr:rowOff>
    </xdr:to>
    <xdr:sp macro="" textlink="">
      <xdr:nvSpPr>
        <xdr:cNvPr id="1025" name="Text Box 2">
          <a:extLst>
            <a:ext uri="{FF2B5EF4-FFF2-40B4-BE49-F238E27FC236}">
              <a16:creationId xmlns:a16="http://schemas.microsoft.com/office/drawing/2014/main" id="{00000000-0008-0000-0700-000001040000}"/>
            </a:ext>
          </a:extLst>
        </xdr:cNvPr>
        <xdr:cNvSpPr txBox="1">
          <a:spLocks noChangeArrowheads="1"/>
        </xdr:cNvSpPr>
      </xdr:nvSpPr>
      <xdr:spPr>
        <a:xfrm>
          <a:off x="628650" y="15710535"/>
          <a:ext cx="76200" cy="209550"/>
        </a:xfrm>
        <a:prstGeom prst="rect">
          <a:avLst/>
        </a:prstGeom>
        <a:noFill/>
        <a:ln w="9525">
          <a:noFill/>
          <a:miter lim="800000"/>
          <a:headEnd/>
          <a:tailEnd/>
        </a:ln>
      </xdr:spPr>
    </xdr:sp>
    <xdr:clientData/>
  </xdr:twoCellAnchor>
  <xdr:twoCellAnchor editAs="oneCell">
    <xdr:from>
      <xdr:col>3</xdr:col>
      <xdr:colOff>180975</xdr:colOff>
      <xdr:row>9</xdr:row>
      <xdr:rowOff>95885</xdr:rowOff>
    </xdr:from>
    <xdr:to>
      <xdr:col>3</xdr:col>
      <xdr:colOff>257175</xdr:colOff>
      <xdr:row>10</xdr:row>
      <xdr:rowOff>83185</xdr:rowOff>
    </xdr:to>
    <xdr:sp macro="" textlink="">
      <xdr:nvSpPr>
        <xdr:cNvPr id="1026" name="Text Box 1">
          <a:extLst>
            <a:ext uri="{FF2B5EF4-FFF2-40B4-BE49-F238E27FC236}">
              <a16:creationId xmlns:a16="http://schemas.microsoft.com/office/drawing/2014/main" id="{00000000-0008-0000-0700-000002040000}"/>
            </a:ext>
          </a:extLst>
        </xdr:cNvPr>
        <xdr:cNvSpPr txBox="1">
          <a:spLocks noChangeArrowheads="1"/>
        </xdr:cNvSpPr>
      </xdr:nvSpPr>
      <xdr:spPr>
        <a:xfrm>
          <a:off x="1123950" y="2066290"/>
          <a:ext cx="76200" cy="208915"/>
        </a:xfrm>
        <a:prstGeom prst="rect">
          <a:avLst/>
        </a:prstGeom>
        <a:noFill/>
        <a:ln w="9525">
          <a:noFill/>
          <a:miter lim="800000"/>
          <a:headEnd/>
          <a:tailEnd/>
        </a:ln>
      </xdr:spPr>
    </xdr:sp>
    <xdr:clientData/>
  </xdr:twoCellAnchor>
  <xdr:twoCellAnchor editAs="oneCell">
    <xdr:from>
      <xdr:col>6</xdr:col>
      <xdr:colOff>209550</xdr:colOff>
      <xdr:row>13</xdr:row>
      <xdr:rowOff>190500</xdr:rowOff>
    </xdr:from>
    <xdr:to>
      <xdr:col>6</xdr:col>
      <xdr:colOff>285750</xdr:colOff>
      <xdr:row>14</xdr:row>
      <xdr:rowOff>178435</xdr:rowOff>
    </xdr:to>
    <xdr:sp macro="" textlink="">
      <xdr:nvSpPr>
        <xdr:cNvPr id="1027" name="Text Box 1">
          <a:extLst>
            <a:ext uri="{FF2B5EF4-FFF2-40B4-BE49-F238E27FC236}">
              <a16:creationId xmlns:a16="http://schemas.microsoft.com/office/drawing/2014/main" id="{00000000-0008-0000-0700-000003040000}"/>
            </a:ext>
          </a:extLst>
        </xdr:cNvPr>
        <xdr:cNvSpPr txBox="1">
          <a:spLocks noChangeArrowheads="1"/>
        </xdr:cNvSpPr>
      </xdr:nvSpPr>
      <xdr:spPr>
        <a:xfrm>
          <a:off x="2124075" y="3047365"/>
          <a:ext cx="76200" cy="209550"/>
        </a:xfrm>
        <a:prstGeom prst="rect">
          <a:avLst/>
        </a:prstGeom>
        <a:no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114935</xdr:colOff>
      <xdr:row>1</xdr:row>
      <xdr:rowOff>0</xdr:rowOff>
    </xdr:from>
    <xdr:to>
      <xdr:col>2</xdr:col>
      <xdr:colOff>114935</xdr:colOff>
      <xdr:row>1</xdr:row>
      <xdr:rowOff>75565</xdr:rowOff>
    </xdr:to>
    <xdr:sp macro="" textlink="">
      <xdr:nvSpPr>
        <xdr:cNvPr id="2049" name="Text Box 1">
          <a:extLst>
            <a:ext uri="{FF2B5EF4-FFF2-40B4-BE49-F238E27FC236}">
              <a16:creationId xmlns:a16="http://schemas.microsoft.com/office/drawing/2014/main" id="{00000000-0008-0000-0800-000001080000}"/>
            </a:ext>
          </a:extLst>
        </xdr:cNvPr>
        <xdr:cNvSpPr txBox="1">
          <a:spLocks noChangeArrowheads="1"/>
        </xdr:cNvSpPr>
      </xdr:nvSpPr>
      <xdr:spPr>
        <a:xfrm>
          <a:off x="667385" y="200025"/>
          <a:ext cx="0" cy="75565"/>
        </a:xfrm>
        <a:prstGeom prst="rect">
          <a:avLst/>
        </a:prstGeom>
        <a:noFill/>
        <a:ln w="9525">
          <a:noFill/>
          <a:miter lim="800000"/>
          <a:headEnd/>
          <a:tailEnd/>
        </a:ln>
      </xdr:spPr>
    </xdr:sp>
    <xdr:clientData/>
  </xdr:twoCellAnchor>
  <xdr:twoCellAnchor editAs="oneCell">
    <xdr:from>
      <xdr:col>2</xdr:col>
      <xdr:colOff>114935</xdr:colOff>
      <xdr:row>20</xdr:row>
      <xdr:rowOff>0</xdr:rowOff>
    </xdr:from>
    <xdr:to>
      <xdr:col>2</xdr:col>
      <xdr:colOff>114935</xdr:colOff>
      <xdr:row>20</xdr:row>
      <xdr:rowOff>29210</xdr:rowOff>
    </xdr:to>
    <xdr:sp macro="" textlink="">
      <xdr:nvSpPr>
        <xdr:cNvPr id="2050" name="Text Box 2">
          <a:extLst>
            <a:ext uri="{FF2B5EF4-FFF2-40B4-BE49-F238E27FC236}">
              <a16:creationId xmlns:a16="http://schemas.microsoft.com/office/drawing/2014/main" id="{00000000-0008-0000-0800-000002080000}"/>
            </a:ext>
          </a:extLst>
        </xdr:cNvPr>
        <xdr:cNvSpPr txBox="1">
          <a:spLocks noChangeArrowheads="1"/>
        </xdr:cNvSpPr>
      </xdr:nvSpPr>
      <xdr:spPr>
        <a:xfrm>
          <a:off x="667385" y="11963400"/>
          <a:ext cx="0" cy="29210"/>
        </a:xfrm>
        <a:prstGeom prst="rect">
          <a:avLst/>
        </a:prstGeom>
        <a:noFill/>
        <a:ln w="9525">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76200</xdr:colOff>
      <xdr:row>1</xdr:row>
      <xdr:rowOff>57785</xdr:rowOff>
    </xdr:to>
    <xdr:sp macro="" textlink="">
      <xdr:nvSpPr>
        <xdr:cNvPr id="3073" name="Text Box 1">
          <a:extLst>
            <a:ext uri="{FF2B5EF4-FFF2-40B4-BE49-F238E27FC236}">
              <a16:creationId xmlns:a16="http://schemas.microsoft.com/office/drawing/2014/main" id="{00000000-0008-0000-0900-0000010C0000}"/>
            </a:ext>
          </a:extLst>
        </xdr:cNvPr>
        <xdr:cNvSpPr txBox="1">
          <a:spLocks noChangeArrowheads="1"/>
        </xdr:cNvSpPr>
      </xdr:nvSpPr>
      <xdr:spPr>
        <a:xfrm>
          <a:off x="1847850" y="200025"/>
          <a:ext cx="76200" cy="57785"/>
        </a:xfrm>
        <a:prstGeom prst="rect">
          <a:avLst/>
        </a:prstGeom>
        <a:noFill/>
        <a:ln w="9525">
          <a:noFill/>
          <a:miter lim="800000"/>
          <a:headEnd/>
          <a:tailEnd/>
        </a:ln>
      </xdr:spPr>
    </xdr:sp>
    <xdr:clientData/>
  </xdr:twoCellAnchor>
  <xdr:twoCellAnchor editAs="oneCell">
    <xdr:from>
      <xdr:col>2</xdr:col>
      <xdr:colOff>0</xdr:colOff>
      <xdr:row>33</xdr:row>
      <xdr:rowOff>0</xdr:rowOff>
    </xdr:from>
    <xdr:to>
      <xdr:col>2</xdr:col>
      <xdr:colOff>76200</xdr:colOff>
      <xdr:row>33</xdr:row>
      <xdr:rowOff>47625</xdr:rowOff>
    </xdr:to>
    <xdr:sp macro="" textlink="">
      <xdr:nvSpPr>
        <xdr:cNvPr id="3074" name="Text Box 2">
          <a:extLst>
            <a:ext uri="{FF2B5EF4-FFF2-40B4-BE49-F238E27FC236}">
              <a16:creationId xmlns:a16="http://schemas.microsoft.com/office/drawing/2014/main" id="{00000000-0008-0000-0900-0000020C0000}"/>
            </a:ext>
          </a:extLst>
        </xdr:cNvPr>
        <xdr:cNvSpPr txBox="1">
          <a:spLocks noChangeArrowheads="1"/>
        </xdr:cNvSpPr>
      </xdr:nvSpPr>
      <xdr:spPr>
        <a:xfrm>
          <a:off x="1847850" y="14464665"/>
          <a:ext cx="76200" cy="47625"/>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2</xdr:col>
      <xdr:colOff>76200</xdr:colOff>
      <xdr:row>17</xdr:row>
      <xdr:rowOff>57785</xdr:rowOff>
    </xdr:to>
    <xdr:sp macro="" textlink="">
      <xdr:nvSpPr>
        <xdr:cNvPr id="3075" name="Text Box 3">
          <a:extLst>
            <a:ext uri="{FF2B5EF4-FFF2-40B4-BE49-F238E27FC236}">
              <a16:creationId xmlns:a16="http://schemas.microsoft.com/office/drawing/2014/main" id="{00000000-0008-0000-0900-0000030C0000}"/>
            </a:ext>
          </a:extLst>
        </xdr:cNvPr>
        <xdr:cNvSpPr txBox="1">
          <a:spLocks noChangeArrowheads="1"/>
        </xdr:cNvSpPr>
      </xdr:nvSpPr>
      <xdr:spPr>
        <a:xfrm>
          <a:off x="1847850" y="7332345"/>
          <a:ext cx="76200" cy="57785"/>
        </a:xfrm>
        <a:prstGeom prst="rect">
          <a:avLst/>
        </a:prstGeom>
        <a:noFill/>
        <a:ln w="9525">
          <a:noFill/>
          <a:miter lim="800000"/>
          <a:headEnd/>
          <a:tailEnd/>
        </a:ln>
      </xdr:spPr>
    </xdr:sp>
    <xdr:clientData/>
  </xdr:twoCellAnchor>
  <xdr:twoCellAnchor editAs="oneCell">
    <xdr:from>
      <xdr:col>15</xdr:col>
      <xdr:colOff>0</xdr:colOff>
      <xdr:row>1</xdr:row>
      <xdr:rowOff>0</xdr:rowOff>
    </xdr:from>
    <xdr:to>
      <xdr:col>15</xdr:col>
      <xdr:colOff>76200</xdr:colOff>
      <xdr:row>1</xdr:row>
      <xdr:rowOff>57785</xdr:rowOff>
    </xdr:to>
    <xdr:sp macro="" textlink="">
      <xdr:nvSpPr>
        <xdr:cNvPr id="3076" name="Text Box 1">
          <a:extLst>
            <a:ext uri="{FF2B5EF4-FFF2-40B4-BE49-F238E27FC236}">
              <a16:creationId xmlns:a16="http://schemas.microsoft.com/office/drawing/2014/main" id="{00000000-0008-0000-0900-0000040C0000}"/>
            </a:ext>
          </a:extLst>
        </xdr:cNvPr>
        <xdr:cNvSpPr txBox="1">
          <a:spLocks noChangeArrowheads="1"/>
        </xdr:cNvSpPr>
      </xdr:nvSpPr>
      <xdr:spPr>
        <a:xfrm>
          <a:off x="10563225" y="200025"/>
          <a:ext cx="76200" cy="57785"/>
        </a:xfrm>
        <a:prstGeom prst="rect">
          <a:avLst/>
        </a:prstGeom>
        <a:noFill/>
        <a:ln w="9525">
          <a:noFill/>
          <a:miter lim="800000"/>
          <a:headEnd/>
          <a:tailEnd/>
        </a:ln>
      </xdr:spPr>
    </xdr:sp>
    <xdr:clientData/>
  </xdr:twoCellAnchor>
  <xdr:twoCellAnchor editAs="oneCell">
    <xdr:from>
      <xdr:col>15</xdr:col>
      <xdr:colOff>0</xdr:colOff>
      <xdr:row>33</xdr:row>
      <xdr:rowOff>0</xdr:rowOff>
    </xdr:from>
    <xdr:to>
      <xdr:col>15</xdr:col>
      <xdr:colOff>76200</xdr:colOff>
      <xdr:row>33</xdr:row>
      <xdr:rowOff>47625</xdr:rowOff>
    </xdr:to>
    <xdr:sp macro="" textlink="">
      <xdr:nvSpPr>
        <xdr:cNvPr id="3077" name="Text Box 2">
          <a:extLst>
            <a:ext uri="{FF2B5EF4-FFF2-40B4-BE49-F238E27FC236}">
              <a16:creationId xmlns:a16="http://schemas.microsoft.com/office/drawing/2014/main" id="{00000000-0008-0000-0900-0000050C0000}"/>
            </a:ext>
          </a:extLst>
        </xdr:cNvPr>
        <xdr:cNvSpPr txBox="1">
          <a:spLocks noChangeArrowheads="1"/>
        </xdr:cNvSpPr>
      </xdr:nvSpPr>
      <xdr:spPr>
        <a:xfrm>
          <a:off x="10563225" y="14464665"/>
          <a:ext cx="76200" cy="47625"/>
        </a:xfrm>
        <a:prstGeom prst="rect">
          <a:avLst/>
        </a:prstGeom>
        <a:noFill/>
        <a:ln w="9525">
          <a:noFill/>
          <a:miter lim="800000"/>
          <a:headEnd/>
          <a:tailEnd/>
        </a:ln>
      </xdr:spPr>
    </xdr:sp>
    <xdr:clientData/>
  </xdr:twoCellAnchor>
  <xdr:twoCellAnchor editAs="oneCell">
    <xdr:from>
      <xdr:col>15</xdr:col>
      <xdr:colOff>0</xdr:colOff>
      <xdr:row>17</xdr:row>
      <xdr:rowOff>0</xdr:rowOff>
    </xdr:from>
    <xdr:to>
      <xdr:col>15</xdr:col>
      <xdr:colOff>76200</xdr:colOff>
      <xdr:row>17</xdr:row>
      <xdr:rowOff>57785</xdr:rowOff>
    </xdr:to>
    <xdr:sp macro="" textlink="">
      <xdr:nvSpPr>
        <xdr:cNvPr id="3078" name="Text Box 3">
          <a:extLst>
            <a:ext uri="{FF2B5EF4-FFF2-40B4-BE49-F238E27FC236}">
              <a16:creationId xmlns:a16="http://schemas.microsoft.com/office/drawing/2014/main" id="{00000000-0008-0000-0900-0000060C0000}"/>
            </a:ext>
          </a:extLst>
        </xdr:cNvPr>
        <xdr:cNvSpPr txBox="1">
          <a:spLocks noChangeArrowheads="1"/>
        </xdr:cNvSpPr>
      </xdr:nvSpPr>
      <xdr:spPr>
        <a:xfrm>
          <a:off x="10563225" y="7332345"/>
          <a:ext cx="76200" cy="57785"/>
        </a:xfrm>
        <a:prstGeom prst="rect">
          <a:avLst/>
        </a:prstGeom>
        <a:noFill/>
        <a:ln w="9525">
          <a:noFill/>
          <a:miter lim="800000"/>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l" t="t" r="r" b="b"/>
          <a:pathLst/>
        </a:custGeom>
        <a:noFill/>
        <a:ln>
          <a:noFill/>
        </a:ln>
      </a:spPr>
      <a:body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BP453"/>
  <sheetViews>
    <sheetView showGridLines="0" view="pageBreakPreview" topLeftCell="A130" zoomScaleNormal="100" zoomScaleSheetLayoutView="100" workbookViewId="0">
      <selection activeCell="AZ100" sqref="AZ100"/>
    </sheetView>
  </sheetViews>
  <sheetFormatPr defaultColWidth="9" defaultRowHeight="11.25"/>
  <cols>
    <col min="1" max="1" width="6.875" style="5" customWidth="1"/>
    <col min="2" max="2" width="10" style="5" customWidth="1"/>
    <col min="3" max="6" width="1.625" style="5" customWidth="1"/>
    <col min="7" max="45" width="1.75" style="5" customWidth="1"/>
    <col min="46" max="46" width="1.5" style="5" customWidth="1"/>
    <col min="47" max="47" width="2.125" style="5" customWidth="1"/>
    <col min="48" max="55" width="9" style="5" customWidth="1"/>
    <col min="56" max="60" width="7.75" style="5" customWidth="1"/>
    <col min="61" max="61" width="9" style="5" customWidth="1"/>
    <col min="62" max="16384" width="9" style="5"/>
  </cols>
  <sheetData>
    <row r="1" spans="1:60" ht="15.75" customHeight="1"/>
    <row r="2" spans="1:60" ht="27" customHeight="1">
      <c r="A2" s="6" t="s">
        <v>1267</v>
      </c>
    </row>
    <row r="3" spans="1:60" ht="15.75" customHeight="1">
      <c r="A3" s="7"/>
    </row>
    <row r="4" spans="1:60" ht="24.95" customHeight="1">
      <c r="A4" s="8" t="s">
        <v>4050</v>
      </c>
      <c r="B4" s="9"/>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row>
    <row r="5" spans="1:60" ht="98.25" customHeight="1">
      <c r="A5" s="11"/>
      <c r="B5" s="2896" t="s">
        <v>5900</v>
      </c>
      <c r="C5" s="2896"/>
      <c r="D5" s="2896"/>
      <c r="E5" s="2896"/>
      <c r="F5" s="2896"/>
      <c r="G5" s="2896"/>
      <c r="H5" s="2896"/>
      <c r="I5" s="2896"/>
      <c r="J5" s="2896"/>
      <c r="K5" s="2896"/>
      <c r="L5" s="2896"/>
      <c r="M5" s="2896"/>
      <c r="N5" s="2896"/>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row>
    <row r="6" spans="1:60" ht="24.95" customHeight="1">
      <c r="A6" s="8" t="s">
        <v>3976</v>
      </c>
      <c r="B6" s="12"/>
      <c r="C6" s="12"/>
      <c r="D6" s="12"/>
      <c r="E6" s="12"/>
      <c r="F6" s="12"/>
      <c r="G6" s="12"/>
      <c r="H6" s="12"/>
      <c r="I6" s="12"/>
      <c r="J6" s="12"/>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29"/>
      <c r="AT6" s="29"/>
    </row>
    <row r="7" spans="1:60" ht="20.100000000000001" customHeight="1">
      <c r="A7" s="14" t="s">
        <v>3978</v>
      </c>
      <c r="B7" s="15"/>
      <c r="C7" s="15"/>
      <c r="D7" s="15"/>
      <c r="E7" s="15"/>
      <c r="F7" s="15"/>
      <c r="G7" s="15"/>
      <c r="H7" s="15"/>
      <c r="I7" s="15"/>
      <c r="J7" s="15"/>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T7" s="2897"/>
      <c r="AU7" s="2897"/>
      <c r="BG7" s="2897"/>
      <c r="BH7" s="2898"/>
    </row>
    <row r="8" spans="1:60" s="17" customFormat="1" ht="18.75" customHeight="1">
      <c r="A8" s="169"/>
      <c r="B8" s="2899" t="s">
        <v>1819</v>
      </c>
      <c r="C8" s="2900"/>
      <c r="D8" s="2900"/>
      <c r="E8" s="2900"/>
      <c r="F8" s="2900"/>
      <c r="G8" s="2900"/>
      <c r="H8" s="2900"/>
      <c r="I8" s="2900"/>
      <c r="J8" s="2900"/>
      <c r="AL8" s="18" t="s">
        <v>211</v>
      </c>
    </row>
    <row r="9" spans="1:60" ht="15.75" customHeight="1">
      <c r="B9" s="2901" t="s">
        <v>2832</v>
      </c>
      <c r="C9" s="2903" t="s">
        <v>1239</v>
      </c>
      <c r="D9" s="2903"/>
      <c r="E9" s="2903"/>
      <c r="F9" s="2903"/>
      <c r="G9" s="2903"/>
      <c r="H9" s="2903"/>
      <c r="I9" s="2903" t="s">
        <v>485</v>
      </c>
      <c r="J9" s="2903"/>
      <c r="K9" s="2903"/>
      <c r="L9" s="2903"/>
      <c r="M9" s="2903"/>
      <c r="N9" s="2903"/>
      <c r="O9" s="2903" t="s">
        <v>3847</v>
      </c>
      <c r="P9" s="2903"/>
      <c r="Q9" s="2903"/>
      <c r="R9" s="2903"/>
      <c r="S9" s="2903"/>
      <c r="T9" s="2903"/>
      <c r="U9" s="2903" t="s">
        <v>3826</v>
      </c>
      <c r="V9" s="2903"/>
      <c r="W9" s="2903"/>
      <c r="X9" s="2903"/>
      <c r="Y9" s="2903"/>
      <c r="Z9" s="2905"/>
      <c r="AA9" s="2907" t="s">
        <v>1603</v>
      </c>
      <c r="AB9" s="2908"/>
      <c r="AC9" s="2908"/>
      <c r="AD9" s="2908"/>
      <c r="AE9" s="2908"/>
      <c r="AF9" s="2908"/>
      <c r="AG9" s="2908"/>
      <c r="AH9" s="2908"/>
      <c r="AI9" s="2908"/>
      <c r="AJ9" s="2908"/>
      <c r="AK9" s="2908"/>
      <c r="AL9" s="2909"/>
      <c r="AQ9" s="2910"/>
      <c r="AR9" s="2910"/>
      <c r="AS9" s="2910"/>
    </row>
    <row r="10" spans="1:60" ht="15.75" customHeight="1">
      <c r="B10" s="2902"/>
      <c r="C10" s="2904"/>
      <c r="D10" s="2904"/>
      <c r="E10" s="2904"/>
      <c r="F10" s="2904"/>
      <c r="G10" s="2904"/>
      <c r="H10" s="2904"/>
      <c r="I10" s="2904"/>
      <c r="J10" s="2904"/>
      <c r="K10" s="2904"/>
      <c r="L10" s="2904"/>
      <c r="M10" s="2904"/>
      <c r="N10" s="2904"/>
      <c r="O10" s="2904"/>
      <c r="P10" s="2904"/>
      <c r="Q10" s="2904"/>
      <c r="R10" s="2904"/>
      <c r="S10" s="2904"/>
      <c r="T10" s="2904"/>
      <c r="U10" s="2904"/>
      <c r="V10" s="2904"/>
      <c r="W10" s="2904"/>
      <c r="X10" s="2904"/>
      <c r="Y10" s="2904"/>
      <c r="Z10" s="2906"/>
      <c r="AA10" s="2911" t="s">
        <v>2926</v>
      </c>
      <c r="AB10" s="2912"/>
      <c r="AC10" s="2912"/>
      <c r="AD10" s="2912"/>
      <c r="AE10" s="2912"/>
      <c r="AF10" s="2912"/>
      <c r="AG10" s="2912" t="s">
        <v>821</v>
      </c>
      <c r="AH10" s="2912"/>
      <c r="AI10" s="2912"/>
      <c r="AJ10" s="2912"/>
      <c r="AK10" s="2912"/>
      <c r="AL10" s="2913"/>
    </row>
    <row r="11" spans="1:60" ht="15.75" customHeight="1">
      <c r="B11" s="19" t="s">
        <v>5198</v>
      </c>
      <c r="C11" s="2914">
        <v>85</v>
      </c>
      <c r="D11" s="2915"/>
      <c r="E11" s="2915"/>
      <c r="F11" s="2915"/>
      <c r="G11" s="2915"/>
      <c r="H11" s="2916"/>
      <c r="I11" s="2914">
        <v>1</v>
      </c>
      <c r="J11" s="2915"/>
      <c r="K11" s="2915"/>
      <c r="L11" s="2915"/>
      <c r="M11" s="2915"/>
      <c r="N11" s="2916"/>
      <c r="O11" s="2914">
        <v>2</v>
      </c>
      <c r="P11" s="2915"/>
      <c r="Q11" s="2915"/>
      <c r="R11" s="2915"/>
      <c r="S11" s="2915"/>
      <c r="T11" s="2916"/>
      <c r="U11" s="2914">
        <v>82</v>
      </c>
      <c r="V11" s="2915"/>
      <c r="W11" s="2915"/>
      <c r="X11" s="2915"/>
      <c r="Y11" s="2915"/>
      <c r="Z11" s="2917"/>
      <c r="AA11" s="2918">
        <v>81</v>
      </c>
      <c r="AB11" s="2915"/>
      <c r="AC11" s="2915"/>
      <c r="AD11" s="2915"/>
      <c r="AE11" s="2915"/>
      <c r="AF11" s="2916"/>
      <c r="AG11" s="2914">
        <v>1</v>
      </c>
      <c r="AH11" s="2915"/>
      <c r="AI11" s="2915"/>
      <c r="AJ11" s="2915"/>
      <c r="AK11" s="2915"/>
      <c r="AL11" s="2919"/>
    </row>
    <row r="12" spans="1:60" ht="17.25" customHeight="1">
      <c r="B12" s="19" t="s">
        <v>5481</v>
      </c>
      <c r="C12" s="2920">
        <v>85</v>
      </c>
      <c r="D12" s="2920"/>
      <c r="E12" s="2920"/>
      <c r="F12" s="2920"/>
      <c r="G12" s="2920"/>
      <c r="H12" s="2920"/>
      <c r="I12" s="2920">
        <v>1</v>
      </c>
      <c r="J12" s="2920"/>
      <c r="K12" s="2920"/>
      <c r="L12" s="2920"/>
      <c r="M12" s="2920"/>
      <c r="N12" s="2920"/>
      <c r="O12" s="2920">
        <v>2</v>
      </c>
      <c r="P12" s="2920"/>
      <c r="Q12" s="2920"/>
      <c r="R12" s="2920"/>
      <c r="S12" s="2920"/>
      <c r="T12" s="2920"/>
      <c r="U12" s="2920">
        <v>82</v>
      </c>
      <c r="V12" s="2920"/>
      <c r="W12" s="2920"/>
      <c r="X12" s="2920"/>
      <c r="Y12" s="2920"/>
      <c r="Z12" s="2921"/>
      <c r="AA12" s="2916">
        <v>81</v>
      </c>
      <c r="AB12" s="2920"/>
      <c r="AC12" s="2920"/>
      <c r="AD12" s="2920"/>
      <c r="AE12" s="2920"/>
      <c r="AF12" s="2920"/>
      <c r="AG12" s="2920">
        <v>1</v>
      </c>
      <c r="AH12" s="2920"/>
      <c r="AI12" s="2920"/>
      <c r="AJ12" s="2920"/>
      <c r="AK12" s="2920"/>
      <c r="AL12" s="2922"/>
    </row>
    <row r="13" spans="1:60" ht="17.25" customHeight="1" thickBot="1">
      <c r="B13" s="37" t="s">
        <v>5891</v>
      </c>
      <c r="C13" s="2923">
        <v>81</v>
      </c>
      <c r="D13" s="2923"/>
      <c r="E13" s="2923"/>
      <c r="F13" s="2923"/>
      <c r="G13" s="2923"/>
      <c r="H13" s="2923"/>
      <c r="I13" s="2923">
        <v>1</v>
      </c>
      <c r="J13" s="2923"/>
      <c r="K13" s="2923"/>
      <c r="L13" s="2923"/>
      <c r="M13" s="2923"/>
      <c r="N13" s="2923"/>
      <c r="O13" s="2923">
        <v>2</v>
      </c>
      <c r="P13" s="2923"/>
      <c r="Q13" s="2923"/>
      <c r="R13" s="2923"/>
      <c r="S13" s="2923"/>
      <c r="T13" s="2923"/>
      <c r="U13" s="2923">
        <v>78</v>
      </c>
      <c r="V13" s="2923"/>
      <c r="W13" s="2923"/>
      <c r="X13" s="2923"/>
      <c r="Y13" s="2923"/>
      <c r="Z13" s="2924"/>
      <c r="AA13" s="2925">
        <v>77</v>
      </c>
      <c r="AB13" s="2923"/>
      <c r="AC13" s="2923"/>
      <c r="AD13" s="2923"/>
      <c r="AE13" s="2923"/>
      <c r="AF13" s="2923"/>
      <c r="AG13" s="2923">
        <v>1</v>
      </c>
      <c r="AH13" s="2923"/>
      <c r="AI13" s="2923"/>
      <c r="AJ13" s="2923"/>
      <c r="AK13" s="2923"/>
      <c r="AL13" s="2926"/>
    </row>
    <row r="14" spans="1:60" ht="17.25" customHeight="1">
      <c r="B14" s="179"/>
      <c r="C14" s="22"/>
      <c r="D14" s="22"/>
      <c r="E14" s="22"/>
      <c r="F14" s="22"/>
      <c r="G14" s="22"/>
      <c r="H14" s="22"/>
      <c r="I14" s="22"/>
      <c r="J14" s="22"/>
      <c r="K14" s="22"/>
      <c r="L14" s="22"/>
      <c r="M14" s="22"/>
      <c r="N14" s="22"/>
      <c r="O14" s="22"/>
      <c r="P14" s="22"/>
      <c r="Q14" s="22"/>
      <c r="R14" s="22"/>
      <c r="S14" s="22"/>
      <c r="T14" s="22"/>
      <c r="U14" s="22"/>
      <c r="V14" s="22"/>
      <c r="W14" s="22"/>
      <c r="X14" s="22"/>
      <c r="Y14" s="22"/>
      <c r="Z14" s="22"/>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row>
    <row r="15" spans="1:60" ht="39" customHeight="1">
      <c r="B15" s="2927" t="s">
        <v>5892</v>
      </c>
      <c r="C15" s="2927"/>
      <c r="D15" s="2927"/>
      <c r="E15" s="2927"/>
      <c r="F15" s="2927"/>
      <c r="G15" s="2927"/>
      <c r="H15" s="2927"/>
      <c r="I15" s="2927"/>
      <c r="J15" s="2927"/>
      <c r="K15" s="2927"/>
      <c r="L15" s="2927"/>
      <c r="M15" s="2927"/>
      <c r="N15" s="2927"/>
      <c r="O15" s="2927"/>
      <c r="P15" s="2927"/>
      <c r="Q15" s="2927"/>
      <c r="R15" s="2927"/>
      <c r="S15" s="2927"/>
      <c r="T15" s="2927"/>
      <c r="U15" s="2927"/>
      <c r="V15" s="2927"/>
      <c r="W15" s="2927"/>
      <c r="X15" s="2927"/>
      <c r="Y15" s="2927"/>
      <c r="Z15" s="2927"/>
      <c r="AA15" s="2927"/>
      <c r="AB15" s="2927"/>
      <c r="AC15" s="2927"/>
      <c r="AD15" s="2927"/>
      <c r="AE15" s="2927"/>
      <c r="AF15" s="2927"/>
      <c r="AG15" s="2927"/>
      <c r="AH15" s="2927"/>
      <c r="AI15" s="2927"/>
      <c r="AJ15" s="2927"/>
      <c r="AK15" s="2927"/>
      <c r="AL15" s="2927"/>
      <c r="AM15" s="2927"/>
      <c r="AN15" s="2927"/>
      <c r="AO15" s="2927"/>
      <c r="AP15" s="2927"/>
      <c r="AQ15" s="2927"/>
      <c r="AR15" s="2927"/>
      <c r="AS15" s="2927"/>
      <c r="AT15" s="2927"/>
      <c r="AU15" s="2927"/>
      <c r="AV15" s="23"/>
      <c r="AW15" s="23"/>
      <c r="AX15" s="23"/>
      <c r="AY15" s="23"/>
      <c r="AZ15" s="23"/>
      <c r="BA15" s="23"/>
      <c r="BB15" s="23"/>
      <c r="BC15" s="23"/>
      <c r="BD15" s="23"/>
      <c r="BE15" s="23"/>
      <c r="BF15" s="23"/>
      <c r="BG15" s="23"/>
      <c r="BH15" s="23"/>
    </row>
    <row r="16" spans="1:60" ht="15.95" customHeight="1">
      <c r="B16" s="2927" t="s">
        <v>5893</v>
      </c>
      <c r="C16" s="2927"/>
      <c r="D16" s="2927"/>
      <c r="E16" s="2927"/>
      <c r="F16" s="2927"/>
      <c r="G16" s="2927"/>
      <c r="H16" s="2927"/>
      <c r="I16" s="2927"/>
      <c r="J16" s="2927"/>
      <c r="K16" s="2927"/>
      <c r="L16" s="2927"/>
      <c r="M16" s="2927"/>
      <c r="N16" s="2927"/>
      <c r="O16" s="2927"/>
      <c r="P16" s="2927"/>
      <c r="Q16" s="2927"/>
      <c r="R16" s="2927"/>
      <c r="S16" s="2927"/>
      <c r="T16" s="2927"/>
      <c r="U16" s="2927"/>
      <c r="V16" s="2927"/>
      <c r="W16" s="2927"/>
      <c r="X16" s="2927"/>
      <c r="Y16" s="2927"/>
      <c r="Z16" s="2927"/>
      <c r="AA16" s="2927"/>
      <c r="AB16" s="2927"/>
      <c r="AC16" s="2927"/>
      <c r="AD16" s="2927"/>
      <c r="AE16" s="2927"/>
      <c r="AF16" s="2927"/>
      <c r="AG16" s="2927"/>
      <c r="AH16" s="2927"/>
      <c r="AI16" s="2927"/>
      <c r="AJ16" s="2927"/>
      <c r="AK16" s="2927"/>
      <c r="AL16" s="2927"/>
      <c r="AM16" s="2927"/>
      <c r="AN16" s="2927"/>
      <c r="AO16" s="2927"/>
      <c r="AP16" s="2927"/>
      <c r="AQ16" s="2927"/>
      <c r="AR16" s="2927"/>
      <c r="AS16" s="2927"/>
      <c r="AT16" s="2927"/>
      <c r="AU16" s="2927"/>
      <c r="AV16" s="23"/>
      <c r="AW16" s="23"/>
      <c r="AX16" s="23"/>
      <c r="AY16" s="23"/>
      <c r="AZ16" s="23"/>
      <c r="BA16" s="23"/>
      <c r="BB16" s="23"/>
      <c r="BC16" s="23"/>
      <c r="BD16" s="23"/>
      <c r="BE16" s="23"/>
      <c r="BF16" s="23"/>
      <c r="BG16" s="23"/>
      <c r="BH16" s="23"/>
    </row>
    <row r="17" spans="2:64" ht="9.9499999999999993" customHeight="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58"/>
      <c r="AQ17" s="158"/>
      <c r="AR17" s="158"/>
      <c r="AS17" s="158"/>
      <c r="AT17" s="158"/>
      <c r="AU17" s="23"/>
      <c r="AV17" s="23"/>
      <c r="AW17" s="23"/>
      <c r="AX17" s="23"/>
      <c r="AY17" s="23"/>
      <c r="AZ17" s="23"/>
      <c r="BA17" s="23"/>
      <c r="BB17" s="23"/>
      <c r="BC17" s="23"/>
      <c r="BD17" s="23"/>
      <c r="BE17" s="23"/>
      <c r="BF17" s="23"/>
      <c r="BG17" s="23"/>
      <c r="BH17" s="23"/>
    </row>
    <row r="18" spans="2:64" s="17" customFormat="1" ht="15.95" customHeight="1">
      <c r="B18" s="2928" t="s">
        <v>3843</v>
      </c>
      <c r="C18" s="2929"/>
      <c r="D18" s="2929"/>
      <c r="E18" s="2929"/>
      <c r="F18" s="2929"/>
      <c r="G18" s="2929"/>
      <c r="H18" s="2929"/>
      <c r="I18" s="2929"/>
      <c r="J18" s="2929"/>
      <c r="K18" s="2930"/>
      <c r="L18" s="2930"/>
      <c r="M18" s="2930"/>
      <c r="Z18" s="18"/>
      <c r="AA18" s="24"/>
      <c r="AB18" s="24"/>
      <c r="AC18" s="18"/>
      <c r="AE18" s="24"/>
      <c r="AF18" s="24"/>
      <c r="AG18" s="24"/>
      <c r="AI18" s="18" t="s">
        <v>1564</v>
      </c>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row>
    <row r="19" spans="2:64" ht="15.75" customHeight="1">
      <c r="B19" s="2931" t="s">
        <v>2832</v>
      </c>
      <c r="C19" s="2933" t="s">
        <v>1239</v>
      </c>
      <c r="D19" s="2934"/>
      <c r="E19" s="2934"/>
      <c r="F19" s="2934"/>
      <c r="G19" s="2934"/>
      <c r="H19" s="2935"/>
      <c r="I19" s="2933" t="s">
        <v>3871</v>
      </c>
      <c r="J19" s="2934"/>
      <c r="K19" s="2934"/>
      <c r="L19" s="2934"/>
      <c r="M19" s="2934"/>
      <c r="N19" s="2934"/>
      <c r="O19" s="2935"/>
      <c r="P19" s="2933" t="s">
        <v>1385</v>
      </c>
      <c r="Q19" s="2934"/>
      <c r="R19" s="2934"/>
      <c r="S19" s="2934"/>
      <c r="T19" s="2934"/>
      <c r="U19" s="2934"/>
      <c r="V19" s="2935"/>
      <c r="W19" s="2933" t="s">
        <v>2582</v>
      </c>
      <c r="X19" s="2934"/>
      <c r="Y19" s="2934"/>
      <c r="Z19" s="2934"/>
      <c r="AA19" s="2934"/>
      <c r="AB19" s="2934"/>
      <c r="AC19" s="2934"/>
      <c r="AD19" s="2942" t="s">
        <v>3873</v>
      </c>
      <c r="AE19" s="2943"/>
      <c r="AF19" s="2943"/>
      <c r="AG19" s="2943"/>
      <c r="AH19" s="2943"/>
      <c r="AI19" s="2944"/>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row>
    <row r="20" spans="2:64" ht="15.75" customHeight="1">
      <c r="B20" s="2932"/>
      <c r="C20" s="2936"/>
      <c r="D20" s="2937"/>
      <c r="E20" s="2937"/>
      <c r="F20" s="2937"/>
      <c r="G20" s="2937"/>
      <c r="H20" s="2938"/>
      <c r="I20" s="2939"/>
      <c r="J20" s="2940"/>
      <c r="K20" s="2940"/>
      <c r="L20" s="2940"/>
      <c r="M20" s="2940"/>
      <c r="N20" s="2940"/>
      <c r="O20" s="2941"/>
      <c r="P20" s="2939"/>
      <c r="Q20" s="2940"/>
      <c r="R20" s="2940"/>
      <c r="S20" s="2940"/>
      <c r="T20" s="2940"/>
      <c r="U20" s="2940"/>
      <c r="V20" s="2941"/>
      <c r="W20" s="2939"/>
      <c r="X20" s="2940"/>
      <c r="Y20" s="2940"/>
      <c r="Z20" s="2940"/>
      <c r="AA20" s="2940"/>
      <c r="AB20" s="2940"/>
      <c r="AC20" s="2940"/>
      <c r="AD20" s="2945"/>
      <c r="AE20" s="2946"/>
      <c r="AF20" s="2946"/>
      <c r="AG20" s="2946"/>
      <c r="AH20" s="2946"/>
      <c r="AI20" s="2947"/>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row>
    <row r="21" spans="2:64" ht="15.75" customHeight="1">
      <c r="B21" s="20" t="s">
        <v>5482</v>
      </c>
      <c r="C21" s="2948">
        <v>3820</v>
      </c>
      <c r="D21" s="2949"/>
      <c r="E21" s="2949"/>
      <c r="F21" s="2949"/>
      <c r="G21" s="2949"/>
      <c r="H21" s="2950"/>
      <c r="I21" s="2951" t="s">
        <v>5483</v>
      </c>
      <c r="J21" s="2952"/>
      <c r="K21" s="2952"/>
      <c r="L21" s="2952"/>
      <c r="M21" s="2952"/>
      <c r="N21" s="2952"/>
      <c r="O21" s="2953"/>
      <c r="P21" s="2951" t="s">
        <v>5484</v>
      </c>
      <c r="Q21" s="2952"/>
      <c r="R21" s="2952"/>
      <c r="S21" s="2952"/>
      <c r="T21" s="2952"/>
      <c r="U21" s="2952"/>
      <c r="V21" s="2953"/>
      <c r="W21" s="2951" t="s">
        <v>5485</v>
      </c>
      <c r="X21" s="2952"/>
      <c r="Y21" s="2952"/>
      <c r="Z21" s="2952"/>
      <c r="AA21" s="2952"/>
      <c r="AB21" s="2952"/>
      <c r="AC21" s="2954"/>
      <c r="AD21" s="2955">
        <v>18.399999999999999</v>
      </c>
      <c r="AE21" s="2956"/>
      <c r="AF21" s="2956"/>
      <c r="AG21" s="2956"/>
      <c r="AH21" s="2956"/>
      <c r="AI21" s="2957"/>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row>
    <row r="22" spans="2:64" ht="15.75" customHeight="1">
      <c r="B22" s="20" t="s">
        <v>5481</v>
      </c>
      <c r="C22" s="2948">
        <v>3404</v>
      </c>
      <c r="D22" s="2949"/>
      <c r="E22" s="2949"/>
      <c r="F22" s="2949"/>
      <c r="G22" s="2949"/>
      <c r="H22" s="2950"/>
      <c r="I22" s="2951" t="s">
        <v>5894</v>
      </c>
      <c r="J22" s="2952"/>
      <c r="K22" s="2952"/>
      <c r="L22" s="2952"/>
      <c r="M22" s="2952"/>
      <c r="N22" s="2952"/>
      <c r="O22" s="2953"/>
      <c r="P22" s="2951" t="s">
        <v>5895</v>
      </c>
      <c r="Q22" s="2952"/>
      <c r="R22" s="2952"/>
      <c r="S22" s="2952"/>
      <c r="T22" s="2952"/>
      <c r="U22" s="2952"/>
      <c r="V22" s="2953"/>
      <c r="W22" s="2951" t="s">
        <v>5896</v>
      </c>
      <c r="X22" s="2952"/>
      <c r="Y22" s="2952"/>
      <c r="Z22" s="2952"/>
      <c r="AA22" s="2952"/>
      <c r="AB22" s="2952"/>
      <c r="AC22" s="2954"/>
      <c r="AD22" s="2955">
        <v>16.600000000000001</v>
      </c>
      <c r="AE22" s="2956"/>
      <c r="AF22" s="2956"/>
      <c r="AG22" s="2956"/>
      <c r="AH22" s="2956"/>
      <c r="AI22" s="2957"/>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row>
    <row r="23" spans="2:64" ht="15.75" customHeight="1" thickBot="1">
      <c r="B23" s="21" t="s">
        <v>5891</v>
      </c>
      <c r="C23" s="2958">
        <v>3000</v>
      </c>
      <c r="D23" s="2959"/>
      <c r="E23" s="2959"/>
      <c r="F23" s="2959"/>
      <c r="G23" s="2959"/>
      <c r="H23" s="2960"/>
      <c r="I23" s="2961" t="s">
        <v>5897</v>
      </c>
      <c r="J23" s="2962"/>
      <c r="K23" s="2962"/>
      <c r="L23" s="2962"/>
      <c r="M23" s="2962"/>
      <c r="N23" s="2962"/>
      <c r="O23" s="2962"/>
      <c r="P23" s="2961" t="s">
        <v>5898</v>
      </c>
      <c r="Q23" s="2962"/>
      <c r="R23" s="2962"/>
      <c r="S23" s="2962"/>
      <c r="T23" s="2962"/>
      <c r="U23" s="2962"/>
      <c r="V23" s="2962"/>
      <c r="W23" s="2961" t="s">
        <v>5899</v>
      </c>
      <c r="X23" s="2962"/>
      <c r="Y23" s="2962"/>
      <c r="Z23" s="2962"/>
      <c r="AA23" s="2962"/>
      <c r="AB23" s="2962"/>
      <c r="AC23" s="2963"/>
      <c r="AD23" s="2964">
        <v>15.6</v>
      </c>
      <c r="AE23" s="2962"/>
      <c r="AF23" s="2962"/>
      <c r="AG23" s="2962"/>
      <c r="AH23" s="2962"/>
      <c r="AI23" s="2965"/>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row>
    <row r="24" spans="2:64" s="26" customFormat="1" ht="15.95" customHeight="1">
      <c r="B24" s="2966" t="s">
        <v>208</v>
      </c>
      <c r="C24" s="2966"/>
      <c r="D24" s="2966"/>
      <c r="E24" s="2966"/>
      <c r="F24" s="2966"/>
      <c r="G24" s="2966"/>
      <c r="H24" s="2966"/>
      <c r="I24" s="2966"/>
      <c r="J24" s="2966"/>
      <c r="K24" s="2966"/>
      <c r="L24" s="2966"/>
      <c r="M24" s="2966"/>
      <c r="N24" s="2966"/>
      <c r="O24" s="2966"/>
      <c r="P24" s="2966"/>
      <c r="Q24" s="2966"/>
      <c r="R24" s="2966"/>
      <c r="S24" s="2966"/>
      <c r="T24" s="2966"/>
      <c r="U24" s="2966"/>
      <c r="V24" s="2966"/>
      <c r="W24" s="2966"/>
      <c r="X24" s="2966"/>
      <c r="Y24" s="2966"/>
      <c r="Z24" s="2966"/>
      <c r="AA24" s="2966"/>
      <c r="AB24" s="2966"/>
      <c r="AC24" s="2966"/>
      <c r="AD24" s="2966"/>
      <c r="AE24" s="2966"/>
      <c r="AF24" s="2966"/>
      <c r="AG24" s="2966"/>
      <c r="AH24" s="2966"/>
      <c r="AI24" s="2966"/>
      <c r="AJ24" s="2966"/>
      <c r="AK24" s="2966"/>
      <c r="AL24" s="2966"/>
      <c r="AM24" s="2966"/>
      <c r="AN24" s="2966"/>
      <c r="AO24" s="2966"/>
      <c r="AP24" s="2966"/>
      <c r="AQ24" s="2966"/>
      <c r="AR24" s="2966"/>
      <c r="AS24" s="2966"/>
      <c r="AT24" s="2966"/>
      <c r="AU24" s="2966"/>
      <c r="AV24" s="23"/>
      <c r="AW24" s="23"/>
      <c r="AX24" s="23"/>
      <c r="AY24" s="23"/>
      <c r="AZ24" s="23"/>
      <c r="BA24" s="23"/>
      <c r="BB24" s="23"/>
      <c r="BC24" s="23"/>
      <c r="BD24" s="23"/>
      <c r="BE24" s="23"/>
      <c r="BF24" s="23"/>
      <c r="BG24" s="23"/>
    </row>
    <row r="25" spans="2:64" ht="15.75" customHeight="1">
      <c r="B25" s="2967" t="s">
        <v>1297</v>
      </c>
      <c r="C25" s="2967"/>
      <c r="D25" s="2967"/>
      <c r="E25" s="2967"/>
      <c r="F25" s="2967"/>
      <c r="G25" s="2967"/>
      <c r="H25" s="2967"/>
      <c r="I25" s="2967"/>
      <c r="J25" s="2967"/>
      <c r="K25" s="2967"/>
      <c r="L25" s="2967"/>
      <c r="M25" s="2967"/>
      <c r="N25" s="2967"/>
      <c r="O25" s="2967"/>
      <c r="P25" s="2967"/>
      <c r="Q25" s="2967"/>
      <c r="R25" s="2967"/>
      <c r="S25" s="2967"/>
      <c r="T25" s="2967"/>
      <c r="U25" s="2967"/>
      <c r="V25" s="2967"/>
      <c r="W25" s="2967"/>
      <c r="X25" s="2967"/>
      <c r="Y25" s="2967"/>
      <c r="Z25" s="2967"/>
      <c r="AA25" s="2967"/>
      <c r="AB25" s="2967"/>
      <c r="AC25" s="2967"/>
      <c r="AD25" s="2967"/>
      <c r="AE25" s="2967"/>
      <c r="AF25" s="2967"/>
      <c r="AG25" s="2967"/>
      <c r="AH25" s="2967"/>
      <c r="AI25" s="2967"/>
      <c r="AJ25" s="2967"/>
      <c r="AK25" s="2967"/>
      <c r="AL25" s="2967"/>
      <c r="AM25" s="2967"/>
      <c r="AN25" s="2967"/>
      <c r="AO25" s="2967"/>
      <c r="AP25" s="2967"/>
      <c r="AQ25" s="2967"/>
      <c r="AR25" s="2967"/>
      <c r="AS25" s="2967"/>
      <c r="AT25" s="2967"/>
      <c r="AU25" s="2967"/>
      <c r="AV25" s="23"/>
      <c r="AW25" s="23"/>
      <c r="AX25" s="23"/>
      <c r="AY25" s="23"/>
      <c r="AZ25" s="23"/>
      <c r="BA25" s="23"/>
      <c r="BB25" s="23"/>
      <c r="BC25" s="23"/>
      <c r="BD25" s="23"/>
      <c r="BE25" s="23"/>
      <c r="BF25" s="23"/>
      <c r="BG25" s="23"/>
    </row>
    <row r="26" spans="2:64" ht="15.75" customHeight="1">
      <c r="B26" s="27" t="s">
        <v>4391</v>
      </c>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row>
    <row r="27" spans="2:64" ht="15" customHeight="1">
      <c r="B27" s="28"/>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row>
    <row r="28" spans="2:64" ht="15.75" customHeight="1">
      <c r="B28" s="26"/>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W28" s="29" t="s">
        <v>2143</v>
      </c>
      <c r="AX28" s="29" t="s">
        <v>21</v>
      </c>
      <c r="AY28" s="23"/>
      <c r="AZ28" s="23"/>
      <c r="BA28" s="23"/>
      <c r="BB28" s="23"/>
      <c r="BC28" s="23"/>
      <c r="BD28" s="23"/>
      <c r="BE28" s="23"/>
      <c r="BF28" s="23"/>
      <c r="BG28" s="23"/>
      <c r="BH28" s="23"/>
    </row>
    <row r="29" spans="2:64" ht="15.75" customHeight="1">
      <c r="B29" s="26"/>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W29" s="29" t="s">
        <v>977</v>
      </c>
      <c r="AX29" s="159">
        <v>6533</v>
      </c>
      <c r="AY29" s="23"/>
      <c r="AZ29" s="23"/>
      <c r="BA29" s="23"/>
      <c r="BB29" s="23"/>
      <c r="BC29" s="23"/>
      <c r="BD29" s="23"/>
      <c r="BE29" s="23"/>
      <c r="BF29" s="23"/>
      <c r="BG29" s="23"/>
      <c r="BH29" s="23"/>
    </row>
    <row r="30" spans="2:64" ht="15.75" customHeight="1">
      <c r="B30" s="26"/>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W30" s="29" t="s">
        <v>4535</v>
      </c>
      <c r="AX30" s="159">
        <v>6013</v>
      </c>
      <c r="AY30" s="23"/>
      <c r="AZ30" s="23"/>
      <c r="BA30" s="23"/>
      <c r="BB30" s="23"/>
      <c r="BC30" s="23"/>
      <c r="BD30" s="23"/>
      <c r="BE30" s="23"/>
      <c r="BF30" s="23"/>
      <c r="BG30" s="23"/>
      <c r="BH30" s="23"/>
    </row>
    <row r="31" spans="2:64" ht="15.75" customHeight="1">
      <c r="B31" s="26"/>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W31" s="29" t="s">
        <v>4536</v>
      </c>
      <c r="AX31" s="159">
        <v>5734</v>
      </c>
      <c r="AY31" s="23"/>
      <c r="AZ31" s="23"/>
      <c r="BA31" s="23"/>
      <c r="BB31" s="23"/>
      <c r="BC31" s="23"/>
      <c r="BD31" s="23"/>
      <c r="BE31" s="23"/>
      <c r="BF31" s="23"/>
      <c r="BG31" s="23"/>
      <c r="BH31" s="23"/>
    </row>
    <row r="32" spans="2:64" ht="15.75" customHeight="1">
      <c r="B32" s="2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W32" s="29" t="s">
        <v>4537</v>
      </c>
      <c r="AX32" s="159">
        <v>5078</v>
      </c>
      <c r="AY32" s="23"/>
      <c r="AZ32" s="23"/>
      <c r="BA32" s="23"/>
      <c r="BB32" s="23"/>
      <c r="BC32" s="23"/>
      <c r="BD32" s="23"/>
      <c r="BE32" s="23"/>
      <c r="BF32" s="23"/>
      <c r="BG32" s="23"/>
      <c r="BH32" s="23"/>
    </row>
    <row r="33" spans="1:68" ht="15.75" customHeight="1">
      <c r="B33" s="2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W33" s="29" t="s">
        <v>2285</v>
      </c>
      <c r="AX33" s="159">
        <v>4877</v>
      </c>
      <c r="AY33" s="23"/>
      <c r="AZ33" s="23"/>
      <c r="BA33" s="23"/>
      <c r="BB33" s="23"/>
      <c r="BC33" s="23"/>
      <c r="BD33" s="23"/>
      <c r="BE33" s="23"/>
      <c r="BF33" s="23"/>
      <c r="BG33" s="23"/>
      <c r="BH33" s="23"/>
    </row>
    <row r="34" spans="1:68" ht="15.75" customHeight="1">
      <c r="B34" s="26"/>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W34" s="29" t="s">
        <v>5199</v>
      </c>
      <c r="AX34" s="159">
        <v>4632</v>
      </c>
      <c r="AY34" s="23"/>
      <c r="AZ34" s="23"/>
      <c r="BA34" s="23"/>
      <c r="BB34" s="23"/>
      <c r="BC34" s="23"/>
      <c r="BD34" s="23"/>
      <c r="BE34" s="23"/>
      <c r="BF34" s="23"/>
      <c r="BG34" s="23"/>
      <c r="BH34" s="23"/>
    </row>
    <row r="35" spans="1:68" ht="15.75" customHeight="1">
      <c r="B35" s="26"/>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W35" s="29" t="s">
        <v>5200</v>
      </c>
      <c r="AX35" s="159">
        <v>4287</v>
      </c>
      <c r="AY35" s="23"/>
      <c r="AZ35" s="23"/>
      <c r="BA35" s="23"/>
      <c r="BB35" s="23"/>
      <c r="BC35" s="23"/>
      <c r="BD35" s="23"/>
      <c r="BE35" s="23"/>
      <c r="BF35" s="23"/>
      <c r="BG35" s="23"/>
      <c r="BH35" s="23"/>
    </row>
    <row r="36" spans="1:68" ht="15.75" customHeight="1">
      <c r="B36" s="26"/>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W36" s="29" t="s">
        <v>5486</v>
      </c>
      <c r="AX36" s="159">
        <v>3820</v>
      </c>
      <c r="AY36" s="23"/>
      <c r="AZ36" s="23"/>
      <c r="BA36" s="23"/>
      <c r="BB36" s="23"/>
      <c r="BC36" s="23"/>
      <c r="BD36" s="23"/>
      <c r="BE36" s="23"/>
      <c r="BF36" s="23"/>
      <c r="BG36" s="23"/>
      <c r="BH36" s="23"/>
    </row>
    <row r="37" spans="1:68" ht="15.75" customHeight="1">
      <c r="B37" s="26"/>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W37" s="29" t="s">
        <v>5902</v>
      </c>
      <c r="AX37" s="159">
        <v>3404</v>
      </c>
      <c r="AY37" s="23"/>
      <c r="AZ37" s="23"/>
      <c r="BA37" s="23"/>
      <c r="BB37" s="23"/>
      <c r="BC37" s="23"/>
      <c r="BD37" s="23"/>
      <c r="BE37" s="23"/>
      <c r="BF37" s="23"/>
      <c r="BG37" s="23"/>
      <c r="BH37" s="23"/>
    </row>
    <row r="38" spans="1:68" ht="15.75" customHeight="1">
      <c r="B38" s="26"/>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W38" s="29" t="s">
        <v>5903</v>
      </c>
      <c r="AX38" s="159">
        <v>3000</v>
      </c>
      <c r="AY38" s="23"/>
      <c r="AZ38" s="23"/>
      <c r="BA38" s="23"/>
      <c r="BB38" s="23"/>
      <c r="BC38" s="23"/>
      <c r="BD38" s="23"/>
      <c r="BE38" s="23"/>
      <c r="BF38" s="23"/>
      <c r="BG38" s="23"/>
      <c r="BH38" s="23"/>
    </row>
    <row r="39" spans="1:68" ht="25.5" customHeight="1">
      <c r="B39" s="26"/>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W39" s="23"/>
      <c r="AX39" s="23"/>
      <c r="AY39" s="23"/>
      <c r="AZ39" s="23"/>
      <c r="BA39" s="23"/>
      <c r="BB39" s="23"/>
      <c r="BC39" s="23"/>
      <c r="BD39" s="23"/>
      <c r="BE39" s="23"/>
      <c r="BF39" s="23"/>
      <c r="BG39" s="23"/>
      <c r="BH39" s="23"/>
    </row>
    <row r="40" spans="1:68" ht="17.25" customHeight="1">
      <c r="B40" s="179"/>
      <c r="C40" s="22"/>
      <c r="D40" s="22"/>
      <c r="E40" s="22"/>
      <c r="F40" s="22"/>
      <c r="G40" s="22"/>
      <c r="H40" s="22"/>
      <c r="I40" s="22"/>
      <c r="J40" s="22"/>
      <c r="K40" s="22"/>
      <c r="L40" s="22"/>
      <c r="M40" s="22"/>
      <c r="N40" s="22"/>
      <c r="O40" s="22"/>
      <c r="P40" s="22"/>
      <c r="Q40" s="22"/>
      <c r="R40" s="22"/>
      <c r="S40" s="22"/>
      <c r="T40" s="22"/>
      <c r="U40" s="22"/>
      <c r="V40" s="22"/>
      <c r="W40" s="22"/>
      <c r="X40" s="22"/>
      <c r="Y40" s="22"/>
      <c r="Z40" s="22"/>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row>
    <row r="41" spans="1:68" ht="32.1" customHeight="1">
      <c r="B41" s="2927" t="s">
        <v>5904</v>
      </c>
      <c r="C41" s="2927"/>
      <c r="D41" s="2927"/>
      <c r="E41" s="2927"/>
      <c r="F41" s="2927"/>
      <c r="G41" s="2927"/>
      <c r="H41" s="2927"/>
      <c r="I41" s="2927"/>
      <c r="J41" s="2927"/>
      <c r="K41" s="2927"/>
      <c r="L41" s="2927"/>
      <c r="M41" s="2927"/>
      <c r="N41" s="2927"/>
      <c r="O41" s="2927"/>
      <c r="P41" s="2927"/>
      <c r="Q41" s="2927"/>
      <c r="R41" s="2927"/>
      <c r="S41" s="2927"/>
      <c r="T41" s="2927"/>
      <c r="U41" s="2927"/>
      <c r="V41" s="2927"/>
      <c r="W41" s="2927"/>
      <c r="X41" s="2927"/>
      <c r="Y41" s="2927"/>
      <c r="Z41" s="2927"/>
      <c r="AA41" s="2927"/>
      <c r="AB41" s="2927"/>
      <c r="AC41" s="2927"/>
      <c r="AD41" s="2927"/>
      <c r="AE41" s="2927"/>
      <c r="AF41" s="2927"/>
      <c r="AG41" s="2927"/>
      <c r="AH41" s="2927"/>
      <c r="AI41" s="2927"/>
      <c r="AJ41" s="2927"/>
      <c r="AK41" s="2927"/>
      <c r="AL41" s="2927"/>
      <c r="AM41" s="2927"/>
      <c r="AN41" s="2927"/>
      <c r="AO41" s="2927"/>
      <c r="AP41" s="2927"/>
      <c r="AQ41" s="2927"/>
      <c r="AR41" s="2927"/>
      <c r="AS41" s="2927"/>
      <c r="AT41" s="2927"/>
      <c r="AU41" s="2927"/>
      <c r="AV41" s="23"/>
      <c r="AW41" s="23"/>
      <c r="AX41" s="23"/>
      <c r="AY41" s="23"/>
      <c r="AZ41" s="23"/>
      <c r="BA41" s="23"/>
      <c r="BB41" s="23"/>
      <c r="BC41" s="23"/>
      <c r="BD41" s="23"/>
      <c r="BE41" s="23"/>
      <c r="BF41" s="23"/>
      <c r="BG41" s="23"/>
      <c r="BH41" s="23"/>
    </row>
    <row r="42" spans="1:68" ht="27" customHeight="1">
      <c r="B42" s="2927" t="s">
        <v>5905</v>
      </c>
      <c r="C42" s="2927"/>
      <c r="D42" s="2927"/>
      <c r="E42" s="2927"/>
      <c r="F42" s="2927"/>
      <c r="G42" s="2927"/>
      <c r="H42" s="2927"/>
      <c r="I42" s="2927"/>
      <c r="J42" s="2927"/>
      <c r="K42" s="2927"/>
      <c r="L42" s="2927"/>
      <c r="M42" s="2927"/>
      <c r="N42" s="2927"/>
      <c r="O42" s="2927"/>
      <c r="P42" s="2927"/>
      <c r="Q42" s="2927"/>
      <c r="R42" s="2927"/>
      <c r="S42" s="2927"/>
      <c r="T42" s="2927"/>
      <c r="U42" s="2927"/>
      <c r="V42" s="2927"/>
      <c r="W42" s="2927"/>
      <c r="X42" s="2927"/>
      <c r="Y42" s="2927"/>
      <c r="Z42" s="2927"/>
      <c r="AA42" s="2927"/>
      <c r="AB42" s="2927"/>
      <c r="AC42" s="2927"/>
      <c r="AD42" s="2927"/>
      <c r="AE42" s="2927"/>
      <c r="AF42" s="2927"/>
      <c r="AG42" s="2927"/>
      <c r="AH42" s="2927"/>
      <c r="AI42" s="2927"/>
      <c r="AJ42" s="2927"/>
      <c r="AK42" s="2927"/>
      <c r="AL42" s="2927"/>
      <c r="AM42" s="2927"/>
      <c r="AN42" s="2927"/>
      <c r="AO42" s="2927"/>
      <c r="AP42" s="2927"/>
      <c r="AQ42" s="2927"/>
      <c r="AR42" s="2927"/>
      <c r="AS42" s="2927"/>
      <c r="AT42" s="2927"/>
      <c r="AU42" s="2927"/>
      <c r="AV42" s="23"/>
      <c r="AW42" s="23"/>
      <c r="AX42" s="23"/>
      <c r="AY42" s="23"/>
      <c r="AZ42" s="23"/>
      <c r="BA42" s="23"/>
      <c r="BB42" s="23"/>
      <c r="BC42" s="23"/>
      <c r="BD42" s="23"/>
      <c r="BE42" s="23"/>
      <c r="BF42" s="23"/>
      <c r="BG42" s="23"/>
      <c r="BH42" s="23"/>
    </row>
    <row r="43" spans="1:68" ht="15.95" customHeight="1">
      <c r="B43" s="2896" t="s">
        <v>5906</v>
      </c>
      <c r="C43" s="2896"/>
      <c r="D43" s="2896"/>
      <c r="E43" s="2896"/>
      <c r="F43" s="2896"/>
      <c r="G43" s="2896"/>
      <c r="H43" s="2896"/>
      <c r="I43" s="2896"/>
      <c r="J43" s="2896"/>
      <c r="K43" s="2896"/>
      <c r="L43" s="2896"/>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c r="AS43" s="2896"/>
      <c r="AT43" s="2896"/>
      <c r="AU43" s="2896"/>
      <c r="AV43" s="23"/>
      <c r="AW43" s="23"/>
      <c r="AX43" s="23"/>
      <c r="AY43" s="23"/>
      <c r="AZ43" s="23"/>
      <c r="BA43" s="23"/>
      <c r="BB43" s="23"/>
      <c r="BC43" s="23"/>
      <c r="BD43" s="23"/>
      <c r="BE43" s="23"/>
      <c r="BF43" s="23"/>
      <c r="BG43" s="23"/>
      <c r="BH43" s="23"/>
    </row>
    <row r="44" spans="1:68" ht="15.75" customHeight="1">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158"/>
      <c r="AQ44" s="158"/>
      <c r="AR44" s="158"/>
      <c r="AS44" s="158"/>
      <c r="AT44" s="158"/>
      <c r="AU44" s="23"/>
      <c r="AV44" s="23"/>
      <c r="AW44" s="23"/>
      <c r="AX44" s="23"/>
      <c r="AY44" s="23"/>
      <c r="AZ44" s="23"/>
      <c r="BA44" s="23"/>
      <c r="BB44" s="23"/>
      <c r="BC44" s="23"/>
      <c r="BD44" s="23"/>
      <c r="BE44" s="23"/>
      <c r="BF44" s="23"/>
      <c r="BG44" s="23"/>
      <c r="BH44" s="23"/>
    </row>
    <row r="45" spans="1:68" ht="15.75" customHeight="1">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158"/>
      <c r="AQ45" s="158"/>
      <c r="AR45" s="158"/>
      <c r="AS45" s="158"/>
      <c r="AT45" s="158"/>
      <c r="AU45" s="23"/>
      <c r="AV45" s="23"/>
      <c r="AW45" s="23"/>
      <c r="AX45" s="23"/>
      <c r="AY45" s="23"/>
      <c r="AZ45" s="23"/>
      <c r="BA45" s="23"/>
      <c r="BB45" s="23"/>
      <c r="BC45" s="23"/>
      <c r="BD45" s="23"/>
      <c r="BE45" s="23"/>
      <c r="BF45" s="23"/>
      <c r="BG45" s="23"/>
      <c r="BH45" s="23"/>
    </row>
    <row r="46" spans="1:68" ht="20.100000000000001" customHeight="1">
      <c r="A46" s="14" t="s">
        <v>3895</v>
      </c>
      <c r="B46" s="15"/>
      <c r="C46" s="15"/>
      <c r="D46" s="15"/>
      <c r="E46" s="15"/>
      <c r="F46" s="15"/>
      <c r="G46" s="15"/>
      <c r="H46" s="15"/>
      <c r="I46" s="15"/>
      <c r="J46" s="15"/>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T46" s="2897"/>
      <c r="AU46" s="2897"/>
      <c r="AV46" s="23"/>
      <c r="AW46" s="23"/>
      <c r="AX46" s="23"/>
      <c r="AY46" s="23"/>
      <c r="AZ46" s="23"/>
      <c r="BA46" s="23"/>
      <c r="BB46" s="23"/>
      <c r="BC46" s="23"/>
      <c r="BD46" s="23"/>
      <c r="BE46" s="23"/>
      <c r="BF46" s="23"/>
      <c r="BG46" s="23"/>
      <c r="BH46" s="23"/>
    </row>
    <row r="47" spans="1:68" ht="15.75" customHeight="1">
      <c r="A47" s="169"/>
      <c r="B47" s="2928" t="s">
        <v>5961</v>
      </c>
      <c r="C47" s="2899"/>
      <c r="D47" s="2899"/>
      <c r="E47" s="2899"/>
      <c r="F47" s="2899"/>
      <c r="G47" s="2899"/>
      <c r="H47" s="2899"/>
      <c r="I47" s="2899"/>
      <c r="J47" s="2899"/>
      <c r="K47" s="2899"/>
      <c r="L47" s="2899"/>
      <c r="M47" s="2899"/>
      <c r="N47" s="2899"/>
      <c r="O47" s="2899"/>
      <c r="P47" s="2899"/>
      <c r="Q47" s="2899"/>
      <c r="R47" s="2899"/>
      <c r="S47" s="17"/>
      <c r="T47" s="17"/>
      <c r="U47" s="17"/>
      <c r="V47" s="17"/>
      <c r="W47" s="17"/>
      <c r="X47" s="17"/>
      <c r="Y47" s="17"/>
      <c r="Z47" s="18"/>
      <c r="AA47" s="17"/>
      <c r="AB47" s="17"/>
      <c r="AC47" s="17"/>
      <c r="AD47" s="17"/>
      <c r="AE47" s="17"/>
      <c r="AF47" s="17"/>
      <c r="AG47" s="17"/>
      <c r="AH47" s="17"/>
      <c r="AI47" s="17"/>
      <c r="AJ47" s="17"/>
      <c r="AK47" s="17"/>
      <c r="AM47" s="17"/>
      <c r="AN47" s="17"/>
      <c r="AO47" s="17"/>
      <c r="AP47" s="17"/>
      <c r="AQ47" s="17"/>
      <c r="AR47" s="17"/>
      <c r="AS47" s="17"/>
      <c r="AT47" s="17"/>
      <c r="AU47" s="18" t="s">
        <v>211</v>
      </c>
      <c r="AV47" s="23"/>
      <c r="AW47" s="23"/>
      <c r="AX47" s="23"/>
      <c r="AY47" s="23"/>
      <c r="AZ47" s="23"/>
      <c r="BA47" s="23"/>
      <c r="BB47" s="23"/>
      <c r="BC47" s="23"/>
      <c r="BD47" s="23"/>
      <c r="BE47" s="23"/>
      <c r="BF47" s="23"/>
      <c r="BG47" s="23"/>
      <c r="BH47" s="23"/>
    </row>
    <row r="48" spans="1:68" ht="15.75" customHeight="1">
      <c r="B48" s="2968" t="s">
        <v>2832</v>
      </c>
      <c r="C48" s="2903" t="s">
        <v>1239</v>
      </c>
      <c r="D48" s="2903"/>
      <c r="E48" s="2903"/>
      <c r="F48" s="2903"/>
      <c r="G48" s="2903"/>
      <c r="H48" s="2903"/>
      <c r="I48" s="2903"/>
      <c r="J48" s="2903"/>
      <c r="K48" s="2903"/>
      <c r="L48" s="2903"/>
      <c r="M48" s="2903"/>
      <c r="N48" s="2903"/>
      <c r="O48" s="2903"/>
      <c r="P48" s="2903"/>
      <c r="Q48" s="2970"/>
      <c r="R48" s="2971" t="s">
        <v>3902</v>
      </c>
      <c r="S48" s="2903"/>
      <c r="T48" s="2903"/>
      <c r="U48" s="2903"/>
      <c r="V48" s="2903"/>
      <c r="W48" s="2972" t="s">
        <v>3874</v>
      </c>
      <c r="X48" s="2973"/>
      <c r="Y48" s="2973"/>
      <c r="Z48" s="2973"/>
      <c r="AA48" s="2973"/>
      <c r="AB48" s="2973"/>
      <c r="AC48" s="2973"/>
      <c r="AD48" s="2973"/>
      <c r="AE48" s="2973"/>
      <c r="AF48" s="2973"/>
      <c r="AG48" s="2973"/>
      <c r="AH48" s="2973"/>
      <c r="AI48" s="2973"/>
      <c r="AJ48" s="2973"/>
      <c r="AK48" s="2974"/>
      <c r="AL48" s="2975" t="s">
        <v>4993</v>
      </c>
      <c r="AM48" s="2976"/>
      <c r="AN48" s="2976"/>
      <c r="AO48" s="2976"/>
      <c r="AP48" s="2976"/>
      <c r="AQ48" s="2976"/>
      <c r="AR48" s="2976"/>
      <c r="AS48" s="2976"/>
      <c r="AT48" s="2976"/>
      <c r="AU48" s="2977"/>
      <c r="AV48" s="31"/>
      <c r="AW48" s="31"/>
      <c r="AX48" s="31"/>
      <c r="AY48" s="31"/>
      <c r="AZ48" s="31"/>
      <c r="BA48" s="31"/>
      <c r="BB48" s="31"/>
      <c r="BC48" s="31"/>
      <c r="BD48" s="23"/>
      <c r="BE48" s="23"/>
      <c r="BF48" s="23"/>
      <c r="BG48" s="23"/>
      <c r="BH48" s="23"/>
      <c r="BI48" s="23"/>
      <c r="BJ48" s="23"/>
      <c r="BK48" s="23"/>
      <c r="BL48" s="23"/>
      <c r="BM48" s="23"/>
      <c r="BN48" s="23"/>
      <c r="BO48" s="23"/>
      <c r="BP48" s="23"/>
    </row>
    <row r="49" spans="1:68" ht="15.75" customHeight="1">
      <c r="B49" s="2969"/>
      <c r="C49" s="2912" t="s">
        <v>1239</v>
      </c>
      <c r="D49" s="2912"/>
      <c r="E49" s="2912"/>
      <c r="F49" s="2912"/>
      <c r="G49" s="2912"/>
      <c r="H49" s="2912" t="s">
        <v>3898</v>
      </c>
      <c r="I49" s="2912"/>
      <c r="J49" s="2912"/>
      <c r="K49" s="2912"/>
      <c r="L49" s="2912"/>
      <c r="M49" s="2912" t="s">
        <v>3218</v>
      </c>
      <c r="N49" s="2912"/>
      <c r="O49" s="2912"/>
      <c r="P49" s="2912"/>
      <c r="Q49" s="2978"/>
      <c r="R49" s="2979" t="s">
        <v>3898</v>
      </c>
      <c r="S49" s="2912"/>
      <c r="T49" s="2912"/>
      <c r="U49" s="2912"/>
      <c r="V49" s="2912"/>
      <c r="W49" s="2912" t="s">
        <v>1239</v>
      </c>
      <c r="X49" s="2912"/>
      <c r="Y49" s="2912"/>
      <c r="Z49" s="2912"/>
      <c r="AA49" s="2912"/>
      <c r="AB49" s="2912" t="s">
        <v>3898</v>
      </c>
      <c r="AC49" s="2912"/>
      <c r="AD49" s="2912"/>
      <c r="AE49" s="2912"/>
      <c r="AF49" s="2912"/>
      <c r="AG49" s="2912" t="s">
        <v>3218</v>
      </c>
      <c r="AH49" s="2912"/>
      <c r="AI49" s="2912"/>
      <c r="AJ49" s="2912"/>
      <c r="AK49" s="2978"/>
      <c r="AL49" s="2980" t="s">
        <v>2926</v>
      </c>
      <c r="AM49" s="2904"/>
      <c r="AN49" s="2904"/>
      <c r="AO49" s="2904"/>
      <c r="AP49" s="2904"/>
      <c r="AQ49" s="2981" t="s">
        <v>258</v>
      </c>
      <c r="AR49" s="2981"/>
      <c r="AS49" s="2981"/>
      <c r="AT49" s="2981"/>
      <c r="AU49" s="2982"/>
      <c r="AV49" s="179"/>
      <c r="AW49" s="179"/>
      <c r="AX49" s="179"/>
      <c r="AY49" s="179"/>
      <c r="AZ49" s="179"/>
      <c r="BA49" s="179"/>
      <c r="BB49" s="179"/>
      <c r="BC49" s="179"/>
      <c r="BD49" s="23"/>
      <c r="BE49" s="23"/>
      <c r="BF49" s="23"/>
      <c r="BG49" s="23"/>
      <c r="BH49" s="23"/>
      <c r="BI49" s="23"/>
      <c r="BJ49" s="23"/>
      <c r="BK49" s="23"/>
      <c r="BL49" s="23"/>
      <c r="BM49" s="23"/>
      <c r="BN49" s="23"/>
      <c r="BO49" s="23"/>
      <c r="BP49" s="23"/>
    </row>
    <row r="50" spans="1:68" ht="15.75" customHeight="1">
      <c r="B50" s="20" t="s">
        <v>5482</v>
      </c>
      <c r="C50" s="2983">
        <v>247</v>
      </c>
      <c r="D50" s="2983"/>
      <c r="E50" s="2983"/>
      <c r="F50" s="2983"/>
      <c r="G50" s="2983"/>
      <c r="H50" s="2983">
        <v>240</v>
      </c>
      <c r="I50" s="2983"/>
      <c r="J50" s="2983"/>
      <c r="K50" s="2983"/>
      <c r="L50" s="2983"/>
      <c r="M50" s="2983">
        <v>7</v>
      </c>
      <c r="N50" s="2983"/>
      <c r="O50" s="2983"/>
      <c r="P50" s="2983"/>
      <c r="Q50" s="2984"/>
      <c r="R50" s="2985">
        <v>1</v>
      </c>
      <c r="S50" s="2983"/>
      <c r="T50" s="2983"/>
      <c r="U50" s="2983"/>
      <c r="V50" s="2983"/>
      <c r="W50" s="2983">
        <v>246</v>
      </c>
      <c r="X50" s="2983"/>
      <c r="Y50" s="2983"/>
      <c r="Z50" s="2983"/>
      <c r="AA50" s="2983"/>
      <c r="AB50" s="2983">
        <v>239</v>
      </c>
      <c r="AC50" s="2983"/>
      <c r="AD50" s="2983"/>
      <c r="AE50" s="2983"/>
      <c r="AF50" s="2983"/>
      <c r="AG50" s="2983">
        <v>7</v>
      </c>
      <c r="AH50" s="2983"/>
      <c r="AI50" s="2983"/>
      <c r="AJ50" s="2983"/>
      <c r="AK50" s="2986"/>
      <c r="AL50" s="2987">
        <v>21</v>
      </c>
      <c r="AM50" s="2988"/>
      <c r="AN50" s="2988"/>
      <c r="AO50" s="2988"/>
      <c r="AP50" s="2988"/>
      <c r="AQ50" s="2988">
        <v>225</v>
      </c>
      <c r="AR50" s="2988"/>
      <c r="AS50" s="2988"/>
      <c r="AT50" s="2988"/>
      <c r="AU50" s="2989"/>
      <c r="AV50" s="179"/>
      <c r="AW50" s="179"/>
      <c r="AX50" s="179"/>
      <c r="AY50" s="179"/>
      <c r="AZ50" s="179"/>
      <c r="BA50" s="179"/>
      <c r="BB50" s="179"/>
      <c r="BC50" s="179"/>
      <c r="BD50" s="23"/>
      <c r="BE50" s="23"/>
      <c r="BF50" s="23"/>
      <c r="BG50" s="23"/>
      <c r="BH50" s="23"/>
      <c r="BI50" s="23"/>
      <c r="BJ50" s="23"/>
      <c r="BK50" s="23"/>
      <c r="BL50" s="23"/>
      <c r="BM50" s="23"/>
      <c r="BN50" s="23"/>
      <c r="BO50" s="23"/>
      <c r="BP50" s="23"/>
    </row>
    <row r="51" spans="1:68" ht="15.75" customHeight="1">
      <c r="B51" s="20" t="s">
        <v>5481</v>
      </c>
      <c r="C51" s="2983">
        <v>247</v>
      </c>
      <c r="D51" s="2983"/>
      <c r="E51" s="2983"/>
      <c r="F51" s="2983"/>
      <c r="G51" s="2983"/>
      <c r="H51" s="2983">
        <v>240</v>
      </c>
      <c r="I51" s="2983"/>
      <c r="J51" s="2983"/>
      <c r="K51" s="2983"/>
      <c r="L51" s="2983"/>
      <c r="M51" s="2983">
        <v>7</v>
      </c>
      <c r="N51" s="2983"/>
      <c r="O51" s="2983"/>
      <c r="P51" s="2983"/>
      <c r="Q51" s="2984"/>
      <c r="R51" s="2985">
        <v>1</v>
      </c>
      <c r="S51" s="2983"/>
      <c r="T51" s="2983"/>
      <c r="U51" s="2983"/>
      <c r="V51" s="2983"/>
      <c r="W51" s="2983">
        <v>246</v>
      </c>
      <c r="X51" s="2983"/>
      <c r="Y51" s="2983"/>
      <c r="Z51" s="2983"/>
      <c r="AA51" s="2983"/>
      <c r="AB51" s="2983">
        <v>239</v>
      </c>
      <c r="AC51" s="2983"/>
      <c r="AD51" s="2983"/>
      <c r="AE51" s="2983"/>
      <c r="AF51" s="2983"/>
      <c r="AG51" s="2983">
        <v>7</v>
      </c>
      <c r="AH51" s="2983"/>
      <c r="AI51" s="2983"/>
      <c r="AJ51" s="2983"/>
      <c r="AK51" s="2986"/>
      <c r="AL51" s="2987">
        <v>21</v>
      </c>
      <c r="AM51" s="2988"/>
      <c r="AN51" s="2988"/>
      <c r="AO51" s="2988"/>
      <c r="AP51" s="2988"/>
      <c r="AQ51" s="2988">
        <v>225</v>
      </c>
      <c r="AR51" s="2988"/>
      <c r="AS51" s="2988"/>
      <c r="AT51" s="2988"/>
      <c r="AU51" s="2989"/>
      <c r="AV51" s="23"/>
      <c r="AW51" s="23"/>
      <c r="AX51" s="23"/>
      <c r="AY51" s="23"/>
      <c r="AZ51" s="23"/>
      <c r="BA51" s="23"/>
      <c r="BB51" s="23"/>
      <c r="BC51" s="23"/>
      <c r="BD51" s="23"/>
      <c r="BE51" s="23"/>
      <c r="BF51" s="23"/>
      <c r="BG51" s="23"/>
      <c r="BH51" s="23"/>
      <c r="BI51" s="23"/>
      <c r="BJ51" s="23"/>
      <c r="BK51" s="23"/>
      <c r="BL51" s="23"/>
      <c r="BM51" s="23"/>
      <c r="BN51" s="23"/>
      <c r="BO51" s="23"/>
      <c r="BP51" s="23"/>
    </row>
    <row r="52" spans="1:68" ht="15.75" customHeight="1" thickBot="1">
      <c r="B52" s="21" t="s">
        <v>5891</v>
      </c>
      <c r="C52" s="2962">
        <v>255</v>
      </c>
      <c r="D52" s="2962"/>
      <c r="E52" s="2962"/>
      <c r="F52" s="2962"/>
      <c r="G52" s="2962"/>
      <c r="H52" s="2962">
        <v>249</v>
      </c>
      <c r="I52" s="2962"/>
      <c r="J52" s="2962"/>
      <c r="K52" s="2962"/>
      <c r="L52" s="2962"/>
      <c r="M52" s="2962">
        <v>6</v>
      </c>
      <c r="N52" s="2962"/>
      <c r="O52" s="2962"/>
      <c r="P52" s="2962"/>
      <c r="Q52" s="2990"/>
      <c r="R52" s="2964">
        <v>1</v>
      </c>
      <c r="S52" s="2962"/>
      <c r="T52" s="2962"/>
      <c r="U52" s="2962"/>
      <c r="V52" s="2962"/>
      <c r="W52" s="2962">
        <v>254</v>
      </c>
      <c r="X52" s="2962"/>
      <c r="Y52" s="2962"/>
      <c r="Z52" s="2962"/>
      <c r="AA52" s="2962"/>
      <c r="AB52" s="2962">
        <v>248</v>
      </c>
      <c r="AC52" s="2962"/>
      <c r="AD52" s="2962"/>
      <c r="AE52" s="2962"/>
      <c r="AF52" s="2962"/>
      <c r="AG52" s="2962">
        <v>6</v>
      </c>
      <c r="AH52" s="2962"/>
      <c r="AI52" s="2962"/>
      <c r="AJ52" s="2962"/>
      <c r="AK52" s="2990"/>
      <c r="AL52" s="2991">
        <v>22</v>
      </c>
      <c r="AM52" s="2992"/>
      <c r="AN52" s="2992"/>
      <c r="AO52" s="2992"/>
      <c r="AP52" s="2992"/>
      <c r="AQ52" s="2992">
        <v>232</v>
      </c>
      <c r="AR52" s="2992"/>
      <c r="AS52" s="2992"/>
      <c r="AT52" s="2992"/>
      <c r="AU52" s="2993"/>
      <c r="AV52" s="23"/>
      <c r="AW52" s="23"/>
      <c r="AX52" s="23"/>
      <c r="AY52" s="23"/>
      <c r="AZ52" s="23"/>
      <c r="BA52" s="23"/>
      <c r="BB52" s="23"/>
      <c r="BC52" s="23"/>
      <c r="BD52" s="23"/>
      <c r="BE52" s="23"/>
      <c r="BF52" s="23"/>
      <c r="BG52" s="23"/>
      <c r="BH52" s="23"/>
      <c r="BI52" s="23"/>
      <c r="BJ52" s="23"/>
      <c r="BK52" s="23"/>
      <c r="BL52" s="23"/>
      <c r="BM52" s="23"/>
      <c r="BN52" s="23"/>
      <c r="BO52" s="23"/>
      <c r="BP52" s="23"/>
    </row>
    <row r="53" spans="1:68" ht="15.75" customHeight="1">
      <c r="B53" s="179"/>
      <c r="C53" s="22"/>
      <c r="D53" s="22"/>
      <c r="E53" s="22"/>
      <c r="F53" s="22"/>
      <c r="G53" s="22"/>
      <c r="H53" s="22"/>
      <c r="I53" s="22"/>
      <c r="J53" s="22"/>
      <c r="K53" s="22"/>
      <c r="L53" s="22"/>
      <c r="M53" s="22"/>
      <c r="N53" s="22"/>
      <c r="O53" s="22"/>
      <c r="P53" s="22"/>
      <c r="Q53" s="22"/>
      <c r="R53" s="22"/>
      <c r="S53" s="22"/>
      <c r="T53" s="22"/>
      <c r="U53" s="22"/>
      <c r="V53" s="22"/>
      <c r="W53" s="22"/>
      <c r="X53" s="22"/>
      <c r="Y53" s="22"/>
      <c r="Z53" s="22"/>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row>
    <row r="54" spans="1:68" ht="15.75" customHeight="1" thickBot="1">
      <c r="A54" s="17"/>
      <c r="B54" s="2928" t="s">
        <v>5962</v>
      </c>
      <c r="C54" s="2928"/>
      <c r="D54" s="2928"/>
      <c r="E54" s="2928"/>
      <c r="F54" s="2928"/>
      <c r="G54" s="2928"/>
      <c r="H54" s="2928"/>
      <c r="I54" s="2928"/>
      <c r="J54" s="2928"/>
      <c r="K54" s="2928"/>
      <c r="L54" s="2928"/>
      <c r="M54" s="2928"/>
      <c r="N54" s="2928"/>
      <c r="O54" s="2928"/>
      <c r="P54" s="2928"/>
      <c r="Q54" s="2928"/>
      <c r="R54" s="2928"/>
      <c r="S54" s="2928"/>
      <c r="T54" s="17"/>
      <c r="U54" s="17"/>
      <c r="V54" s="17"/>
      <c r="W54" s="17"/>
      <c r="X54" s="17"/>
      <c r="Y54" s="17"/>
      <c r="Z54" s="18"/>
      <c r="AA54" s="24"/>
      <c r="AB54" s="24"/>
      <c r="AC54" s="18"/>
      <c r="AD54" s="17"/>
      <c r="AE54" s="24"/>
      <c r="AF54" s="24"/>
      <c r="AG54" s="24"/>
      <c r="AH54" s="18"/>
      <c r="AI54" s="24"/>
      <c r="AJ54" s="24"/>
      <c r="AK54" s="24"/>
      <c r="AL54" s="24"/>
      <c r="AM54" s="24"/>
      <c r="AN54" s="24"/>
      <c r="AO54" s="18" t="s">
        <v>1564</v>
      </c>
      <c r="AP54" s="24"/>
      <c r="AQ54" s="24"/>
      <c r="AR54" s="24"/>
      <c r="AS54" s="24"/>
      <c r="AT54" s="24"/>
      <c r="AU54" s="24"/>
      <c r="AV54" s="23"/>
      <c r="AW54" s="23"/>
      <c r="AX54" s="23"/>
      <c r="AY54" s="23"/>
      <c r="AZ54" s="23"/>
      <c r="BA54" s="23"/>
      <c r="BB54" s="23"/>
      <c r="BC54" s="23"/>
      <c r="BD54" s="23"/>
      <c r="BE54" s="23"/>
      <c r="BF54" s="23"/>
      <c r="BG54" s="23"/>
      <c r="BH54" s="23"/>
    </row>
    <row r="55" spans="1:68" ht="15.75" customHeight="1">
      <c r="B55" s="2968" t="s">
        <v>2832</v>
      </c>
      <c r="C55" s="2994" t="s">
        <v>1239</v>
      </c>
      <c r="D55" s="2995"/>
      <c r="E55" s="2995"/>
      <c r="F55" s="2995"/>
      <c r="G55" s="2995"/>
      <c r="H55" s="2996"/>
      <c r="I55" s="3000" t="s">
        <v>3872</v>
      </c>
      <c r="J55" s="2943"/>
      <c r="K55" s="2943"/>
      <c r="L55" s="2943"/>
      <c r="M55" s="2943"/>
      <c r="N55" s="2943"/>
      <c r="O55" s="3001"/>
      <c r="P55" s="3000" t="s">
        <v>3871</v>
      </c>
      <c r="Q55" s="2943"/>
      <c r="R55" s="2943"/>
      <c r="S55" s="2943"/>
      <c r="T55" s="2943"/>
      <c r="U55" s="2943"/>
      <c r="V55" s="3001"/>
      <c r="W55" s="3000" t="s">
        <v>1385</v>
      </c>
      <c r="X55" s="2943"/>
      <c r="Y55" s="2943"/>
      <c r="Z55" s="2943"/>
      <c r="AA55" s="2943"/>
      <c r="AB55" s="2943"/>
      <c r="AC55" s="3001"/>
      <c r="AD55" s="3000" t="s">
        <v>2582</v>
      </c>
      <c r="AE55" s="2943"/>
      <c r="AF55" s="2943"/>
      <c r="AG55" s="2943"/>
      <c r="AH55" s="2943"/>
      <c r="AI55" s="2943"/>
      <c r="AJ55" s="3005"/>
      <c r="AK55" s="2943" t="s">
        <v>3873</v>
      </c>
      <c r="AL55" s="2943"/>
      <c r="AM55" s="2943"/>
      <c r="AN55" s="2943"/>
      <c r="AO55" s="2944"/>
      <c r="AP55" s="23"/>
      <c r="AQ55" s="23"/>
      <c r="AR55" s="23"/>
      <c r="AS55" s="23"/>
      <c r="AT55" s="23"/>
      <c r="AU55" s="23"/>
      <c r="AV55" s="23"/>
      <c r="AW55" s="23"/>
      <c r="AX55" s="23"/>
      <c r="AY55" s="23"/>
      <c r="AZ55" s="23"/>
      <c r="BA55" s="23"/>
      <c r="BB55" s="23"/>
      <c r="BC55" s="23"/>
      <c r="BD55" s="23"/>
      <c r="BE55" s="23"/>
      <c r="BF55" s="23"/>
      <c r="BG55" s="23"/>
      <c r="BH55" s="23"/>
    </row>
    <row r="56" spans="1:68" ht="15.75" customHeight="1">
      <c r="B56" s="2969"/>
      <c r="C56" s="2997"/>
      <c r="D56" s="2998"/>
      <c r="E56" s="2998"/>
      <c r="F56" s="2998"/>
      <c r="G56" s="2998"/>
      <c r="H56" s="2999"/>
      <c r="I56" s="3002"/>
      <c r="J56" s="3003"/>
      <c r="K56" s="3003"/>
      <c r="L56" s="3003"/>
      <c r="M56" s="3003"/>
      <c r="N56" s="3003"/>
      <c r="O56" s="3004"/>
      <c r="P56" s="3002"/>
      <c r="Q56" s="3003"/>
      <c r="R56" s="3003"/>
      <c r="S56" s="3003"/>
      <c r="T56" s="3003"/>
      <c r="U56" s="3003"/>
      <c r="V56" s="3004"/>
      <c r="W56" s="3002"/>
      <c r="X56" s="3003"/>
      <c r="Y56" s="3003"/>
      <c r="Z56" s="3003"/>
      <c r="AA56" s="3003"/>
      <c r="AB56" s="3003"/>
      <c r="AC56" s="3004"/>
      <c r="AD56" s="3002"/>
      <c r="AE56" s="3003"/>
      <c r="AF56" s="3003"/>
      <c r="AG56" s="3003"/>
      <c r="AH56" s="3003"/>
      <c r="AI56" s="3003"/>
      <c r="AJ56" s="3006"/>
      <c r="AK56" s="3003"/>
      <c r="AL56" s="3003"/>
      <c r="AM56" s="3003"/>
      <c r="AN56" s="3003"/>
      <c r="AO56" s="3007"/>
      <c r="AP56" s="23"/>
      <c r="AQ56" s="23"/>
      <c r="AR56" s="23"/>
      <c r="AS56" s="23"/>
      <c r="AT56" s="23"/>
      <c r="AU56" s="23"/>
      <c r="AV56" s="23"/>
      <c r="AW56" s="23"/>
      <c r="AX56" s="23"/>
      <c r="AY56" s="23"/>
      <c r="AZ56" s="23"/>
      <c r="BA56" s="23"/>
      <c r="BB56" s="23"/>
      <c r="BC56" s="23"/>
      <c r="BD56" s="23"/>
      <c r="BE56" s="23"/>
      <c r="BF56" s="23"/>
      <c r="BG56" s="23"/>
      <c r="BH56" s="23"/>
    </row>
    <row r="57" spans="1:68" ht="15.75" customHeight="1">
      <c r="B57" s="20" t="s">
        <v>5482</v>
      </c>
      <c r="C57" s="3008">
        <v>18650</v>
      </c>
      <c r="D57" s="3009"/>
      <c r="E57" s="3009"/>
      <c r="F57" s="3009"/>
      <c r="G57" s="3009"/>
      <c r="H57" s="3010"/>
      <c r="I57" s="3011" t="s">
        <v>5487</v>
      </c>
      <c r="J57" s="3009"/>
      <c r="K57" s="3009"/>
      <c r="L57" s="3009"/>
      <c r="M57" s="3009"/>
      <c r="N57" s="3009"/>
      <c r="O57" s="3010"/>
      <c r="P57" s="3011" t="s">
        <v>5488</v>
      </c>
      <c r="Q57" s="3012"/>
      <c r="R57" s="3012"/>
      <c r="S57" s="3012"/>
      <c r="T57" s="3012"/>
      <c r="U57" s="3012"/>
      <c r="V57" s="3013"/>
      <c r="W57" s="3011" t="s">
        <v>5489</v>
      </c>
      <c r="X57" s="3012"/>
      <c r="Y57" s="3012"/>
      <c r="Z57" s="3012"/>
      <c r="AA57" s="3012"/>
      <c r="AB57" s="3012"/>
      <c r="AC57" s="3013"/>
      <c r="AD57" s="3011" t="s">
        <v>5490</v>
      </c>
      <c r="AE57" s="3012"/>
      <c r="AF57" s="3012"/>
      <c r="AG57" s="3012"/>
      <c r="AH57" s="3012"/>
      <c r="AI57" s="3012"/>
      <c r="AJ57" s="3014"/>
      <c r="AK57" s="3015">
        <v>48.3</v>
      </c>
      <c r="AL57" s="3015"/>
      <c r="AM57" s="3015"/>
      <c r="AN57" s="3015"/>
      <c r="AO57" s="3016"/>
      <c r="AP57" s="23"/>
      <c r="AQ57" s="23"/>
      <c r="AR57" s="23"/>
      <c r="AS57" s="23"/>
      <c r="AT57" s="23"/>
      <c r="AU57" s="23"/>
      <c r="AV57" s="23"/>
      <c r="AW57" s="23"/>
      <c r="AX57" s="23"/>
      <c r="AY57" s="23"/>
      <c r="AZ57" s="23"/>
      <c r="BA57" s="23"/>
      <c r="BB57" s="23"/>
      <c r="BC57" s="23"/>
      <c r="BD57" s="23"/>
      <c r="BE57" s="23"/>
      <c r="BF57" s="23"/>
      <c r="BG57" s="23"/>
      <c r="BH57" s="23"/>
    </row>
    <row r="58" spans="1:68" ht="15.75" customHeight="1">
      <c r="B58" s="20" t="s">
        <v>5481</v>
      </c>
      <c r="C58" s="3008">
        <v>18008</v>
      </c>
      <c r="D58" s="3009"/>
      <c r="E58" s="3009"/>
      <c r="F58" s="3009"/>
      <c r="G58" s="3009"/>
      <c r="H58" s="3010"/>
      <c r="I58" s="3011" t="s">
        <v>5979</v>
      </c>
      <c r="J58" s="3009"/>
      <c r="K58" s="3009"/>
      <c r="L58" s="3009"/>
      <c r="M58" s="3009"/>
      <c r="N58" s="3009"/>
      <c r="O58" s="3010"/>
      <c r="P58" s="3011" t="s">
        <v>5907</v>
      </c>
      <c r="Q58" s="3012"/>
      <c r="R58" s="3012"/>
      <c r="S58" s="3012"/>
      <c r="T58" s="3012"/>
      <c r="U58" s="3012"/>
      <c r="V58" s="3013"/>
      <c r="W58" s="3011" t="s">
        <v>5908</v>
      </c>
      <c r="X58" s="3012"/>
      <c r="Y58" s="3012"/>
      <c r="Z58" s="3012"/>
      <c r="AA58" s="3012"/>
      <c r="AB58" s="3012"/>
      <c r="AC58" s="3013"/>
      <c r="AD58" s="3011" t="s">
        <v>5909</v>
      </c>
      <c r="AE58" s="3012"/>
      <c r="AF58" s="3012"/>
      <c r="AG58" s="3012"/>
      <c r="AH58" s="3012"/>
      <c r="AI58" s="3012"/>
      <c r="AJ58" s="3014"/>
      <c r="AK58" s="3015">
        <v>49.8</v>
      </c>
      <c r="AL58" s="3015"/>
      <c r="AM58" s="3015"/>
      <c r="AN58" s="3015"/>
      <c r="AO58" s="3016"/>
      <c r="AP58" s="23"/>
      <c r="AQ58" s="23"/>
      <c r="AR58" s="23"/>
      <c r="AS58" s="23"/>
      <c r="AT58" s="23"/>
      <c r="AU58" s="23"/>
      <c r="AV58" s="23"/>
      <c r="AW58" s="23"/>
      <c r="AX58" s="23"/>
      <c r="AY58" s="23"/>
      <c r="AZ58" s="23"/>
      <c r="BA58" s="23"/>
      <c r="BB58" s="23"/>
      <c r="BC58" s="23"/>
      <c r="BD58" s="23"/>
      <c r="BE58" s="23"/>
      <c r="BF58" s="23"/>
      <c r="BG58" s="23"/>
      <c r="BH58" s="23"/>
    </row>
    <row r="59" spans="1:68" ht="15.75" customHeight="1" thickBot="1">
      <c r="B59" s="21" t="s">
        <v>5891</v>
      </c>
      <c r="C59" s="2958">
        <v>17742</v>
      </c>
      <c r="D59" s="2959"/>
      <c r="E59" s="2959"/>
      <c r="F59" s="2959"/>
      <c r="G59" s="2959"/>
      <c r="H59" s="2960"/>
      <c r="I59" s="3017" t="s">
        <v>5910</v>
      </c>
      <c r="J59" s="2959"/>
      <c r="K59" s="2959"/>
      <c r="L59" s="2959"/>
      <c r="M59" s="2959"/>
      <c r="N59" s="2959"/>
      <c r="O59" s="2960"/>
      <c r="P59" s="3017" t="s">
        <v>5911</v>
      </c>
      <c r="Q59" s="3018"/>
      <c r="R59" s="3018"/>
      <c r="S59" s="3018"/>
      <c r="T59" s="3018"/>
      <c r="U59" s="3018"/>
      <c r="V59" s="3019"/>
      <c r="W59" s="3017" t="s">
        <v>5912</v>
      </c>
      <c r="X59" s="3018"/>
      <c r="Y59" s="3018"/>
      <c r="Z59" s="3018"/>
      <c r="AA59" s="3018"/>
      <c r="AB59" s="3018"/>
      <c r="AC59" s="3019"/>
      <c r="AD59" s="3017" t="s">
        <v>5913</v>
      </c>
      <c r="AE59" s="3018"/>
      <c r="AF59" s="3018"/>
      <c r="AG59" s="3018"/>
      <c r="AH59" s="3018"/>
      <c r="AI59" s="3018"/>
      <c r="AJ59" s="3020"/>
      <c r="AK59" s="3021">
        <v>51.6</v>
      </c>
      <c r="AL59" s="3022"/>
      <c r="AM59" s="3022"/>
      <c r="AN59" s="3022"/>
      <c r="AO59" s="3023"/>
      <c r="AP59" s="23"/>
      <c r="AQ59" s="23"/>
      <c r="AR59" s="23"/>
      <c r="AS59" s="23"/>
      <c r="AT59" s="23"/>
      <c r="AU59" s="23"/>
      <c r="AV59" s="23"/>
      <c r="AW59" s="23"/>
      <c r="AX59" s="23"/>
      <c r="AY59" s="23"/>
      <c r="AZ59" s="23"/>
      <c r="BA59" s="23"/>
      <c r="BB59" s="23"/>
      <c r="BC59" s="23"/>
      <c r="BD59" s="23"/>
      <c r="BE59" s="23"/>
      <c r="BF59" s="23"/>
      <c r="BG59" s="23"/>
      <c r="BH59" s="23"/>
    </row>
    <row r="60" spans="1:68" ht="15.95" customHeight="1">
      <c r="B60" s="2966" t="s">
        <v>4051</v>
      </c>
      <c r="C60" s="2966"/>
      <c r="D60" s="2966"/>
      <c r="E60" s="2966"/>
      <c r="F60" s="2966"/>
      <c r="G60" s="2966"/>
      <c r="H60" s="2966"/>
      <c r="I60" s="2966"/>
      <c r="J60" s="2966"/>
      <c r="K60" s="2966"/>
      <c r="L60" s="2966"/>
      <c r="M60" s="2966"/>
      <c r="N60" s="2966"/>
      <c r="O60" s="2966"/>
      <c r="P60" s="2966"/>
      <c r="Q60" s="2966"/>
      <c r="R60" s="2966"/>
      <c r="S60" s="2966"/>
      <c r="T60" s="2966"/>
      <c r="U60" s="2966"/>
      <c r="V60" s="2966"/>
      <c r="W60" s="2966"/>
      <c r="X60" s="2966"/>
      <c r="Y60" s="2966"/>
      <c r="Z60" s="2966"/>
      <c r="AA60" s="2966"/>
      <c r="AB60" s="2966"/>
      <c r="AC60" s="2966"/>
      <c r="AD60" s="2966"/>
      <c r="AE60" s="2966"/>
      <c r="AF60" s="2966"/>
      <c r="AG60" s="2966"/>
      <c r="AH60" s="2966"/>
      <c r="AI60" s="2966"/>
      <c r="AJ60" s="2966"/>
      <c r="AK60" s="2966"/>
      <c r="AL60" s="2966"/>
      <c r="AM60" s="2966"/>
      <c r="AN60" s="2966"/>
      <c r="AO60" s="2966"/>
      <c r="AP60" s="2966"/>
      <c r="AQ60" s="2966"/>
      <c r="AR60" s="2966"/>
      <c r="AS60" s="2966"/>
      <c r="AT60" s="2966"/>
      <c r="AU60" s="2966"/>
      <c r="AV60" s="23"/>
      <c r="AW60" s="23"/>
      <c r="AX60" s="23"/>
      <c r="AY60" s="23"/>
      <c r="AZ60" s="23"/>
      <c r="BA60" s="23"/>
      <c r="BB60" s="23"/>
      <c r="BC60" s="23"/>
      <c r="BD60" s="23"/>
      <c r="BE60" s="23"/>
      <c r="BF60" s="23"/>
      <c r="BG60" s="23"/>
      <c r="BH60" s="23"/>
    </row>
    <row r="61" spans="1:68" ht="15.95" customHeight="1">
      <c r="B61" s="2967" t="s">
        <v>1085</v>
      </c>
      <c r="C61" s="2967"/>
      <c r="D61" s="2967"/>
      <c r="E61" s="2967"/>
      <c r="F61" s="2967"/>
      <c r="G61" s="2967"/>
      <c r="H61" s="2967"/>
      <c r="I61" s="2967"/>
      <c r="J61" s="2967"/>
      <c r="K61" s="2967"/>
      <c r="L61" s="2967"/>
      <c r="M61" s="2967"/>
      <c r="N61" s="2967"/>
      <c r="O61" s="2967"/>
      <c r="P61" s="2967"/>
      <c r="Q61" s="2967"/>
      <c r="R61" s="2967"/>
      <c r="S61" s="2967"/>
      <c r="T61" s="2967"/>
      <c r="U61" s="2967"/>
      <c r="V61" s="2967"/>
      <c r="W61" s="2967"/>
      <c r="X61" s="2967"/>
      <c r="Y61" s="2967"/>
      <c r="Z61" s="2967"/>
      <c r="AA61" s="2967"/>
      <c r="AB61" s="2967"/>
      <c r="AC61" s="2967"/>
      <c r="AD61" s="2967"/>
      <c r="AE61" s="2967"/>
      <c r="AF61" s="2967"/>
      <c r="AG61" s="2967"/>
      <c r="AH61" s="2967"/>
      <c r="AI61" s="2967"/>
      <c r="AJ61" s="2967"/>
      <c r="AK61" s="2967"/>
      <c r="AL61" s="2967"/>
      <c r="AM61" s="2967"/>
      <c r="AN61" s="2967"/>
      <c r="AO61" s="2967"/>
      <c r="AP61" s="2967"/>
      <c r="AQ61" s="2967"/>
      <c r="AR61" s="2967"/>
      <c r="AS61" s="2967"/>
      <c r="AT61" s="2967"/>
      <c r="AU61" s="2967"/>
      <c r="AV61" s="23"/>
      <c r="AW61" s="23"/>
      <c r="AX61" s="23"/>
      <c r="AY61" s="23"/>
      <c r="AZ61" s="23"/>
      <c r="BA61" s="23"/>
      <c r="BB61" s="23"/>
      <c r="BC61" s="23"/>
      <c r="BD61" s="23"/>
      <c r="BE61" s="23"/>
      <c r="BF61" s="23"/>
      <c r="BG61" s="23"/>
      <c r="BH61" s="23"/>
    </row>
    <row r="62" spans="1:68" ht="15" customHeight="1">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3"/>
      <c r="AS62" s="33"/>
      <c r="AT62" s="33"/>
      <c r="AU62" s="33"/>
      <c r="AV62" s="23"/>
      <c r="AW62" s="23"/>
      <c r="AX62" s="23"/>
      <c r="AY62" s="23"/>
      <c r="AZ62" s="23"/>
      <c r="BA62" s="23"/>
      <c r="BB62" s="23"/>
      <c r="BC62" s="23"/>
      <c r="BD62" s="23"/>
      <c r="BE62" s="23"/>
      <c r="BF62" s="23"/>
      <c r="BG62" s="23"/>
      <c r="BH62" s="23"/>
    </row>
    <row r="63" spans="1:68" ht="30" customHeight="1">
      <c r="B63" s="2896" t="s">
        <v>5914</v>
      </c>
      <c r="C63" s="2896"/>
      <c r="D63" s="2896"/>
      <c r="E63" s="2896"/>
      <c r="F63" s="2896"/>
      <c r="G63" s="2896"/>
      <c r="H63" s="2896"/>
      <c r="I63" s="2896"/>
      <c r="J63" s="2896"/>
      <c r="K63" s="2896"/>
      <c r="L63" s="2896"/>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c r="AS63" s="2896"/>
      <c r="AT63" s="2896"/>
      <c r="AU63" s="2896"/>
      <c r="AV63" s="23"/>
      <c r="AW63" s="23"/>
      <c r="AX63" s="23"/>
      <c r="AY63" s="23"/>
      <c r="AZ63" s="23"/>
      <c r="BA63" s="23"/>
      <c r="BB63" s="23"/>
      <c r="BC63" s="23"/>
      <c r="BD63" s="23"/>
      <c r="BE63" s="23"/>
      <c r="BF63" s="23"/>
      <c r="BG63" s="23"/>
      <c r="BH63" s="23"/>
    </row>
    <row r="64" spans="1:68" ht="15.95" customHeight="1">
      <c r="B64" s="2896" t="s">
        <v>5915</v>
      </c>
      <c r="C64" s="2896"/>
      <c r="D64" s="2896"/>
      <c r="E64" s="2896"/>
      <c r="F64" s="2896"/>
      <c r="G64" s="2896"/>
      <c r="H64" s="2896"/>
      <c r="I64" s="2896"/>
      <c r="J64" s="2896"/>
      <c r="K64" s="2896"/>
      <c r="L64" s="2896"/>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c r="AS64" s="2896"/>
      <c r="AT64" s="2896"/>
      <c r="AU64" s="2896"/>
      <c r="AV64" s="23"/>
      <c r="AW64" s="23"/>
      <c r="AX64" s="23"/>
      <c r="AY64" s="23"/>
      <c r="AZ64" s="23"/>
      <c r="BA64" s="23"/>
      <c r="BB64" s="23"/>
      <c r="BC64" s="23"/>
      <c r="BD64" s="23"/>
      <c r="BE64" s="23"/>
      <c r="BF64" s="23"/>
      <c r="BG64" s="23"/>
      <c r="BH64" s="23"/>
    </row>
    <row r="65" spans="1:61" ht="32.1" customHeight="1">
      <c r="B65" s="2927" t="s">
        <v>5916</v>
      </c>
      <c r="C65" s="2927"/>
      <c r="D65" s="2927"/>
      <c r="E65" s="2927"/>
      <c r="F65" s="2927"/>
      <c r="G65" s="2927"/>
      <c r="H65" s="2927"/>
      <c r="I65" s="2927"/>
      <c r="J65" s="2927"/>
      <c r="K65" s="2927"/>
      <c r="L65" s="2927"/>
      <c r="M65" s="2927"/>
      <c r="N65" s="2927"/>
      <c r="O65" s="2927"/>
      <c r="P65" s="2927"/>
      <c r="Q65" s="2927"/>
      <c r="R65" s="2927"/>
      <c r="S65" s="2927"/>
      <c r="T65" s="2927"/>
      <c r="U65" s="2927"/>
      <c r="V65" s="2927"/>
      <c r="W65" s="2927"/>
      <c r="X65" s="2927"/>
      <c r="Y65" s="2927"/>
      <c r="Z65" s="2927"/>
      <c r="AA65" s="2927"/>
      <c r="AB65" s="2927"/>
      <c r="AC65" s="2927"/>
      <c r="AD65" s="2927"/>
      <c r="AE65" s="2927"/>
      <c r="AF65" s="2927"/>
      <c r="AG65" s="2927"/>
      <c r="AH65" s="2927"/>
      <c r="AI65" s="2927"/>
      <c r="AJ65" s="2927"/>
      <c r="AK65" s="2927"/>
      <c r="AL65" s="2927"/>
      <c r="AM65" s="2927"/>
      <c r="AN65" s="2927"/>
      <c r="AO65" s="2927"/>
      <c r="AP65" s="2927"/>
      <c r="AQ65" s="2927"/>
      <c r="AR65" s="2927"/>
      <c r="AS65" s="2927"/>
      <c r="AT65" s="2927"/>
      <c r="AU65" s="2927"/>
      <c r="AV65" s="23"/>
      <c r="AW65" s="23"/>
      <c r="AX65" s="23"/>
      <c r="AY65" s="23"/>
      <c r="AZ65" s="23"/>
      <c r="BA65" s="23"/>
      <c r="BB65" s="23"/>
      <c r="BC65" s="23"/>
      <c r="BD65" s="23"/>
      <c r="BE65" s="23"/>
      <c r="BF65" s="23"/>
      <c r="BG65" s="23"/>
      <c r="BH65" s="23"/>
    </row>
    <row r="66" spans="1:61" ht="32.1" customHeight="1">
      <c r="B66" s="2896" t="s">
        <v>5917</v>
      </c>
      <c r="C66" s="2896"/>
      <c r="D66" s="2896"/>
      <c r="E66" s="2896"/>
      <c r="F66" s="2896"/>
      <c r="G66" s="2896"/>
      <c r="H66" s="2896"/>
      <c r="I66" s="2896"/>
      <c r="J66" s="2896"/>
      <c r="K66" s="2896"/>
      <c r="L66" s="2896"/>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c r="AS66" s="2896"/>
      <c r="AT66" s="2896"/>
      <c r="AU66" s="2896"/>
      <c r="AV66" s="23"/>
      <c r="AW66" s="23"/>
      <c r="AX66" s="23"/>
      <c r="AY66" s="23"/>
      <c r="AZ66" s="23"/>
      <c r="BA66" s="23"/>
      <c r="BB66" s="23"/>
      <c r="BC66" s="23"/>
      <c r="BD66" s="23"/>
      <c r="BE66" s="23"/>
      <c r="BF66" s="23"/>
      <c r="BG66" s="23"/>
      <c r="BH66" s="23"/>
    </row>
    <row r="67" spans="1:61" ht="28.5" customHeight="1">
      <c r="B67" s="2896" t="s">
        <v>5918</v>
      </c>
      <c r="C67" s="2896"/>
      <c r="D67" s="2896"/>
      <c r="E67" s="2896"/>
      <c r="F67" s="2896"/>
      <c r="G67" s="2896"/>
      <c r="H67" s="2896"/>
      <c r="I67" s="2896"/>
      <c r="J67" s="2896"/>
      <c r="K67" s="2896"/>
      <c r="L67" s="2896"/>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c r="AS67" s="2896"/>
      <c r="AT67" s="2896"/>
      <c r="AU67" s="2896"/>
      <c r="AV67" s="23"/>
      <c r="AW67" s="23"/>
      <c r="AX67" s="23"/>
      <c r="AY67" s="23"/>
      <c r="AZ67" s="23"/>
      <c r="BA67" s="23"/>
      <c r="BB67" s="23"/>
      <c r="BC67" s="23"/>
      <c r="BD67" s="23"/>
      <c r="BE67" s="23"/>
      <c r="BF67" s="23"/>
      <c r="BG67" s="23"/>
      <c r="BH67" s="23"/>
    </row>
    <row r="68" spans="1:61" ht="16.5" customHeight="1">
      <c r="B68" s="26"/>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row>
    <row r="69" spans="1:61" ht="20.100000000000001" customHeight="1">
      <c r="A69" s="14" t="s">
        <v>2789</v>
      </c>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T69" s="168"/>
      <c r="AU69" s="168"/>
      <c r="BG69" s="2897"/>
      <c r="BH69" s="2897"/>
    </row>
    <row r="70" spans="1:61" ht="15" customHeight="1">
      <c r="B70" s="34" t="s">
        <v>5963</v>
      </c>
      <c r="C70" s="22"/>
      <c r="D70" s="22"/>
      <c r="E70" s="22"/>
      <c r="F70" s="22"/>
      <c r="G70" s="22"/>
      <c r="H70" s="22"/>
      <c r="I70" s="22"/>
      <c r="J70" s="22"/>
      <c r="K70" s="35"/>
      <c r="L70" s="35"/>
      <c r="M70" s="35"/>
      <c r="N70" s="35"/>
      <c r="O70" s="22"/>
      <c r="P70" s="22"/>
      <c r="Q70" s="22"/>
      <c r="R70" s="22"/>
      <c r="S70" s="22"/>
      <c r="T70" s="22"/>
      <c r="U70" s="22"/>
      <c r="V70" s="22"/>
      <c r="W70" s="22"/>
      <c r="X70" s="22"/>
      <c r="Y70" s="22"/>
      <c r="Z70" s="22"/>
      <c r="AA70" s="35"/>
      <c r="AB70" s="35"/>
      <c r="AC70" s="35"/>
      <c r="AD70" s="35"/>
      <c r="AE70" s="22"/>
      <c r="AF70" s="22"/>
      <c r="AG70" s="22"/>
      <c r="AH70" s="22"/>
      <c r="AI70" s="23"/>
      <c r="AJ70" s="23"/>
      <c r="AK70" s="23"/>
      <c r="AL70" s="23"/>
      <c r="AM70" s="23"/>
      <c r="AN70" s="23"/>
      <c r="AO70" s="23"/>
      <c r="AP70" s="18" t="s">
        <v>1650</v>
      </c>
      <c r="AQ70" s="23"/>
      <c r="AR70" s="23"/>
      <c r="AS70" s="23"/>
      <c r="AT70" s="23"/>
      <c r="AU70" s="23"/>
      <c r="AV70" s="23"/>
      <c r="AW70" s="23"/>
      <c r="AX70" s="23"/>
      <c r="AY70" s="23"/>
      <c r="AZ70" s="23"/>
      <c r="BA70" s="23"/>
      <c r="BB70" s="23"/>
      <c r="BC70" s="23"/>
    </row>
    <row r="71" spans="1:61" ht="15" customHeight="1">
      <c r="B71" s="2968" t="s">
        <v>2832</v>
      </c>
      <c r="C71" s="2970" t="s">
        <v>1239</v>
      </c>
      <c r="D71" s="3024"/>
      <c r="E71" s="3024"/>
      <c r="F71" s="3024"/>
      <c r="G71" s="3024"/>
      <c r="H71" s="3024"/>
      <c r="I71" s="3024"/>
      <c r="J71" s="3024"/>
      <c r="K71" s="3024"/>
      <c r="L71" s="3024"/>
      <c r="M71" s="3024"/>
      <c r="N71" s="3024"/>
      <c r="O71" s="3024"/>
      <c r="P71" s="3024"/>
      <c r="Q71" s="3025"/>
      <c r="R71" s="3026" t="s">
        <v>3901</v>
      </c>
      <c r="S71" s="2973"/>
      <c r="T71" s="2973"/>
      <c r="U71" s="2973"/>
      <c r="V71" s="3027"/>
      <c r="W71" s="2972" t="s">
        <v>2923</v>
      </c>
      <c r="X71" s="2973"/>
      <c r="Y71" s="2973"/>
      <c r="Z71" s="2973"/>
      <c r="AA71" s="2973"/>
      <c r="AB71" s="2973"/>
      <c r="AC71" s="2973"/>
      <c r="AD71" s="2973"/>
      <c r="AE71" s="2973"/>
      <c r="AF71" s="2973"/>
      <c r="AG71" s="2973"/>
      <c r="AH71" s="2973"/>
      <c r="AI71" s="2973"/>
      <c r="AJ71" s="2973"/>
      <c r="AK71" s="2974"/>
      <c r="AL71" s="3026" t="s">
        <v>4042</v>
      </c>
      <c r="AM71" s="2973"/>
      <c r="AN71" s="2973"/>
      <c r="AO71" s="2973"/>
      <c r="AP71" s="3028"/>
      <c r="AQ71" s="23"/>
      <c r="AR71" s="23"/>
      <c r="AS71" s="23"/>
      <c r="AT71" s="23"/>
      <c r="AU71" s="23"/>
      <c r="AV71" s="23"/>
      <c r="AW71" s="23"/>
      <c r="AX71" s="23"/>
    </row>
    <row r="72" spans="1:61" ht="15" customHeight="1">
      <c r="B72" s="2969"/>
      <c r="C72" s="2912" t="s">
        <v>1239</v>
      </c>
      <c r="D72" s="2912"/>
      <c r="E72" s="2912"/>
      <c r="F72" s="2912"/>
      <c r="G72" s="2912"/>
      <c r="H72" s="2912" t="s">
        <v>3899</v>
      </c>
      <c r="I72" s="2912"/>
      <c r="J72" s="2912"/>
      <c r="K72" s="2912"/>
      <c r="L72" s="2912"/>
      <c r="M72" s="2912" t="s">
        <v>2033</v>
      </c>
      <c r="N72" s="2912"/>
      <c r="O72" s="2912"/>
      <c r="P72" s="2912"/>
      <c r="Q72" s="2978"/>
      <c r="R72" s="2979" t="s">
        <v>3899</v>
      </c>
      <c r="S72" s="2912"/>
      <c r="T72" s="2912"/>
      <c r="U72" s="2912"/>
      <c r="V72" s="2912"/>
      <c r="W72" s="2912" t="s">
        <v>1239</v>
      </c>
      <c r="X72" s="2912"/>
      <c r="Y72" s="2912"/>
      <c r="Z72" s="2912"/>
      <c r="AA72" s="2912"/>
      <c r="AB72" s="2912" t="s">
        <v>3899</v>
      </c>
      <c r="AC72" s="2912"/>
      <c r="AD72" s="2912"/>
      <c r="AE72" s="2912"/>
      <c r="AF72" s="2912"/>
      <c r="AG72" s="2912" t="s">
        <v>2033</v>
      </c>
      <c r="AH72" s="2912"/>
      <c r="AI72" s="2912"/>
      <c r="AJ72" s="2912"/>
      <c r="AK72" s="2978"/>
      <c r="AL72" s="2979" t="s">
        <v>2087</v>
      </c>
      <c r="AM72" s="2912"/>
      <c r="AN72" s="2912"/>
      <c r="AO72" s="2912"/>
      <c r="AP72" s="2913"/>
      <c r="AQ72" s="23"/>
      <c r="AR72" s="23"/>
      <c r="AS72" s="23"/>
      <c r="AT72" s="23"/>
      <c r="AU72" s="23"/>
      <c r="AV72" s="23"/>
      <c r="AW72" s="23"/>
      <c r="AX72" s="23"/>
    </row>
    <row r="73" spans="1:61" ht="15" customHeight="1">
      <c r="B73" s="20" t="s">
        <v>5482</v>
      </c>
      <c r="C73" s="3029">
        <v>259</v>
      </c>
      <c r="D73" s="3029"/>
      <c r="E73" s="3029"/>
      <c r="F73" s="3029"/>
      <c r="G73" s="3029"/>
      <c r="H73" s="3029">
        <v>259</v>
      </c>
      <c r="I73" s="3029"/>
      <c r="J73" s="3029"/>
      <c r="K73" s="3029"/>
      <c r="L73" s="3029"/>
      <c r="M73" s="2920" t="s">
        <v>2997</v>
      </c>
      <c r="N73" s="2920"/>
      <c r="O73" s="2920"/>
      <c r="P73" s="2920"/>
      <c r="Q73" s="2914"/>
      <c r="R73" s="3030">
        <v>1</v>
      </c>
      <c r="S73" s="2920"/>
      <c r="T73" s="2920"/>
      <c r="U73" s="2920"/>
      <c r="V73" s="2920"/>
      <c r="W73" s="3029">
        <v>258</v>
      </c>
      <c r="X73" s="3029"/>
      <c r="Y73" s="3029"/>
      <c r="Z73" s="3029"/>
      <c r="AA73" s="3029"/>
      <c r="AB73" s="3029">
        <v>258</v>
      </c>
      <c r="AC73" s="3029"/>
      <c r="AD73" s="3029"/>
      <c r="AE73" s="3029"/>
      <c r="AF73" s="3029"/>
      <c r="AG73" s="2920" t="s">
        <v>2997</v>
      </c>
      <c r="AH73" s="2920"/>
      <c r="AI73" s="2920"/>
      <c r="AJ73" s="2920"/>
      <c r="AK73" s="2914"/>
      <c r="AL73" s="3030" t="s">
        <v>1080</v>
      </c>
      <c r="AM73" s="2920"/>
      <c r="AN73" s="2920"/>
      <c r="AO73" s="2920"/>
      <c r="AP73" s="2922"/>
      <c r="AQ73" s="23"/>
      <c r="AR73" s="23"/>
      <c r="AS73" s="23"/>
      <c r="AT73" s="23"/>
      <c r="AU73" s="23"/>
      <c r="AV73" s="23"/>
      <c r="AW73" s="23"/>
      <c r="AX73" s="23"/>
    </row>
    <row r="74" spans="1:61" ht="15" customHeight="1">
      <c r="B74" s="20" t="s">
        <v>5481</v>
      </c>
      <c r="C74" s="2988">
        <v>249</v>
      </c>
      <c r="D74" s="2988"/>
      <c r="E74" s="2988"/>
      <c r="F74" s="2988"/>
      <c r="G74" s="2988"/>
      <c r="H74" s="2988">
        <v>249</v>
      </c>
      <c r="I74" s="2988"/>
      <c r="J74" s="2988"/>
      <c r="K74" s="2988"/>
      <c r="L74" s="2988"/>
      <c r="M74" s="3029" t="s">
        <v>2997</v>
      </c>
      <c r="N74" s="3029"/>
      <c r="O74" s="3029"/>
      <c r="P74" s="3029"/>
      <c r="Q74" s="3031"/>
      <c r="R74" s="3032">
        <v>1</v>
      </c>
      <c r="S74" s="3029"/>
      <c r="T74" s="3029"/>
      <c r="U74" s="3029"/>
      <c r="V74" s="3029"/>
      <c r="W74" s="2988">
        <v>248</v>
      </c>
      <c r="X74" s="2988"/>
      <c r="Y74" s="2988"/>
      <c r="Z74" s="2988"/>
      <c r="AA74" s="2988"/>
      <c r="AB74" s="2988">
        <v>248</v>
      </c>
      <c r="AC74" s="2988"/>
      <c r="AD74" s="2988"/>
      <c r="AE74" s="2988"/>
      <c r="AF74" s="2988"/>
      <c r="AG74" s="3029" t="s">
        <v>2997</v>
      </c>
      <c r="AH74" s="3029"/>
      <c r="AI74" s="3029"/>
      <c r="AJ74" s="3029"/>
      <c r="AK74" s="3031"/>
      <c r="AL74" s="3032" t="s">
        <v>1080</v>
      </c>
      <c r="AM74" s="3029"/>
      <c r="AN74" s="3029"/>
      <c r="AO74" s="3029"/>
      <c r="AP74" s="3033"/>
      <c r="AQ74" s="23"/>
      <c r="AR74" s="23"/>
      <c r="AS74" s="23"/>
      <c r="AT74" s="23"/>
      <c r="AU74" s="23"/>
      <c r="AV74" s="23"/>
      <c r="AW74" s="23"/>
      <c r="AX74" s="23"/>
    </row>
    <row r="75" spans="1:61" ht="15" customHeight="1" thickBot="1">
      <c r="B75" s="21" t="s">
        <v>5891</v>
      </c>
      <c r="C75" s="2992">
        <v>249</v>
      </c>
      <c r="D75" s="2992"/>
      <c r="E75" s="2992"/>
      <c r="F75" s="2992"/>
      <c r="G75" s="2992"/>
      <c r="H75" s="2992">
        <v>249</v>
      </c>
      <c r="I75" s="2992"/>
      <c r="J75" s="2992"/>
      <c r="K75" s="2992"/>
      <c r="L75" s="2992"/>
      <c r="M75" s="2992" t="s">
        <v>2997</v>
      </c>
      <c r="N75" s="2992"/>
      <c r="O75" s="2992"/>
      <c r="P75" s="2992"/>
      <c r="Q75" s="3034"/>
      <c r="R75" s="2991">
        <v>1</v>
      </c>
      <c r="S75" s="2992"/>
      <c r="T75" s="2992"/>
      <c r="U75" s="2992"/>
      <c r="V75" s="2992"/>
      <c r="W75" s="2992">
        <v>248</v>
      </c>
      <c r="X75" s="2992"/>
      <c r="Y75" s="2992"/>
      <c r="Z75" s="2992"/>
      <c r="AA75" s="2992"/>
      <c r="AB75" s="2992">
        <v>248</v>
      </c>
      <c r="AC75" s="2992"/>
      <c r="AD75" s="2992"/>
      <c r="AE75" s="2992"/>
      <c r="AF75" s="2992"/>
      <c r="AG75" s="2992" t="s">
        <v>2997</v>
      </c>
      <c r="AH75" s="2992"/>
      <c r="AI75" s="2992"/>
      <c r="AJ75" s="2992"/>
      <c r="AK75" s="3034"/>
      <c r="AL75" s="2991" t="s">
        <v>1080</v>
      </c>
      <c r="AM75" s="2992"/>
      <c r="AN75" s="2992"/>
      <c r="AO75" s="2992"/>
      <c r="AP75" s="2993"/>
      <c r="AQ75" s="23"/>
      <c r="AR75" s="23"/>
      <c r="AS75" s="23"/>
      <c r="AT75" s="23"/>
      <c r="AU75" s="23"/>
      <c r="AV75" s="23"/>
      <c r="AW75" s="23"/>
      <c r="AX75" s="23"/>
    </row>
    <row r="76" spans="1:61" ht="15" customHeight="1">
      <c r="B76" s="170"/>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23"/>
      <c r="AR76" s="23"/>
      <c r="AS76" s="23"/>
      <c r="AT76" s="23"/>
      <c r="AU76" s="23"/>
      <c r="AV76" s="23"/>
      <c r="AW76" s="23"/>
      <c r="AX76" s="23"/>
    </row>
    <row r="77" spans="1:61" s="9" customFormat="1" ht="15.75" customHeight="1">
      <c r="B77" s="2896" t="s">
        <v>5919</v>
      </c>
      <c r="C77" s="2896"/>
      <c r="D77" s="2896"/>
      <c r="E77" s="2896"/>
      <c r="F77" s="2896"/>
      <c r="G77" s="2896"/>
      <c r="H77" s="2896"/>
      <c r="I77" s="2896"/>
      <c r="J77" s="2896"/>
      <c r="K77" s="2896"/>
      <c r="L77" s="2896"/>
      <c r="M77" s="2896"/>
      <c r="N77" s="2896"/>
      <c r="O77" s="2896"/>
      <c r="P77" s="2896"/>
      <c r="Q77" s="2896"/>
      <c r="R77" s="2896"/>
      <c r="S77" s="2896"/>
      <c r="T77" s="2896"/>
      <c r="U77" s="2896"/>
      <c r="V77" s="2896"/>
      <c r="W77" s="2896"/>
      <c r="X77" s="2896"/>
      <c r="Y77" s="2896"/>
      <c r="Z77" s="2896"/>
      <c r="AA77" s="2896"/>
      <c r="AB77" s="2896"/>
      <c r="AC77" s="2896"/>
      <c r="AD77" s="2896"/>
      <c r="AE77" s="2896"/>
      <c r="AF77" s="2896"/>
      <c r="AG77" s="2896"/>
      <c r="AH77" s="2896"/>
      <c r="AI77" s="2896"/>
      <c r="AJ77" s="2896"/>
      <c r="AK77" s="2896"/>
      <c r="AL77" s="2896"/>
      <c r="AM77" s="2896"/>
      <c r="AN77" s="2896"/>
      <c r="AO77" s="2896"/>
      <c r="AP77" s="2896"/>
      <c r="AQ77" s="2896"/>
      <c r="AR77" s="2896"/>
      <c r="AS77" s="2896"/>
      <c r="AT77" s="2896"/>
      <c r="AU77" s="2896"/>
      <c r="AV77" s="33"/>
      <c r="AW77" s="33"/>
      <c r="AX77" s="33"/>
      <c r="AY77" s="33"/>
      <c r="AZ77" s="33"/>
      <c r="BA77" s="33"/>
      <c r="BB77" s="33"/>
      <c r="BC77" s="33"/>
    </row>
    <row r="78" spans="1:61" s="9" customFormat="1" ht="42.75" customHeight="1">
      <c r="B78" s="3035" t="s">
        <v>6037</v>
      </c>
      <c r="C78" s="3035"/>
      <c r="D78" s="3035"/>
      <c r="E78" s="3035"/>
      <c r="F78" s="3035"/>
      <c r="G78" s="3035"/>
      <c r="H78" s="3035"/>
      <c r="I78" s="3035"/>
      <c r="J78" s="3035"/>
      <c r="K78" s="3035"/>
      <c r="L78" s="3035"/>
      <c r="M78" s="3035"/>
      <c r="N78" s="3035"/>
      <c r="O78" s="3035"/>
      <c r="P78" s="3035"/>
      <c r="Q78" s="3035"/>
      <c r="R78" s="3035"/>
      <c r="S78" s="3035"/>
      <c r="T78" s="3035"/>
      <c r="U78" s="3035"/>
      <c r="V78" s="3035"/>
      <c r="W78" s="3035"/>
      <c r="X78" s="3035"/>
      <c r="Y78" s="3035"/>
      <c r="Z78" s="3035"/>
      <c r="AA78" s="3035"/>
      <c r="AB78" s="3035"/>
      <c r="AC78" s="3035"/>
      <c r="AD78" s="3035"/>
      <c r="AE78" s="3035"/>
      <c r="AF78" s="3035"/>
      <c r="AG78" s="3035"/>
      <c r="AH78" s="3035"/>
      <c r="AI78" s="3035"/>
      <c r="AJ78" s="3035"/>
      <c r="AK78" s="3035"/>
      <c r="AL78" s="3035"/>
      <c r="AM78" s="3035"/>
      <c r="AN78" s="3035"/>
      <c r="AO78" s="3035"/>
      <c r="AP78" s="3035"/>
      <c r="AQ78" s="3035"/>
      <c r="AR78" s="3035"/>
      <c r="AS78" s="3035"/>
      <c r="AT78" s="3035"/>
      <c r="AU78" s="3035"/>
      <c r="AV78" s="33"/>
      <c r="AW78" s="33"/>
      <c r="AX78" s="33"/>
      <c r="AY78" s="33"/>
      <c r="AZ78" s="33"/>
      <c r="BA78" s="33"/>
      <c r="BB78" s="33"/>
      <c r="BC78" s="33"/>
    </row>
    <row r="79" spans="1:61" s="17" customFormat="1" ht="15.75" customHeight="1">
      <c r="B79" s="2928" t="s">
        <v>5964</v>
      </c>
      <c r="C79" s="2928"/>
      <c r="D79" s="2928"/>
      <c r="E79" s="2928"/>
      <c r="F79" s="2928"/>
      <c r="G79" s="2928"/>
      <c r="H79" s="2928"/>
      <c r="I79" s="2928"/>
      <c r="J79" s="2928"/>
      <c r="K79" s="2928"/>
      <c r="L79" s="2928"/>
      <c r="AA79" s="24"/>
      <c r="AB79" s="24"/>
      <c r="AC79" s="18" t="s">
        <v>3703</v>
      </c>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row>
    <row r="80" spans="1:61" ht="15.75" customHeight="1">
      <c r="B80" s="2968" t="s">
        <v>2832</v>
      </c>
      <c r="C80" s="3036" t="s">
        <v>1239</v>
      </c>
      <c r="D80" s="3036"/>
      <c r="E80" s="3036"/>
      <c r="F80" s="3036"/>
      <c r="G80" s="3036"/>
      <c r="H80" s="3036"/>
      <c r="I80" s="2976" t="s">
        <v>1664</v>
      </c>
      <c r="J80" s="2976"/>
      <c r="K80" s="2976"/>
      <c r="L80" s="2976"/>
      <c r="M80" s="2976"/>
      <c r="N80" s="2976"/>
      <c r="O80" s="2976"/>
      <c r="P80" s="2976" t="s">
        <v>1667</v>
      </c>
      <c r="Q80" s="2976"/>
      <c r="R80" s="2976"/>
      <c r="S80" s="2976"/>
      <c r="T80" s="2976"/>
      <c r="U80" s="2976"/>
      <c r="V80" s="2976"/>
      <c r="W80" s="2976" t="s">
        <v>1099</v>
      </c>
      <c r="X80" s="2976"/>
      <c r="Y80" s="2976"/>
      <c r="Z80" s="2976"/>
      <c r="AA80" s="2976"/>
      <c r="AB80" s="2976"/>
      <c r="AC80" s="2977"/>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row>
    <row r="81" spans="2:61" ht="15.75" customHeight="1">
      <c r="B81" s="2969"/>
      <c r="C81" s="3037"/>
      <c r="D81" s="3037"/>
      <c r="E81" s="3037"/>
      <c r="F81" s="3037"/>
      <c r="G81" s="3037"/>
      <c r="H81" s="3037"/>
      <c r="I81" s="2912"/>
      <c r="J81" s="2912"/>
      <c r="K81" s="2912"/>
      <c r="L81" s="2912"/>
      <c r="M81" s="2912"/>
      <c r="N81" s="2912"/>
      <c r="O81" s="2912"/>
      <c r="P81" s="2912"/>
      <c r="Q81" s="2912"/>
      <c r="R81" s="2912"/>
      <c r="S81" s="2912"/>
      <c r="T81" s="2912"/>
      <c r="U81" s="2912"/>
      <c r="V81" s="2912"/>
      <c r="W81" s="2912"/>
      <c r="X81" s="2912"/>
      <c r="Y81" s="2912"/>
      <c r="Z81" s="2912"/>
      <c r="AA81" s="2912"/>
      <c r="AB81" s="2912"/>
      <c r="AC81" s="291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row>
    <row r="82" spans="2:61" ht="15.75" customHeight="1">
      <c r="B82" s="19" t="s">
        <v>5482</v>
      </c>
      <c r="C82" s="2951">
        <v>2827</v>
      </c>
      <c r="D82" s="2952"/>
      <c r="E82" s="2952"/>
      <c r="F82" s="2952"/>
      <c r="G82" s="2952"/>
      <c r="H82" s="2953"/>
      <c r="I82" s="2951">
        <v>2097</v>
      </c>
      <c r="J82" s="2952"/>
      <c r="K82" s="2952"/>
      <c r="L82" s="2952"/>
      <c r="M82" s="2952"/>
      <c r="N82" s="2952"/>
      <c r="O82" s="2953"/>
      <c r="P82" s="3038">
        <v>107</v>
      </c>
      <c r="Q82" s="2956"/>
      <c r="R82" s="2956"/>
      <c r="S82" s="2956"/>
      <c r="T82" s="2956"/>
      <c r="U82" s="2956"/>
      <c r="V82" s="3039"/>
      <c r="W82" s="3038">
        <v>623</v>
      </c>
      <c r="X82" s="2956"/>
      <c r="Y82" s="2956"/>
      <c r="Z82" s="2956"/>
      <c r="AA82" s="2956"/>
      <c r="AB82" s="2956"/>
      <c r="AC82" s="2957"/>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row>
    <row r="83" spans="2:61" ht="15.75" customHeight="1">
      <c r="B83" s="154" t="s">
        <v>5481</v>
      </c>
      <c r="C83" s="2951">
        <v>2781</v>
      </c>
      <c r="D83" s="2952"/>
      <c r="E83" s="2952"/>
      <c r="F83" s="2952"/>
      <c r="G83" s="2952"/>
      <c r="H83" s="2953"/>
      <c r="I83" s="2951">
        <v>2055</v>
      </c>
      <c r="J83" s="2952"/>
      <c r="K83" s="2952"/>
      <c r="L83" s="2952"/>
      <c r="M83" s="2952"/>
      <c r="N83" s="2952"/>
      <c r="O83" s="2953"/>
      <c r="P83" s="3038">
        <v>95</v>
      </c>
      <c r="Q83" s="2956"/>
      <c r="R83" s="2956"/>
      <c r="S83" s="2956"/>
      <c r="T83" s="2956"/>
      <c r="U83" s="2956"/>
      <c r="V83" s="3039"/>
      <c r="W83" s="3038">
        <v>631</v>
      </c>
      <c r="X83" s="2956"/>
      <c r="Y83" s="2956"/>
      <c r="Z83" s="2956"/>
      <c r="AA83" s="2956"/>
      <c r="AB83" s="2956"/>
      <c r="AC83" s="2957"/>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row>
    <row r="84" spans="2:61" ht="15.75" customHeight="1" thickBot="1">
      <c r="B84" s="21" t="s">
        <v>5891</v>
      </c>
      <c r="C84" s="3040">
        <v>2799</v>
      </c>
      <c r="D84" s="3041"/>
      <c r="E84" s="3041"/>
      <c r="F84" s="3041"/>
      <c r="G84" s="3041"/>
      <c r="H84" s="3041"/>
      <c r="I84" s="3040">
        <v>2008</v>
      </c>
      <c r="J84" s="3041"/>
      <c r="K84" s="3041"/>
      <c r="L84" s="3041"/>
      <c r="M84" s="3041"/>
      <c r="N84" s="3041"/>
      <c r="O84" s="3041"/>
      <c r="P84" s="2962">
        <v>104</v>
      </c>
      <c r="Q84" s="2962"/>
      <c r="R84" s="2962"/>
      <c r="S84" s="2962"/>
      <c r="T84" s="2962"/>
      <c r="U84" s="2962"/>
      <c r="V84" s="2962"/>
      <c r="W84" s="2962">
        <v>687</v>
      </c>
      <c r="X84" s="2962"/>
      <c r="Y84" s="2962"/>
      <c r="Z84" s="2962"/>
      <c r="AA84" s="2962"/>
      <c r="AB84" s="2962"/>
      <c r="AC84" s="2965"/>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row>
    <row r="85" spans="2:61" ht="15" customHeight="1">
      <c r="B85" s="179"/>
      <c r="C85" s="22"/>
      <c r="D85" s="22"/>
      <c r="E85" s="22"/>
      <c r="F85" s="22"/>
      <c r="G85" s="22"/>
      <c r="H85" s="22"/>
      <c r="I85" s="22"/>
      <c r="J85" s="22"/>
      <c r="K85" s="35"/>
      <c r="L85" s="35"/>
      <c r="M85" s="35"/>
      <c r="N85" s="35"/>
      <c r="O85" s="22"/>
      <c r="P85" s="22"/>
      <c r="Q85" s="22"/>
      <c r="R85" s="22"/>
      <c r="S85" s="22"/>
      <c r="T85" s="22"/>
      <c r="U85" s="22"/>
      <c r="V85" s="22"/>
      <c r="W85" s="22"/>
      <c r="X85" s="22"/>
      <c r="Y85" s="22"/>
      <c r="Z85" s="22"/>
      <c r="AA85" s="35"/>
      <c r="AB85" s="35"/>
      <c r="AC85" s="35"/>
      <c r="AD85" s="35"/>
      <c r="AE85" s="22"/>
      <c r="AF85" s="22"/>
      <c r="AG85" s="22"/>
      <c r="AH85" s="22"/>
      <c r="AI85" s="23"/>
      <c r="AJ85" s="23"/>
      <c r="AK85" s="23"/>
      <c r="AL85" s="23"/>
      <c r="AM85" s="23"/>
      <c r="AN85" s="23"/>
      <c r="AO85" s="23"/>
      <c r="AP85" s="23"/>
      <c r="AQ85" s="23"/>
      <c r="AR85" s="23"/>
      <c r="AS85" s="23"/>
      <c r="AT85" s="23"/>
      <c r="AU85" s="23"/>
      <c r="AV85" s="23"/>
      <c r="AW85" s="23"/>
      <c r="AX85" s="23"/>
      <c r="AY85" s="23"/>
      <c r="AZ85" s="23"/>
      <c r="BA85" s="23"/>
      <c r="BB85" s="23"/>
      <c r="BC85" s="23"/>
    </row>
    <row r="86" spans="2:61" ht="32.1" customHeight="1">
      <c r="B86" s="2896" t="s">
        <v>5920</v>
      </c>
      <c r="C86" s="2896"/>
      <c r="D86" s="2896"/>
      <c r="E86" s="2896"/>
      <c r="F86" s="2896"/>
      <c r="G86" s="2896"/>
      <c r="H86" s="2896"/>
      <c r="I86" s="2896"/>
      <c r="J86" s="2896"/>
      <c r="K86" s="2896"/>
      <c r="L86" s="2896"/>
      <c r="M86" s="2896"/>
      <c r="N86" s="2896"/>
      <c r="O86" s="2896"/>
      <c r="P86" s="2896"/>
      <c r="Q86" s="2896"/>
      <c r="R86" s="2896"/>
      <c r="S86" s="2896"/>
      <c r="T86" s="2896"/>
      <c r="U86" s="2896"/>
      <c r="V86" s="2896"/>
      <c r="W86" s="2896"/>
      <c r="X86" s="2896"/>
      <c r="Y86" s="2896"/>
      <c r="Z86" s="2896"/>
      <c r="AA86" s="2896"/>
      <c r="AB86" s="2896"/>
      <c r="AC86" s="2896"/>
      <c r="AD86" s="2896"/>
      <c r="AE86" s="2896"/>
      <c r="AF86" s="2896"/>
      <c r="AG86" s="2896"/>
      <c r="AH86" s="2896"/>
      <c r="AI86" s="2896"/>
      <c r="AJ86" s="2896"/>
      <c r="AK86" s="2896"/>
      <c r="AL86" s="2896"/>
      <c r="AM86" s="2896"/>
      <c r="AN86" s="2896"/>
      <c r="AO86" s="2896"/>
      <c r="AP86" s="2896"/>
      <c r="AQ86" s="2896"/>
      <c r="AR86" s="2896"/>
      <c r="AS86" s="2896"/>
      <c r="AT86" s="2896"/>
      <c r="AU86" s="2896"/>
      <c r="AV86" s="23"/>
      <c r="AW86" s="23"/>
      <c r="AX86" s="23"/>
      <c r="AY86" s="23"/>
      <c r="AZ86" s="23"/>
      <c r="BA86" s="23"/>
      <c r="BB86" s="23"/>
      <c r="BC86" s="23"/>
      <c r="BD86" s="23"/>
      <c r="BE86" s="23"/>
    </row>
    <row r="87" spans="2:61" ht="32.1" customHeight="1">
      <c r="B87" s="2896" t="s">
        <v>5921</v>
      </c>
      <c r="C87" s="2896"/>
      <c r="D87" s="2896"/>
      <c r="E87" s="2896"/>
      <c r="F87" s="2896"/>
      <c r="G87" s="2896"/>
      <c r="H87" s="2896"/>
      <c r="I87" s="2896"/>
      <c r="J87" s="2896"/>
      <c r="K87" s="2896"/>
      <c r="L87" s="2896"/>
      <c r="M87" s="2896"/>
      <c r="N87" s="2896"/>
      <c r="O87" s="2896"/>
      <c r="P87" s="2896"/>
      <c r="Q87" s="2896"/>
      <c r="R87" s="2896"/>
      <c r="S87" s="2896"/>
      <c r="T87" s="2896"/>
      <c r="U87" s="2896"/>
      <c r="V87" s="2896"/>
      <c r="W87" s="2896"/>
      <c r="X87" s="2896"/>
      <c r="Y87" s="2896"/>
      <c r="Z87" s="2896"/>
      <c r="AA87" s="2896"/>
      <c r="AB87" s="2896"/>
      <c r="AC87" s="2896"/>
      <c r="AD87" s="2896"/>
      <c r="AE87" s="2896"/>
      <c r="AF87" s="2896"/>
      <c r="AG87" s="2896"/>
      <c r="AH87" s="2896"/>
      <c r="AI87" s="2896"/>
      <c r="AJ87" s="2896"/>
      <c r="AK87" s="2896"/>
      <c r="AL87" s="2896"/>
      <c r="AM87" s="2896"/>
      <c r="AN87" s="2896"/>
      <c r="AO87" s="2896"/>
      <c r="AP87" s="2896"/>
      <c r="AQ87" s="2896"/>
      <c r="AR87" s="2896"/>
      <c r="AS87" s="2896"/>
      <c r="AT87" s="2896"/>
      <c r="AU87" s="2896"/>
      <c r="AV87" s="23"/>
      <c r="AW87" s="23"/>
      <c r="AX87" s="23"/>
      <c r="AY87" s="23"/>
      <c r="AZ87" s="23"/>
      <c r="BA87" s="23"/>
      <c r="BB87" s="23"/>
      <c r="BC87" s="23"/>
      <c r="BD87" s="23"/>
      <c r="BE87" s="23"/>
    </row>
    <row r="88" spans="2:61" ht="15.95" customHeight="1">
      <c r="B88" s="172"/>
      <c r="C88" s="172"/>
      <c r="D88" s="172"/>
      <c r="E88" s="172"/>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c r="AO88" s="172"/>
      <c r="AP88" s="172"/>
      <c r="AQ88" s="172"/>
      <c r="AR88" s="172"/>
      <c r="AS88" s="172"/>
      <c r="AT88" s="172"/>
      <c r="AU88" s="172"/>
      <c r="AV88" s="23"/>
      <c r="AW88" s="23"/>
      <c r="AX88" s="23"/>
      <c r="AY88" s="23"/>
      <c r="AZ88" s="23"/>
      <c r="BA88" s="23"/>
      <c r="BB88" s="23"/>
      <c r="BC88" s="23"/>
      <c r="BD88" s="23"/>
      <c r="BE88" s="23"/>
      <c r="BF88" s="23"/>
      <c r="BG88" s="23"/>
      <c r="BH88" s="23"/>
    </row>
    <row r="89" spans="2:61" s="17" customFormat="1" ht="15.95" customHeight="1">
      <c r="B89" s="2928" t="s">
        <v>5965</v>
      </c>
      <c r="C89" s="2928"/>
      <c r="D89" s="2928"/>
      <c r="E89" s="2928"/>
      <c r="F89" s="2928"/>
      <c r="G89" s="2928"/>
      <c r="H89" s="2928"/>
      <c r="I89" s="2928"/>
      <c r="J89" s="2928"/>
      <c r="Z89" s="18"/>
      <c r="AA89" s="38"/>
      <c r="AB89" s="38"/>
      <c r="AC89" s="38"/>
      <c r="AD89" s="38"/>
      <c r="AE89" s="38"/>
      <c r="AF89" s="38"/>
      <c r="AG89" s="38"/>
      <c r="AH89" s="18"/>
      <c r="AI89" s="24"/>
      <c r="AJ89" s="24"/>
      <c r="AK89" s="24"/>
      <c r="AL89" s="24"/>
      <c r="AM89" s="24"/>
      <c r="AN89" s="24"/>
      <c r="AO89" s="24"/>
      <c r="AP89" s="18" t="s">
        <v>3373</v>
      </c>
      <c r="AQ89" s="24"/>
      <c r="AR89" s="24"/>
      <c r="AS89" s="24"/>
      <c r="AT89" s="24"/>
      <c r="AU89" s="24"/>
      <c r="AV89" s="24"/>
      <c r="AW89" s="24"/>
      <c r="AX89" s="24"/>
      <c r="AY89" s="24"/>
      <c r="AZ89" s="24"/>
      <c r="BA89" s="24"/>
      <c r="BB89" s="24"/>
      <c r="BC89" s="24"/>
      <c r="BD89" s="24"/>
      <c r="BE89" s="24"/>
      <c r="BF89" s="24"/>
      <c r="BG89" s="24"/>
      <c r="BH89" s="24"/>
    </row>
    <row r="90" spans="2:61" ht="15.75" customHeight="1">
      <c r="B90" s="2968" t="s">
        <v>2832</v>
      </c>
      <c r="C90" s="3044" t="s">
        <v>1239</v>
      </c>
      <c r="D90" s="3045"/>
      <c r="E90" s="3045"/>
      <c r="F90" s="3046"/>
      <c r="G90" s="3000" t="s">
        <v>1335</v>
      </c>
      <c r="H90" s="2943"/>
      <c r="I90" s="2943"/>
      <c r="J90" s="3001"/>
      <c r="K90" s="3000" t="s">
        <v>758</v>
      </c>
      <c r="L90" s="2943"/>
      <c r="M90" s="2943"/>
      <c r="N90" s="3001"/>
      <c r="O90" s="3000" t="s">
        <v>1665</v>
      </c>
      <c r="P90" s="2943"/>
      <c r="Q90" s="2943"/>
      <c r="R90" s="3001"/>
      <c r="S90" s="3000" t="s">
        <v>1672</v>
      </c>
      <c r="T90" s="2943"/>
      <c r="U90" s="2943"/>
      <c r="V90" s="3001"/>
      <c r="W90" s="3000" t="s">
        <v>1366</v>
      </c>
      <c r="X90" s="2943"/>
      <c r="Y90" s="2943"/>
      <c r="Z90" s="3001"/>
      <c r="AA90" s="3000" t="s">
        <v>1230</v>
      </c>
      <c r="AB90" s="2943"/>
      <c r="AC90" s="2943"/>
      <c r="AD90" s="3005"/>
      <c r="AE90" s="3026" t="s">
        <v>1546</v>
      </c>
      <c r="AF90" s="2973"/>
      <c r="AG90" s="2973"/>
      <c r="AH90" s="2973"/>
      <c r="AI90" s="2973"/>
      <c r="AJ90" s="2973"/>
      <c r="AK90" s="2973"/>
      <c r="AL90" s="2973"/>
      <c r="AM90" s="2973"/>
      <c r="AN90" s="2973"/>
      <c r="AO90" s="2973"/>
      <c r="AP90" s="3028"/>
      <c r="AQ90" s="23"/>
      <c r="AR90" s="23"/>
      <c r="AS90" s="23"/>
      <c r="AT90" s="23"/>
      <c r="AU90" s="23"/>
      <c r="AV90" s="23"/>
      <c r="AW90" s="23"/>
      <c r="AX90" s="23"/>
      <c r="AY90" s="23"/>
      <c r="AZ90" s="23"/>
      <c r="BA90" s="23"/>
      <c r="BB90" s="23"/>
      <c r="BC90" s="23"/>
      <c r="BD90" s="23"/>
      <c r="BE90" s="23"/>
      <c r="BF90" s="23"/>
      <c r="BG90" s="23"/>
      <c r="BH90" s="23"/>
    </row>
    <row r="91" spans="2:61" ht="15.75" customHeight="1">
      <c r="B91" s="2969"/>
      <c r="C91" s="3047"/>
      <c r="D91" s="3048"/>
      <c r="E91" s="3048"/>
      <c r="F91" s="3049"/>
      <c r="G91" s="3002"/>
      <c r="H91" s="3003"/>
      <c r="I91" s="3003"/>
      <c r="J91" s="3004"/>
      <c r="K91" s="3002"/>
      <c r="L91" s="3003"/>
      <c r="M91" s="3003"/>
      <c r="N91" s="3004"/>
      <c r="O91" s="3002"/>
      <c r="P91" s="3003"/>
      <c r="Q91" s="3003"/>
      <c r="R91" s="3004"/>
      <c r="S91" s="3002"/>
      <c r="T91" s="3003"/>
      <c r="U91" s="3003"/>
      <c r="V91" s="3004"/>
      <c r="W91" s="3002"/>
      <c r="X91" s="3003"/>
      <c r="Y91" s="3003"/>
      <c r="Z91" s="3004"/>
      <c r="AA91" s="3002"/>
      <c r="AB91" s="3003"/>
      <c r="AC91" s="3003"/>
      <c r="AD91" s="3006"/>
      <c r="AE91" s="3050" t="s">
        <v>3011</v>
      </c>
      <c r="AF91" s="3051"/>
      <c r="AG91" s="3051"/>
      <c r="AH91" s="3052"/>
      <c r="AI91" s="3053" t="s">
        <v>876</v>
      </c>
      <c r="AJ91" s="3051"/>
      <c r="AK91" s="3051"/>
      <c r="AL91" s="3052"/>
      <c r="AM91" s="3053" t="s">
        <v>1915</v>
      </c>
      <c r="AN91" s="3051"/>
      <c r="AO91" s="3051"/>
      <c r="AP91" s="3054"/>
      <c r="AQ91" s="23"/>
      <c r="AR91" s="23"/>
      <c r="AS91" s="23"/>
      <c r="AT91" s="23"/>
      <c r="AU91" s="23"/>
      <c r="AV91" s="23"/>
      <c r="AW91" s="23"/>
      <c r="AX91" s="23"/>
      <c r="AY91" s="23"/>
      <c r="AZ91" s="23"/>
      <c r="BA91" s="23"/>
      <c r="BB91" s="23"/>
      <c r="BC91" s="23"/>
      <c r="BD91" s="23"/>
      <c r="BE91" s="23"/>
      <c r="BF91" s="23"/>
      <c r="BG91" s="23"/>
      <c r="BH91" s="23"/>
    </row>
    <row r="92" spans="2:61" ht="15.75" customHeight="1">
      <c r="B92" s="20" t="s">
        <v>5482</v>
      </c>
      <c r="C92" s="3063">
        <v>53644</v>
      </c>
      <c r="D92" s="3064"/>
      <c r="E92" s="3064"/>
      <c r="F92" s="3065"/>
      <c r="G92" s="3063">
        <v>8579</v>
      </c>
      <c r="H92" s="3064"/>
      <c r="I92" s="3064"/>
      <c r="J92" s="3065"/>
      <c r="K92" s="3066">
        <v>8640</v>
      </c>
      <c r="L92" s="3067"/>
      <c r="M92" s="3067"/>
      <c r="N92" s="3067"/>
      <c r="O92" s="3068">
        <v>8835</v>
      </c>
      <c r="P92" s="3068"/>
      <c r="Q92" s="3068"/>
      <c r="R92" s="3068"/>
      <c r="S92" s="3067">
        <v>8862</v>
      </c>
      <c r="T92" s="3067"/>
      <c r="U92" s="3067"/>
      <c r="V92" s="3067"/>
      <c r="W92" s="3068">
        <v>9243</v>
      </c>
      <c r="X92" s="3068"/>
      <c r="Y92" s="3068"/>
      <c r="Z92" s="3068"/>
      <c r="AA92" s="3066">
        <v>9485</v>
      </c>
      <c r="AB92" s="3067"/>
      <c r="AC92" s="3067"/>
      <c r="AD92" s="3067"/>
      <c r="AE92" s="3069">
        <v>492</v>
      </c>
      <c r="AF92" s="3070"/>
      <c r="AG92" s="3070"/>
      <c r="AH92" s="3070"/>
      <c r="AI92" s="3066">
        <v>53152</v>
      </c>
      <c r="AJ92" s="3067"/>
      <c r="AK92" s="3067"/>
      <c r="AL92" s="3067"/>
      <c r="AM92" s="2914" t="s">
        <v>3343</v>
      </c>
      <c r="AN92" s="2915"/>
      <c r="AO92" s="2915"/>
      <c r="AP92" s="2919"/>
      <c r="AQ92" s="25"/>
      <c r="AR92" s="25"/>
      <c r="AS92" s="25"/>
      <c r="AT92" s="25"/>
      <c r="AU92" s="25"/>
      <c r="AV92" s="25"/>
      <c r="AW92" s="25"/>
      <c r="AX92" s="25"/>
      <c r="AY92" s="25"/>
      <c r="AZ92" s="25"/>
      <c r="BA92" s="25"/>
      <c r="BB92" s="25"/>
      <c r="BC92" s="25"/>
      <c r="BD92" s="25"/>
      <c r="BE92" s="25"/>
      <c r="BF92" s="25"/>
      <c r="BG92" s="25"/>
      <c r="BH92" s="25"/>
    </row>
    <row r="93" spans="2:61" ht="15.75" customHeight="1">
      <c r="B93" s="20" t="s">
        <v>5481</v>
      </c>
      <c r="C93" s="3063">
        <v>52437</v>
      </c>
      <c r="D93" s="3064"/>
      <c r="E93" s="3064"/>
      <c r="F93" s="3065"/>
      <c r="G93" s="3063">
        <v>8373</v>
      </c>
      <c r="H93" s="3064"/>
      <c r="I93" s="3064"/>
      <c r="J93" s="3065"/>
      <c r="K93" s="3066">
        <v>8576</v>
      </c>
      <c r="L93" s="3067"/>
      <c r="M93" s="3067"/>
      <c r="N93" s="3067"/>
      <c r="O93" s="3068">
        <v>8625</v>
      </c>
      <c r="P93" s="3068"/>
      <c r="Q93" s="3068"/>
      <c r="R93" s="3068"/>
      <c r="S93" s="3067">
        <v>8808</v>
      </c>
      <c r="T93" s="3067"/>
      <c r="U93" s="3067"/>
      <c r="V93" s="3067"/>
      <c r="W93" s="3068">
        <v>8840</v>
      </c>
      <c r="X93" s="3068"/>
      <c r="Y93" s="3068"/>
      <c r="Z93" s="3068"/>
      <c r="AA93" s="3066">
        <v>9215</v>
      </c>
      <c r="AB93" s="3067"/>
      <c r="AC93" s="3067"/>
      <c r="AD93" s="3067"/>
      <c r="AE93" s="3069">
        <v>473</v>
      </c>
      <c r="AF93" s="3070"/>
      <c r="AG93" s="3070"/>
      <c r="AH93" s="3070"/>
      <c r="AI93" s="3066">
        <v>51964</v>
      </c>
      <c r="AJ93" s="3067"/>
      <c r="AK93" s="3067"/>
      <c r="AL93" s="3067"/>
      <c r="AM93" s="3071" t="s">
        <v>3343</v>
      </c>
      <c r="AN93" s="3072"/>
      <c r="AO93" s="3072"/>
      <c r="AP93" s="3073"/>
      <c r="AQ93" s="23"/>
      <c r="AR93" s="23"/>
      <c r="AS93" s="23"/>
      <c r="AT93" s="23"/>
      <c r="AU93" s="23"/>
      <c r="AV93" s="23"/>
      <c r="AW93" s="23"/>
      <c r="AX93" s="23"/>
      <c r="AY93" s="23"/>
      <c r="AZ93" s="23"/>
      <c r="BA93" s="23"/>
      <c r="BB93" s="23"/>
      <c r="BC93" s="23"/>
      <c r="BD93" s="23"/>
      <c r="BE93" s="23"/>
      <c r="BF93" s="23"/>
      <c r="BG93" s="23"/>
      <c r="BH93" s="23"/>
    </row>
    <row r="94" spans="2:61" ht="15.75" customHeight="1" thickBot="1">
      <c r="B94" s="21" t="s">
        <v>5891</v>
      </c>
      <c r="C94" s="3055">
        <v>51035</v>
      </c>
      <c r="D94" s="3056"/>
      <c r="E94" s="3056"/>
      <c r="F94" s="3057"/>
      <c r="G94" s="3055">
        <v>7887</v>
      </c>
      <c r="H94" s="3056"/>
      <c r="I94" s="3056"/>
      <c r="J94" s="3057"/>
      <c r="K94" s="3055">
        <v>8366</v>
      </c>
      <c r="L94" s="3056"/>
      <c r="M94" s="3056"/>
      <c r="N94" s="3057"/>
      <c r="O94" s="3058">
        <v>8579</v>
      </c>
      <c r="P94" s="3058"/>
      <c r="Q94" s="3058"/>
      <c r="R94" s="3058"/>
      <c r="S94" s="3055">
        <v>8605</v>
      </c>
      <c r="T94" s="3056"/>
      <c r="U94" s="3056"/>
      <c r="V94" s="3057"/>
      <c r="W94" s="3058">
        <v>8775</v>
      </c>
      <c r="X94" s="3058"/>
      <c r="Y94" s="3058"/>
      <c r="Z94" s="3058"/>
      <c r="AA94" s="3055">
        <v>8823</v>
      </c>
      <c r="AB94" s="3056"/>
      <c r="AC94" s="3056"/>
      <c r="AD94" s="3059"/>
      <c r="AE94" s="3060">
        <v>461</v>
      </c>
      <c r="AF94" s="3061"/>
      <c r="AG94" s="3061"/>
      <c r="AH94" s="3062"/>
      <c r="AI94" s="3055">
        <v>50574</v>
      </c>
      <c r="AJ94" s="3056"/>
      <c r="AK94" s="3056"/>
      <c r="AL94" s="3057"/>
      <c r="AM94" s="3034" t="s">
        <v>3343</v>
      </c>
      <c r="AN94" s="3042"/>
      <c r="AO94" s="3042"/>
      <c r="AP94" s="3043"/>
      <c r="AQ94" s="23"/>
      <c r="AR94" s="23"/>
      <c r="AS94" s="23"/>
      <c r="AT94" s="23"/>
      <c r="AU94" s="23"/>
      <c r="AV94" s="23"/>
      <c r="AW94" s="23"/>
      <c r="AX94" s="23"/>
      <c r="AY94" s="23"/>
      <c r="AZ94" s="23"/>
      <c r="BA94" s="23"/>
      <c r="BB94" s="23"/>
      <c r="BC94" s="23"/>
      <c r="BD94" s="23"/>
      <c r="BE94" s="23"/>
      <c r="BF94" s="23"/>
      <c r="BG94" s="23"/>
      <c r="BH94" s="23"/>
    </row>
    <row r="95" spans="2:61" ht="15.75" customHeight="1">
      <c r="B95" s="170"/>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176"/>
      <c r="AN95" s="176"/>
      <c r="AO95" s="176"/>
      <c r="AP95" s="176"/>
      <c r="AQ95" s="23"/>
      <c r="AR95" s="23"/>
      <c r="AS95" s="23"/>
      <c r="AT95" s="23"/>
      <c r="AU95" s="23"/>
      <c r="AV95" s="23"/>
      <c r="AW95" s="23"/>
      <c r="AX95" s="23"/>
      <c r="AY95" s="23"/>
      <c r="AZ95" s="23"/>
      <c r="BA95" s="23"/>
      <c r="BB95" s="23"/>
      <c r="BC95" s="23"/>
      <c r="BD95" s="23"/>
      <c r="BE95" s="23"/>
      <c r="BF95" s="23"/>
      <c r="BG95" s="23"/>
      <c r="BH95" s="23"/>
    </row>
    <row r="96" spans="2:61" ht="15.75" customHeight="1">
      <c r="B96" s="170"/>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176"/>
      <c r="AN96" s="176"/>
      <c r="AO96" s="176"/>
      <c r="AP96" s="176"/>
      <c r="AQ96" s="23"/>
      <c r="AR96" s="23"/>
      <c r="AS96" s="23"/>
      <c r="AT96" s="23"/>
      <c r="AU96" s="23"/>
      <c r="AV96" s="23"/>
      <c r="AW96" s="23"/>
      <c r="AX96" s="23"/>
      <c r="AY96" s="23"/>
      <c r="AZ96" s="23"/>
      <c r="BA96" s="23"/>
      <c r="BB96" s="23"/>
      <c r="BC96" s="23"/>
      <c r="BD96" s="23"/>
      <c r="BE96" s="23"/>
      <c r="BF96" s="23"/>
      <c r="BG96" s="23"/>
      <c r="BH96" s="23"/>
    </row>
    <row r="97" spans="2:60" ht="15.75" customHeight="1">
      <c r="B97" s="179"/>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35"/>
      <c r="AN97" s="35"/>
      <c r="AO97" s="35"/>
      <c r="AP97" s="35"/>
      <c r="AQ97" s="23"/>
      <c r="AR97" s="23"/>
      <c r="AS97" s="23"/>
      <c r="AT97" s="23"/>
      <c r="AU97" s="23"/>
      <c r="AW97" s="29" t="s">
        <v>2143</v>
      </c>
      <c r="AX97" s="29" t="s">
        <v>979</v>
      </c>
      <c r="AY97" s="23"/>
      <c r="AZ97" s="23"/>
      <c r="BA97" s="23"/>
      <c r="BB97" s="23"/>
      <c r="BC97" s="23"/>
      <c r="BD97" s="23"/>
      <c r="BE97" s="23"/>
      <c r="BF97" s="23"/>
      <c r="BG97" s="23"/>
      <c r="BH97" s="23"/>
    </row>
    <row r="98" spans="2:60" ht="15.75" customHeight="1">
      <c r="B98" s="179"/>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35"/>
      <c r="AN98" s="35"/>
      <c r="AO98" s="35"/>
      <c r="AP98" s="35"/>
      <c r="AQ98" s="23"/>
      <c r="AR98" s="23"/>
      <c r="AS98" s="23"/>
      <c r="AT98" s="23"/>
      <c r="AU98" s="23"/>
      <c r="AW98" s="29" t="s">
        <v>977</v>
      </c>
      <c r="AX98" s="159">
        <v>62719</v>
      </c>
      <c r="AY98" s="23"/>
      <c r="AZ98" s="23"/>
      <c r="BA98" s="23"/>
      <c r="BB98" s="23"/>
      <c r="BC98" s="23"/>
      <c r="BD98" s="23"/>
      <c r="BE98" s="23"/>
      <c r="BF98" s="23"/>
      <c r="BG98" s="23"/>
      <c r="BH98" s="23"/>
    </row>
    <row r="99" spans="2:60" ht="15.75" customHeight="1">
      <c r="B99" s="179"/>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35"/>
      <c r="AN99" s="35"/>
      <c r="AO99" s="35"/>
      <c r="AP99" s="35"/>
      <c r="AQ99" s="23"/>
      <c r="AR99" s="23"/>
      <c r="AS99" s="23"/>
      <c r="AT99" s="23"/>
      <c r="AU99" s="23"/>
      <c r="AW99" s="29" t="s">
        <v>4535</v>
      </c>
      <c r="AX99" s="159">
        <v>60644</v>
      </c>
      <c r="AY99" s="23"/>
      <c r="AZ99" s="23"/>
      <c r="BA99" s="23"/>
      <c r="BB99" s="23"/>
      <c r="BC99" s="23"/>
      <c r="BD99" s="23"/>
      <c r="BE99" s="23"/>
      <c r="BF99" s="23"/>
      <c r="BG99" s="23"/>
      <c r="BH99" s="23"/>
    </row>
    <row r="100" spans="2:60" ht="15.75" customHeight="1">
      <c r="B100" s="179"/>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35"/>
      <c r="AN100" s="35"/>
      <c r="AO100" s="35"/>
      <c r="AP100" s="35"/>
      <c r="AQ100" s="23"/>
      <c r="AR100" s="23"/>
      <c r="AS100" s="23"/>
      <c r="AT100" s="23"/>
      <c r="AU100" s="23"/>
      <c r="AW100" s="29" t="s">
        <v>4536</v>
      </c>
      <c r="AX100" s="159">
        <v>59233</v>
      </c>
      <c r="AY100" s="23"/>
      <c r="AZ100" s="23"/>
      <c r="BA100" s="23"/>
      <c r="BB100" s="23"/>
      <c r="BC100" s="23"/>
      <c r="BD100" s="23"/>
      <c r="BE100" s="23"/>
      <c r="BF100" s="23"/>
      <c r="BG100" s="23"/>
      <c r="BH100" s="23"/>
    </row>
    <row r="101" spans="2:60" ht="15.75" customHeight="1">
      <c r="B101" s="179"/>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35"/>
      <c r="AN101" s="35"/>
      <c r="AO101" s="35"/>
      <c r="AP101" s="35"/>
      <c r="AQ101" s="23"/>
      <c r="AR101" s="23"/>
      <c r="AS101" s="23"/>
      <c r="AT101" s="23"/>
      <c r="AU101" s="23"/>
      <c r="AW101" s="29" t="s">
        <v>4537</v>
      </c>
      <c r="AX101" s="159">
        <v>58394</v>
      </c>
      <c r="AY101" s="23"/>
      <c r="AZ101" s="23"/>
      <c r="BA101" s="23"/>
      <c r="BB101" s="23"/>
      <c r="BC101" s="23"/>
      <c r="BD101" s="23"/>
      <c r="BE101" s="23"/>
      <c r="BF101" s="23"/>
      <c r="BG101" s="23"/>
      <c r="BH101" s="23"/>
    </row>
    <row r="102" spans="2:60" ht="15.75" customHeight="1">
      <c r="B102" s="179"/>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35"/>
      <c r="AN102" s="35"/>
      <c r="AO102" s="35"/>
      <c r="AP102" s="35"/>
      <c r="AQ102" s="23"/>
      <c r="AR102" s="23"/>
      <c r="AS102" s="23"/>
      <c r="AT102" s="23"/>
      <c r="AU102" s="23"/>
      <c r="AW102" s="29" t="s">
        <v>2285</v>
      </c>
      <c r="AX102" s="159">
        <v>56886</v>
      </c>
      <c r="AY102" s="23"/>
      <c r="AZ102" s="23"/>
      <c r="BA102" s="23"/>
      <c r="BB102" s="23"/>
      <c r="BC102" s="23"/>
      <c r="BD102" s="23"/>
      <c r="BE102" s="23"/>
      <c r="BF102" s="23"/>
      <c r="BG102" s="23"/>
      <c r="BH102" s="23"/>
    </row>
    <row r="103" spans="2:60" ht="15.75" customHeight="1">
      <c r="B103" s="179"/>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35"/>
      <c r="AN103" s="35"/>
      <c r="AO103" s="35"/>
      <c r="AP103" s="35"/>
      <c r="AQ103" s="23"/>
      <c r="AR103" s="23"/>
      <c r="AS103" s="23"/>
      <c r="AT103" s="23"/>
      <c r="AU103" s="23"/>
      <c r="AW103" s="29" t="s">
        <v>5199</v>
      </c>
      <c r="AX103" s="159">
        <v>55717</v>
      </c>
      <c r="AY103" s="23"/>
      <c r="AZ103" s="23"/>
      <c r="BA103" s="23"/>
      <c r="BB103" s="23"/>
      <c r="BC103" s="23"/>
      <c r="BD103" s="23"/>
      <c r="BE103" s="23"/>
      <c r="BF103" s="23"/>
      <c r="BG103" s="23"/>
      <c r="BH103" s="23"/>
    </row>
    <row r="104" spans="2:60" ht="15.75" customHeight="1">
      <c r="B104" s="179"/>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35"/>
      <c r="AN104" s="35"/>
      <c r="AO104" s="35"/>
      <c r="AP104" s="35"/>
      <c r="AQ104" s="23"/>
      <c r="AR104" s="23"/>
      <c r="AS104" s="23"/>
      <c r="AT104" s="23"/>
      <c r="AU104" s="23"/>
      <c r="AW104" s="29" t="s">
        <v>5200</v>
      </c>
      <c r="AX104" s="159">
        <v>54460</v>
      </c>
      <c r="AY104" s="23"/>
      <c r="AZ104" s="23"/>
      <c r="BA104" s="23"/>
      <c r="BB104" s="23"/>
      <c r="BC104" s="23"/>
      <c r="BD104" s="23"/>
      <c r="BE104" s="23"/>
      <c r="BF104" s="23"/>
      <c r="BG104" s="23"/>
      <c r="BH104" s="23"/>
    </row>
    <row r="105" spans="2:60" ht="15.75" customHeight="1">
      <c r="B105" s="179"/>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35"/>
      <c r="AN105" s="35"/>
      <c r="AO105" s="35"/>
      <c r="AP105" s="35"/>
      <c r="AQ105" s="23"/>
      <c r="AR105" s="23"/>
      <c r="AS105" s="23"/>
      <c r="AT105" s="23"/>
      <c r="AU105" s="23"/>
      <c r="AW105" s="29" t="s">
        <v>5486</v>
      </c>
      <c r="AX105" s="159">
        <v>53644</v>
      </c>
      <c r="AY105" s="23"/>
      <c r="AZ105" s="23"/>
      <c r="BA105" s="23"/>
      <c r="BB105" s="23"/>
      <c r="BC105" s="23"/>
      <c r="BD105" s="23"/>
      <c r="BE105" s="23"/>
      <c r="BF105" s="23"/>
      <c r="BG105" s="23"/>
      <c r="BH105" s="23"/>
    </row>
    <row r="106" spans="2:60" ht="15.75" customHeight="1">
      <c r="B106" s="179"/>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35"/>
      <c r="AN106" s="35"/>
      <c r="AO106" s="35"/>
      <c r="AP106" s="35"/>
      <c r="AQ106" s="23"/>
      <c r="AR106" s="23"/>
      <c r="AS106" s="23"/>
      <c r="AT106" s="23"/>
      <c r="AU106" s="23"/>
      <c r="AW106" s="29" t="s">
        <v>5902</v>
      </c>
      <c r="AX106" s="159">
        <v>52437</v>
      </c>
      <c r="AY106" s="23"/>
      <c r="AZ106" s="23"/>
      <c r="BA106" s="23"/>
      <c r="BB106" s="23"/>
      <c r="BC106" s="23"/>
      <c r="BD106" s="23"/>
      <c r="BE106" s="23"/>
      <c r="BF106" s="23"/>
      <c r="BG106" s="23"/>
      <c r="BH106" s="23"/>
    </row>
    <row r="107" spans="2:60" ht="15.75" customHeight="1">
      <c r="B107" s="179"/>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35"/>
      <c r="AN107" s="35"/>
      <c r="AO107" s="35"/>
      <c r="AP107" s="35"/>
      <c r="AQ107" s="23"/>
      <c r="AR107" s="23"/>
      <c r="AS107" s="23"/>
      <c r="AT107" s="23"/>
      <c r="AU107" s="23"/>
      <c r="AW107" s="29" t="s">
        <v>5903</v>
      </c>
      <c r="AX107" s="159">
        <v>51035</v>
      </c>
      <c r="AY107" s="23"/>
      <c r="AZ107" s="23"/>
      <c r="BA107" s="23"/>
      <c r="BB107" s="23"/>
      <c r="BC107" s="23"/>
      <c r="BD107" s="23"/>
      <c r="BE107" s="23"/>
      <c r="BF107" s="23"/>
      <c r="BG107" s="23"/>
      <c r="BH107" s="23"/>
    </row>
    <row r="108" spans="2:60" ht="15.75" customHeight="1">
      <c r="B108" s="179"/>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35"/>
      <c r="AN108" s="35"/>
      <c r="AO108" s="35"/>
      <c r="AP108" s="35"/>
      <c r="AQ108" s="23"/>
      <c r="AR108" s="23"/>
      <c r="AS108" s="23"/>
      <c r="AT108" s="23"/>
      <c r="AU108" s="23"/>
      <c r="AV108" s="23"/>
      <c r="AW108" s="29"/>
      <c r="AX108" s="159"/>
      <c r="AY108" s="23"/>
      <c r="AZ108" s="23"/>
      <c r="BA108" s="23"/>
      <c r="BB108" s="23"/>
      <c r="BC108" s="23"/>
      <c r="BD108" s="23"/>
      <c r="BE108" s="23"/>
      <c r="BF108" s="23"/>
      <c r="BG108" s="23"/>
      <c r="BH108" s="23"/>
    </row>
    <row r="109" spans="2:60" ht="32.1" customHeight="1">
      <c r="B109" s="2896" t="s">
        <v>5922</v>
      </c>
      <c r="C109" s="2896"/>
      <c r="D109" s="2896"/>
      <c r="E109" s="2896"/>
      <c r="F109" s="2896"/>
      <c r="G109" s="2896"/>
      <c r="H109" s="2896"/>
      <c r="I109" s="2896"/>
      <c r="J109" s="2896"/>
      <c r="K109" s="2896"/>
      <c r="L109" s="2896"/>
      <c r="M109" s="2896"/>
      <c r="N109" s="2896"/>
      <c r="O109" s="2896"/>
      <c r="P109" s="2896"/>
      <c r="Q109" s="2896"/>
      <c r="R109" s="2896"/>
      <c r="S109" s="2896"/>
      <c r="T109" s="2896"/>
      <c r="U109" s="2896"/>
      <c r="V109" s="2896"/>
      <c r="W109" s="2896"/>
      <c r="X109" s="2896"/>
      <c r="Y109" s="2896"/>
      <c r="Z109" s="2896"/>
      <c r="AA109" s="2896"/>
      <c r="AB109" s="2896"/>
      <c r="AC109" s="2896"/>
      <c r="AD109" s="2896"/>
      <c r="AE109" s="2896"/>
      <c r="AF109" s="2896"/>
      <c r="AG109" s="2896"/>
      <c r="AH109" s="2896"/>
      <c r="AI109" s="2896"/>
      <c r="AJ109" s="2896"/>
      <c r="AK109" s="2896"/>
      <c r="AL109" s="2896"/>
      <c r="AM109" s="2896"/>
      <c r="AN109" s="2896"/>
      <c r="AO109" s="2896"/>
      <c r="AP109" s="2896"/>
      <c r="AQ109" s="2896"/>
      <c r="AR109" s="2896"/>
      <c r="AS109" s="2896"/>
      <c r="AT109" s="2896"/>
      <c r="AU109" s="2896"/>
      <c r="AV109" s="23"/>
      <c r="AW109" s="23"/>
      <c r="AX109" s="23"/>
      <c r="AY109" s="23"/>
      <c r="AZ109" s="23"/>
      <c r="BA109" s="23"/>
      <c r="BB109" s="23"/>
      <c r="BC109" s="23"/>
      <c r="BD109" s="23"/>
      <c r="BE109" s="23"/>
      <c r="BF109" s="23"/>
      <c r="BG109" s="23"/>
      <c r="BH109" s="23"/>
    </row>
    <row r="110" spans="2:60" ht="32.1" customHeight="1">
      <c r="B110" s="2896" t="s">
        <v>5924</v>
      </c>
      <c r="C110" s="3074"/>
      <c r="D110" s="3074"/>
      <c r="E110" s="3074"/>
      <c r="F110" s="3074"/>
      <c r="G110" s="3074"/>
      <c r="H110" s="3074"/>
      <c r="I110" s="3074"/>
      <c r="J110" s="3074"/>
      <c r="K110" s="3074"/>
      <c r="L110" s="3074"/>
      <c r="M110" s="3074"/>
      <c r="N110" s="3074"/>
      <c r="O110" s="3074"/>
      <c r="P110" s="3074"/>
      <c r="Q110" s="3074"/>
      <c r="R110" s="3074"/>
      <c r="S110" s="3074"/>
      <c r="T110" s="3074"/>
      <c r="U110" s="3074"/>
      <c r="V110" s="3074"/>
      <c r="W110" s="3074"/>
      <c r="X110" s="3074"/>
      <c r="Y110" s="3074"/>
      <c r="Z110" s="3074"/>
      <c r="AA110" s="3074"/>
      <c r="AB110" s="3074"/>
      <c r="AC110" s="3074"/>
      <c r="AD110" s="3074"/>
      <c r="AE110" s="3074"/>
      <c r="AF110" s="3074"/>
      <c r="AG110" s="3074"/>
      <c r="AH110" s="3074"/>
      <c r="AI110" s="3074"/>
      <c r="AJ110" s="3074"/>
      <c r="AK110" s="3074"/>
      <c r="AL110" s="3074"/>
      <c r="AM110" s="3074"/>
      <c r="AN110" s="3074"/>
      <c r="AO110" s="3074"/>
      <c r="AP110" s="3074"/>
      <c r="AQ110" s="3074"/>
      <c r="AR110" s="3074"/>
      <c r="AS110" s="3074"/>
      <c r="AT110" s="3074"/>
      <c r="AU110" s="3074"/>
      <c r="AV110" s="23"/>
      <c r="AW110" s="23"/>
      <c r="AX110" s="23"/>
      <c r="AY110" s="23"/>
      <c r="AZ110" s="23"/>
      <c r="BA110" s="23"/>
      <c r="BB110" s="23"/>
      <c r="BC110" s="23"/>
      <c r="BD110" s="23"/>
      <c r="BE110" s="23"/>
      <c r="BF110" s="23"/>
      <c r="BG110" s="23"/>
      <c r="BH110" s="23"/>
    </row>
    <row r="111" spans="2:60" ht="15.95" customHeight="1">
      <c r="B111" s="3075" t="s">
        <v>5923</v>
      </c>
      <c r="C111" s="3075"/>
      <c r="D111" s="3075"/>
      <c r="E111" s="3075"/>
      <c r="F111" s="3075"/>
      <c r="G111" s="3075"/>
      <c r="H111" s="3075"/>
      <c r="I111" s="3075"/>
      <c r="J111" s="3075"/>
      <c r="K111" s="3075"/>
      <c r="L111" s="3075"/>
      <c r="M111" s="3075"/>
      <c r="N111" s="3075"/>
      <c r="O111" s="3075"/>
      <c r="P111" s="3075"/>
      <c r="Q111" s="3075"/>
      <c r="R111" s="3075"/>
      <c r="S111" s="3075"/>
      <c r="T111" s="3075"/>
      <c r="U111" s="3075"/>
      <c r="V111" s="3075"/>
      <c r="W111" s="3075"/>
      <c r="X111" s="3075"/>
      <c r="Y111" s="3075"/>
      <c r="Z111" s="3075"/>
      <c r="AA111" s="3075"/>
      <c r="AB111" s="3075"/>
      <c r="AC111" s="3075"/>
      <c r="AD111" s="3075"/>
      <c r="AE111" s="3075"/>
      <c r="AF111" s="3075"/>
      <c r="AG111" s="3075"/>
      <c r="AH111" s="3075"/>
      <c r="AI111" s="3075"/>
      <c r="AJ111" s="3075"/>
      <c r="AK111" s="3075"/>
      <c r="AL111" s="3075"/>
      <c r="AM111" s="3075"/>
      <c r="AN111" s="3075"/>
      <c r="AO111" s="3075"/>
      <c r="AP111" s="3075"/>
      <c r="AQ111" s="3075"/>
      <c r="AR111" s="3075"/>
      <c r="AS111" s="3075"/>
      <c r="AT111" s="3075"/>
      <c r="AU111" s="3075"/>
      <c r="AV111" s="23"/>
      <c r="AW111" s="23"/>
      <c r="AX111" s="23"/>
      <c r="AY111" s="23"/>
      <c r="AZ111" s="23"/>
      <c r="BA111" s="23"/>
      <c r="BB111" s="23"/>
      <c r="BC111" s="23"/>
      <c r="BD111" s="23"/>
      <c r="BE111" s="23"/>
      <c r="BF111" s="23"/>
      <c r="BG111" s="23"/>
      <c r="BH111" s="23"/>
    </row>
    <row r="112" spans="2:60" ht="15.95" customHeight="1">
      <c r="B112" s="172"/>
      <c r="C112" s="172"/>
      <c r="D112" s="172"/>
      <c r="E112" s="172"/>
      <c r="F112" s="172"/>
      <c r="G112" s="172"/>
      <c r="H112" s="172"/>
      <c r="I112" s="172"/>
      <c r="J112" s="172"/>
      <c r="K112" s="172"/>
      <c r="L112" s="172"/>
      <c r="M112" s="172"/>
      <c r="N112" s="172"/>
      <c r="O112" s="172"/>
      <c r="P112" s="172"/>
      <c r="Q112" s="172"/>
      <c r="R112" s="172"/>
      <c r="S112" s="172"/>
      <c r="T112" s="172"/>
      <c r="U112" s="172"/>
      <c r="V112" s="172"/>
      <c r="W112" s="172"/>
      <c r="X112" s="172"/>
      <c r="Y112" s="172"/>
      <c r="Z112" s="172"/>
      <c r="AA112" s="172"/>
      <c r="AB112" s="172"/>
      <c r="AC112" s="172"/>
      <c r="AD112" s="172"/>
      <c r="AE112" s="172"/>
      <c r="AF112" s="172"/>
      <c r="AG112" s="172"/>
      <c r="AH112" s="172"/>
      <c r="AI112" s="172"/>
      <c r="AJ112" s="172"/>
      <c r="AK112" s="172"/>
      <c r="AL112" s="172"/>
      <c r="AM112" s="172"/>
      <c r="AN112" s="172"/>
      <c r="AO112" s="172"/>
      <c r="AP112" s="172"/>
      <c r="AQ112" s="172"/>
      <c r="AR112" s="172"/>
      <c r="AS112" s="172"/>
      <c r="AT112" s="172"/>
      <c r="AU112" s="172"/>
      <c r="AV112" s="23"/>
      <c r="AW112" s="23"/>
      <c r="AX112" s="23"/>
      <c r="AY112" s="23"/>
      <c r="AZ112" s="23"/>
      <c r="BA112" s="23"/>
      <c r="BB112" s="23"/>
      <c r="BC112" s="23"/>
      <c r="BD112" s="23"/>
      <c r="BE112" s="23"/>
      <c r="BF112" s="23"/>
      <c r="BG112" s="23"/>
      <c r="BH112" s="23"/>
    </row>
    <row r="113" spans="1:61" ht="20.100000000000001" customHeight="1">
      <c r="A113" s="14" t="s">
        <v>3896</v>
      </c>
      <c r="B113" s="26"/>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X113" s="25"/>
      <c r="AY113" s="25"/>
      <c r="AZ113" s="25"/>
      <c r="BA113" s="25"/>
      <c r="BB113" s="25"/>
      <c r="BC113" s="25"/>
      <c r="BD113" s="25"/>
      <c r="BE113" s="25"/>
      <c r="BF113" s="25"/>
      <c r="BG113" s="25"/>
      <c r="BH113" s="25"/>
    </row>
    <row r="114" spans="1:61" s="17" customFormat="1" ht="15.75" customHeight="1">
      <c r="B114" s="2899" t="s">
        <v>5966</v>
      </c>
      <c r="C114" s="3076"/>
      <c r="D114" s="3076"/>
      <c r="E114" s="3076"/>
      <c r="F114" s="3076"/>
      <c r="G114" s="3076"/>
      <c r="H114" s="3076"/>
      <c r="I114" s="3076"/>
      <c r="J114" s="3076"/>
      <c r="Z114" s="18"/>
      <c r="AA114" s="38"/>
      <c r="AB114" s="38"/>
      <c r="AC114" s="38"/>
      <c r="AD114" s="38"/>
      <c r="AE114" s="38"/>
      <c r="AF114" s="38"/>
      <c r="AG114" s="38"/>
      <c r="AP114" s="18" t="s">
        <v>1650</v>
      </c>
    </row>
    <row r="115" spans="1:61" ht="15.75" customHeight="1">
      <c r="B115" s="2968" t="s">
        <v>2832</v>
      </c>
      <c r="C115" s="2976" t="s">
        <v>1239</v>
      </c>
      <c r="D115" s="2976"/>
      <c r="E115" s="2976"/>
      <c r="F115" s="2976"/>
      <c r="G115" s="2976"/>
      <c r="H115" s="2976"/>
      <c r="I115" s="2976"/>
      <c r="J115" s="2976"/>
      <c r="K115" s="2976"/>
      <c r="L115" s="2976"/>
      <c r="M115" s="2976"/>
      <c r="N115" s="2976"/>
      <c r="O115" s="2976"/>
      <c r="P115" s="2976"/>
      <c r="Q115" s="2972"/>
      <c r="R115" s="2975" t="s">
        <v>3901</v>
      </c>
      <c r="S115" s="2976"/>
      <c r="T115" s="2976"/>
      <c r="U115" s="2976"/>
      <c r="V115" s="2976"/>
      <c r="W115" s="2972" t="s">
        <v>2923</v>
      </c>
      <c r="X115" s="2973"/>
      <c r="Y115" s="2973"/>
      <c r="Z115" s="2973"/>
      <c r="AA115" s="2973"/>
      <c r="AB115" s="2973"/>
      <c r="AC115" s="2973"/>
      <c r="AD115" s="2973"/>
      <c r="AE115" s="2973"/>
      <c r="AF115" s="2973"/>
      <c r="AG115" s="2973"/>
      <c r="AH115" s="2973"/>
      <c r="AI115" s="2973"/>
      <c r="AJ115" s="2973"/>
      <c r="AK115" s="2974"/>
      <c r="AL115" s="3026" t="s">
        <v>4042</v>
      </c>
      <c r="AM115" s="2973"/>
      <c r="AN115" s="2973"/>
      <c r="AO115" s="2973"/>
      <c r="AP115" s="3028"/>
    </row>
    <row r="116" spans="1:61" ht="15.75" customHeight="1">
      <c r="B116" s="2969"/>
      <c r="C116" s="2912" t="s">
        <v>1239</v>
      </c>
      <c r="D116" s="2912"/>
      <c r="E116" s="2912"/>
      <c r="F116" s="2912"/>
      <c r="G116" s="2912"/>
      <c r="H116" s="2912" t="s">
        <v>3899</v>
      </c>
      <c r="I116" s="2912"/>
      <c r="J116" s="2912"/>
      <c r="K116" s="2912"/>
      <c r="L116" s="2912"/>
      <c r="M116" s="2912" t="s">
        <v>2033</v>
      </c>
      <c r="N116" s="2912"/>
      <c r="O116" s="2912"/>
      <c r="P116" s="2912"/>
      <c r="Q116" s="2978"/>
      <c r="R116" s="2979" t="s">
        <v>3899</v>
      </c>
      <c r="S116" s="2912"/>
      <c r="T116" s="2912"/>
      <c r="U116" s="2912"/>
      <c r="V116" s="2912"/>
      <c r="W116" s="2912" t="s">
        <v>1239</v>
      </c>
      <c r="X116" s="2912"/>
      <c r="Y116" s="2912"/>
      <c r="Z116" s="2912"/>
      <c r="AA116" s="2912"/>
      <c r="AB116" s="2912" t="s">
        <v>3899</v>
      </c>
      <c r="AC116" s="2912"/>
      <c r="AD116" s="2912"/>
      <c r="AE116" s="2912"/>
      <c r="AF116" s="2912"/>
      <c r="AG116" s="2912" t="s">
        <v>2033</v>
      </c>
      <c r="AH116" s="2912"/>
      <c r="AI116" s="2912"/>
      <c r="AJ116" s="2912"/>
      <c r="AK116" s="2978"/>
      <c r="AL116" s="2979" t="s">
        <v>2087</v>
      </c>
      <c r="AM116" s="2912"/>
      <c r="AN116" s="2912"/>
      <c r="AO116" s="2912"/>
      <c r="AP116" s="2913"/>
    </row>
    <row r="117" spans="1:61" ht="15.75" customHeight="1">
      <c r="B117" s="20" t="s">
        <v>5482</v>
      </c>
      <c r="C117" s="3029">
        <v>156</v>
      </c>
      <c r="D117" s="3029"/>
      <c r="E117" s="3029"/>
      <c r="F117" s="3029"/>
      <c r="G117" s="3029"/>
      <c r="H117" s="3029">
        <v>156</v>
      </c>
      <c r="I117" s="3029"/>
      <c r="J117" s="3029"/>
      <c r="K117" s="3029"/>
      <c r="L117" s="3029"/>
      <c r="M117" s="2920" t="s">
        <v>2997</v>
      </c>
      <c r="N117" s="2920"/>
      <c r="O117" s="2920"/>
      <c r="P117" s="2920"/>
      <c r="Q117" s="2914"/>
      <c r="R117" s="3030">
        <v>1</v>
      </c>
      <c r="S117" s="2920"/>
      <c r="T117" s="2920"/>
      <c r="U117" s="2920"/>
      <c r="V117" s="2920"/>
      <c r="W117" s="3029">
        <v>149</v>
      </c>
      <c r="X117" s="3029"/>
      <c r="Y117" s="3029"/>
      <c r="Z117" s="3029"/>
      <c r="AA117" s="3029"/>
      <c r="AB117" s="3029">
        <v>149</v>
      </c>
      <c r="AC117" s="3029"/>
      <c r="AD117" s="3029"/>
      <c r="AE117" s="3029"/>
      <c r="AF117" s="3029"/>
      <c r="AG117" s="2920" t="s">
        <v>2997</v>
      </c>
      <c r="AH117" s="2920"/>
      <c r="AI117" s="2920"/>
      <c r="AJ117" s="2920"/>
      <c r="AK117" s="2914"/>
      <c r="AL117" s="3030">
        <v>6</v>
      </c>
      <c r="AM117" s="2920"/>
      <c r="AN117" s="2920"/>
      <c r="AO117" s="2920"/>
      <c r="AP117" s="2922"/>
    </row>
    <row r="118" spans="1:61" ht="15.75" customHeight="1">
      <c r="B118" s="20" t="s">
        <v>5481</v>
      </c>
      <c r="C118" s="2988">
        <v>153</v>
      </c>
      <c r="D118" s="2988"/>
      <c r="E118" s="2988"/>
      <c r="F118" s="2988"/>
      <c r="G118" s="2988"/>
      <c r="H118" s="2988">
        <v>153</v>
      </c>
      <c r="I118" s="2988"/>
      <c r="J118" s="2988"/>
      <c r="K118" s="2988"/>
      <c r="L118" s="2988"/>
      <c r="M118" s="3029" t="s">
        <v>2997</v>
      </c>
      <c r="N118" s="3029"/>
      <c r="O118" s="3029"/>
      <c r="P118" s="3029"/>
      <c r="Q118" s="3031"/>
      <c r="R118" s="3032">
        <v>1</v>
      </c>
      <c r="S118" s="3029"/>
      <c r="T118" s="3029"/>
      <c r="U118" s="3029"/>
      <c r="V118" s="3029"/>
      <c r="W118" s="2988">
        <v>146</v>
      </c>
      <c r="X118" s="2988"/>
      <c r="Y118" s="2988"/>
      <c r="Z118" s="2988"/>
      <c r="AA118" s="2988"/>
      <c r="AB118" s="2988">
        <v>146</v>
      </c>
      <c r="AC118" s="2988"/>
      <c r="AD118" s="2988"/>
      <c r="AE118" s="2988"/>
      <c r="AF118" s="2988"/>
      <c r="AG118" s="3029" t="s">
        <v>2997</v>
      </c>
      <c r="AH118" s="3029"/>
      <c r="AI118" s="3029"/>
      <c r="AJ118" s="3029"/>
      <c r="AK118" s="3031"/>
      <c r="AL118" s="3032">
        <v>6</v>
      </c>
      <c r="AM118" s="3029"/>
      <c r="AN118" s="3029"/>
      <c r="AO118" s="3029"/>
      <c r="AP118" s="3033"/>
    </row>
    <row r="119" spans="1:61" ht="15.75" customHeight="1" thickBot="1">
      <c r="B119" s="21" t="s">
        <v>5891</v>
      </c>
      <c r="C119" s="2992">
        <v>153</v>
      </c>
      <c r="D119" s="2992"/>
      <c r="E119" s="2992"/>
      <c r="F119" s="2992"/>
      <c r="G119" s="2992"/>
      <c r="H119" s="2992">
        <v>153</v>
      </c>
      <c r="I119" s="2992"/>
      <c r="J119" s="2992"/>
      <c r="K119" s="2992"/>
      <c r="L119" s="2992"/>
      <c r="M119" s="2992" t="s">
        <v>2997</v>
      </c>
      <c r="N119" s="2992"/>
      <c r="O119" s="2992"/>
      <c r="P119" s="2992"/>
      <c r="Q119" s="3034"/>
      <c r="R119" s="2991">
        <v>1</v>
      </c>
      <c r="S119" s="2992"/>
      <c r="T119" s="2992"/>
      <c r="U119" s="2992"/>
      <c r="V119" s="2992"/>
      <c r="W119" s="2992">
        <v>146</v>
      </c>
      <c r="X119" s="2992"/>
      <c r="Y119" s="2992"/>
      <c r="Z119" s="2992"/>
      <c r="AA119" s="2992"/>
      <c r="AB119" s="2992">
        <v>146</v>
      </c>
      <c r="AC119" s="2992"/>
      <c r="AD119" s="2992"/>
      <c r="AE119" s="2992"/>
      <c r="AF119" s="2992"/>
      <c r="AG119" s="2992" t="s">
        <v>2997</v>
      </c>
      <c r="AH119" s="2992"/>
      <c r="AI119" s="2992"/>
      <c r="AJ119" s="2992"/>
      <c r="AK119" s="3034"/>
      <c r="AL119" s="2991">
        <v>6</v>
      </c>
      <c r="AM119" s="2992"/>
      <c r="AN119" s="2992"/>
      <c r="AO119" s="2992"/>
      <c r="AP119" s="2993"/>
    </row>
    <row r="120" spans="1:61" ht="15.75" customHeight="1">
      <c r="B120" s="170"/>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row>
    <row r="121" spans="1:61" s="9" customFormat="1" ht="15.75" customHeight="1">
      <c r="B121" s="2896" t="s">
        <v>5925</v>
      </c>
      <c r="C121" s="2896"/>
      <c r="D121" s="2896"/>
      <c r="E121" s="2896"/>
      <c r="F121" s="2896"/>
      <c r="G121" s="2896"/>
      <c r="H121" s="2896"/>
      <c r="I121" s="2896"/>
      <c r="J121" s="2896"/>
      <c r="K121" s="2896"/>
      <c r="L121" s="2896"/>
      <c r="M121" s="2896"/>
      <c r="N121" s="2896"/>
      <c r="O121" s="2896"/>
      <c r="P121" s="2896"/>
      <c r="Q121" s="2896"/>
      <c r="R121" s="2896"/>
      <c r="S121" s="2896"/>
      <c r="T121" s="2896"/>
      <c r="U121" s="2896"/>
      <c r="V121" s="2896"/>
      <c r="W121" s="2896"/>
      <c r="X121" s="2896"/>
      <c r="Y121" s="2896"/>
      <c r="Z121" s="2896"/>
      <c r="AA121" s="2896"/>
      <c r="AB121" s="2896"/>
      <c r="AC121" s="2896"/>
      <c r="AD121" s="2896"/>
      <c r="AE121" s="2896"/>
      <c r="AF121" s="2896"/>
      <c r="AG121" s="2896"/>
      <c r="AH121" s="2896"/>
      <c r="AI121" s="2896"/>
      <c r="AJ121" s="2896"/>
      <c r="AK121" s="2896"/>
      <c r="AL121" s="2896"/>
      <c r="AM121" s="2896"/>
      <c r="AN121" s="2896"/>
      <c r="AO121" s="2896"/>
      <c r="AP121" s="2896"/>
      <c r="AQ121" s="2896"/>
      <c r="AR121" s="2896"/>
      <c r="AS121" s="2896"/>
      <c r="AT121" s="2896"/>
      <c r="AU121" s="2896"/>
    </row>
    <row r="122" spans="1:61" s="9" customFormat="1" ht="48" customHeight="1">
      <c r="B122" s="3035" t="s">
        <v>6038</v>
      </c>
      <c r="C122" s="3035"/>
      <c r="D122" s="3035"/>
      <c r="E122" s="3035"/>
      <c r="F122" s="3035"/>
      <c r="G122" s="3035"/>
      <c r="H122" s="3035"/>
      <c r="I122" s="3035"/>
      <c r="J122" s="3035"/>
      <c r="K122" s="3035"/>
      <c r="L122" s="3035"/>
      <c r="M122" s="3035"/>
      <c r="N122" s="3035"/>
      <c r="O122" s="3035"/>
      <c r="P122" s="3035"/>
      <c r="Q122" s="3035"/>
      <c r="R122" s="3035"/>
      <c r="S122" s="3035"/>
      <c r="T122" s="3035"/>
      <c r="U122" s="3035"/>
      <c r="V122" s="3035"/>
      <c r="W122" s="3035"/>
      <c r="X122" s="3035"/>
      <c r="Y122" s="3035"/>
      <c r="Z122" s="3035"/>
      <c r="AA122" s="3035"/>
      <c r="AB122" s="3035"/>
      <c r="AC122" s="3035"/>
      <c r="AD122" s="3035"/>
      <c r="AE122" s="3035"/>
      <c r="AF122" s="3035"/>
      <c r="AG122" s="3035"/>
      <c r="AH122" s="3035"/>
      <c r="AI122" s="3035"/>
      <c r="AJ122" s="3035"/>
      <c r="AK122" s="3035"/>
      <c r="AL122" s="3035"/>
      <c r="AM122" s="3035"/>
      <c r="AN122" s="3035"/>
      <c r="AO122" s="3035"/>
      <c r="AP122" s="3035"/>
      <c r="AQ122" s="3035"/>
      <c r="AR122" s="3035"/>
      <c r="AS122" s="3035"/>
      <c r="AT122" s="3035"/>
      <c r="AU122" s="3035"/>
    </row>
    <row r="123" spans="1:61" ht="15.75" customHeight="1">
      <c r="B123" s="170"/>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c r="AA123" s="176"/>
      <c r="AB123" s="176"/>
      <c r="AC123" s="176"/>
      <c r="AD123" s="176"/>
      <c r="AE123" s="176"/>
      <c r="AF123" s="176"/>
      <c r="AG123" s="176"/>
      <c r="AH123" s="176"/>
      <c r="AI123" s="176"/>
      <c r="AJ123" s="176"/>
      <c r="AK123" s="176"/>
      <c r="AL123" s="176"/>
      <c r="AM123" s="176"/>
      <c r="AN123" s="176"/>
      <c r="AO123" s="176"/>
      <c r="AP123" s="176"/>
    </row>
    <row r="124" spans="1:61" ht="15.75" customHeight="1">
      <c r="A124" s="17"/>
      <c r="B124" s="2928" t="s">
        <v>5967</v>
      </c>
      <c r="C124" s="2929"/>
      <c r="D124" s="2929"/>
      <c r="E124" s="2929"/>
      <c r="F124" s="2929"/>
      <c r="G124" s="2929"/>
      <c r="H124" s="2929"/>
      <c r="I124" s="2929"/>
      <c r="J124" s="2929"/>
      <c r="K124" s="2930"/>
      <c r="L124" s="2930"/>
      <c r="M124" s="2930"/>
      <c r="N124" s="17"/>
      <c r="O124" s="17"/>
      <c r="P124" s="17"/>
      <c r="Q124" s="17"/>
      <c r="R124" s="17"/>
      <c r="S124" s="17"/>
      <c r="T124" s="17"/>
      <c r="U124" s="17"/>
      <c r="V124" s="17"/>
      <c r="W124" s="17"/>
      <c r="X124" s="17"/>
      <c r="Z124" s="17"/>
      <c r="AA124" s="17"/>
      <c r="AB124" s="17"/>
      <c r="AC124" s="18" t="s">
        <v>3703</v>
      </c>
      <c r="AD124" s="17"/>
      <c r="AE124" s="17"/>
      <c r="AF124" s="17"/>
      <c r="AG124" s="17"/>
      <c r="AH124" s="17"/>
      <c r="AI124" s="17"/>
      <c r="AJ124" s="17"/>
      <c r="AK124" s="17"/>
      <c r="AL124" s="17"/>
      <c r="AM124" s="17"/>
      <c r="AN124" s="17"/>
      <c r="AO124" s="17"/>
      <c r="AP124" s="17"/>
      <c r="AQ124" s="17"/>
      <c r="AR124" s="17"/>
      <c r="AS124" s="17"/>
      <c r="AT124" s="17"/>
    </row>
    <row r="125" spans="1:61" ht="15.75" customHeight="1">
      <c r="B125" s="2968" t="s">
        <v>2832</v>
      </c>
      <c r="C125" s="3036" t="s">
        <v>1239</v>
      </c>
      <c r="D125" s="3036"/>
      <c r="E125" s="3036"/>
      <c r="F125" s="3036"/>
      <c r="G125" s="3036"/>
      <c r="H125" s="3036"/>
      <c r="I125" s="2976" t="s">
        <v>1664</v>
      </c>
      <c r="J125" s="2976"/>
      <c r="K125" s="2976"/>
      <c r="L125" s="2976"/>
      <c r="M125" s="2976"/>
      <c r="N125" s="2976"/>
      <c r="O125" s="2976"/>
      <c r="P125" s="2976" t="s">
        <v>1667</v>
      </c>
      <c r="Q125" s="2976"/>
      <c r="R125" s="2976"/>
      <c r="S125" s="2976"/>
      <c r="T125" s="2976"/>
      <c r="U125" s="2976"/>
      <c r="V125" s="2976"/>
      <c r="W125" s="2976" t="s">
        <v>1099</v>
      </c>
      <c r="X125" s="2976"/>
      <c r="Y125" s="2976"/>
      <c r="Z125" s="2976"/>
      <c r="AA125" s="2976"/>
      <c r="AB125" s="2976"/>
      <c r="AC125" s="2977"/>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row>
    <row r="126" spans="1:61" ht="15.75" customHeight="1">
      <c r="B126" s="2969"/>
      <c r="C126" s="3037"/>
      <c r="D126" s="3037"/>
      <c r="E126" s="3037"/>
      <c r="F126" s="3037"/>
      <c r="G126" s="3037"/>
      <c r="H126" s="3037"/>
      <c r="I126" s="2912"/>
      <c r="J126" s="2912"/>
      <c r="K126" s="2912"/>
      <c r="L126" s="2912"/>
      <c r="M126" s="2912"/>
      <c r="N126" s="2912"/>
      <c r="O126" s="2912"/>
      <c r="P126" s="2912"/>
      <c r="Q126" s="2912"/>
      <c r="R126" s="2912"/>
      <c r="S126" s="2912"/>
      <c r="T126" s="2912"/>
      <c r="U126" s="2912"/>
      <c r="V126" s="2912"/>
      <c r="W126" s="2912"/>
      <c r="X126" s="2912"/>
      <c r="Y126" s="2912"/>
      <c r="Z126" s="2912"/>
      <c r="AA126" s="2912"/>
      <c r="AB126" s="2912"/>
      <c r="AC126" s="291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row>
    <row r="127" spans="1:61" ht="15.75" customHeight="1">
      <c r="B127" s="20" t="s">
        <v>5482</v>
      </c>
      <c r="C127" s="3077">
        <v>1265</v>
      </c>
      <c r="D127" s="3077"/>
      <c r="E127" s="3077"/>
      <c r="F127" s="3077"/>
      <c r="G127" s="3077"/>
      <c r="H127" s="3077"/>
      <c r="I127" s="3077">
        <v>940</v>
      </c>
      <c r="J127" s="3077"/>
      <c r="K127" s="3077"/>
      <c r="L127" s="3077"/>
      <c r="M127" s="3077"/>
      <c r="N127" s="3077"/>
      <c r="O127" s="3077"/>
      <c r="P127" s="3078">
        <v>6</v>
      </c>
      <c r="Q127" s="3078"/>
      <c r="R127" s="3078"/>
      <c r="S127" s="3078"/>
      <c r="T127" s="3078"/>
      <c r="U127" s="3078"/>
      <c r="V127" s="3078"/>
      <c r="W127" s="3077">
        <v>319</v>
      </c>
      <c r="X127" s="3077"/>
      <c r="Y127" s="3077"/>
      <c r="Z127" s="3077"/>
      <c r="AA127" s="3077"/>
      <c r="AB127" s="3077"/>
      <c r="AC127" s="3079"/>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row>
    <row r="128" spans="1:61" ht="15.75" customHeight="1">
      <c r="B128" s="20" t="s">
        <v>5481</v>
      </c>
      <c r="C128" s="3077">
        <v>1271</v>
      </c>
      <c r="D128" s="3077"/>
      <c r="E128" s="3077"/>
      <c r="F128" s="3077"/>
      <c r="G128" s="3077"/>
      <c r="H128" s="3077"/>
      <c r="I128" s="3077">
        <v>951</v>
      </c>
      <c r="J128" s="3077"/>
      <c r="K128" s="3077"/>
      <c r="L128" s="3077"/>
      <c r="M128" s="3077"/>
      <c r="N128" s="3077"/>
      <c r="O128" s="3077"/>
      <c r="P128" s="3077">
        <v>6</v>
      </c>
      <c r="Q128" s="3077"/>
      <c r="R128" s="3077"/>
      <c r="S128" s="3077"/>
      <c r="T128" s="3077"/>
      <c r="U128" s="3077"/>
      <c r="V128" s="3077"/>
      <c r="W128" s="3077">
        <v>314</v>
      </c>
      <c r="X128" s="3077"/>
      <c r="Y128" s="3077"/>
      <c r="Z128" s="3077"/>
      <c r="AA128" s="3077"/>
      <c r="AB128" s="3077"/>
      <c r="AC128" s="3079"/>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row>
    <row r="129" spans="1:61" ht="15.75" customHeight="1" thickBot="1">
      <c r="B129" s="21" t="s">
        <v>5891</v>
      </c>
      <c r="C129" s="3080">
        <v>1286</v>
      </c>
      <c r="D129" s="3080"/>
      <c r="E129" s="3080"/>
      <c r="F129" s="3080"/>
      <c r="G129" s="3080"/>
      <c r="H129" s="3080"/>
      <c r="I129" s="2958">
        <v>978</v>
      </c>
      <c r="J129" s="3081"/>
      <c r="K129" s="3081"/>
      <c r="L129" s="3081"/>
      <c r="M129" s="3081"/>
      <c r="N129" s="3081"/>
      <c r="O129" s="3082"/>
      <c r="P129" s="2958">
        <v>6</v>
      </c>
      <c r="Q129" s="3081"/>
      <c r="R129" s="3081"/>
      <c r="S129" s="3081"/>
      <c r="T129" s="3081"/>
      <c r="U129" s="3081"/>
      <c r="V129" s="3082"/>
      <c r="W129" s="3080">
        <v>302</v>
      </c>
      <c r="X129" s="3080"/>
      <c r="Y129" s="3080"/>
      <c r="Z129" s="3080"/>
      <c r="AA129" s="3080"/>
      <c r="AB129" s="3080"/>
      <c r="AC129" s="308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row>
    <row r="130" spans="1:61" ht="15.75" customHeight="1">
      <c r="B130" s="170"/>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row>
    <row r="131" spans="1:61" ht="32.1" customHeight="1">
      <c r="B131" s="2896" t="s">
        <v>5974</v>
      </c>
      <c r="C131" s="2896"/>
      <c r="D131" s="2896"/>
      <c r="E131" s="2896"/>
      <c r="F131" s="2896"/>
      <c r="G131" s="2896"/>
      <c r="H131" s="2896"/>
      <c r="I131" s="2896"/>
      <c r="J131" s="2896"/>
      <c r="K131" s="2896"/>
      <c r="L131" s="2896"/>
      <c r="M131" s="2896"/>
      <c r="N131" s="2896"/>
      <c r="O131" s="2896"/>
      <c r="P131" s="2896"/>
      <c r="Q131" s="2896"/>
      <c r="R131" s="2896"/>
      <c r="S131" s="2896"/>
      <c r="T131" s="2896"/>
      <c r="U131" s="2896"/>
      <c r="V131" s="2896"/>
      <c r="W131" s="2896"/>
      <c r="X131" s="2896"/>
      <c r="Y131" s="2896"/>
      <c r="Z131" s="2896"/>
      <c r="AA131" s="2896"/>
      <c r="AB131" s="2896"/>
      <c r="AC131" s="2896"/>
      <c r="AD131" s="2896"/>
      <c r="AE131" s="2896"/>
      <c r="AF131" s="2896"/>
      <c r="AG131" s="2896"/>
      <c r="AH131" s="2896"/>
      <c r="AI131" s="2896"/>
      <c r="AJ131" s="2896"/>
      <c r="AK131" s="2896"/>
      <c r="AL131" s="2896"/>
      <c r="AM131" s="2896"/>
      <c r="AN131" s="2896"/>
      <c r="AO131" s="2896"/>
      <c r="AP131" s="2896"/>
      <c r="AQ131" s="2896"/>
      <c r="AR131" s="2896"/>
      <c r="AS131" s="2896"/>
      <c r="AT131" s="2896"/>
      <c r="AU131" s="2896"/>
    </row>
    <row r="132" spans="1:61" ht="32.1" customHeight="1">
      <c r="A132" s="5" t="s">
        <v>5975</v>
      </c>
      <c r="B132" s="2896" t="s">
        <v>5976</v>
      </c>
      <c r="C132" s="2896"/>
      <c r="D132" s="2896"/>
      <c r="E132" s="2896"/>
      <c r="F132" s="2896"/>
      <c r="G132" s="2896"/>
      <c r="H132" s="2896"/>
      <c r="I132" s="2896"/>
      <c r="J132" s="2896"/>
      <c r="K132" s="2896"/>
      <c r="L132" s="2896"/>
      <c r="M132" s="2896"/>
      <c r="N132" s="2896"/>
      <c r="O132" s="2896"/>
      <c r="P132" s="2896"/>
      <c r="Q132" s="2896"/>
      <c r="R132" s="2896"/>
      <c r="S132" s="2896"/>
      <c r="T132" s="2896"/>
      <c r="U132" s="2896"/>
      <c r="V132" s="2896"/>
      <c r="W132" s="2896"/>
      <c r="X132" s="2896"/>
      <c r="Y132" s="2896"/>
      <c r="Z132" s="2896"/>
      <c r="AA132" s="2896"/>
      <c r="AB132" s="2896"/>
      <c r="AC132" s="2896"/>
      <c r="AD132" s="2896"/>
      <c r="AE132" s="2896"/>
      <c r="AF132" s="2896"/>
      <c r="AG132" s="2896"/>
      <c r="AH132" s="2896"/>
      <c r="AI132" s="2896"/>
      <c r="AJ132" s="2896"/>
      <c r="AK132" s="2896"/>
      <c r="AL132" s="2896"/>
      <c r="AM132" s="2896"/>
      <c r="AN132" s="2896"/>
      <c r="AO132" s="2896"/>
      <c r="AP132" s="2896"/>
      <c r="AQ132" s="2896"/>
      <c r="AR132" s="2896"/>
      <c r="AS132" s="2896"/>
      <c r="AT132" s="2896"/>
      <c r="AU132" s="2896"/>
    </row>
    <row r="133" spans="1:61" ht="15.75" customHeight="1">
      <c r="B133" s="170"/>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row>
    <row r="134" spans="1:61" ht="15.75" customHeight="1">
      <c r="A134" s="17"/>
      <c r="B134" s="2899" t="s">
        <v>5970</v>
      </c>
      <c r="C134" s="3076"/>
      <c r="D134" s="3076"/>
      <c r="E134" s="3076"/>
      <c r="F134" s="3076"/>
      <c r="G134" s="3076"/>
      <c r="H134" s="3076"/>
      <c r="I134" s="3076"/>
      <c r="J134" s="3076"/>
      <c r="K134" s="17"/>
      <c r="L134" s="17"/>
      <c r="M134" s="17"/>
      <c r="N134" s="17"/>
      <c r="O134" s="17"/>
      <c r="P134" s="17"/>
      <c r="Q134" s="17"/>
      <c r="R134" s="17"/>
      <c r="S134" s="17"/>
      <c r="T134" s="17"/>
      <c r="U134" s="17"/>
      <c r="V134" s="17"/>
      <c r="W134" s="17"/>
      <c r="X134" s="17"/>
      <c r="Y134" s="17"/>
      <c r="Z134" s="18"/>
      <c r="AA134" s="38"/>
      <c r="AB134" s="38"/>
      <c r="AC134" s="38"/>
      <c r="AE134" s="38"/>
      <c r="AG134" s="38"/>
      <c r="AH134" s="38"/>
      <c r="AI134" s="18"/>
      <c r="AJ134" s="24"/>
      <c r="AK134" s="18" t="s">
        <v>3373</v>
      </c>
      <c r="AL134" s="24"/>
      <c r="AM134" s="24"/>
      <c r="AN134" s="24"/>
      <c r="AO134" s="24"/>
      <c r="AP134" s="17"/>
      <c r="AQ134" s="17"/>
      <c r="AR134" s="17"/>
      <c r="AS134" s="17"/>
      <c r="AT134" s="17"/>
    </row>
    <row r="135" spans="1:61" ht="15.75" customHeight="1">
      <c r="B135" s="2968" t="s">
        <v>2832</v>
      </c>
      <c r="C135" s="2903" t="s">
        <v>1239</v>
      </c>
      <c r="D135" s="2903"/>
      <c r="E135" s="2903"/>
      <c r="F135" s="2903"/>
      <c r="G135" s="2903"/>
      <c r="H135" s="2976" t="s">
        <v>1335</v>
      </c>
      <c r="I135" s="2976"/>
      <c r="J135" s="2976"/>
      <c r="K135" s="2976"/>
      <c r="L135" s="2976"/>
      <c r="M135" s="2976" t="s">
        <v>758</v>
      </c>
      <c r="N135" s="2976"/>
      <c r="O135" s="2976"/>
      <c r="P135" s="2976"/>
      <c r="Q135" s="2976"/>
      <c r="R135" s="2976" t="s">
        <v>1665</v>
      </c>
      <c r="S135" s="2976"/>
      <c r="T135" s="2976"/>
      <c r="U135" s="2976"/>
      <c r="V135" s="2972"/>
      <c r="W135" s="2975" t="s">
        <v>1546</v>
      </c>
      <c r="X135" s="2976"/>
      <c r="Y135" s="2976"/>
      <c r="Z135" s="2976"/>
      <c r="AA135" s="2976"/>
      <c r="AB135" s="2976"/>
      <c r="AC135" s="2976"/>
      <c r="AD135" s="2976"/>
      <c r="AE135" s="2976"/>
      <c r="AF135" s="2976"/>
      <c r="AG135" s="2976"/>
      <c r="AH135" s="2976"/>
      <c r="AI135" s="2976"/>
      <c r="AJ135" s="2976"/>
      <c r="AK135" s="2977"/>
      <c r="AL135" s="23"/>
      <c r="AM135" s="23"/>
      <c r="AN135" s="23"/>
      <c r="AO135" s="23"/>
      <c r="AP135" s="23"/>
      <c r="AQ135" s="23"/>
      <c r="AR135" s="23"/>
      <c r="AS135" s="23"/>
      <c r="AT135" s="23"/>
      <c r="AU135" s="23"/>
      <c r="AV135" s="23"/>
    </row>
    <row r="136" spans="1:61" ht="15.75" customHeight="1">
      <c r="B136" s="2969"/>
      <c r="C136" s="2904"/>
      <c r="D136" s="2904"/>
      <c r="E136" s="2904"/>
      <c r="F136" s="2904"/>
      <c r="G136" s="2904"/>
      <c r="H136" s="2912"/>
      <c r="I136" s="2912"/>
      <c r="J136" s="2912"/>
      <c r="K136" s="2912"/>
      <c r="L136" s="2912"/>
      <c r="M136" s="2912"/>
      <c r="N136" s="2912"/>
      <c r="O136" s="2912"/>
      <c r="P136" s="2912"/>
      <c r="Q136" s="2912"/>
      <c r="R136" s="2912"/>
      <c r="S136" s="2912"/>
      <c r="T136" s="2912"/>
      <c r="U136" s="2912"/>
      <c r="V136" s="2978"/>
      <c r="W136" s="2980" t="s">
        <v>3011</v>
      </c>
      <c r="X136" s="2904"/>
      <c r="Y136" s="2904"/>
      <c r="Z136" s="2904"/>
      <c r="AA136" s="2904"/>
      <c r="AB136" s="2904" t="s">
        <v>876</v>
      </c>
      <c r="AC136" s="2904"/>
      <c r="AD136" s="2904"/>
      <c r="AE136" s="2904"/>
      <c r="AF136" s="2904"/>
      <c r="AG136" s="2904" t="s">
        <v>1915</v>
      </c>
      <c r="AH136" s="2904"/>
      <c r="AI136" s="2904"/>
      <c r="AJ136" s="2904"/>
      <c r="AK136" s="3084"/>
      <c r="AL136" s="23"/>
      <c r="AM136" s="23"/>
      <c r="AN136" s="23"/>
      <c r="AO136" s="23"/>
      <c r="AP136" s="23"/>
      <c r="AQ136" s="23"/>
      <c r="AR136" s="23"/>
      <c r="AS136" s="23"/>
      <c r="AT136" s="23"/>
      <c r="AU136" s="23"/>
      <c r="AV136" s="23"/>
    </row>
    <row r="137" spans="1:61" ht="15.75" customHeight="1">
      <c r="B137" s="20" t="s">
        <v>5482</v>
      </c>
      <c r="C137" s="3085">
        <v>29042</v>
      </c>
      <c r="D137" s="2983"/>
      <c r="E137" s="2983"/>
      <c r="F137" s="2983"/>
      <c r="G137" s="2983"/>
      <c r="H137" s="3085">
        <v>9327</v>
      </c>
      <c r="I137" s="2983"/>
      <c r="J137" s="2983"/>
      <c r="K137" s="2983"/>
      <c r="L137" s="2983"/>
      <c r="M137" s="3085">
        <v>9801</v>
      </c>
      <c r="N137" s="2983"/>
      <c r="O137" s="2983"/>
      <c r="P137" s="2983"/>
      <c r="Q137" s="2983"/>
      <c r="R137" s="3085">
        <v>9914</v>
      </c>
      <c r="S137" s="2983"/>
      <c r="T137" s="2983"/>
      <c r="U137" s="2983"/>
      <c r="V137" s="2984"/>
      <c r="W137" s="2985">
        <v>417</v>
      </c>
      <c r="X137" s="2983"/>
      <c r="Y137" s="2983"/>
      <c r="Z137" s="2983"/>
      <c r="AA137" s="2983"/>
      <c r="AB137" s="3085">
        <v>28033</v>
      </c>
      <c r="AC137" s="2983"/>
      <c r="AD137" s="2983"/>
      <c r="AE137" s="2983"/>
      <c r="AF137" s="2983"/>
      <c r="AG137" s="2983">
        <v>592</v>
      </c>
      <c r="AH137" s="2983"/>
      <c r="AI137" s="2983"/>
      <c r="AJ137" s="2983"/>
      <c r="AK137" s="3086"/>
      <c r="AL137" s="25"/>
      <c r="AM137" s="25"/>
      <c r="AN137" s="25"/>
      <c r="AO137" s="25"/>
      <c r="AP137" s="25"/>
      <c r="AQ137" s="25"/>
      <c r="AR137" s="25"/>
      <c r="AS137" s="25"/>
      <c r="AT137" s="25"/>
      <c r="AU137" s="25"/>
      <c r="AV137" s="25"/>
    </row>
    <row r="138" spans="1:61" ht="15.75" customHeight="1">
      <c r="B138" s="20" t="s">
        <v>5481</v>
      </c>
      <c r="C138" s="3085">
        <v>28541</v>
      </c>
      <c r="D138" s="2983"/>
      <c r="E138" s="2983"/>
      <c r="F138" s="2983"/>
      <c r="G138" s="2983"/>
      <c r="H138" s="3085">
        <v>9450</v>
      </c>
      <c r="I138" s="2983"/>
      <c r="J138" s="2983"/>
      <c r="K138" s="2983"/>
      <c r="L138" s="2983"/>
      <c r="M138" s="3085">
        <v>9304</v>
      </c>
      <c r="N138" s="2983"/>
      <c r="O138" s="2983"/>
      <c r="P138" s="2983"/>
      <c r="Q138" s="2983"/>
      <c r="R138" s="3085">
        <v>9787</v>
      </c>
      <c r="S138" s="2983"/>
      <c r="T138" s="2983"/>
      <c r="U138" s="2983"/>
      <c r="V138" s="2984"/>
      <c r="W138" s="2985">
        <v>379</v>
      </c>
      <c r="X138" s="2983"/>
      <c r="Y138" s="2983"/>
      <c r="Z138" s="2983"/>
      <c r="AA138" s="2983"/>
      <c r="AB138" s="3085">
        <v>27595</v>
      </c>
      <c r="AC138" s="2983"/>
      <c r="AD138" s="2983"/>
      <c r="AE138" s="2983"/>
      <c r="AF138" s="2983"/>
      <c r="AG138" s="2983">
        <v>567</v>
      </c>
      <c r="AH138" s="2983"/>
      <c r="AI138" s="2983"/>
      <c r="AJ138" s="2983"/>
      <c r="AK138" s="3086"/>
      <c r="AL138" s="23"/>
      <c r="AM138" s="23"/>
      <c r="AN138" s="23"/>
      <c r="AO138" s="23"/>
      <c r="AP138" s="23"/>
      <c r="AQ138" s="23"/>
      <c r="AR138" s="23"/>
      <c r="AS138" s="23"/>
      <c r="AT138" s="23"/>
      <c r="AU138" s="23"/>
      <c r="AV138" s="23"/>
    </row>
    <row r="139" spans="1:61" ht="15.75" customHeight="1" thickBot="1">
      <c r="B139" s="21" t="s">
        <v>5891</v>
      </c>
      <c r="C139" s="2961">
        <v>27895</v>
      </c>
      <c r="D139" s="2962"/>
      <c r="E139" s="2962"/>
      <c r="F139" s="2962"/>
      <c r="G139" s="2962"/>
      <c r="H139" s="2961">
        <v>9183</v>
      </c>
      <c r="I139" s="2962"/>
      <c r="J139" s="2962"/>
      <c r="K139" s="2962"/>
      <c r="L139" s="2962"/>
      <c r="M139" s="2961">
        <v>9427</v>
      </c>
      <c r="N139" s="2962"/>
      <c r="O139" s="2962"/>
      <c r="P139" s="2962"/>
      <c r="Q139" s="2962"/>
      <c r="R139" s="2961">
        <v>9285</v>
      </c>
      <c r="S139" s="2962"/>
      <c r="T139" s="2962"/>
      <c r="U139" s="2962"/>
      <c r="V139" s="2990"/>
      <c r="W139" s="2964">
        <v>382</v>
      </c>
      <c r="X139" s="2962"/>
      <c r="Y139" s="2962"/>
      <c r="Z139" s="2962"/>
      <c r="AA139" s="2962"/>
      <c r="AB139" s="2961">
        <v>26951</v>
      </c>
      <c r="AC139" s="2962"/>
      <c r="AD139" s="2962"/>
      <c r="AE139" s="2962"/>
      <c r="AF139" s="2962"/>
      <c r="AG139" s="2962">
        <v>562</v>
      </c>
      <c r="AH139" s="2962"/>
      <c r="AI139" s="2962"/>
      <c r="AJ139" s="2962"/>
      <c r="AK139" s="2965"/>
      <c r="AL139" s="23"/>
      <c r="AM139" s="23"/>
      <c r="AN139" s="23"/>
      <c r="AO139" s="23"/>
      <c r="AP139" s="23"/>
      <c r="AQ139" s="23"/>
      <c r="AR139" s="23"/>
      <c r="AS139" s="23"/>
      <c r="AT139" s="23"/>
      <c r="AU139" s="23"/>
      <c r="AV139" s="23"/>
    </row>
    <row r="140" spans="1:61" ht="15.75" customHeight="1">
      <c r="B140" s="170"/>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23"/>
      <c r="AM140" s="23"/>
      <c r="AN140" s="23"/>
      <c r="AO140" s="23"/>
      <c r="AP140" s="23"/>
      <c r="AQ140" s="23"/>
      <c r="AR140" s="23"/>
      <c r="AS140" s="23"/>
      <c r="AT140" s="23"/>
      <c r="AU140" s="23"/>
      <c r="AV140" s="23"/>
    </row>
    <row r="141" spans="1:61" ht="15.75" customHeight="1">
      <c r="B141" s="170"/>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23"/>
      <c r="AM141" s="23"/>
      <c r="AN141" s="23"/>
      <c r="AO141" s="23"/>
      <c r="AP141" s="23"/>
      <c r="AQ141" s="23"/>
      <c r="AR141" s="23"/>
      <c r="AS141" s="23"/>
      <c r="AT141" s="23"/>
      <c r="AU141" s="23"/>
      <c r="AV141" s="23"/>
    </row>
    <row r="142" spans="1:61" ht="15.75" customHeight="1">
      <c r="AW142" s="43" t="s">
        <v>2143</v>
      </c>
      <c r="AX142" s="43" t="s">
        <v>3844</v>
      </c>
    </row>
    <row r="143" spans="1:61" ht="15.75" customHeight="1">
      <c r="AW143" s="29" t="s">
        <v>977</v>
      </c>
      <c r="AX143" s="159">
        <v>36719</v>
      </c>
    </row>
    <row r="144" spans="1:61" s="17" customFormat="1"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38"/>
      <c r="AW144" s="29" t="s">
        <v>4535</v>
      </c>
      <c r="AX144" s="159">
        <v>35505</v>
      </c>
    </row>
    <row r="145" spans="1:50" ht="15.75" customHeight="1">
      <c r="AW145" s="29" t="s">
        <v>4536</v>
      </c>
      <c r="AX145" s="159">
        <v>33921</v>
      </c>
    </row>
    <row r="146" spans="1:50" ht="15.75" customHeight="1">
      <c r="AW146" s="29" t="s">
        <v>4537</v>
      </c>
      <c r="AX146" s="159">
        <v>32137</v>
      </c>
    </row>
    <row r="147" spans="1:50" ht="15.75" customHeight="1">
      <c r="AW147" s="29" t="s">
        <v>2285</v>
      </c>
      <c r="AX147" s="159">
        <v>31052</v>
      </c>
    </row>
    <row r="148" spans="1:50" ht="15.75" customHeight="1">
      <c r="AW148" s="29" t="s">
        <v>5199</v>
      </c>
      <c r="AX148" s="159">
        <v>30206</v>
      </c>
    </row>
    <row r="149" spans="1:50" ht="15.75" customHeight="1">
      <c r="AW149" s="29" t="s">
        <v>5200</v>
      </c>
      <c r="AX149" s="159">
        <v>29940</v>
      </c>
    </row>
    <row r="150" spans="1:50" ht="15.75" customHeight="1">
      <c r="AW150" s="29" t="s">
        <v>5486</v>
      </c>
      <c r="AX150" s="159">
        <v>29042</v>
      </c>
    </row>
    <row r="151" spans="1:50" ht="15.75" customHeight="1">
      <c r="AW151" s="29" t="s">
        <v>5902</v>
      </c>
      <c r="AX151" s="159">
        <v>28541</v>
      </c>
    </row>
    <row r="152" spans="1:50" ht="15.75" customHeight="1">
      <c r="AW152" s="29" t="s">
        <v>5903</v>
      </c>
      <c r="AX152" s="159">
        <v>27895</v>
      </c>
    </row>
    <row r="153" spans="1:50" ht="8.25" customHeight="1">
      <c r="AV153" s="159"/>
    </row>
    <row r="154" spans="1:50" ht="15.75" customHeight="1">
      <c r="AV154" s="159"/>
    </row>
    <row r="155" spans="1:50" ht="32.1" customHeight="1">
      <c r="B155" s="2896" t="s">
        <v>5977</v>
      </c>
      <c r="C155" s="2896"/>
      <c r="D155" s="2896"/>
      <c r="E155" s="2896"/>
      <c r="F155" s="2896"/>
      <c r="G155" s="2896"/>
      <c r="H155" s="2896"/>
      <c r="I155" s="2896"/>
      <c r="J155" s="2896"/>
      <c r="K155" s="2896"/>
      <c r="L155" s="2896"/>
      <c r="M155" s="2896"/>
      <c r="N155" s="2896"/>
      <c r="O155" s="2896"/>
      <c r="P155" s="2896"/>
      <c r="Q155" s="2896"/>
      <c r="R155" s="2896"/>
      <c r="S155" s="2896"/>
      <c r="T155" s="2896"/>
      <c r="U155" s="2896"/>
      <c r="V155" s="2896"/>
      <c r="W155" s="2896"/>
      <c r="X155" s="2896"/>
      <c r="Y155" s="2896"/>
      <c r="Z155" s="2896"/>
      <c r="AA155" s="2896"/>
      <c r="AB155" s="2896"/>
      <c r="AC155" s="2896"/>
      <c r="AD155" s="2896"/>
      <c r="AE155" s="2896"/>
      <c r="AF155" s="2896"/>
      <c r="AG155" s="2896"/>
      <c r="AH155" s="2896"/>
      <c r="AI155" s="2896"/>
      <c r="AJ155" s="2896"/>
      <c r="AK155" s="2896"/>
      <c r="AL155" s="2896"/>
      <c r="AM155" s="2896"/>
      <c r="AN155" s="2896"/>
      <c r="AO155" s="2896"/>
      <c r="AP155" s="2896"/>
      <c r="AQ155" s="2896"/>
      <c r="AR155" s="2896"/>
      <c r="AS155" s="2896"/>
      <c r="AT155" s="2896"/>
      <c r="AU155" s="2896"/>
    </row>
    <row r="156" spans="1:50" ht="27.75" customHeight="1">
      <c r="B156" s="2896" t="s">
        <v>5978</v>
      </c>
      <c r="C156" s="2896"/>
      <c r="D156" s="2896"/>
      <c r="E156" s="2896"/>
      <c r="F156" s="2896"/>
      <c r="G156" s="2896"/>
      <c r="H156" s="2896"/>
      <c r="I156" s="2896"/>
      <c r="J156" s="2896"/>
      <c r="K156" s="2896"/>
      <c r="L156" s="2896"/>
      <c r="M156" s="2896"/>
      <c r="N156" s="2896"/>
      <c r="O156" s="2896"/>
      <c r="P156" s="2896"/>
      <c r="Q156" s="2896"/>
      <c r="R156" s="2896"/>
      <c r="S156" s="2896"/>
      <c r="T156" s="2896"/>
      <c r="U156" s="2896"/>
      <c r="V156" s="2896"/>
      <c r="W156" s="2896"/>
      <c r="X156" s="2896"/>
      <c r="Y156" s="2896"/>
      <c r="Z156" s="2896"/>
      <c r="AA156" s="2896"/>
      <c r="AB156" s="2896"/>
      <c r="AC156" s="2896"/>
      <c r="AD156" s="2896"/>
      <c r="AE156" s="2896"/>
      <c r="AF156" s="2896"/>
      <c r="AG156" s="2896"/>
      <c r="AH156" s="2896"/>
      <c r="AI156" s="2896"/>
      <c r="AJ156" s="2896"/>
      <c r="AK156" s="2896"/>
      <c r="AL156" s="2896"/>
      <c r="AM156" s="2896"/>
      <c r="AN156" s="2896"/>
      <c r="AO156" s="2896"/>
      <c r="AP156" s="2896"/>
      <c r="AQ156" s="2896"/>
      <c r="AR156" s="2896"/>
      <c r="AS156" s="2896"/>
      <c r="AT156" s="2896"/>
      <c r="AU156" s="2896"/>
    </row>
    <row r="157" spans="1:50" ht="15.95" customHeight="1">
      <c r="B157" s="2896" t="s">
        <v>5926</v>
      </c>
      <c r="C157" s="2896"/>
      <c r="D157" s="2896"/>
      <c r="E157" s="2896"/>
      <c r="F157" s="2896"/>
      <c r="G157" s="2896"/>
      <c r="H157" s="2896"/>
      <c r="I157" s="2896"/>
      <c r="J157" s="2896"/>
      <c r="K157" s="2896"/>
      <c r="L157" s="2896"/>
      <c r="M157" s="2896"/>
      <c r="N157" s="2896"/>
      <c r="O157" s="2896"/>
      <c r="P157" s="2896"/>
      <c r="Q157" s="2896"/>
      <c r="R157" s="2896"/>
      <c r="S157" s="2896"/>
      <c r="T157" s="2896"/>
      <c r="U157" s="2896"/>
      <c r="V157" s="2896"/>
      <c r="W157" s="2896"/>
      <c r="X157" s="2896"/>
      <c r="Y157" s="2896"/>
      <c r="Z157" s="2896"/>
      <c r="AA157" s="2896"/>
      <c r="AB157" s="2896"/>
      <c r="AC157" s="2896"/>
      <c r="AD157" s="2896"/>
      <c r="AE157" s="2896"/>
      <c r="AF157" s="2896"/>
      <c r="AG157" s="2896"/>
      <c r="AH157" s="2896"/>
      <c r="AI157" s="2896"/>
      <c r="AJ157" s="2896"/>
      <c r="AK157" s="2896"/>
      <c r="AL157" s="2896"/>
      <c r="AM157" s="2896"/>
      <c r="AN157" s="2896"/>
      <c r="AO157" s="2896"/>
      <c r="AP157" s="2896"/>
      <c r="AQ157" s="2896"/>
      <c r="AR157" s="2896"/>
      <c r="AS157" s="2896"/>
      <c r="AT157" s="2896"/>
      <c r="AU157" s="2896"/>
    </row>
    <row r="158" spans="1:50" ht="15" customHeight="1">
      <c r="AV158" s="159"/>
    </row>
    <row r="159" spans="1:50" ht="20.100000000000001" customHeight="1">
      <c r="A159" s="14" t="s">
        <v>3897</v>
      </c>
      <c r="B159" s="179"/>
      <c r="C159" s="44"/>
      <c r="D159" s="44"/>
      <c r="E159" s="44"/>
      <c r="F159" s="45"/>
      <c r="G159" s="45"/>
      <c r="H159" s="45"/>
      <c r="I159" s="45"/>
      <c r="J159" s="44"/>
      <c r="K159" s="45"/>
      <c r="L159" s="45"/>
      <c r="M159" s="45"/>
      <c r="N159" s="45"/>
      <c r="O159" s="44"/>
      <c r="P159" s="44"/>
      <c r="Q159" s="44"/>
      <c r="R159" s="45"/>
      <c r="S159" s="45"/>
      <c r="T159" s="45"/>
      <c r="U159" s="45"/>
      <c r="V159" s="44"/>
      <c r="W159" s="45"/>
      <c r="X159" s="45"/>
      <c r="Y159" s="45"/>
      <c r="Z159" s="45"/>
      <c r="AA159" s="44"/>
      <c r="AB159" s="44"/>
      <c r="AC159" s="44"/>
      <c r="AD159" s="45"/>
      <c r="AE159" s="45"/>
      <c r="AF159" s="45"/>
      <c r="AG159" s="45"/>
      <c r="AH159" s="46"/>
      <c r="AI159" s="46"/>
      <c r="AJ159" s="46"/>
      <c r="AK159" s="46"/>
      <c r="AL159" s="46"/>
      <c r="AM159" s="46"/>
      <c r="AN159" s="46"/>
      <c r="AO159" s="46"/>
      <c r="AP159" s="46"/>
      <c r="AQ159" s="46"/>
      <c r="AR159" s="46"/>
      <c r="AS159" s="46"/>
      <c r="AT159" s="46"/>
    </row>
    <row r="160" spans="1:50" ht="51" customHeight="1">
      <c r="A160" s="47"/>
      <c r="B160" s="2896" t="s">
        <v>5927</v>
      </c>
      <c r="C160" s="2896"/>
      <c r="D160" s="2896"/>
      <c r="E160" s="2896"/>
      <c r="F160" s="2896"/>
      <c r="G160" s="2896"/>
      <c r="H160" s="2896"/>
      <c r="I160" s="2896"/>
      <c r="J160" s="2896"/>
      <c r="K160" s="2896"/>
      <c r="L160" s="2896"/>
      <c r="M160" s="2896"/>
      <c r="N160" s="2896"/>
      <c r="O160" s="2896"/>
      <c r="P160" s="2896"/>
      <c r="Q160" s="2896"/>
      <c r="R160" s="2896"/>
      <c r="S160" s="2896"/>
      <c r="T160" s="2896"/>
      <c r="U160" s="2896"/>
      <c r="V160" s="2896"/>
      <c r="W160" s="2896"/>
      <c r="X160" s="2896"/>
      <c r="Y160" s="2896"/>
      <c r="Z160" s="2896"/>
      <c r="AA160" s="2896"/>
      <c r="AB160" s="2896"/>
      <c r="AC160" s="2896"/>
      <c r="AD160" s="2896"/>
      <c r="AE160" s="2896"/>
      <c r="AF160" s="2896"/>
      <c r="AG160" s="2896"/>
      <c r="AH160" s="2896"/>
      <c r="AI160" s="2896"/>
      <c r="AJ160" s="2896"/>
      <c r="AK160" s="2896"/>
      <c r="AL160" s="2896"/>
      <c r="AM160" s="2896"/>
      <c r="AN160" s="2896"/>
      <c r="AO160" s="2896"/>
      <c r="AP160" s="2896"/>
      <c r="AQ160" s="2896"/>
      <c r="AR160" s="2896"/>
      <c r="AS160" s="2896"/>
      <c r="AT160" s="2896"/>
      <c r="AU160" s="2896"/>
    </row>
    <row r="161" spans="1:47" ht="15.75" customHeight="1">
      <c r="A161" s="17"/>
      <c r="B161" s="2899" t="s">
        <v>5969</v>
      </c>
      <c r="C161" s="3076"/>
      <c r="D161" s="3076"/>
      <c r="E161" s="3076"/>
      <c r="F161" s="3076"/>
      <c r="G161" s="3076"/>
      <c r="H161" s="3076"/>
      <c r="I161" s="3076"/>
      <c r="J161" s="3076"/>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8"/>
      <c r="AM161" s="17"/>
      <c r="AN161" s="17"/>
      <c r="AO161" s="17"/>
      <c r="AP161" s="17"/>
      <c r="AQ161" s="17"/>
      <c r="AR161" s="18" t="s">
        <v>1650</v>
      </c>
      <c r="AS161" s="17"/>
      <c r="AT161" s="17"/>
    </row>
    <row r="162" spans="1:47" ht="15.75" customHeight="1">
      <c r="B162" s="3087" t="s">
        <v>2068</v>
      </c>
      <c r="C162" s="2994" t="s">
        <v>1239</v>
      </c>
      <c r="D162" s="2995"/>
      <c r="E162" s="2996"/>
      <c r="F162" s="3093" t="s">
        <v>1702</v>
      </c>
      <c r="G162" s="3094"/>
      <c r="H162" s="3094"/>
      <c r="I162" s="3094"/>
      <c r="J162" s="3094"/>
      <c r="K162" s="3094"/>
      <c r="L162" s="3094"/>
      <c r="M162" s="3094"/>
      <c r="N162" s="3094"/>
      <c r="O162" s="3094"/>
      <c r="P162" s="3094"/>
      <c r="Q162" s="3094"/>
      <c r="R162" s="3094"/>
      <c r="S162" s="3094"/>
      <c r="T162" s="3095"/>
      <c r="U162" s="3096" t="s">
        <v>1459</v>
      </c>
      <c r="V162" s="3094"/>
      <c r="W162" s="3094"/>
      <c r="X162" s="3094"/>
      <c r="Y162" s="3094"/>
      <c r="Z162" s="3094"/>
      <c r="AA162" s="3094"/>
      <c r="AB162" s="3094"/>
      <c r="AC162" s="3094"/>
      <c r="AD162" s="3094"/>
      <c r="AE162" s="3094"/>
      <c r="AF162" s="3094"/>
      <c r="AG162" s="3094"/>
      <c r="AH162" s="3094"/>
      <c r="AI162" s="3095"/>
      <c r="AJ162" s="3026" t="s">
        <v>3845</v>
      </c>
      <c r="AK162" s="2973"/>
      <c r="AL162" s="2973"/>
      <c r="AM162" s="2973"/>
      <c r="AN162" s="2973"/>
      <c r="AO162" s="2973"/>
      <c r="AP162" s="2973"/>
      <c r="AQ162" s="2973"/>
      <c r="AR162" s="3028"/>
    </row>
    <row r="163" spans="1:47" ht="24.75" customHeight="1">
      <c r="B163" s="3088"/>
      <c r="C163" s="3090"/>
      <c r="D163" s="3091"/>
      <c r="E163" s="3092"/>
      <c r="F163" s="2984" t="s">
        <v>1239</v>
      </c>
      <c r="G163" s="3009"/>
      <c r="H163" s="3010"/>
      <c r="I163" s="3097" t="s">
        <v>1469</v>
      </c>
      <c r="J163" s="3098"/>
      <c r="K163" s="3098"/>
      <c r="L163" s="3098"/>
      <c r="M163" s="3098"/>
      <c r="N163" s="3098"/>
      <c r="O163" s="3098"/>
      <c r="P163" s="3098"/>
      <c r="Q163" s="3099"/>
      <c r="R163" s="3053" t="s">
        <v>2924</v>
      </c>
      <c r="S163" s="3051"/>
      <c r="T163" s="3100"/>
      <c r="U163" s="3101" t="s">
        <v>1239</v>
      </c>
      <c r="V163" s="3009"/>
      <c r="W163" s="3010"/>
      <c r="X163" s="3097" t="s">
        <v>1469</v>
      </c>
      <c r="Y163" s="3098"/>
      <c r="Z163" s="3098"/>
      <c r="AA163" s="3098"/>
      <c r="AB163" s="3098"/>
      <c r="AC163" s="3098"/>
      <c r="AD163" s="3098"/>
      <c r="AE163" s="3098"/>
      <c r="AF163" s="3099"/>
      <c r="AG163" s="3103" t="s">
        <v>3687</v>
      </c>
      <c r="AH163" s="3009"/>
      <c r="AI163" s="3104"/>
      <c r="AJ163" s="3101" t="s">
        <v>1239</v>
      </c>
      <c r="AK163" s="3009"/>
      <c r="AL163" s="3010"/>
      <c r="AM163" s="2984" t="s">
        <v>1469</v>
      </c>
      <c r="AN163" s="3009"/>
      <c r="AO163" s="3010"/>
      <c r="AP163" s="2984" t="s">
        <v>2924</v>
      </c>
      <c r="AQ163" s="3009"/>
      <c r="AR163" s="3105"/>
    </row>
    <row r="164" spans="1:47" ht="15.75" customHeight="1">
      <c r="B164" s="3089"/>
      <c r="C164" s="2997"/>
      <c r="D164" s="2998"/>
      <c r="E164" s="2999"/>
      <c r="F164" s="2936"/>
      <c r="G164" s="2937"/>
      <c r="H164" s="2938"/>
      <c r="I164" s="3038" t="s">
        <v>1239</v>
      </c>
      <c r="J164" s="2956"/>
      <c r="K164" s="3039"/>
      <c r="L164" s="3038" t="s">
        <v>2087</v>
      </c>
      <c r="M164" s="2956"/>
      <c r="N164" s="3039"/>
      <c r="O164" s="3038" t="s">
        <v>2089</v>
      </c>
      <c r="P164" s="2956"/>
      <c r="Q164" s="3039"/>
      <c r="R164" s="3038" t="s">
        <v>2087</v>
      </c>
      <c r="S164" s="2956"/>
      <c r="T164" s="3106"/>
      <c r="U164" s="3102"/>
      <c r="V164" s="2937"/>
      <c r="W164" s="2938"/>
      <c r="X164" s="3038" t="s">
        <v>1239</v>
      </c>
      <c r="Y164" s="2956"/>
      <c r="Z164" s="3039"/>
      <c r="AA164" s="3038" t="s">
        <v>2087</v>
      </c>
      <c r="AB164" s="2956"/>
      <c r="AC164" s="3039"/>
      <c r="AD164" s="3038" t="s">
        <v>2089</v>
      </c>
      <c r="AE164" s="2956"/>
      <c r="AF164" s="3039"/>
      <c r="AG164" s="3038" t="s">
        <v>2089</v>
      </c>
      <c r="AH164" s="2956"/>
      <c r="AI164" s="3106"/>
      <c r="AJ164" s="3038" t="s">
        <v>1239</v>
      </c>
      <c r="AK164" s="2956"/>
      <c r="AL164" s="3039"/>
      <c r="AM164" s="3038" t="s">
        <v>2087</v>
      </c>
      <c r="AN164" s="2956"/>
      <c r="AO164" s="3039"/>
      <c r="AP164" s="3038" t="s">
        <v>2087</v>
      </c>
      <c r="AQ164" s="3107"/>
      <c r="AR164" s="3108"/>
    </row>
    <row r="165" spans="1:47" ht="15.75" customHeight="1">
      <c r="B165" s="20" t="s">
        <v>5482</v>
      </c>
      <c r="C165" s="3109">
        <v>83</v>
      </c>
      <c r="D165" s="3009"/>
      <c r="E165" s="3010"/>
      <c r="F165" s="3109">
        <v>68</v>
      </c>
      <c r="G165" s="3009"/>
      <c r="H165" s="3010"/>
      <c r="I165" s="3071">
        <v>51</v>
      </c>
      <c r="J165" s="3072"/>
      <c r="K165" s="2987"/>
      <c r="L165" s="3071">
        <v>50</v>
      </c>
      <c r="M165" s="3072"/>
      <c r="N165" s="3010"/>
      <c r="O165" s="3071">
        <v>1</v>
      </c>
      <c r="P165" s="3009"/>
      <c r="Q165" s="3010"/>
      <c r="R165" s="2914">
        <v>17</v>
      </c>
      <c r="S165" s="2915"/>
      <c r="T165" s="3106"/>
      <c r="U165" s="3110" t="s">
        <v>4468</v>
      </c>
      <c r="V165" s="2956"/>
      <c r="W165" s="3039"/>
      <c r="X165" s="2914">
        <v>9</v>
      </c>
      <c r="Y165" s="2915"/>
      <c r="Z165" s="2916"/>
      <c r="AA165" s="2914">
        <v>9</v>
      </c>
      <c r="AB165" s="2915"/>
      <c r="AC165" s="2916"/>
      <c r="AD165" s="2914" t="s">
        <v>355</v>
      </c>
      <c r="AE165" s="2956"/>
      <c r="AF165" s="3039"/>
      <c r="AG165" s="2914" t="s">
        <v>355</v>
      </c>
      <c r="AH165" s="2915"/>
      <c r="AI165" s="2917"/>
      <c r="AJ165" s="3110" t="s">
        <v>3846</v>
      </c>
      <c r="AK165" s="2956"/>
      <c r="AL165" s="3039"/>
      <c r="AM165" s="2914">
        <v>3</v>
      </c>
      <c r="AN165" s="2956"/>
      <c r="AO165" s="3039"/>
      <c r="AP165" s="2914">
        <v>3</v>
      </c>
      <c r="AQ165" s="2956"/>
      <c r="AR165" s="2957"/>
    </row>
    <row r="166" spans="1:47" ht="15.75" customHeight="1">
      <c r="B166" s="20" t="s">
        <v>5481</v>
      </c>
      <c r="C166" s="3109">
        <v>75</v>
      </c>
      <c r="D166" s="3009"/>
      <c r="E166" s="3010"/>
      <c r="F166" s="3109">
        <v>60</v>
      </c>
      <c r="G166" s="3009"/>
      <c r="H166" s="3010"/>
      <c r="I166" s="3071">
        <v>43</v>
      </c>
      <c r="J166" s="3072"/>
      <c r="K166" s="2987"/>
      <c r="L166" s="3071">
        <v>43</v>
      </c>
      <c r="M166" s="3072"/>
      <c r="N166" s="3010"/>
      <c r="O166" s="3071">
        <v>0</v>
      </c>
      <c r="P166" s="3009"/>
      <c r="Q166" s="3010"/>
      <c r="R166" s="3071">
        <v>17</v>
      </c>
      <c r="S166" s="3072"/>
      <c r="T166" s="3104"/>
      <c r="U166" s="3069" t="s">
        <v>4468</v>
      </c>
      <c r="V166" s="3009"/>
      <c r="W166" s="3010"/>
      <c r="X166" s="3071">
        <v>9</v>
      </c>
      <c r="Y166" s="3072"/>
      <c r="Z166" s="2987"/>
      <c r="AA166" s="3071">
        <v>9</v>
      </c>
      <c r="AB166" s="3072"/>
      <c r="AC166" s="2987"/>
      <c r="AD166" s="3071" t="s">
        <v>355</v>
      </c>
      <c r="AE166" s="3072"/>
      <c r="AF166" s="2987"/>
      <c r="AG166" s="3071" t="s">
        <v>355</v>
      </c>
      <c r="AH166" s="3072"/>
      <c r="AI166" s="2987"/>
      <c r="AJ166" s="3069" t="s">
        <v>3846</v>
      </c>
      <c r="AK166" s="3009"/>
      <c r="AL166" s="3010"/>
      <c r="AM166" s="3071">
        <v>3</v>
      </c>
      <c r="AN166" s="3009"/>
      <c r="AO166" s="3010"/>
      <c r="AP166" s="3071">
        <v>3</v>
      </c>
      <c r="AQ166" s="3009"/>
      <c r="AR166" s="3105"/>
    </row>
    <row r="167" spans="1:47" ht="15.75" customHeight="1" thickBot="1">
      <c r="B167" s="21" t="s">
        <v>5891</v>
      </c>
      <c r="C167" s="3111">
        <v>73</v>
      </c>
      <c r="D167" s="2959"/>
      <c r="E167" s="2960"/>
      <c r="F167" s="3111">
        <v>60</v>
      </c>
      <c r="G167" s="2959"/>
      <c r="H167" s="2960"/>
      <c r="I167" s="3034">
        <v>43</v>
      </c>
      <c r="J167" s="3042"/>
      <c r="K167" s="3112"/>
      <c r="L167" s="3034">
        <v>43</v>
      </c>
      <c r="M167" s="3042"/>
      <c r="N167" s="2960"/>
      <c r="O167" s="3034">
        <v>0</v>
      </c>
      <c r="P167" s="2959"/>
      <c r="Q167" s="2960"/>
      <c r="R167" s="3034">
        <v>17</v>
      </c>
      <c r="S167" s="3042"/>
      <c r="T167" s="3113"/>
      <c r="U167" s="3060" t="s">
        <v>5928</v>
      </c>
      <c r="V167" s="2959"/>
      <c r="W167" s="2960"/>
      <c r="X167" s="3034">
        <v>6</v>
      </c>
      <c r="Y167" s="3042"/>
      <c r="Z167" s="3112"/>
      <c r="AA167" s="3034">
        <v>6</v>
      </c>
      <c r="AB167" s="3042"/>
      <c r="AC167" s="3112"/>
      <c r="AD167" s="3034" t="s">
        <v>355</v>
      </c>
      <c r="AE167" s="3042"/>
      <c r="AF167" s="3112"/>
      <c r="AG167" s="3034" t="s">
        <v>355</v>
      </c>
      <c r="AH167" s="3042"/>
      <c r="AI167" s="3112"/>
      <c r="AJ167" s="3060" t="s">
        <v>5929</v>
      </c>
      <c r="AK167" s="2959"/>
      <c r="AL167" s="2960"/>
      <c r="AM167" s="3034">
        <v>3</v>
      </c>
      <c r="AN167" s="2959"/>
      <c r="AO167" s="2960"/>
      <c r="AP167" s="3034">
        <v>4</v>
      </c>
      <c r="AQ167" s="2959"/>
      <c r="AR167" s="3114"/>
    </row>
    <row r="168" spans="1:47" s="28" customFormat="1" ht="29.25" customHeight="1">
      <c r="B168" s="3115" t="s">
        <v>4538</v>
      </c>
      <c r="C168" s="3116"/>
      <c r="D168" s="3116"/>
      <c r="E168" s="3116"/>
      <c r="F168" s="3116"/>
      <c r="G168" s="3116"/>
      <c r="H168" s="3116"/>
      <c r="I168" s="3116"/>
      <c r="J168" s="3116"/>
      <c r="K168" s="3116"/>
      <c r="L168" s="3116"/>
      <c r="M168" s="3116"/>
      <c r="N168" s="3116"/>
      <c r="O168" s="3116"/>
      <c r="P168" s="3116"/>
      <c r="Q168" s="3116"/>
      <c r="R168" s="3116"/>
      <c r="S168" s="3116"/>
      <c r="T168" s="3116"/>
      <c r="U168" s="3116"/>
      <c r="V168" s="3116"/>
      <c r="W168" s="3116"/>
      <c r="X168" s="3116"/>
      <c r="Y168" s="3116"/>
      <c r="Z168" s="3116"/>
      <c r="AA168" s="3116"/>
      <c r="AB168" s="3116"/>
      <c r="AC168" s="3116"/>
      <c r="AD168" s="3116"/>
      <c r="AE168" s="3116"/>
      <c r="AF168" s="3116"/>
      <c r="AG168" s="3116"/>
      <c r="AH168" s="3116"/>
      <c r="AI168" s="3116"/>
      <c r="AJ168" s="3116"/>
      <c r="AK168" s="3116"/>
      <c r="AL168" s="3116"/>
      <c r="AM168" s="3116"/>
      <c r="AN168" s="169"/>
      <c r="AO168" s="169"/>
      <c r="AP168" s="48"/>
      <c r="AQ168" s="169"/>
      <c r="AR168" s="169"/>
    </row>
    <row r="169" spans="1:47" ht="15.95" customHeight="1">
      <c r="B169" s="179"/>
      <c r="C169" s="40"/>
      <c r="D169" s="158"/>
      <c r="E169" s="158"/>
      <c r="F169" s="40"/>
      <c r="G169" s="158"/>
      <c r="H169" s="158"/>
      <c r="I169" s="22"/>
      <c r="J169" s="22"/>
      <c r="K169" s="22"/>
      <c r="L169" s="22"/>
      <c r="M169" s="22"/>
      <c r="N169" s="26"/>
      <c r="O169" s="22"/>
      <c r="P169" s="158"/>
      <c r="Q169" s="158"/>
      <c r="R169" s="22"/>
      <c r="S169" s="22"/>
      <c r="T169" s="26"/>
      <c r="U169" s="49"/>
      <c r="V169" s="160"/>
      <c r="W169" s="160"/>
      <c r="X169" s="50"/>
      <c r="Y169" s="50"/>
      <c r="Z169" s="50"/>
      <c r="AA169" s="50"/>
      <c r="AB169" s="50"/>
      <c r="AC169" s="50"/>
      <c r="AD169" s="50"/>
      <c r="AE169" s="158"/>
      <c r="AF169" s="158"/>
      <c r="AG169" s="22"/>
      <c r="AH169" s="158"/>
      <c r="AI169" s="158"/>
      <c r="AJ169" s="49"/>
      <c r="AK169" s="160"/>
      <c r="AL169" s="160"/>
      <c r="AM169" s="50"/>
      <c r="AN169" s="158"/>
      <c r="AO169" s="158"/>
      <c r="AP169" s="50"/>
      <c r="AQ169" s="158"/>
      <c r="AR169" s="158"/>
    </row>
    <row r="170" spans="1:47" s="9" customFormat="1" ht="32.1" customHeight="1">
      <c r="B170" s="2896" t="s">
        <v>5930</v>
      </c>
      <c r="C170" s="2896"/>
      <c r="D170" s="2896"/>
      <c r="E170" s="2896"/>
      <c r="F170" s="2896"/>
      <c r="G170" s="2896"/>
      <c r="H170" s="2896"/>
      <c r="I170" s="2896"/>
      <c r="J170" s="2896"/>
      <c r="K170" s="2896"/>
      <c r="L170" s="2896"/>
      <c r="M170" s="2896"/>
      <c r="N170" s="2896"/>
      <c r="O170" s="2896"/>
      <c r="P170" s="2896"/>
      <c r="Q170" s="2896"/>
      <c r="R170" s="2896"/>
      <c r="S170" s="2896"/>
      <c r="T170" s="2896"/>
      <c r="U170" s="2896"/>
      <c r="V170" s="2896"/>
      <c r="W170" s="2896"/>
      <c r="X170" s="2896"/>
      <c r="Y170" s="2896"/>
      <c r="Z170" s="2896"/>
      <c r="AA170" s="2896"/>
      <c r="AB170" s="2896"/>
      <c r="AC170" s="2896"/>
      <c r="AD170" s="2896"/>
      <c r="AE170" s="2896"/>
      <c r="AF170" s="2896"/>
      <c r="AG170" s="2896"/>
      <c r="AH170" s="2896"/>
      <c r="AI170" s="2896"/>
      <c r="AJ170" s="2896"/>
      <c r="AK170" s="2896"/>
      <c r="AL170" s="2896"/>
      <c r="AM170" s="2896"/>
      <c r="AN170" s="2896"/>
      <c r="AO170" s="2896"/>
      <c r="AP170" s="2896"/>
      <c r="AQ170" s="2896"/>
      <c r="AR170" s="2896"/>
      <c r="AS170" s="2896"/>
      <c r="AT170" s="2896"/>
      <c r="AU170" s="2896"/>
    </row>
    <row r="171" spans="1:47" s="9" customFormat="1" ht="32.1" customHeight="1">
      <c r="B171" s="2896" t="s">
        <v>5931</v>
      </c>
      <c r="C171" s="2896"/>
      <c r="D171" s="2896"/>
      <c r="E171" s="2896"/>
      <c r="F171" s="2896"/>
      <c r="G171" s="2896"/>
      <c r="H171" s="2896"/>
      <c r="I171" s="2896"/>
      <c r="J171" s="2896"/>
      <c r="K171" s="2896"/>
      <c r="L171" s="2896"/>
      <c r="M171" s="2896"/>
      <c r="N171" s="2896"/>
      <c r="O171" s="2896"/>
      <c r="P171" s="2896"/>
      <c r="Q171" s="2896"/>
      <c r="R171" s="2896"/>
      <c r="S171" s="2896"/>
      <c r="T171" s="2896"/>
      <c r="U171" s="2896"/>
      <c r="V171" s="2896"/>
      <c r="W171" s="2896"/>
      <c r="X171" s="2896"/>
      <c r="Y171" s="2896"/>
      <c r="Z171" s="2896"/>
      <c r="AA171" s="2896"/>
      <c r="AB171" s="2896"/>
      <c r="AC171" s="2896"/>
      <c r="AD171" s="2896"/>
      <c r="AE171" s="2896"/>
      <c r="AF171" s="2896"/>
      <c r="AG171" s="2896"/>
      <c r="AH171" s="2896"/>
      <c r="AI171" s="2896"/>
      <c r="AJ171" s="2896"/>
      <c r="AK171" s="2896"/>
      <c r="AL171" s="2896"/>
      <c r="AM171" s="2896"/>
      <c r="AN171" s="2896"/>
      <c r="AO171" s="2896"/>
      <c r="AP171" s="2896"/>
      <c r="AQ171" s="2896"/>
      <c r="AR171" s="2896"/>
      <c r="AS171" s="2896"/>
      <c r="AT171" s="2896"/>
      <c r="AU171" s="2896"/>
    </row>
    <row r="172" spans="1:47" ht="9.9499999999999993" customHeight="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34"/>
      <c r="AT172" s="34"/>
    </row>
    <row r="173" spans="1:47" ht="15.75" customHeight="1">
      <c r="A173" s="51"/>
      <c r="B173" s="2899" t="s">
        <v>5968</v>
      </c>
      <c r="C173" s="3076"/>
      <c r="D173" s="3076"/>
      <c r="E173" s="3076"/>
      <c r="F173" s="3076"/>
      <c r="G173" s="3076"/>
      <c r="H173" s="3076"/>
      <c r="I173" s="3076"/>
      <c r="J173" s="3076"/>
      <c r="K173" s="17"/>
      <c r="L173" s="17"/>
      <c r="M173" s="17"/>
      <c r="N173" s="17"/>
      <c r="O173" s="17"/>
      <c r="P173" s="17"/>
      <c r="Q173" s="17"/>
      <c r="R173" s="17"/>
      <c r="S173" s="17"/>
      <c r="T173" s="17"/>
      <c r="U173" s="17"/>
      <c r="V173" s="17"/>
      <c r="W173" s="17"/>
      <c r="X173" s="17"/>
      <c r="Y173" s="17"/>
      <c r="Z173" s="18"/>
      <c r="AA173" s="38"/>
      <c r="AB173" s="38"/>
      <c r="AC173" s="38"/>
      <c r="AD173" s="38"/>
      <c r="AE173" s="38"/>
      <c r="AF173" s="38"/>
      <c r="AG173" s="38"/>
      <c r="AH173" s="18"/>
      <c r="AI173" s="24"/>
      <c r="AJ173" s="24"/>
      <c r="AK173" s="24"/>
      <c r="AL173" s="24"/>
      <c r="AM173" s="24"/>
      <c r="AN173" s="24"/>
      <c r="AO173" s="24"/>
      <c r="AQ173" s="51"/>
      <c r="AR173" s="51"/>
      <c r="AS173" s="51"/>
      <c r="AT173" s="18" t="s">
        <v>3373</v>
      </c>
    </row>
    <row r="174" spans="1:47" ht="15.75" customHeight="1">
      <c r="B174" s="3087" t="s">
        <v>2068</v>
      </c>
      <c r="C174" s="3117" t="s">
        <v>1702</v>
      </c>
      <c r="D174" s="3117"/>
      <c r="E174" s="3117"/>
      <c r="F174" s="3117"/>
      <c r="G174" s="3117"/>
      <c r="H174" s="3117"/>
      <c r="I174" s="3117"/>
      <c r="J174" s="3117"/>
      <c r="K174" s="3117"/>
      <c r="L174" s="3117"/>
      <c r="M174" s="3117"/>
      <c r="N174" s="3117"/>
      <c r="O174" s="3117"/>
      <c r="P174" s="3093"/>
      <c r="Q174" s="3093"/>
      <c r="R174" s="3093"/>
      <c r="S174" s="3118" t="s">
        <v>1459</v>
      </c>
      <c r="T174" s="3117"/>
      <c r="U174" s="3117"/>
      <c r="V174" s="3117"/>
      <c r="W174" s="3117"/>
      <c r="X174" s="3117"/>
      <c r="Y174" s="3117"/>
      <c r="Z174" s="3117"/>
      <c r="AA174" s="3117"/>
      <c r="AB174" s="3117"/>
      <c r="AC174" s="3117"/>
      <c r="AD174" s="3117"/>
      <c r="AE174" s="3117"/>
      <c r="AF174" s="3117"/>
      <c r="AG174" s="3117"/>
      <c r="AH174" s="3117"/>
      <c r="AI174" s="3117"/>
      <c r="AJ174" s="3117"/>
      <c r="AK174" s="3117"/>
      <c r="AL174" s="3119"/>
      <c r="AM174" s="3120" t="s">
        <v>3845</v>
      </c>
      <c r="AN174" s="2903"/>
      <c r="AO174" s="2903"/>
      <c r="AP174" s="2903"/>
      <c r="AQ174" s="2903" t="s">
        <v>1222</v>
      </c>
      <c r="AR174" s="2970"/>
      <c r="AS174" s="2970"/>
      <c r="AT174" s="3121"/>
    </row>
    <row r="175" spans="1:47" ht="15.75" customHeight="1">
      <c r="B175" s="3089"/>
      <c r="C175" s="2912" t="s">
        <v>5</v>
      </c>
      <c r="D175" s="2912"/>
      <c r="E175" s="2912"/>
      <c r="F175" s="2912"/>
      <c r="G175" s="2912" t="s">
        <v>1335</v>
      </c>
      <c r="H175" s="2912"/>
      <c r="I175" s="2912"/>
      <c r="J175" s="2912"/>
      <c r="K175" s="2912" t="s">
        <v>758</v>
      </c>
      <c r="L175" s="2912"/>
      <c r="M175" s="2912"/>
      <c r="N175" s="2912"/>
      <c r="O175" s="2912" t="s">
        <v>1665</v>
      </c>
      <c r="P175" s="2978"/>
      <c r="Q175" s="2978"/>
      <c r="R175" s="2978"/>
      <c r="S175" s="3122" t="s">
        <v>1239</v>
      </c>
      <c r="T175" s="3123"/>
      <c r="U175" s="3123"/>
      <c r="V175" s="3123"/>
      <c r="W175" s="2912" t="s">
        <v>1335</v>
      </c>
      <c r="X175" s="2912"/>
      <c r="Y175" s="2912"/>
      <c r="Z175" s="2912"/>
      <c r="AA175" s="2912" t="s">
        <v>758</v>
      </c>
      <c r="AB175" s="2912"/>
      <c r="AC175" s="2912"/>
      <c r="AD175" s="2912"/>
      <c r="AE175" s="2912" t="s">
        <v>1665</v>
      </c>
      <c r="AF175" s="2912"/>
      <c r="AG175" s="2912"/>
      <c r="AH175" s="2912"/>
      <c r="AI175" s="2912" t="s">
        <v>1672</v>
      </c>
      <c r="AJ175" s="2912"/>
      <c r="AK175" s="2912"/>
      <c r="AL175" s="3124"/>
      <c r="AM175" s="3052"/>
      <c r="AN175" s="2904"/>
      <c r="AO175" s="2904"/>
      <c r="AP175" s="2904"/>
      <c r="AQ175" s="2904"/>
      <c r="AR175" s="3053"/>
      <c r="AS175" s="3053"/>
      <c r="AT175" s="3084"/>
    </row>
    <row r="176" spans="1:47" ht="15.75" customHeight="1">
      <c r="B176" s="20" t="s">
        <v>5482</v>
      </c>
      <c r="C176" s="3068">
        <v>28308</v>
      </c>
      <c r="D176" s="3068"/>
      <c r="E176" s="3068"/>
      <c r="F176" s="3068"/>
      <c r="G176" s="3068">
        <v>9490</v>
      </c>
      <c r="H176" s="3068"/>
      <c r="I176" s="3068"/>
      <c r="J176" s="3068"/>
      <c r="K176" s="3068">
        <v>9146</v>
      </c>
      <c r="L176" s="3068"/>
      <c r="M176" s="3068"/>
      <c r="N176" s="3068"/>
      <c r="O176" s="3068">
        <v>9672</v>
      </c>
      <c r="P176" s="3066"/>
      <c r="Q176" s="3066"/>
      <c r="R176" s="3066"/>
      <c r="S176" s="3128">
        <v>821</v>
      </c>
      <c r="T176" s="2983"/>
      <c r="U176" s="2983"/>
      <c r="V176" s="2983"/>
      <c r="W176" s="3126">
        <v>287</v>
      </c>
      <c r="X176" s="3126"/>
      <c r="Y176" s="3126"/>
      <c r="Z176" s="3126"/>
      <c r="AA176" s="3126">
        <v>229</v>
      </c>
      <c r="AB176" s="3126"/>
      <c r="AC176" s="3126"/>
      <c r="AD176" s="3126"/>
      <c r="AE176" s="3126">
        <v>225</v>
      </c>
      <c r="AF176" s="3126"/>
      <c r="AG176" s="3126"/>
      <c r="AH176" s="3126"/>
      <c r="AI176" s="3126">
        <v>80</v>
      </c>
      <c r="AJ176" s="3126"/>
      <c r="AK176" s="3126"/>
      <c r="AL176" s="3129"/>
      <c r="AM176" s="3125">
        <v>808</v>
      </c>
      <c r="AN176" s="3126"/>
      <c r="AO176" s="3126"/>
      <c r="AP176" s="3126"/>
      <c r="AQ176" s="3126">
        <v>220</v>
      </c>
      <c r="AR176" s="3109"/>
      <c r="AS176" s="3109"/>
      <c r="AT176" s="3127"/>
    </row>
    <row r="177" spans="2:52" ht="15.75" customHeight="1">
      <c r="B177" s="20" t="s">
        <v>5481</v>
      </c>
      <c r="C177" s="3068">
        <v>27215</v>
      </c>
      <c r="D177" s="3068"/>
      <c r="E177" s="3068"/>
      <c r="F177" s="3068"/>
      <c r="G177" s="3068">
        <v>9173</v>
      </c>
      <c r="H177" s="3068"/>
      <c r="I177" s="3068"/>
      <c r="J177" s="3068"/>
      <c r="K177" s="3068">
        <v>9146</v>
      </c>
      <c r="L177" s="3068"/>
      <c r="M177" s="3068"/>
      <c r="N177" s="3068"/>
      <c r="O177" s="3068">
        <v>8896</v>
      </c>
      <c r="P177" s="3066"/>
      <c r="Q177" s="3066"/>
      <c r="R177" s="3066"/>
      <c r="S177" s="3128">
        <v>830</v>
      </c>
      <c r="T177" s="2983"/>
      <c r="U177" s="2983"/>
      <c r="V177" s="2983"/>
      <c r="W177" s="3126">
        <v>276</v>
      </c>
      <c r="X177" s="3126"/>
      <c r="Y177" s="3126"/>
      <c r="Z177" s="3126"/>
      <c r="AA177" s="3126">
        <v>245</v>
      </c>
      <c r="AB177" s="3126"/>
      <c r="AC177" s="3126"/>
      <c r="AD177" s="3126"/>
      <c r="AE177" s="3126">
        <v>210</v>
      </c>
      <c r="AF177" s="3126"/>
      <c r="AG177" s="3126"/>
      <c r="AH177" s="3126"/>
      <c r="AI177" s="3126">
        <v>99</v>
      </c>
      <c r="AJ177" s="3126"/>
      <c r="AK177" s="3126"/>
      <c r="AL177" s="3129"/>
      <c r="AM177" s="3125">
        <v>902</v>
      </c>
      <c r="AN177" s="3126"/>
      <c r="AO177" s="3126"/>
      <c r="AP177" s="3126"/>
      <c r="AQ177" s="3126">
        <v>241</v>
      </c>
      <c r="AR177" s="3109"/>
      <c r="AS177" s="3109"/>
      <c r="AT177" s="3127"/>
    </row>
    <row r="178" spans="2:52" ht="15.75" customHeight="1" thickBot="1">
      <c r="B178" s="21" t="s">
        <v>5891</v>
      </c>
      <c r="C178" s="3058">
        <v>26734</v>
      </c>
      <c r="D178" s="3058"/>
      <c r="E178" s="3058"/>
      <c r="F178" s="3058"/>
      <c r="G178" s="3058">
        <v>9006</v>
      </c>
      <c r="H178" s="3058"/>
      <c r="I178" s="3058"/>
      <c r="J178" s="3058"/>
      <c r="K178" s="3058">
        <v>8874</v>
      </c>
      <c r="L178" s="3058"/>
      <c r="M178" s="3058"/>
      <c r="N178" s="3058"/>
      <c r="O178" s="3058">
        <v>8854</v>
      </c>
      <c r="P178" s="3055"/>
      <c r="Q178" s="3055"/>
      <c r="R178" s="3137"/>
      <c r="S178" s="3138">
        <v>846</v>
      </c>
      <c r="T178" s="2962"/>
      <c r="U178" s="2962"/>
      <c r="V178" s="2962"/>
      <c r="W178" s="3134">
        <v>288</v>
      </c>
      <c r="X178" s="3134"/>
      <c r="Y178" s="3134"/>
      <c r="Z178" s="3134"/>
      <c r="AA178" s="3134">
        <v>240</v>
      </c>
      <c r="AB178" s="3134"/>
      <c r="AC178" s="3134"/>
      <c r="AD178" s="3134"/>
      <c r="AE178" s="3134">
        <v>225</v>
      </c>
      <c r="AF178" s="3134"/>
      <c r="AG178" s="3134"/>
      <c r="AH178" s="3134"/>
      <c r="AI178" s="3134">
        <v>93</v>
      </c>
      <c r="AJ178" s="3134"/>
      <c r="AK178" s="3134"/>
      <c r="AL178" s="3139"/>
      <c r="AM178" s="3133">
        <v>1051</v>
      </c>
      <c r="AN178" s="3134"/>
      <c r="AO178" s="3134"/>
      <c r="AP178" s="3134"/>
      <c r="AQ178" s="3134">
        <v>238</v>
      </c>
      <c r="AR178" s="3111"/>
      <c r="AS178" s="3111"/>
      <c r="AT178" s="3135"/>
    </row>
    <row r="179" spans="2:52" ht="15.75" customHeight="1">
      <c r="B179" s="179"/>
      <c r="C179" s="40"/>
      <c r="D179" s="40"/>
      <c r="E179" s="40"/>
      <c r="F179" s="40"/>
      <c r="G179" s="40"/>
      <c r="H179" s="40"/>
      <c r="I179" s="40"/>
      <c r="J179" s="40"/>
      <c r="K179" s="40"/>
      <c r="L179" s="40"/>
      <c r="M179" s="40"/>
      <c r="N179" s="40"/>
      <c r="O179" s="40"/>
      <c r="P179" s="40"/>
      <c r="Q179" s="40"/>
      <c r="R179" s="40"/>
      <c r="S179" s="40"/>
      <c r="T179" s="158"/>
      <c r="U179" s="158"/>
      <c r="V179" s="158"/>
      <c r="W179" s="40"/>
      <c r="X179" s="40"/>
      <c r="Y179" s="40"/>
      <c r="Z179" s="40"/>
      <c r="AA179" s="40"/>
      <c r="AB179" s="40"/>
      <c r="AC179" s="40"/>
      <c r="AD179" s="40"/>
      <c r="AE179" s="40"/>
      <c r="AF179" s="40"/>
      <c r="AG179" s="158"/>
      <c r="AH179" s="158"/>
      <c r="AI179" s="40"/>
      <c r="AJ179" s="40"/>
      <c r="AK179" s="40"/>
      <c r="AL179" s="40"/>
      <c r="AM179" s="40"/>
      <c r="AN179" s="40"/>
      <c r="AO179" s="40"/>
      <c r="AP179" s="40"/>
      <c r="AQ179" s="40"/>
    </row>
    <row r="180" spans="2:52" ht="15.75" customHeight="1">
      <c r="B180" s="179"/>
      <c r="C180" s="40"/>
      <c r="D180" s="40"/>
      <c r="E180" s="40"/>
      <c r="F180" s="40"/>
      <c r="G180" s="40"/>
      <c r="H180" s="40"/>
      <c r="I180" s="40"/>
      <c r="J180" s="40"/>
      <c r="K180" s="40"/>
      <c r="L180" s="40"/>
      <c r="M180" s="40"/>
      <c r="N180" s="40"/>
      <c r="O180" s="40"/>
      <c r="P180" s="40"/>
      <c r="Q180" s="40"/>
      <c r="R180" s="40"/>
      <c r="S180" s="40"/>
      <c r="T180" s="158"/>
      <c r="U180" s="158"/>
      <c r="V180" s="158"/>
      <c r="W180" s="40"/>
      <c r="X180" s="40"/>
      <c r="Y180" s="40"/>
      <c r="Z180" s="40"/>
      <c r="AA180" s="40"/>
      <c r="AB180" s="40"/>
      <c r="AC180" s="40"/>
      <c r="AD180" s="40"/>
      <c r="AE180" s="40"/>
      <c r="AF180" s="40"/>
      <c r="AG180" s="158"/>
      <c r="AH180" s="158"/>
      <c r="AI180" s="40"/>
      <c r="AJ180" s="40"/>
      <c r="AK180" s="40"/>
      <c r="AL180" s="40"/>
      <c r="AM180" s="40"/>
      <c r="AN180" s="40"/>
      <c r="AO180" s="40"/>
      <c r="AP180" s="40"/>
      <c r="AQ180" s="40"/>
    </row>
    <row r="181" spans="2:52" ht="15.75" customHeight="1">
      <c r="B181" s="179"/>
      <c r="C181" s="40"/>
      <c r="D181" s="40"/>
      <c r="E181" s="40"/>
      <c r="F181" s="40"/>
      <c r="G181" s="40"/>
      <c r="H181" s="40"/>
      <c r="I181" s="40"/>
      <c r="J181" s="40"/>
      <c r="K181" s="40"/>
      <c r="L181" s="40"/>
      <c r="M181" s="40"/>
      <c r="N181" s="40"/>
      <c r="O181" s="40"/>
      <c r="P181" s="40"/>
      <c r="Q181" s="40"/>
      <c r="R181" s="40"/>
      <c r="S181" s="40"/>
      <c r="T181" s="158"/>
      <c r="U181" s="158"/>
      <c r="V181" s="158"/>
      <c r="W181" s="40"/>
      <c r="X181" s="40"/>
      <c r="Y181" s="40"/>
      <c r="Z181" s="40"/>
      <c r="AA181" s="40"/>
      <c r="AB181" s="40"/>
      <c r="AC181" s="40"/>
      <c r="AD181" s="40"/>
      <c r="AE181" s="40"/>
      <c r="AF181" s="40"/>
      <c r="AG181" s="158"/>
      <c r="AH181" s="158"/>
      <c r="AI181" s="40"/>
      <c r="AJ181" s="40"/>
      <c r="AK181" s="40"/>
      <c r="AL181" s="40"/>
      <c r="AM181" s="40"/>
      <c r="AN181" s="40"/>
      <c r="AO181" s="40"/>
      <c r="AP181" s="40"/>
      <c r="AQ181" s="40"/>
    </row>
    <row r="182" spans="2:52" ht="14.25" customHeight="1">
      <c r="B182" s="179"/>
      <c r="C182" s="40"/>
      <c r="D182" s="40"/>
      <c r="E182" s="40"/>
      <c r="F182" s="40"/>
      <c r="G182" s="40"/>
      <c r="H182" s="40"/>
      <c r="I182" s="40"/>
      <c r="J182" s="40"/>
      <c r="K182" s="40"/>
      <c r="L182" s="40"/>
      <c r="M182" s="40"/>
      <c r="N182" s="40"/>
      <c r="O182" s="40"/>
      <c r="P182" s="40"/>
      <c r="Q182" s="40"/>
      <c r="R182" s="40"/>
      <c r="S182" s="40"/>
      <c r="T182" s="158"/>
      <c r="U182" s="158"/>
      <c r="V182" s="158"/>
      <c r="W182" s="40"/>
      <c r="X182" s="40"/>
      <c r="Y182" s="40"/>
      <c r="Z182" s="40"/>
      <c r="AA182" s="40"/>
      <c r="AB182" s="40"/>
      <c r="AC182" s="40"/>
      <c r="AD182" s="40"/>
      <c r="AE182" s="40"/>
      <c r="AF182" s="40"/>
      <c r="AG182" s="158"/>
      <c r="AH182" s="158"/>
      <c r="AI182" s="40"/>
      <c r="AJ182" s="40"/>
      <c r="AK182" s="40"/>
      <c r="AL182" s="40"/>
      <c r="AM182" s="40"/>
      <c r="AN182" s="40"/>
      <c r="AO182" s="40"/>
      <c r="AP182" s="40"/>
      <c r="AQ182" s="40"/>
      <c r="AW182" s="29"/>
      <c r="AX182" s="43" t="s">
        <v>1702</v>
      </c>
      <c r="AY182" s="43" t="s">
        <v>1459</v>
      </c>
      <c r="AZ182" s="43" t="s">
        <v>3845</v>
      </c>
    </row>
    <row r="183" spans="2:52" ht="15.75" customHeight="1">
      <c r="B183" s="179"/>
      <c r="C183" s="40"/>
      <c r="D183" s="40"/>
      <c r="E183" s="40"/>
      <c r="F183" s="40"/>
      <c r="G183" s="40"/>
      <c r="H183" s="40"/>
      <c r="I183" s="40"/>
      <c r="J183" s="40"/>
      <c r="K183" s="40"/>
      <c r="L183" s="40"/>
      <c r="M183" s="40"/>
      <c r="N183" s="40"/>
      <c r="O183" s="40"/>
      <c r="P183" s="40"/>
      <c r="Q183" s="40"/>
      <c r="R183" s="40"/>
      <c r="S183" s="40"/>
      <c r="T183" s="158"/>
      <c r="U183" s="158"/>
      <c r="V183" s="158"/>
      <c r="W183" s="40"/>
      <c r="X183" s="40"/>
      <c r="Y183" s="40"/>
      <c r="Z183" s="40"/>
      <c r="AA183" s="40"/>
      <c r="AB183" s="40"/>
      <c r="AC183" s="40"/>
      <c r="AD183" s="40"/>
      <c r="AE183" s="40"/>
      <c r="AF183" s="40"/>
      <c r="AG183" s="158"/>
      <c r="AH183" s="158"/>
      <c r="AI183" s="40"/>
      <c r="AJ183" s="40"/>
      <c r="AK183" s="40"/>
      <c r="AL183" s="40"/>
      <c r="AM183" s="40"/>
      <c r="AN183" s="40"/>
      <c r="AO183" s="40"/>
      <c r="AP183" s="40"/>
      <c r="AQ183" s="40"/>
      <c r="AW183" s="29" t="s">
        <v>977</v>
      </c>
      <c r="AX183" s="159">
        <v>36032</v>
      </c>
      <c r="AY183" s="159">
        <v>1095</v>
      </c>
      <c r="AZ183" s="159">
        <v>840</v>
      </c>
    </row>
    <row r="184" spans="2:52" ht="15.75" customHeight="1">
      <c r="B184" s="179"/>
      <c r="C184" s="40"/>
      <c r="D184" s="40"/>
      <c r="E184" s="40"/>
      <c r="F184" s="40"/>
      <c r="G184" s="40"/>
      <c r="H184" s="40"/>
      <c r="I184" s="40"/>
      <c r="J184" s="40"/>
      <c r="K184" s="40"/>
      <c r="L184" s="40"/>
      <c r="M184" s="40"/>
      <c r="N184" s="40"/>
      <c r="O184" s="40"/>
      <c r="P184" s="40"/>
      <c r="Q184" s="40"/>
      <c r="R184" s="40"/>
      <c r="S184" s="40"/>
      <c r="T184" s="158"/>
      <c r="U184" s="158"/>
      <c r="V184" s="158"/>
      <c r="W184" s="40"/>
      <c r="X184" s="40"/>
      <c r="Y184" s="40"/>
      <c r="Z184" s="40"/>
      <c r="AA184" s="40"/>
      <c r="AB184" s="40"/>
      <c r="AC184" s="40"/>
      <c r="AD184" s="40"/>
      <c r="AE184" s="40"/>
      <c r="AF184" s="40"/>
      <c r="AG184" s="158"/>
      <c r="AH184" s="158"/>
      <c r="AI184" s="40"/>
      <c r="AJ184" s="40"/>
      <c r="AK184" s="40"/>
      <c r="AL184" s="40"/>
      <c r="AM184" s="40"/>
      <c r="AN184" s="40"/>
      <c r="AO184" s="40"/>
      <c r="AP184" s="40"/>
      <c r="AQ184" s="40"/>
      <c r="AW184" s="29" t="s">
        <v>4535</v>
      </c>
      <c r="AX184" s="159">
        <v>35293</v>
      </c>
      <c r="AY184" s="159">
        <v>1014</v>
      </c>
      <c r="AZ184" s="159">
        <v>802</v>
      </c>
    </row>
    <row r="185" spans="2:52" ht="15.75" customHeight="1">
      <c r="B185" s="179"/>
      <c r="C185" s="40"/>
      <c r="D185" s="40"/>
      <c r="E185" s="40"/>
      <c r="F185" s="40"/>
      <c r="G185" s="40"/>
      <c r="H185" s="40"/>
      <c r="I185" s="40"/>
      <c r="J185" s="40"/>
      <c r="K185" s="40"/>
      <c r="L185" s="40"/>
      <c r="M185" s="40"/>
      <c r="N185" s="40"/>
      <c r="O185" s="40"/>
      <c r="P185" s="40"/>
      <c r="Q185" s="40"/>
      <c r="R185" s="40"/>
      <c r="S185" s="40"/>
      <c r="T185" s="158"/>
      <c r="U185" s="158"/>
      <c r="V185" s="158"/>
      <c r="W185" s="40"/>
      <c r="X185" s="40"/>
      <c r="Y185" s="40"/>
      <c r="Z185" s="40"/>
      <c r="AA185" s="40"/>
      <c r="AB185" s="40"/>
      <c r="AC185" s="40"/>
      <c r="AD185" s="40"/>
      <c r="AE185" s="40"/>
      <c r="AF185" s="40"/>
      <c r="AG185" s="158"/>
      <c r="AH185" s="158"/>
      <c r="AI185" s="40"/>
      <c r="AJ185" s="40"/>
      <c r="AK185" s="40"/>
      <c r="AL185" s="40"/>
      <c r="AM185" s="40"/>
      <c r="AN185" s="40"/>
      <c r="AO185" s="40"/>
      <c r="AP185" s="40"/>
      <c r="AQ185" s="40"/>
      <c r="AW185" s="29" t="s">
        <v>4536</v>
      </c>
      <c r="AX185" s="159">
        <v>34619</v>
      </c>
      <c r="AY185" s="159">
        <v>959</v>
      </c>
      <c r="AZ185" s="159">
        <v>749</v>
      </c>
    </row>
    <row r="186" spans="2:52" ht="15.75" customHeight="1">
      <c r="B186" s="179"/>
      <c r="C186" s="40"/>
      <c r="D186" s="40"/>
      <c r="E186" s="40"/>
      <c r="F186" s="40"/>
      <c r="G186" s="40"/>
      <c r="H186" s="40"/>
      <c r="I186" s="40"/>
      <c r="J186" s="40"/>
      <c r="K186" s="40"/>
      <c r="L186" s="40"/>
      <c r="M186" s="40"/>
      <c r="N186" s="40"/>
      <c r="O186" s="40"/>
      <c r="P186" s="40"/>
      <c r="Q186" s="40"/>
      <c r="R186" s="40"/>
      <c r="S186" s="40"/>
      <c r="T186" s="158"/>
      <c r="U186" s="158"/>
      <c r="V186" s="158"/>
      <c r="W186" s="40"/>
      <c r="X186" s="40"/>
      <c r="Y186" s="40"/>
      <c r="Z186" s="40"/>
      <c r="AA186" s="40"/>
      <c r="AB186" s="40"/>
      <c r="AC186" s="40"/>
      <c r="AD186" s="40"/>
      <c r="AE186" s="40"/>
      <c r="AF186" s="40"/>
      <c r="AG186" s="158"/>
      <c r="AH186" s="158"/>
      <c r="AI186" s="40"/>
      <c r="AJ186" s="40"/>
      <c r="AK186" s="40"/>
      <c r="AL186" s="40"/>
      <c r="AM186" s="40"/>
      <c r="AN186" s="40"/>
      <c r="AO186" s="40"/>
      <c r="AP186" s="40"/>
      <c r="AQ186" s="40"/>
      <c r="AW186" s="29" t="s">
        <v>4537</v>
      </c>
      <c r="AX186" s="159">
        <v>33723</v>
      </c>
      <c r="AY186" s="159">
        <v>919</v>
      </c>
      <c r="AZ186" s="159">
        <v>708</v>
      </c>
    </row>
    <row r="187" spans="2:52" ht="15.75" customHeight="1">
      <c r="B187" s="179"/>
      <c r="C187" s="40"/>
      <c r="D187" s="40"/>
      <c r="E187" s="40"/>
      <c r="F187" s="40"/>
      <c r="G187" s="40"/>
      <c r="H187" s="40"/>
      <c r="I187" s="40"/>
      <c r="J187" s="40"/>
      <c r="K187" s="40"/>
      <c r="L187" s="40"/>
      <c r="M187" s="40"/>
      <c r="N187" s="40"/>
      <c r="O187" s="40"/>
      <c r="P187" s="40"/>
      <c r="Q187" s="40"/>
      <c r="R187" s="40"/>
      <c r="S187" s="40"/>
      <c r="T187" s="158"/>
      <c r="U187" s="158"/>
      <c r="V187" s="158"/>
      <c r="W187" s="40"/>
      <c r="X187" s="40"/>
      <c r="Y187" s="40"/>
      <c r="Z187" s="40"/>
      <c r="AA187" s="40"/>
      <c r="AB187" s="40"/>
      <c r="AC187" s="40"/>
      <c r="AD187" s="40"/>
      <c r="AE187" s="40"/>
      <c r="AF187" s="40"/>
      <c r="AG187" s="158"/>
      <c r="AH187" s="158"/>
      <c r="AI187" s="40"/>
      <c r="AJ187" s="40"/>
      <c r="AK187" s="40"/>
      <c r="AL187" s="40"/>
      <c r="AM187" s="40"/>
      <c r="AN187" s="40"/>
      <c r="AO187" s="40"/>
      <c r="AP187" s="40"/>
      <c r="AQ187" s="40"/>
      <c r="AW187" s="29" t="s">
        <v>2285</v>
      </c>
      <c r="AX187" s="159">
        <v>32557</v>
      </c>
      <c r="AY187" s="159">
        <v>865</v>
      </c>
      <c r="AZ187" s="159">
        <v>695</v>
      </c>
    </row>
    <row r="188" spans="2:52" ht="15.75" customHeight="1">
      <c r="B188" s="179"/>
      <c r="C188" s="40"/>
      <c r="D188" s="40"/>
      <c r="E188" s="40"/>
      <c r="F188" s="40"/>
      <c r="G188" s="40"/>
      <c r="H188" s="40"/>
      <c r="I188" s="40"/>
      <c r="J188" s="40"/>
      <c r="K188" s="40"/>
      <c r="L188" s="40"/>
      <c r="M188" s="40"/>
      <c r="N188" s="40"/>
      <c r="O188" s="40"/>
      <c r="P188" s="40"/>
      <c r="Q188" s="40"/>
      <c r="R188" s="40"/>
      <c r="S188" s="40"/>
      <c r="T188" s="158"/>
      <c r="U188" s="158"/>
      <c r="V188" s="158"/>
      <c r="W188" s="40"/>
      <c r="X188" s="40"/>
      <c r="Y188" s="40"/>
      <c r="Z188" s="40"/>
      <c r="AA188" s="40"/>
      <c r="AB188" s="40"/>
      <c r="AC188" s="40"/>
      <c r="AD188" s="40"/>
      <c r="AE188" s="40"/>
      <c r="AF188" s="40"/>
      <c r="AG188" s="158"/>
      <c r="AH188" s="158"/>
      <c r="AI188" s="40"/>
      <c r="AJ188" s="40"/>
      <c r="AK188" s="40"/>
      <c r="AL188" s="40"/>
      <c r="AM188" s="40"/>
      <c r="AN188" s="40"/>
      <c r="AO188" s="40"/>
      <c r="AP188" s="40"/>
      <c r="AQ188" s="40"/>
      <c r="AW188" s="29" t="s">
        <v>5199</v>
      </c>
      <c r="AX188" s="159">
        <v>31062</v>
      </c>
      <c r="AY188" s="159">
        <v>878</v>
      </c>
      <c r="AZ188" s="159">
        <v>718</v>
      </c>
    </row>
    <row r="189" spans="2:52" ht="15.75" customHeight="1">
      <c r="B189" s="179"/>
      <c r="C189" s="40"/>
      <c r="D189" s="40"/>
      <c r="E189" s="40"/>
      <c r="F189" s="40"/>
      <c r="G189" s="40"/>
      <c r="H189" s="40"/>
      <c r="I189" s="40"/>
      <c r="J189" s="40"/>
      <c r="K189" s="40"/>
      <c r="L189" s="40"/>
      <c r="M189" s="40"/>
      <c r="N189" s="40"/>
      <c r="O189" s="40"/>
      <c r="P189" s="40"/>
      <c r="Q189" s="40"/>
      <c r="R189" s="40"/>
      <c r="S189" s="40"/>
      <c r="T189" s="158"/>
      <c r="U189" s="158"/>
      <c r="V189" s="158"/>
      <c r="W189" s="40"/>
      <c r="X189" s="40"/>
      <c r="Y189" s="40"/>
      <c r="Z189" s="40"/>
      <c r="AA189" s="40"/>
      <c r="AB189" s="40"/>
      <c r="AC189" s="40"/>
      <c r="AD189" s="40"/>
      <c r="AE189" s="40"/>
      <c r="AF189" s="40"/>
      <c r="AG189" s="158"/>
      <c r="AH189" s="158"/>
      <c r="AI189" s="40"/>
      <c r="AJ189" s="40"/>
      <c r="AK189" s="40"/>
      <c r="AL189" s="40"/>
      <c r="AM189" s="40"/>
      <c r="AN189" s="40"/>
      <c r="AO189" s="40"/>
      <c r="AP189" s="40"/>
      <c r="AQ189" s="40"/>
      <c r="AW189" s="29" t="s">
        <v>5200</v>
      </c>
      <c r="AX189" s="159">
        <v>29479</v>
      </c>
      <c r="AY189" s="159">
        <v>845</v>
      </c>
      <c r="AZ189" s="159">
        <v>763</v>
      </c>
    </row>
    <row r="190" spans="2:52" ht="15.75" customHeight="1">
      <c r="B190" s="179"/>
      <c r="C190" s="40"/>
      <c r="D190" s="40"/>
      <c r="E190" s="40"/>
      <c r="F190" s="40"/>
      <c r="G190" s="40"/>
      <c r="H190" s="40"/>
      <c r="I190" s="40"/>
      <c r="J190" s="40"/>
      <c r="K190" s="40"/>
      <c r="L190" s="40"/>
      <c r="M190" s="40"/>
      <c r="N190" s="40"/>
      <c r="O190" s="40"/>
      <c r="P190" s="40"/>
      <c r="Q190" s="40"/>
      <c r="R190" s="40"/>
      <c r="S190" s="40"/>
      <c r="T190" s="158"/>
      <c r="U190" s="158"/>
      <c r="V190" s="158"/>
      <c r="W190" s="40"/>
      <c r="X190" s="40"/>
      <c r="Y190" s="40"/>
      <c r="Z190" s="40"/>
      <c r="AA190" s="40"/>
      <c r="AB190" s="40"/>
      <c r="AC190" s="40"/>
      <c r="AD190" s="40"/>
      <c r="AE190" s="40"/>
      <c r="AF190" s="40"/>
      <c r="AG190" s="158"/>
      <c r="AH190" s="158"/>
      <c r="AI190" s="40"/>
      <c r="AJ190" s="40"/>
      <c r="AK190" s="40"/>
      <c r="AL190" s="40"/>
      <c r="AM190" s="40"/>
      <c r="AN190" s="40"/>
      <c r="AO190" s="40"/>
      <c r="AP190" s="40"/>
      <c r="AQ190" s="40"/>
      <c r="AW190" s="29" t="s">
        <v>5486</v>
      </c>
      <c r="AX190" s="159">
        <v>28308</v>
      </c>
      <c r="AY190" s="159">
        <v>821</v>
      </c>
      <c r="AZ190" s="159">
        <v>808</v>
      </c>
    </row>
    <row r="191" spans="2:52" ht="15.75" customHeight="1">
      <c r="B191" s="179"/>
      <c r="C191" s="40"/>
      <c r="D191" s="40"/>
      <c r="E191" s="40"/>
      <c r="F191" s="40"/>
      <c r="G191" s="40"/>
      <c r="H191" s="40"/>
      <c r="I191" s="40"/>
      <c r="J191" s="40"/>
      <c r="K191" s="40"/>
      <c r="L191" s="40"/>
      <c r="M191" s="40"/>
      <c r="N191" s="40"/>
      <c r="O191" s="40"/>
      <c r="P191" s="40"/>
      <c r="Q191" s="40"/>
      <c r="R191" s="40"/>
      <c r="S191" s="40"/>
      <c r="T191" s="158"/>
      <c r="U191" s="158"/>
      <c r="V191" s="158"/>
      <c r="W191" s="40"/>
      <c r="X191" s="40"/>
      <c r="Y191" s="40"/>
      <c r="Z191" s="40"/>
      <c r="AA191" s="40"/>
      <c r="AB191" s="40"/>
      <c r="AC191" s="40"/>
      <c r="AD191" s="40"/>
      <c r="AE191" s="40"/>
      <c r="AF191" s="40"/>
      <c r="AG191" s="158"/>
      <c r="AH191" s="158"/>
      <c r="AI191" s="40"/>
      <c r="AJ191" s="40"/>
      <c r="AK191" s="40"/>
      <c r="AL191" s="40"/>
      <c r="AM191" s="40"/>
      <c r="AN191" s="40"/>
      <c r="AO191" s="40"/>
      <c r="AP191" s="40"/>
      <c r="AQ191" s="40"/>
      <c r="AW191" s="29" t="s">
        <v>5902</v>
      </c>
      <c r="AX191" s="155">
        <v>27215</v>
      </c>
      <c r="AY191" s="159">
        <v>830</v>
      </c>
      <c r="AZ191" s="159">
        <v>902</v>
      </c>
    </row>
    <row r="192" spans="2:52" ht="15.75" customHeight="1">
      <c r="B192" s="179"/>
      <c r="C192" s="40"/>
      <c r="D192" s="40"/>
      <c r="E192" s="40"/>
      <c r="F192" s="40"/>
      <c r="G192" s="40"/>
      <c r="H192" s="40"/>
      <c r="I192" s="40"/>
      <c r="J192" s="40"/>
      <c r="K192" s="40"/>
      <c r="L192" s="40"/>
      <c r="M192" s="40"/>
      <c r="N192" s="40"/>
      <c r="O192" s="40"/>
      <c r="P192" s="40"/>
      <c r="Q192" s="40"/>
      <c r="R192" s="40"/>
      <c r="S192" s="40"/>
      <c r="T192" s="158"/>
      <c r="U192" s="158"/>
      <c r="V192" s="158"/>
      <c r="W192" s="40"/>
      <c r="X192" s="40"/>
      <c r="Y192" s="40"/>
      <c r="Z192" s="40"/>
      <c r="AA192" s="40"/>
      <c r="AB192" s="40"/>
      <c r="AC192" s="40"/>
      <c r="AD192" s="40"/>
      <c r="AE192" s="40"/>
      <c r="AF192" s="40"/>
      <c r="AG192" s="158"/>
      <c r="AH192" s="158"/>
      <c r="AI192" s="40"/>
      <c r="AJ192" s="40"/>
      <c r="AK192" s="40"/>
      <c r="AL192" s="40"/>
      <c r="AM192" s="40"/>
      <c r="AN192" s="40"/>
      <c r="AO192" s="40"/>
      <c r="AP192" s="40"/>
      <c r="AQ192" s="40"/>
      <c r="AW192" s="29" t="s">
        <v>5903</v>
      </c>
      <c r="AX192" s="155">
        <v>26734</v>
      </c>
      <c r="AY192" s="159">
        <v>846</v>
      </c>
      <c r="AZ192" s="159">
        <v>1051</v>
      </c>
    </row>
    <row r="193" spans="1:52" ht="15.95" customHeight="1">
      <c r="B193" s="179"/>
      <c r="C193" s="40"/>
      <c r="D193" s="40"/>
      <c r="E193" s="40"/>
      <c r="F193" s="40"/>
      <c r="G193" s="40"/>
      <c r="H193" s="40"/>
      <c r="I193" s="40"/>
      <c r="J193" s="40"/>
      <c r="K193" s="40"/>
      <c r="L193" s="40"/>
      <c r="M193" s="40"/>
      <c r="N193" s="40"/>
      <c r="O193" s="40"/>
      <c r="P193" s="40"/>
      <c r="Q193" s="40"/>
      <c r="R193" s="40"/>
      <c r="S193" s="40"/>
      <c r="T193" s="158"/>
      <c r="U193" s="158"/>
      <c r="V193" s="158"/>
      <c r="W193" s="40"/>
      <c r="X193" s="40"/>
      <c r="Y193" s="40"/>
      <c r="Z193" s="40"/>
      <c r="AA193" s="40"/>
      <c r="AB193" s="40"/>
      <c r="AC193" s="40"/>
      <c r="AD193" s="40"/>
      <c r="AE193" s="40"/>
      <c r="AF193" s="40"/>
      <c r="AG193" s="158"/>
      <c r="AH193" s="158"/>
      <c r="AI193" s="40"/>
      <c r="AJ193" s="40"/>
      <c r="AK193" s="40"/>
      <c r="AL193" s="40"/>
      <c r="AM193" s="40"/>
      <c r="AN193" s="40"/>
      <c r="AO193" s="40"/>
      <c r="AP193" s="40"/>
      <c r="AQ193" s="40"/>
    </row>
    <row r="194" spans="1:52" ht="48" customHeight="1">
      <c r="B194" s="2896" t="s">
        <v>5932</v>
      </c>
      <c r="C194" s="2896"/>
      <c r="D194" s="2896"/>
      <c r="E194" s="2896"/>
      <c r="F194" s="2896"/>
      <c r="G194" s="2896"/>
      <c r="H194" s="2896"/>
      <c r="I194" s="2896"/>
      <c r="J194" s="2896"/>
      <c r="K194" s="2896"/>
      <c r="L194" s="2896"/>
      <c r="M194" s="2896"/>
      <c r="N194" s="2896"/>
      <c r="O194" s="2896"/>
      <c r="P194" s="2896"/>
      <c r="Q194" s="2896"/>
      <c r="R194" s="2896"/>
      <c r="S194" s="2896"/>
      <c r="T194" s="2896"/>
      <c r="U194" s="2896"/>
      <c r="V194" s="2896"/>
      <c r="W194" s="2896"/>
      <c r="X194" s="2896"/>
      <c r="Y194" s="2896"/>
      <c r="Z194" s="2896"/>
      <c r="AA194" s="2896"/>
      <c r="AB194" s="2896"/>
      <c r="AC194" s="2896"/>
      <c r="AD194" s="2896"/>
      <c r="AE194" s="2896"/>
      <c r="AF194" s="2896"/>
      <c r="AG194" s="2896"/>
      <c r="AH194" s="2896"/>
      <c r="AI194" s="2896"/>
      <c r="AJ194" s="2896"/>
      <c r="AK194" s="2896"/>
      <c r="AL194" s="2896"/>
      <c r="AM194" s="2896"/>
      <c r="AN194" s="2896"/>
      <c r="AO194" s="2896"/>
      <c r="AP194" s="2896"/>
      <c r="AQ194" s="2896"/>
      <c r="AR194" s="2896"/>
      <c r="AS194" s="2896"/>
      <c r="AT194" s="2896"/>
      <c r="AU194" s="2896"/>
    </row>
    <row r="195" spans="1:52" ht="32.1" customHeight="1">
      <c r="B195" s="2896" t="s">
        <v>5933</v>
      </c>
      <c r="C195" s="2896"/>
      <c r="D195" s="2896"/>
      <c r="E195" s="2896"/>
      <c r="F195" s="2896"/>
      <c r="G195" s="2896"/>
      <c r="H195" s="2896"/>
      <c r="I195" s="2896"/>
      <c r="J195" s="2896"/>
      <c r="K195" s="2896"/>
      <c r="L195" s="2896"/>
      <c r="M195" s="2896"/>
      <c r="N195" s="2896"/>
      <c r="O195" s="2896"/>
      <c r="P195" s="2896"/>
      <c r="Q195" s="2896"/>
      <c r="R195" s="2896"/>
      <c r="S195" s="2896"/>
      <c r="T195" s="2896"/>
      <c r="U195" s="2896"/>
      <c r="V195" s="2896"/>
      <c r="W195" s="2896"/>
      <c r="X195" s="2896"/>
      <c r="Y195" s="2896"/>
      <c r="Z195" s="2896"/>
      <c r="AA195" s="2896"/>
      <c r="AB195" s="2896"/>
      <c r="AC195" s="2896"/>
      <c r="AD195" s="2896"/>
      <c r="AE195" s="2896"/>
      <c r="AF195" s="2896"/>
      <c r="AG195" s="2896"/>
      <c r="AH195" s="2896"/>
      <c r="AI195" s="2896"/>
      <c r="AJ195" s="2896"/>
      <c r="AK195" s="2896"/>
      <c r="AL195" s="2896"/>
      <c r="AM195" s="2896"/>
      <c r="AN195" s="2896"/>
      <c r="AO195" s="2896"/>
      <c r="AP195" s="2896"/>
      <c r="AQ195" s="2896"/>
      <c r="AR195" s="2896"/>
      <c r="AS195" s="2896"/>
      <c r="AT195" s="2896"/>
      <c r="AU195" s="2896"/>
    </row>
    <row r="196" spans="1:52" ht="32.1" customHeight="1">
      <c r="B196" s="2896" t="s">
        <v>5934</v>
      </c>
      <c r="C196" s="2896"/>
      <c r="D196" s="2896"/>
      <c r="E196" s="2896"/>
      <c r="F196" s="2896"/>
      <c r="G196" s="2896"/>
      <c r="H196" s="2896"/>
      <c r="I196" s="2896"/>
      <c r="J196" s="2896"/>
      <c r="K196" s="2896"/>
      <c r="L196" s="2896"/>
      <c r="M196" s="2896"/>
      <c r="N196" s="2896"/>
      <c r="O196" s="2896"/>
      <c r="P196" s="2896"/>
      <c r="Q196" s="2896"/>
      <c r="R196" s="2896"/>
      <c r="S196" s="2896"/>
      <c r="T196" s="2896"/>
      <c r="U196" s="2896"/>
      <c r="V196" s="2896"/>
      <c r="W196" s="2896"/>
      <c r="X196" s="2896"/>
      <c r="Y196" s="2896"/>
      <c r="Z196" s="2896"/>
      <c r="AA196" s="2896"/>
      <c r="AB196" s="2896"/>
      <c r="AC196" s="2896"/>
      <c r="AD196" s="2896"/>
      <c r="AE196" s="2896"/>
      <c r="AF196" s="2896"/>
      <c r="AG196" s="2896"/>
      <c r="AH196" s="2896"/>
      <c r="AI196" s="2896"/>
      <c r="AJ196" s="2896"/>
      <c r="AK196" s="2896"/>
      <c r="AL196" s="2896"/>
      <c r="AM196" s="2896"/>
      <c r="AN196" s="2896"/>
      <c r="AO196" s="2896"/>
      <c r="AP196" s="2896"/>
      <c r="AQ196" s="2896"/>
      <c r="AR196" s="2896"/>
      <c r="AS196" s="2896"/>
      <c r="AT196" s="2896"/>
      <c r="AU196" s="2896"/>
    </row>
    <row r="197" spans="1:52" ht="32.1" customHeight="1">
      <c r="B197" s="3035" t="s">
        <v>5935</v>
      </c>
      <c r="C197" s="3035"/>
      <c r="D197" s="3035"/>
      <c r="E197" s="3035"/>
      <c r="F197" s="3035"/>
      <c r="G197" s="3035"/>
      <c r="H197" s="3035"/>
      <c r="I197" s="3035"/>
      <c r="J197" s="3035"/>
      <c r="K197" s="3035"/>
      <c r="L197" s="3035"/>
      <c r="M197" s="3035"/>
      <c r="N197" s="3035"/>
      <c r="O197" s="3035"/>
      <c r="P197" s="3035"/>
      <c r="Q197" s="3035"/>
      <c r="R197" s="3035"/>
      <c r="S197" s="3035"/>
      <c r="T197" s="3035"/>
      <c r="U197" s="3035"/>
      <c r="V197" s="3035"/>
      <c r="W197" s="3035"/>
      <c r="X197" s="3035"/>
      <c r="Y197" s="3035"/>
      <c r="Z197" s="3035"/>
      <c r="AA197" s="3035"/>
      <c r="AB197" s="3035"/>
      <c r="AC197" s="3035"/>
      <c r="AD197" s="3035"/>
      <c r="AE197" s="3035"/>
      <c r="AF197" s="3035"/>
      <c r="AG197" s="3035"/>
      <c r="AH197" s="3035"/>
      <c r="AI197" s="3035"/>
      <c r="AJ197" s="3035"/>
      <c r="AK197" s="3035"/>
      <c r="AL197" s="3035"/>
      <c r="AM197" s="3035"/>
      <c r="AN197" s="3035"/>
      <c r="AO197" s="3035"/>
      <c r="AP197" s="3035"/>
      <c r="AQ197" s="3035"/>
      <c r="AR197" s="3035"/>
      <c r="AS197" s="3035"/>
      <c r="AT197" s="3035"/>
      <c r="AU197" s="3035"/>
    </row>
    <row r="198" spans="1:52" ht="15.75" customHeight="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row>
    <row r="199" spans="1:52" ht="20.100000000000001" customHeight="1">
      <c r="A199" s="14" t="s">
        <v>4053</v>
      </c>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row>
    <row r="200" spans="1:52" ht="32.1" customHeight="1">
      <c r="B200" s="2896" t="s">
        <v>4363</v>
      </c>
      <c r="C200" s="2896"/>
      <c r="D200" s="2896"/>
      <c r="E200" s="2896"/>
      <c r="F200" s="2896"/>
      <c r="G200" s="2896"/>
      <c r="H200" s="2896"/>
      <c r="I200" s="2896"/>
      <c r="J200" s="2896"/>
      <c r="K200" s="2896"/>
      <c r="L200" s="2896"/>
      <c r="M200" s="2896"/>
      <c r="N200" s="2896"/>
      <c r="O200" s="2896"/>
      <c r="P200" s="2896"/>
      <c r="Q200" s="2896"/>
      <c r="R200" s="2896"/>
      <c r="S200" s="2896"/>
      <c r="T200" s="2896"/>
      <c r="U200" s="2896"/>
      <c r="V200" s="2896"/>
      <c r="W200" s="2896"/>
      <c r="X200" s="2896"/>
      <c r="Y200" s="2896"/>
      <c r="Z200" s="2896"/>
      <c r="AA200" s="2896"/>
      <c r="AB200" s="2896"/>
      <c r="AC200" s="2896"/>
      <c r="AD200" s="2896"/>
      <c r="AE200" s="2896"/>
      <c r="AF200" s="2896"/>
      <c r="AG200" s="2896"/>
      <c r="AH200" s="2896"/>
      <c r="AI200" s="2896"/>
      <c r="AJ200" s="2896"/>
      <c r="AK200" s="2896"/>
      <c r="AL200" s="2896"/>
      <c r="AM200" s="2896"/>
      <c r="AN200" s="2896"/>
      <c r="AO200" s="2896"/>
      <c r="AP200" s="2896"/>
      <c r="AQ200" s="2896"/>
      <c r="AR200" s="2896"/>
      <c r="AS200" s="2896"/>
      <c r="AT200" s="2896"/>
      <c r="AU200" s="2896"/>
    </row>
    <row r="201" spans="1:52" ht="32.1" customHeight="1">
      <c r="B201" s="2896" t="s">
        <v>5936</v>
      </c>
      <c r="C201" s="2896"/>
      <c r="D201" s="2896"/>
      <c r="E201" s="2896"/>
      <c r="F201" s="2896"/>
      <c r="G201" s="2896"/>
      <c r="H201" s="2896"/>
      <c r="I201" s="2896"/>
      <c r="J201" s="2896"/>
      <c r="K201" s="2896"/>
      <c r="L201" s="2896"/>
      <c r="M201" s="2896"/>
      <c r="N201" s="2896"/>
      <c r="O201" s="2896"/>
      <c r="P201" s="2896"/>
      <c r="Q201" s="2896"/>
      <c r="R201" s="2896"/>
      <c r="S201" s="2896"/>
      <c r="T201" s="2896"/>
      <c r="U201" s="2896"/>
      <c r="V201" s="2896"/>
      <c r="W201" s="2896"/>
      <c r="X201" s="2896"/>
      <c r="Y201" s="2896"/>
      <c r="Z201" s="2896"/>
      <c r="AA201" s="2896"/>
      <c r="AB201" s="2896"/>
      <c r="AC201" s="2896"/>
      <c r="AD201" s="2896"/>
      <c r="AE201" s="2896"/>
      <c r="AF201" s="2896"/>
      <c r="AG201" s="2896"/>
      <c r="AH201" s="2896"/>
      <c r="AI201" s="2896"/>
      <c r="AJ201" s="2896"/>
      <c r="AK201" s="2896"/>
      <c r="AL201" s="2896"/>
      <c r="AM201" s="2896"/>
      <c r="AN201" s="2896"/>
      <c r="AO201" s="2896"/>
      <c r="AP201" s="2896"/>
      <c r="AQ201" s="2896"/>
      <c r="AR201" s="2896"/>
      <c r="AS201" s="2896"/>
      <c r="AT201" s="2896"/>
      <c r="AU201" s="2896"/>
    </row>
    <row r="202" spans="1:52" ht="9.9499999999999993" customHeight="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row>
    <row r="203" spans="1:52" ht="15.75" customHeight="1">
      <c r="B203" s="2899" t="s">
        <v>5971</v>
      </c>
      <c r="C203" s="3076"/>
      <c r="D203" s="3076"/>
      <c r="E203" s="3076"/>
      <c r="F203" s="3076"/>
      <c r="G203" s="3076"/>
      <c r="H203" s="3076"/>
      <c r="I203" s="3076"/>
      <c r="J203" s="3076"/>
      <c r="K203" s="3136"/>
      <c r="L203" s="3136"/>
      <c r="M203" s="3136"/>
      <c r="N203" s="3136"/>
      <c r="O203" s="3136"/>
      <c r="P203" s="3136"/>
      <c r="Q203" s="17"/>
      <c r="R203" s="17"/>
      <c r="S203" s="17"/>
      <c r="T203" s="17"/>
      <c r="U203" s="17"/>
      <c r="V203" s="17"/>
      <c r="W203" s="17"/>
      <c r="X203" s="17"/>
      <c r="Y203" s="17"/>
      <c r="Z203" s="17"/>
      <c r="AA203" s="17"/>
      <c r="AB203" s="17"/>
      <c r="AC203" s="17"/>
      <c r="AD203" s="17"/>
      <c r="AE203" s="17"/>
      <c r="AF203" s="17"/>
      <c r="AG203" s="17"/>
      <c r="AH203" s="17"/>
      <c r="AI203" s="17"/>
      <c r="AJ203" s="17"/>
      <c r="AK203" s="17"/>
      <c r="AL203" s="18"/>
      <c r="AM203" s="17"/>
      <c r="AN203" s="17"/>
      <c r="AO203" s="17"/>
      <c r="AP203" s="17"/>
      <c r="AQ203" s="17"/>
      <c r="AR203" s="18"/>
      <c r="AS203" s="18" t="s">
        <v>3373</v>
      </c>
      <c r="AT203" s="51"/>
    </row>
    <row r="204" spans="1:52" ht="15.75" customHeight="1">
      <c r="B204" s="3087" t="s">
        <v>2068</v>
      </c>
      <c r="C204" s="3093" t="s">
        <v>1955</v>
      </c>
      <c r="D204" s="3140"/>
      <c r="E204" s="3140"/>
      <c r="F204" s="3140"/>
      <c r="G204" s="3140"/>
      <c r="H204" s="3140"/>
      <c r="I204" s="3140"/>
      <c r="J204" s="3140"/>
      <c r="K204" s="3140"/>
      <c r="L204" s="3140"/>
      <c r="M204" s="3140"/>
      <c r="N204" s="3140"/>
      <c r="O204" s="3140"/>
      <c r="P204" s="3140"/>
      <c r="Q204" s="3140"/>
      <c r="R204" s="3096" t="s">
        <v>1144</v>
      </c>
      <c r="S204" s="3094"/>
      <c r="T204" s="3094"/>
      <c r="U204" s="3094"/>
      <c r="V204" s="3094"/>
      <c r="W204" s="3094"/>
      <c r="X204" s="3094"/>
      <c r="Y204" s="3094"/>
      <c r="Z204" s="3094"/>
      <c r="AA204" s="3094"/>
      <c r="AB204" s="3094"/>
      <c r="AC204" s="3094"/>
      <c r="AD204" s="3094"/>
      <c r="AE204" s="3094"/>
      <c r="AF204" s="3095"/>
      <c r="AG204" s="3026" t="s">
        <v>3848</v>
      </c>
      <c r="AH204" s="2973"/>
      <c r="AI204" s="2973"/>
      <c r="AJ204" s="2973"/>
      <c r="AK204" s="2973"/>
      <c r="AL204" s="2973"/>
      <c r="AM204" s="2973"/>
      <c r="AN204" s="2973"/>
      <c r="AO204" s="2973"/>
      <c r="AP204" s="2973"/>
      <c r="AQ204" s="2973"/>
      <c r="AR204" s="2973"/>
      <c r="AS204" s="3028"/>
      <c r="AW204" s="51"/>
      <c r="AX204" s="51"/>
      <c r="AY204" s="51"/>
      <c r="AZ204" s="51"/>
    </row>
    <row r="205" spans="1:52" s="51" customFormat="1" ht="15.75" customHeight="1">
      <c r="A205" s="5"/>
      <c r="B205" s="3089"/>
      <c r="C205" s="3141" t="s">
        <v>1239</v>
      </c>
      <c r="D205" s="3142"/>
      <c r="E205" s="3143"/>
      <c r="F205" s="3141" t="s">
        <v>2062</v>
      </c>
      <c r="G205" s="3142"/>
      <c r="H205" s="3143"/>
      <c r="I205" s="3141" t="s">
        <v>78</v>
      </c>
      <c r="J205" s="3142"/>
      <c r="K205" s="3143"/>
      <c r="L205" s="3141" t="s">
        <v>2631</v>
      </c>
      <c r="M205" s="3142"/>
      <c r="N205" s="3143"/>
      <c r="O205" s="3141" t="s">
        <v>74</v>
      </c>
      <c r="P205" s="3142"/>
      <c r="Q205" s="3142"/>
      <c r="R205" s="3144" t="s">
        <v>1239</v>
      </c>
      <c r="S205" s="3145"/>
      <c r="T205" s="3145"/>
      <c r="U205" s="3146" t="s">
        <v>2062</v>
      </c>
      <c r="V205" s="3146"/>
      <c r="W205" s="3146"/>
      <c r="X205" s="3145" t="s">
        <v>1271</v>
      </c>
      <c r="Y205" s="3145"/>
      <c r="Z205" s="3145"/>
      <c r="AA205" s="3147" t="s">
        <v>2631</v>
      </c>
      <c r="AB205" s="3148"/>
      <c r="AC205" s="3149"/>
      <c r="AD205" s="3145" t="s">
        <v>74</v>
      </c>
      <c r="AE205" s="3145"/>
      <c r="AF205" s="3150"/>
      <c r="AG205" s="3151" t="s">
        <v>1239</v>
      </c>
      <c r="AH205" s="3152"/>
      <c r="AI205" s="3152"/>
      <c r="AJ205" s="3153"/>
      <c r="AK205" s="3147" t="s">
        <v>1271</v>
      </c>
      <c r="AL205" s="3152"/>
      <c r="AM205" s="3153"/>
      <c r="AN205" s="3147" t="s">
        <v>2631</v>
      </c>
      <c r="AO205" s="3152"/>
      <c r="AP205" s="3153"/>
      <c r="AQ205" s="3147" t="s">
        <v>74</v>
      </c>
      <c r="AR205" s="3152"/>
      <c r="AS205" s="3154"/>
      <c r="AT205" s="5"/>
      <c r="AU205" s="5"/>
      <c r="AW205" s="5"/>
      <c r="AX205" s="5"/>
      <c r="AY205" s="5"/>
      <c r="AZ205" s="5"/>
    </row>
    <row r="206" spans="1:52" ht="15.75" customHeight="1">
      <c r="A206" s="51"/>
      <c r="B206" s="52" t="s">
        <v>5482</v>
      </c>
      <c r="C206" s="3132">
        <v>27</v>
      </c>
      <c r="D206" s="3130"/>
      <c r="E206" s="3131"/>
      <c r="F206" s="3132">
        <v>1</v>
      </c>
      <c r="G206" s="3130"/>
      <c r="H206" s="3131"/>
      <c r="I206" s="2914">
        <v>9</v>
      </c>
      <c r="J206" s="2915"/>
      <c r="K206" s="2916"/>
      <c r="L206" s="2914">
        <v>6</v>
      </c>
      <c r="M206" s="2915"/>
      <c r="N206" s="2916"/>
      <c r="O206" s="3132">
        <v>11</v>
      </c>
      <c r="P206" s="3130"/>
      <c r="Q206" s="3156"/>
      <c r="R206" s="2918">
        <v>49</v>
      </c>
      <c r="S206" s="2915"/>
      <c r="T206" s="2916"/>
      <c r="U206" s="3132">
        <v>12</v>
      </c>
      <c r="V206" s="3130"/>
      <c r="W206" s="3131"/>
      <c r="X206" s="2914">
        <v>19</v>
      </c>
      <c r="Y206" s="2915"/>
      <c r="Z206" s="2916"/>
      <c r="AA206" s="2914">
        <v>8</v>
      </c>
      <c r="AB206" s="2915"/>
      <c r="AC206" s="2916"/>
      <c r="AD206" s="2914">
        <v>10</v>
      </c>
      <c r="AE206" s="2915"/>
      <c r="AF206" s="2917"/>
      <c r="AG206" s="3110">
        <v>1591</v>
      </c>
      <c r="AH206" s="3130"/>
      <c r="AI206" s="3130"/>
      <c r="AJ206" s="3131"/>
      <c r="AK206" s="3132">
        <v>576</v>
      </c>
      <c r="AL206" s="3130"/>
      <c r="AM206" s="3131"/>
      <c r="AN206" s="3132">
        <v>334</v>
      </c>
      <c r="AO206" s="3130"/>
      <c r="AP206" s="3131"/>
      <c r="AQ206" s="3132">
        <v>681</v>
      </c>
      <c r="AR206" s="3130"/>
      <c r="AS206" s="3155"/>
    </row>
    <row r="207" spans="1:52" ht="15.75" customHeight="1">
      <c r="B207" s="156" t="s">
        <v>5481</v>
      </c>
      <c r="C207" s="3132">
        <v>27</v>
      </c>
      <c r="D207" s="3130"/>
      <c r="E207" s="3131"/>
      <c r="F207" s="3132">
        <v>1</v>
      </c>
      <c r="G207" s="3130"/>
      <c r="H207" s="3131"/>
      <c r="I207" s="2914">
        <v>10</v>
      </c>
      <c r="J207" s="2915"/>
      <c r="K207" s="2916"/>
      <c r="L207" s="2914">
        <v>3</v>
      </c>
      <c r="M207" s="2915"/>
      <c r="N207" s="2916"/>
      <c r="O207" s="3132">
        <v>13</v>
      </c>
      <c r="P207" s="3130"/>
      <c r="Q207" s="3156"/>
      <c r="R207" s="2918">
        <v>42</v>
      </c>
      <c r="S207" s="2915"/>
      <c r="T207" s="2916"/>
      <c r="U207" s="3132">
        <v>10</v>
      </c>
      <c r="V207" s="3130"/>
      <c r="W207" s="3131"/>
      <c r="X207" s="2914">
        <v>21</v>
      </c>
      <c r="Y207" s="2915"/>
      <c r="Z207" s="2916"/>
      <c r="AA207" s="2914">
        <v>6</v>
      </c>
      <c r="AB207" s="2915"/>
      <c r="AC207" s="2916"/>
      <c r="AD207" s="2914">
        <v>5</v>
      </c>
      <c r="AE207" s="2915"/>
      <c r="AF207" s="2917"/>
      <c r="AG207" s="3110">
        <v>1627</v>
      </c>
      <c r="AH207" s="3130"/>
      <c r="AI207" s="3130"/>
      <c r="AJ207" s="3131"/>
      <c r="AK207" s="3132">
        <v>596</v>
      </c>
      <c r="AL207" s="3130"/>
      <c r="AM207" s="3131"/>
      <c r="AN207" s="3132">
        <v>363</v>
      </c>
      <c r="AO207" s="3130"/>
      <c r="AP207" s="3131"/>
      <c r="AQ207" s="3132">
        <v>668</v>
      </c>
      <c r="AR207" s="3130"/>
      <c r="AS207" s="3155"/>
    </row>
    <row r="208" spans="1:52" ht="15.75" customHeight="1" thickBot="1">
      <c r="B208" s="157" t="s">
        <v>5891</v>
      </c>
      <c r="C208" s="3111">
        <v>25</v>
      </c>
      <c r="D208" s="2959"/>
      <c r="E208" s="2960"/>
      <c r="F208" s="3168">
        <v>2</v>
      </c>
      <c r="G208" s="3169"/>
      <c r="H208" s="3170"/>
      <c r="I208" s="3034">
        <v>10</v>
      </c>
      <c r="J208" s="3042"/>
      <c r="K208" s="3112"/>
      <c r="L208" s="3034">
        <v>2</v>
      </c>
      <c r="M208" s="3042"/>
      <c r="N208" s="2960"/>
      <c r="O208" s="3111">
        <v>11</v>
      </c>
      <c r="P208" s="2959"/>
      <c r="Q208" s="3113"/>
      <c r="R208" s="2991">
        <v>45</v>
      </c>
      <c r="S208" s="2992"/>
      <c r="T208" s="2962"/>
      <c r="U208" s="3134">
        <v>12</v>
      </c>
      <c r="V208" s="2962"/>
      <c r="W208" s="2962"/>
      <c r="X208" s="2992">
        <v>20</v>
      </c>
      <c r="Y208" s="2992"/>
      <c r="Z208" s="2992"/>
      <c r="AA208" s="3034">
        <v>7</v>
      </c>
      <c r="AB208" s="3042"/>
      <c r="AC208" s="3112"/>
      <c r="AD208" s="2992">
        <v>6</v>
      </c>
      <c r="AE208" s="2962"/>
      <c r="AF208" s="2990"/>
      <c r="AG208" s="3060">
        <v>1651</v>
      </c>
      <c r="AH208" s="2959"/>
      <c r="AI208" s="2959"/>
      <c r="AJ208" s="2960"/>
      <c r="AK208" s="3111">
        <v>607</v>
      </c>
      <c r="AL208" s="2959"/>
      <c r="AM208" s="2960"/>
      <c r="AN208" s="3111">
        <v>393</v>
      </c>
      <c r="AO208" s="2959"/>
      <c r="AP208" s="2960"/>
      <c r="AQ208" s="3111">
        <v>651</v>
      </c>
      <c r="AR208" s="2959"/>
      <c r="AS208" s="3114"/>
    </row>
    <row r="209" spans="2:52" ht="15.75" customHeight="1">
      <c r="B209" s="53"/>
      <c r="C209" s="54"/>
      <c r="D209" s="55"/>
      <c r="E209" s="55"/>
      <c r="F209" s="56"/>
      <c r="G209" s="57"/>
      <c r="H209" s="57"/>
      <c r="I209" s="58"/>
      <c r="J209" s="58"/>
      <c r="K209" s="58"/>
      <c r="L209" s="58"/>
      <c r="M209" s="58"/>
      <c r="N209" s="59"/>
      <c r="O209" s="56"/>
      <c r="P209" s="57"/>
      <c r="Q209" s="57"/>
      <c r="R209" s="58"/>
      <c r="S209" s="58"/>
      <c r="T209" s="59"/>
      <c r="U209" s="56"/>
      <c r="V209" s="57"/>
      <c r="W209" s="57"/>
      <c r="X209" s="60"/>
      <c r="Y209" s="60"/>
      <c r="Z209" s="60"/>
      <c r="AA209" s="60"/>
      <c r="AB209" s="60"/>
      <c r="AC209" s="60"/>
      <c r="AD209" s="60"/>
      <c r="AE209" s="55"/>
      <c r="AF209" s="55"/>
      <c r="AG209" s="54"/>
      <c r="AH209" s="158"/>
      <c r="AI209" s="158"/>
      <c r="AJ209" s="158"/>
      <c r="AK209" s="56"/>
      <c r="AL209" s="158"/>
      <c r="AM209" s="158"/>
      <c r="AN209" s="56"/>
      <c r="AO209" s="158"/>
      <c r="AP209" s="158"/>
      <c r="AQ209" s="56"/>
      <c r="AR209" s="158"/>
      <c r="AS209" s="158"/>
    </row>
    <row r="210" spans="2:52" ht="15.75" customHeight="1">
      <c r="B210" s="53"/>
      <c r="C210" s="54"/>
      <c r="D210" s="55"/>
      <c r="E210" s="55"/>
      <c r="F210" s="54"/>
      <c r="G210" s="55"/>
      <c r="H210" s="55"/>
      <c r="I210" s="58"/>
      <c r="J210" s="58"/>
      <c r="K210" s="58"/>
      <c r="L210" s="58"/>
      <c r="M210" s="58"/>
      <c r="N210" s="59"/>
      <c r="O210" s="58"/>
      <c r="P210" s="55"/>
      <c r="Q210" s="55"/>
      <c r="R210" s="58"/>
      <c r="S210" s="58"/>
      <c r="T210" s="59"/>
      <c r="U210" s="56"/>
      <c r="V210" s="57"/>
      <c r="W210" s="57"/>
      <c r="X210" s="60"/>
      <c r="Y210" s="60"/>
      <c r="Z210" s="60"/>
      <c r="AA210" s="60"/>
      <c r="AB210" s="60"/>
      <c r="AC210" s="60"/>
      <c r="AD210" s="60"/>
      <c r="AE210" s="55"/>
      <c r="AF210" s="55"/>
      <c r="AG210" s="61"/>
      <c r="AH210" s="62"/>
      <c r="AI210" s="62"/>
      <c r="AJ210" s="56"/>
      <c r="AK210" s="63"/>
      <c r="AL210" s="63"/>
      <c r="AM210" s="56"/>
      <c r="AN210" s="63"/>
      <c r="AO210" s="63"/>
      <c r="AP210" s="56"/>
      <c r="AQ210" s="63"/>
      <c r="AR210" s="63"/>
      <c r="AW210" s="29"/>
      <c r="AX210" s="43" t="s">
        <v>65</v>
      </c>
      <c r="AY210" s="43" t="s">
        <v>3749</v>
      </c>
      <c r="AZ210" s="43" t="s">
        <v>751</v>
      </c>
    </row>
    <row r="211" spans="2:52" ht="15.75" customHeight="1">
      <c r="B211" s="53"/>
      <c r="C211" s="54"/>
      <c r="D211" s="55"/>
      <c r="E211" s="55"/>
      <c r="F211" s="54"/>
      <c r="G211" s="55"/>
      <c r="H211" s="55"/>
      <c r="I211" s="58"/>
      <c r="J211" s="58"/>
      <c r="K211" s="58"/>
      <c r="L211" s="58"/>
      <c r="M211" s="58"/>
      <c r="N211" s="59"/>
      <c r="O211" s="58"/>
      <c r="P211" s="55"/>
      <c r="Q211" s="55"/>
      <c r="R211" s="58"/>
      <c r="S211" s="58"/>
      <c r="T211" s="59"/>
      <c r="U211" s="56"/>
      <c r="V211" s="57"/>
      <c r="W211" s="57"/>
      <c r="X211" s="60"/>
      <c r="Y211" s="60"/>
      <c r="Z211" s="60"/>
      <c r="AA211" s="60"/>
      <c r="AB211" s="60"/>
      <c r="AC211" s="60"/>
      <c r="AD211" s="60"/>
      <c r="AE211" s="55"/>
      <c r="AF211" s="55"/>
      <c r="AG211" s="61"/>
      <c r="AH211" s="62"/>
      <c r="AI211" s="62"/>
      <c r="AJ211" s="56"/>
      <c r="AK211" s="63"/>
      <c r="AL211" s="63"/>
      <c r="AM211" s="56"/>
      <c r="AN211" s="63"/>
      <c r="AO211" s="63"/>
      <c r="AP211" s="56"/>
      <c r="AQ211" s="63"/>
      <c r="AR211" s="63"/>
      <c r="AW211" s="29" t="s">
        <v>977</v>
      </c>
      <c r="AX211" s="159">
        <v>1612</v>
      </c>
      <c r="AY211" s="29">
        <v>58</v>
      </c>
      <c r="AZ211" s="29">
        <v>34</v>
      </c>
    </row>
    <row r="212" spans="2:52" ht="15.75" customHeight="1">
      <c r="B212" s="53"/>
      <c r="C212" s="54"/>
      <c r="D212" s="55"/>
      <c r="E212" s="55"/>
      <c r="F212" s="54"/>
      <c r="G212" s="55"/>
      <c r="H212" s="55"/>
      <c r="I212" s="58"/>
      <c r="J212" s="58"/>
      <c r="K212" s="58"/>
      <c r="L212" s="58"/>
      <c r="M212" s="58"/>
      <c r="N212" s="59"/>
      <c r="O212" s="58"/>
      <c r="P212" s="55"/>
      <c r="Q212" s="55"/>
      <c r="R212" s="58"/>
      <c r="S212" s="58"/>
      <c r="T212" s="59"/>
      <c r="U212" s="56"/>
      <c r="V212" s="57"/>
      <c r="W212" s="57"/>
      <c r="X212" s="60"/>
      <c r="Y212" s="60"/>
      <c r="Z212" s="60"/>
      <c r="AA212" s="60"/>
      <c r="AB212" s="60"/>
      <c r="AC212" s="60"/>
      <c r="AD212" s="60"/>
      <c r="AE212" s="55"/>
      <c r="AF212" s="55"/>
      <c r="AG212" s="61"/>
      <c r="AH212" s="62"/>
      <c r="AI212" s="62"/>
      <c r="AJ212" s="56"/>
      <c r="AK212" s="63"/>
      <c r="AL212" s="63"/>
      <c r="AM212" s="56"/>
      <c r="AN212" s="63"/>
      <c r="AO212" s="63"/>
      <c r="AP212" s="56"/>
      <c r="AQ212" s="63"/>
      <c r="AR212" s="63"/>
      <c r="AW212" s="29" t="s">
        <v>4535</v>
      </c>
      <c r="AX212" s="159">
        <v>1612</v>
      </c>
      <c r="AY212" s="29">
        <v>54</v>
      </c>
      <c r="AZ212" s="29">
        <v>30</v>
      </c>
    </row>
    <row r="213" spans="2:52" ht="15.75" customHeight="1">
      <c r="B213" s="53"/>
      <c r="C213" s="54"/>
      <c r="D213" s="55"/>
      <c r="E213" s="55"/>
      <c r="F213" s="54"/>
      <c r="G213" s="55"/>
      <c r="H213" s="55"/>
      <c r="I213" s="58"/>
      <c r="J213" s="58"/>
      <c r="K213" s="58"/>
      <c r="L213" s="58"/>
      <c r="M213" s="58"/>
      <c r="N213" s="59"/>
      <c r="O213" s="58"/>
      <c r="P213" s="55"/>
      <c r="Q213" s="55"/>
      <c r="R213" s="58"/>
      <c r="S213" s="58"/>
      <c r="T213" s="59"/>
      <c r="U213" s="56"/>
      <c r="V213" s="57"/>
      <c r="W213" s="57"/>
      <c r="X213" s="60"/>
      <c r="Y213" s="60"/>
      <c r="Z213" s="60"/>
      <c r="AA213" s="60"/>
      <c r="AB213" s="60"/>
      <c r="AC213" s="60"/>
      <c r="AD213" s="60"/>
      <c r="AE213" s="55"/>
      <c r="AF213" s="55"/>
      <c r="AG213" s="61"/>
      <c r="AH213" s="62"/>
      <c r="AI213" s="62"/>
      <c r="AJ213" s="56"/>
      <c r="AK213" s="63"/>
      <c r="AL213" s="63"/>
      <c r="AM213" s="56"/>
      <c r="AN213" s="63"/>
      <c r="AO213" s="63"/>
      <c r="AP213" s="56"/>
      <c r="AQ213" s="63"/>
      <c r="AR213" s="63"/>
      <c r="AW213" s="29" t="s">
        <v>4536</v>
      </c>
      <c r="AX213" s="159">
        <v>1572</v>
      </c>
      <c r="AY213" s="29">
        <v>56</v>
      </c>
      <c r="AZ213" s="29">
        <v>31</v>
      </c>
    </row>
    <row r="214" spans="2:52" ht="15.75" customHeight="1">
      <c r="B214" s="53"/>
      <c r="C214" s="54"/>
      <c r="D214" s="55"/>
      <c r="E214" s="55"/>
      <c r="F214" s="54"/>
      <c r="G214" s="55"/>
      <c r="H214" s="55"/>
      <c r="I214" s="58"/>
      <c r="J214" s="58"/>
      <c r="K214" s="58"/>
      <c r="L214" s="58"/>
      <c r="M214" s="58"/>
      <c r="N214" s="59"/>
      <c r="O214" s="58"/>
      <c r="P214" s="55"/>
      <c r="Q214" s="55"/>
      <c r="R214" s="58"/>
      <c r="S214" s="58"/>
      <c r="T214" s="59"/>
      <c r="U214" s="56"/>
      <c r="V214" s="57"/>
      <c r="W214" s="57"/>
      <c r="X214" s="60"/>
      <c r="Y214" s="60"/>
      <c r="Z214" s="60"/>
      <c r="AA214" s="60"/>
      <c r="AB214" s="60"/>
      <c r="AC214" s="60"/>
      <c r="AD214" s="60"/>
      <c r="AE214" s="55"/>
      <c r="AF214" s="55"/>
      <c r="AG214" s="61"/>
      <c r="AH214" s="62"/>
      <c r="AI214" s="62"/>
      <c r="AJ214" s="56"/>
      <c r="AK214" s="63"/>
      <c r="AL214" s="63"/>
      <c r="AM214" s="56"/>
      <c r="AN214" s="63"/>
      <c r="AO214" s="63"/>
      <c r="AP214" s="56"/>
      <c r="AQ214" s="63"/>
      <c r="AR214" s="63"/>
      <c r="AW214" s="29" t="s">
        <v>4537</v>
      </c>
      <c r="AX214" s="159">
        <v>1585</v>
      </c>
      <c r="AY214" s="29">
        <v>55</v>
      </c>
      <c r="AZ214" s="29">
        <v>32</v>
      </c>
    </row>
    <row r="215" spans="2:52" ht="15.75" customHeight="1">
      <c r="B215" s="53"/>
      <c r="C215" s="54"/>
      <c r="D215" s="55"/>
      <c r="E215" s="55"/>
      <c r="F215" s="54"/>
      <c r="G215" s="55"/>
      <c r="H215" s="55"/>
      <c r="I215" s="58"/>
      <c r="J215" s="58"/>
      <c r="K215" s="58"/>
      <c r="L215" s="58"/>
      <c r="M215" s="58"/>
      <c r="N215" s="59"/>
      <c r="O215" s="58"/>
      <c r="P215" s="55"/>
      <c r="Q215" s="55"/>
      <c r="R215" s="58"/>
      <c r="S215" s="58"/>
      <c r="T215" s="59"/>
      <c r="U215" s="56"/>
      <c r="V215" s="57"/>
      <c r="W215" s="57"/>
      <c r="X215" s="60"/>
      <c r="Y215" s="60"/>
      <c r="Z215" s="60"/>
      <c r="AA215" s="60"/>
      <c r="AB215" s="60"/>
      <c r="AC215" s="60"/>
      <c r="AD215" s="60"/>
      <c r="AE215" s="55"/>
      <c r="AF215" s="55"/>
      <c r="AG215" s="61"/>
      <c r="AH215" s="62"/>
      <c r="AI215" s="62"/>
      <c r="AJ215" s="56"/>
      <c r="AK215" s="63"/>
      <c r="AL215" s="63"/>
      <c r="AM215" s="56"/>
      <c r="AN215" s="63"/>
      <c r="AO215" s="63"/>
      <c r="AP215" s="56"/>
      <c r="AQ215" s="63"/>
      <c r="AR215" s="63"/>
      <c r="AW215" s="29" t="s">
        <v>2285</v>
      </c>
      <c r="AX215" s="159">
        <v>1613</v>
      </c>
      <c r="AY215" s="29">
        <v>48</v>
      </c>
      <c r="AZ215" s="29">
        <v>36</v>
      </c>
    </row>
    <row r="216" spans="2:52" ht="15.75" customHeight="1">
      <c r="B216" s="53"/>
      <c r="C216" s="54"/>
      <c r="D216" s="55"/>
      <c r="E216" s="55"/>
      <c r="F216" s="54"/>
      <c r="G216" s="55"/>
      <c r="H216" s="55"/>
      <c r="I216" s="58"/>
      <c r="J216" s="58"/>
      <c r="K216" s="58"/>
      <c r="L216" s="58"/>
      <c r="M216" s="58"/>
      <c r="N216" s="59"/>
      <c r="O216" s="58"/>
      <c r="P216" s="55"/>
      <c r="Q216" s="55"/>
      <c r="R216" s="58"/>
      <c r="S216" s="58"/>
      <c r="T216" s="59"/>
      <c r="U216" s="56"/>
      <c r="V216" s="57"/>
      <c r="W216" s="57"/>
      <c r="X216" s="60"/>
      <c r="Y216" s="60"/>
      <c r="Z216" s="60"/>
      <c r="AA216" s="60"/>
      <c r="AB216" s="60"/>
      <c r="AC216" s="60"/>
      <c r="AD216" s="60"/>
      <c r="AE216" s="55"/>
      <c r="AF216" s="55"/>
      <c r="AG216" s="61"/>
      <c r="AH216" s="62"/>
      <c r="AI216" s="62"/>
      <c r="AJ216" s="56"/>
      <c r="AK216" s="63"/>
      <c r="AL216" s="63"/>
      <c r="AM216" s="56"/>
      <c r="AN216" s="63"/>
      <c r="AO216" s="63"/>
      <c r="AP216" s="56"/>
      <c r="AQ216" s="63"/>
      <c r="AR216" s="63"/>
      <c r="AW216" s="29" t="s">
        <v>5199</v>
      </c>
      <c r="AX216" s="159">
        <v>1622</v>
      </c>
      <c r="AY216" s="29">
        <v>51</v>
      </c>
      <c r="AZ216" s="29">
        <v>31</v>
      </c>
    </row>
    <row r="217" spans="2:52" ht="15.75" customHeight="1">
      <c r="B217" s="53"/>
      <c r="C217" s="54"/>
      <c r="D217" s="55"/>
      <c r="E217" s="55"/>
      <c r="F217" s="54"/>
      <c r="G217" s="55"/>
      <c r="H217" s="55"/>
      <c r="I217" s="58"/>
      <c r="J217" s="58"/>
      <c r="K217" s="58"/>
      <c r="L217" s="58"/>
      <c r="M217" s="58"/>
      <c r="N217" s="59"/>
      <c r="O217" s="58"/>
      <c r="P217" s="55"/>
      <c r="Q217" s="55"/>
      <c r="R217" s="58"/>
      <c r="S217" s="58"/>
      <c r="T217" s="59"/>
      <c r="U217" s="56"/>
      <c r="V217" s="57"/>
      <c r="W217" s="57"/>
      <c r="X217" s="60"/>
      <c r="Y217" s="60"/>
      <c r="Z217" s="60"/>
      <c r="AA217" s="60"/>
      <c r="AB217" s="60"/>
      <c r="AC217" s="60"/>
      <c r="AD217" s="60"/>
      <c r="AE217" s="55"/>
      <c r="AF217" s="55"/>
      <c r="AG217" s="61"/>
      <c r="AH217" s="62"/>
      <c r="AI217" s="62"/>
      <c r="AJ217" s="56"/>
      <c r="AK217" s="63"/>
      <c r="AL217" s="63"/>
      <c r="AM217" s="56"/>
      <c r="AN217" s="63"/>
      <c r="AO217" s="63"/>
      <c r="AP217" s="56"/>
      <c r="AQ217" s="63"/>
      <c r="AR217" s="63"/>
      <c r="AW217" s="29" t="s">
        <v>5200</v>
      </c>
      <c r="AX217" s="159">
        <v>1596</v>
      </c>
      <c r="AY217" s="29">
        <v>52</v>
      </c>
      <c r="AZ217" s="29">
        <v>31</v>
      </c>
    </row>
    <row r="218" spans="2:52" ht="15.75" customHeight="1">
      <c r="B218" s="53"/>
      <c r="C218" s="54"/>
      <c r="D218" s="55"/>
      <c r="E218" s="55"/>
      <c r="F218" s="54"/>
      <c r="G218" s="55"/>
      <c r="H218" s="55"/>
      <c r="I218" s="58"/>
      <c r="J218" s="58"/>
      <c r="K218" s="58"/>
      <c r="L218" s="58"/>
      <c r="M218" s="58"/>
      <c r="N218" s="59"/>
      <c r="O218" s="58"/>
      <c r="P218" s="55"/>
      <c r="Q218" s="55"/>
      <c r="R218" s="58"/>
      <c r="S218" s="58"/>
      <c r="T218" s="59"/>
      <c r="U218" s="56"/>
      <c r="V218" s="57"/>
      <c r="W218" s="57"/>
      <c r="X218" s="60"/>
      <c r="Y218" s="60"/>
      <c r="Z218" s="60"/>
      <c r="AA218" s="60"/>
      <c r="AB218" s="60"/>
      <c r="AC218" s="60"/>
      <c r="AD218" s="60"/>
      <c r="AE218" s="55"/>
      <c r="AF218" s="55"/>
      <c r="AG218" s="61"/>
      <c r="AH218" s="62"/>
      <c r="AI218" s="62"/>
      <c r="AJ218" s="56"/>
      <c r="AK218" s="63"/>
      <c r="AL218" s="63"/>
      <c r="AM218" s="56"/>
      <c r="AN218" s="63"/>
      <c r="AO218" s="63"/>
      <c r="AP218" s="56"/>
      <c r="AQ218" s="63"/>
      <c r="AR218" s="63"/>
      <c r="AW218" s="29" t="s">
        <v>5486</v>
      </c>
      <c r="AX218" s="159">
        <v>1591</v>
      </c>
      <c r="AY218" s="29">
        <v>49</v>
      </c>
      <c r="AZ218" s="29">
        <v>27</v>
      </c>
    </row>
    <row r="219" spans="2:52" ht="15.75" customHeight="1">
      <c r="B219" s="53"/>
      <c r="C219" s="54"/>
      <c r="D219" s="55"/>
      <c r="E219" s="55"/>
      <c r="F219" s="54"/>
      <c r="G219" s="55"/>
      <c r="H219" s="55"/>
      <c r="I219" s="58"/>
      <c r="J219" s="58"/>
      <c r="K219" s="58"/>
      <c r="L219" s="58"/>
      <c r="M219" s="58"/>
      <c r="N219" s="59"/>
      <c r="O219" s="58"/>
      <c r="P219" s="55"/>
      <c r="Q219" s="55"/>
      <c r="R219" s="58"/>
      <c r="S219" s="58"/>
      <c r="T219" s="59"/>
      <c r="U219" s="56"/>
      <c r="V219" s="57"/>
      <c r="W219" s="57"/>
      <c r="X219" s="60"/>
      <c r="Y219" s="60"/>
      <c r="Z219" s="60"/>
      <c r="AA219" s="60"/>
      <c r="AB219" s="60"/>
      <c r="AC219" s="60"/>
      <c r="AD219" s="60"/>
      <c r="AE219" s="55"/>
      <c r="AF219" s="55"/>
      <c r="AG219" s="61"/>
      <c r="AH219" s="62"/>
      <c r="AI219" s="62"/>
      <c r="AJ219" s="56"/>
      <c r="AK219" s="63"/>
      <c r="AL219" s="63"/>
      <c r="AM219" s="56"/>
      <c r="AN219" s="63"/>
      <c r="AO219" s="63"/>
      <c r="AP219" s="56"/>
      <c r="AQ219" s="63"/>
      <c r="AR219" s="63"/>
      <c r="AS219" s="29"/>
      <c r="AW219" s="29" t="s">
        <v>5902</v>
      </c>
      <c r="AX219" s="159">
        <v>1627</v>
      </c>
      <c r="AY219" s="29">
        <v>42</v>
      </c>
      <c r="AZ219" s="29">
        <v>27</v>
      </c>
    </row>
    <row r="220" spans="2:52" ht="15.75" customHeight="1">
      <c r="B220" s="53"/>
      <c r="C220" s="54"/>
      <c r="D220" s="55"/>
      <c r="E220" s="55"/>
      <c r="F220" s="54"/>
      <c r="G220" s="55"/>
      <c r="H220" s="55"/>
      <c r="I220" s="58"/>
      <c r="J220" s="58"/>
      <c r="K220" s="58"/>
      <c r="L220" s="58"/>
      <c r="M220" s="58"/>
      <c r="N220" s="59"/>
      <c r="O220" s="58"/>
      <c r="P220" s="55"/>
      <c r="Q220" s="55"/>
      <c r="R220" s="58"/>
      <c r="S220" s="58"/>
      <c r="T220" s="59"/>
      <c r="U220" s="56"/>
      <c r="V220" s="57"/>
      <c r="W220" s="57"/>
      <c r="X220" s="60"/>
      <c r="Y220" s="60"/>
      <c r="Z220" s="60"/>
      <c r="AA220" s="60"/>
      <c r="AB220" s="60"/>
      <c r="AC220" s="60"/>
      <c r="AD220" s="60"/>
      <c r="AE220" s="55"/>
      <c r="AF220" s="55"/>
      <c r="AG220" s="61"/>
      <c r="AH220" s="62"/>
      <c r="AI220" s="62"/>
      <c r="AJ220" s="56"/>
      <c r="AK220" s="63"/>
      <c r="AL220" s="63"/>
      <c r="AM220" s="56"/>
      <c r="AN220" s="63"/>
      <c r="AO220" s="63"/>
      <c r="AP220" s="56"/>
      <c r="AQ220" s="63"/>
      <c r="AR220" s="63"/>
      <c r="AW220" s="29" t="s">
        <v>5903</v>
      </c>
      <c r="AX220" s="159">
        <v>1651</v>
      </c>
      <c r="AY220" s="29">
        <v>45</v>
      </c>
      <c r="AZ220" s="29">
        <v>25</v>
      </c>
    </row>
    <row r="221" spans="2:52" ht="15.75" customHeight="1">
      <c r="B221" s="53"/>
      <c r="C221" s="54"/>
      <c r="D221" s="55"/>
      <c r="E221" s="55"/>
      <c r="F221" s="54"/>
      <c r="G221" s="55"/>
      <c r="H221" s="55"/>
      <c r="I221" s="58"/>
      <c r="J221" s="58"/>
      <c r="K221" s="58"/>
      <c r="L221" s="58"/>
      <c r="M221" s="58"/>
      <c r="N221" s="59"/>
      <c r="O221" s="58"/>
      <c r="P221" s="55"/>
      <c r="Q221" s="55"/>
      <c r="R221" s="58"/>
      <c r="S221" s="58"/>
      <c r="T221" s="59"/>
      <c r="U221" s="56"/>
      <c r="V221" s="57"/>
      <c r="W221" s="57"/>
      <c r="X221" s="60"/>
      <c r="Y221" s="60"/>
      <c r="Z221" s="60"/>
      <c r="AA221" s="60"/>
      <c r="AB221" s="60"/>
      <c r="AC221" s="60"/>
      <c r="AD221" s="60"/>
      <c r="AE221" s="55"/>
      <c r="AF221" s="55"/>
      <c r="AG221" s="61"/>
      <c r="AH221" s="62"/>
      <c r="AI221" s="62"/>
      <c r="AJ221" s="56"/>
      <c r="AK221" s="63"/>
      <c r="AL221" s="63"/>
      <c r="AM221" s="56"/>
      <c r="AN221" s="63"/>
      <c r="AO221" s="63"/>
      <c r="AP221" s="56"/>
      <c r="AQ221" s="63"/>
      <c r="AR221" s="63"/>
    </row>
    <row r="222" spans="2:52" ht="15.75" customHeight="1">
      <c r="B222" s="53"/>
      <c r="C222" s="54"/>
      <c r="D222" s="55"/>
      <c r="E222" s="55"/>
      <c r="F222" s="54"/>
      <c r="G222" s="55"/>
      <c r="H222" s="55"/>
      <c r="I222" s="58"/>
      <c r="J222" s="58"/>
      <c r="K222" s="58"/>
      <c r="L222" s="58"/>
      <c r="M222" s="58"/>
      <c r="N222" s="59"/>
      <c r="O222" s="58"/>
      <c r="P222" s="55"/>
      <c r="Q222" s="55"/>
      <c r="R222" s="58"/>
      <c r="S222" s="58"/>
      <c r="T222" s="59"/>
      <c r="U222" s="56"/>
      <c r="V222" s="57"/>
      <c r="W222" s="57"/>
      <c r="X222" s="60"/>
      <c r="Y222" s="60"/>
      <c r="Z222" s="60"/>
      <c r="AA222" s="60"/>
      <c r="AB222" s="60"/>
      <c r="AC222" s="60"/>
      <c r="AD222" s="60"/>
      <c r="AE222" s="55"/>
      <c r="AF222" s="55"/>
      <c r="AG222" s="61"/>
      <c r="AH222" s="62"/>
      <c r="AI222" s="62"/>
      <c r="AJ222" s="56"/>
      <c r="AK222" s="63"/>
      <c r="AL222" s="63"/>
      <c r="AM222" s="56"/>
      <c r="AN222" s="63"/>
      <c r="AO222" s="63"/>
      <c r="AP222" s="56"/>
      <c r="AQ222" s="63"/>
      <c r="AR222" s="63"/>
    </row>
    <row r="223" spans="2:52" ht="15.75" customHeight="1">
      <c r="B223" s="53"/>
      <c r="C223" s="54"/>
      <c r="D223" s="55"/>
      <c r="E223" s="55"/>
      <c r="F223" s="54"/>
      <c r="G223" s="55"/>
      <c r="H223" s="55"/>
      <c r="I223" s="58"/>
      <c r="J223" s="58"/>
      <c r="K223" s="58"/>
      <c r="L223" s="58"/>
      <c r="M223" s="58"/>
      <c r="N223" s="59"/>
      <c r="O223" s="58"/>
      <c r="P223" s="55"/>
      <c r="Q223" s="55"/>
      <c r="R223" s="58"/>
      <c r="S223" s="58"/>
      <c r="T223" s="59"/>
      <c r="U223" s="56"/>
      <c r="V223" s="57"/>
      <c r="W223" s="57"/>
      <c r="X223" s="60"/>
      <c r="Y223" s="60"/>
      <c r="Z223" s="60"/>
      <c r="AA223" s="60"/>
      <c r="AB223" s="60"/>
      <c r="AC223" s="60"/>
      <c r="AD223" s="60"/>
      <c r="AE223" s="55"/>
      <c r="AF223" s="55"/>
      <c r="AG223" s="61"/>
      <c r="AH223" s="62"/>
      <c r="AI223" s="62"/>
      <c r="AJ223" s="56"/>
      <c r="AK223" s="63"/>
      <c r="AL223" s="63"/>
      <c r="AM223" s="56"/>
      <c r="AN223" s="63"/>
      <c r="AO223" s="63"/>
      <c r="AP223" s="56"/>
      <c r="AQ223" s="63"/>
      <c r="AR223" s="63"/>
    </row>
    <row r="224" spans="2:52" ht="30.75" customHeight="1">
      <c r="B224" s="2896" t="s">
        <v>5937</v>
      </c>
      <c r="C224" s="2896"/>
      <c r="D224" s="2896"/>
      <c r="E224" s="2896"/>
      <c r="F224" s="2896"/>
      <c r="G224" s="2896"/>
      <c r="H224" s="2896"/>
      <c r="I224" s="2896"/>
      <c r="J224" s="2896"/>
      <c r="K224" s="2896"/>
      <c r="L224" s="2896"/>
      <c r="M224" s="2896"/>
      <c r="N224" s="2896"/>
      <c r="O224" s="2896"/>
      <c r="P224" s="2896"/>
      <c r="Q224" s="2896"/>
      <c r="R224" s="2896"/>
      <c r="S224" s="2896"/>
      <c r="T224" s="2896"/>
      <c r="U224" s="2896"/>
      <c r="V224" s="2896"/>
      <c r="W224" s="2896"/>
      <c r="X224" s="2896"/>
      <c r="Y224" s="2896"/>
      <c r="Z224" s="2896"/>
      <c r="AA224" s="2896"/>
      <c r="AB224" s="2896"/>
      <c r="AC224" s="2896"/>
      <c r="AD224" s="2896"/>
      <c r="AE224" s="2896"/>
      <c r="AF224" s="2896"/>
      <c r="AG224" s="2896"/>
      <c r="AH224" s="2896"/>
      <c r="AI224" s="2896"/>
      <c r="AJ224" s="2896"/>
      <c r="AK224" s="2896"/>
      <c r="AL224" s="2896"/>
      <c r="AM224" s="2896"/>
      <c r="AN224" s="2896"/>
      <c r="AO224" s="2896"/>
      <c r="AP224" s="2896"/>
      <c r="AQ224" s="2896"/>
      <c r="AR224" s="2896"/>
      <c r="AS224" s="2896"/>
      <c r="AT224" s="2896"/>
      <c r="AU224" s="2896"/>
    </row>
    <row r="225" spans="1:52" ht="30.75" customHeight="1">
      <c r="B225" s="2896" t="s">
        <v>5252</v>
      </c>
      <c r="C225" s="2896"/>
      <c r="D225" s="2896"/>
      <c r="E225" s="2896"/>
      <c r="F225" s="2896"/>
      <c r="G225" s="2896"/>
      <c r="H225" s="2896"/>
      <c r="I225" s="2896"/>
      <c r="J225" s="2896"/>
      <c r="K225" s="2896"/>
      <c r="L225" s="2896"/>
      <c r="M225" s="2896"/>
      <c r="N225" s="2896"/>
      <c r="O225" s="2896"/>
      <c r="P225" s="2896"/>
      <c r="Q225" s="2896"/>
      <c r="R225" s="2896"/>
      <c r="S225" s="2896"/>
      <c r="T225" s="2896"/>
      <c r="U225" s="2896"/>
      <c r="V225" s="2896"/>
      <c r="W225" s="2896"/>
      <c r="X225" s="2896"/>
      <c r="Y225" s="2896"/>
      <c r="Z225" s="2896"/>
      <c r="AA225" s="2896"/>
      <c r="AB225" s="2896"/>
      <c r="AC225" s="2896"/>
      <c r="AD225" s="2896"/>
      <c r="AE225" s="2896"/>
      <c r="AF225" s="2896"/>
      <c r="AG225" s="2896"/>
      <c r="AH225" s="2896"/>
      <c r="AI225" s="2896"/>
      <c r="AJ225" s="2896"/>
      <c r="AK225" s="2896"/>
      <c r="AL225" s="2896"/>
      <c r="AM225" s="2896"/>
      <c r="AN225" s="2896"/>
      <c r="AO225" s="2896"/>
      <c r="AP225" s="2896"/>
      <c r="AQ225" s="2896"/>
      <c r="AR225" s="2896"/>
      <c r="AS225" s="2896"/>
      <c r="AT225" s="2896"/>
      <c r="AU225" s="2896"/>
    </row>
    <row r="226" spans="1:52" ht="15.95" customHeight="1">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c r="AN226" s="171"/>
      <c r="AO226" s="171"/>
      <c r="AP226" s="171"/>
      <c r="AQ226" s="171"/>
      <c r="AR226" s="171"/>
      <c r="AS226" s="171"/>
      <c r="AT226" s="171"/>
      <c r="AU226" s="171"/>
    </row>
    <row r="227" spans="1:52" ht="15.95" customHeight="1"/>
    <row r="228" spans="1:52" ht="20.100000000000001" customHeight="1">
      <c r="A228" s="14" t="s">
        <v>3688</v>
      </c>
      <c r="B228" s="26"/>
    </row>
    <row r="229" spans="1:52" ht="15.75" customHeight="1">
      <c r="A229" s="26"/>
      <c r="B229" s="3167" t="s">
        <v>5938</v>
      </c>
      <c r="C229" s="3167"/>
      <c r="D229" s="3167"/>
      <c r="E229" s="3167"/>
      <c r="F229" s="3167"/>
      <c r="G229" s="3167"/>
      <c r="H229" s="3167"/>
      <c r="I229" s="3167"/>
      <c r="J229" s="3167"/>
      <c r="K229" s="3167"/>
      <c r="L229" s="3167"/>
      <c r="M229" s="3167"/>
      <c r="N229" s="3167"/>
      <c r="O229" s="3167"/>
      <c r="P229" s="3167"/>
      <c r="Q229" s="3167"/>
      <c r="R229" s="3167"/>
      <c r="S229" s="3167"/>
      <c r="T229" s="3167"/>
      <c r="U229" s="3167"/>
      <c r="V229" s="3167"/>
      <c r="W229" s="3167"/>
      <c r="X229" s="3167"/>
      <c r="Y229" s="3167"/>
      <c r="Z229" s="3167"/>
      <c r="AA229" s="3167"/>
      <c r="AB229" s="3167"/>
      <c r="AC229" s="3167"/>
      <c r="AD229" s="3167"/>
      <c r="AE229" s="3167"/>
      <c r="AF229" s="3167"/>
      <c r="AG229" s="3167"/>
      <c r="AH229" s="3167"/>
      <c r="AI229" s="3167"/>
      <c r="AJ229" s="3167"/>
      <c r="AK229" s="3167"/>
      <c r="AL229" s="3167"/>
      <c r="AM229" s="3167"/>
      <c r="AN229" s="3167"/>
      <c r="AO229" s="3167"/>
      <c r="AP229" s="3167"/>
      <c r="AQ229" s="3167"/>
      <c r="AR229" s="3167"/>
      <c r="AS229" s="3167"/>
      <c r="AT229" s="3167"/>
    </row>
    <row r="230" spans="1:52" ht="9.9499999999999993" customHeight="1"/>
    <row r="231" spans="1:52" ht="15.75" customHeight="1">
      <c r="B231" s="2899" t="s">
        <v>5972</v>
      </c>
      <c r="C231" s="3076"/>
      <c r="D231" s="3076"/>
      <c r="E231" s="3076"/>
      <c r="F231" s="3076"/>
      <c r="G231" s="3076"/>
      <c r="H231" s="3076"/>
      <c r="I231" s="3076"/>
      <c r="J231" s="3076"/>
      <c r="K231" s="3136"/>
      <c r="L231" s="3136"/>
      <c r="M231" s="3136"/>
      <c r="N231" s="3136"/>
      <c r="O231" s="3136"/>
      <c r="P231" s="3136"/>
      <c r="Q231" s="17"/>
      <c r="R231" s="17"/>
      <c r="S231" s="17"/>
      <c r="T231" s="17"/>
      <c r="U231" s="17"/>
      <c r="V231" s="17"/>
      <c r="W231" s="17"/>
      <c r="X231" s="17"/>
      <c r="Y231" s="17"/>
      <c r="Z231" s="17"/>
      <c r="AA231" s="17"/>
      <c r="AB231" s="17"/>
      <c r="AC231" s="17"/>
      <c r="AD231" s="17"/>
      <c r="AE231" s="17"/>
      <c r="AF231" s="17"/>
      <c r="AG231" s="17"/>
      <c r="AH231" s="17"/>
      <c r="AI231" s="17"/>
      <c r="AJ231" s="17"/>
      <c r="AK231" s="17"/>
      <c r="AL231" s="18"/>
      <c r="AM231" s="17"/>
      <c r="AN231" s="17"/>
      <c r="AO231" s="17"/>
      <c r="AP231" s="17"/>
      <c r="AQ231" s="17"/>
      <c r="AR231" s="18"/>
      <c r="AS231" s="51"/>
      <c r="AT231" s="18" t="s">
        <v>3849</v>
      </c>
    </row>
    <row r="232" spans="1:52" ht="15.75" customHeight="1">
      <c r="B232" s="3184" t="s">
        <v>2068</v>
      </c>
      <c r="C232" s="3187" t="s">
        <v>3850</v>
      </c>
      <c r="D232" s="3188"/>
      <c r="E232" s="3188"/>
      <c r="F232" s="3188"/>
      <c r="G232" s="3188"/>
      <c r="H232" s="3188"/>
      <c r="I232" s="3188"/>
      <c r="J232" s="3189"/>
      <c r="K232" s="3190" t="s">
        <v>167</v>
      </c>
      <c r="L232" s="3024"/>
      <c r="M232" s="3024"/>
      <c r="N232" s="3024"/>
      <c r="O232" s="3024"/>
      <c r="P232" s="3024"/>
      <c r="Q232" s="3024"/>
      <c r="R232" s="3024"/>
      <c r="S232" s="3024"/>
      <c r="T232" s="3024"/>
      <c r="U232" s="3024"/>
      <c r="V232" s="3024"/>
      <c r="W232" s="3024"/>
      <c r="X232" s="3024"/>
      <c r="Y232" s="3024"/>
      <c r="Z232" s="3024"/>
      <c r="AA232" s="3024"/>
      <c r="AB232" s="3024"/>
      <c r="AC232" s="3024"/>
      <c r="AD232" s="3024"/>
      <c r="AE232" s="3024"/>
      <c r="AF232" s="3024"/>
      <c r="AG232" s="3024"/>
      <c r="AH232" s="3024"/>
      <c r="AI232" s="3024"/>
      <c r="AJ232" s="3024"/>
      <c r="AK232" s="3024"/>
      <c r="AL232" s="3024"/>
      <c r="AM232" s="3024"/>
      <c r="AN232" s="3024"/>
      <c r="AO232" s="3024"/>
      <c r="AP232" s="3024"/>
      <c r="AQ232" s="3024"/>
      <c r="AR232" s="3024"/>
      <c r="AS232" s="3024"/>
      <c r="AT232" s="3191"/>
      <c r="AW232" s="51"/>
      <c r="AX232" s="51"/>
      <c r="AY232" s="51"/>
      <c r="AZ232" s="51"/>
    </row>
    <row r="233" spans="1:52" s="51" customFormat="1" ht="15.75" customHeight="1">
      <c r="A233" s="5"/>
      <c r="B233" s="3185"/>
      <c r="C233" s="3192" t="s">
        <v>1239</v>
      </c>
      <c r="D233" s="3193"/>
      <c r="E233" s="3198" t="s">
        <v>492</v>
      </c>
      <c r="F233" s="3193"/>
      <c r="G233" s="3198" t="s">
        <v>1332</v>
      </c>
      <c r="H233" s="3193"/>
      <c r="I233" s="3198" t="s">
        <v>2236</v>
      </c>
      <c r="J233" s="3200"/>
      <c r="K233" s="3101" t="s">
        <v>1239</v>
      </c>
      <c r="L233" s="3009"/>
      <c r="M233" s="3010"/>
      <c r="N233" s="3038" t="s">
        <v>2419</v>
      </c>
      <c r="O233" s="2956"/>
      <c r="P233" s="2956"/>
      <c r="Q233" s="2956"/>
      <c r="R233" s="2956"/>
      <c r="S233" s="2956"/>
      <c r="T233" s="2956"/>
      <c r="U233" s="2956"/>
      <c r="V233" s="2956"/>
      <c r="W233" s="3205" t="s">
        <v>3851</v>
      </c>
      <c r="X233" s="3206"/>
      <c r="Y233" s="3206"/>
      <c r="Z233" s="3206"/>
      <c r="AA233" s="3206"/>
      <c r="AB233" s="3206"/>
      <c r="AC233" s="3206"/>
      <c r="AD233" s="3206"/>
      <c r="AE233" s="3206"/>
      <c r="AF233" s="3206"/>
      <c r="AG233" s="3206"/>
      <c r="AH233" s="3206"/>
      <c r="AI233" s="3206"/>
      <c r="AJ233" s="3206"/>
      <c r="AK233" s="3206"/>
      <c r="AL233" s="3206"/>
      <c r="AM233" s="3206"/>
      <c r="AN233" s="3206"/>
      <c r="AO233" s="3206"/>
      <c r="AP233" s="3206"/>
      <c r="AQ233" s="3206"/>
      <c r="AR233" s="3206"/>
      <c r="AS233" s="3206"/>
      <c r="AT233" s="3207"/>
      <c r="AW233" s="5"/>
      <c r="AX233" s="5"/>
      <c r="AY233" s="5"/>
      <c r="AZ233" s="5"/>
    </row>
    <row r="234" spans="1:52" ht="3.75" customHeight="1">
      <c r="A234" s="51"/>
      <c r="B234" s="3185"/>
      <c r="C234" s="3090"/>
      <c r="D234" s="3194"/>
      <c r="E234" s="3199"/>
      <c r="F234" s="3194"/>
      <c r="G234" s="3199"/>
      <c r="H234" s="3194"/>
      <c r="I234" s="3199"/>
      <c r="J234" s="3201"/>
      <c r="K234" s="3203"/>
      <c r="L234" s="2940"/>
      <c r="M234" s="2941"/>
      <c r="N234" s="173"/>
      <c r="O234" s="174"/>
      <c r="P234" s="174"/>
      <c r="Q234" s="173"/>
      <c r="R234" s="174"/>
      <c r="S234" s="175"/>
      <c r="T234" s="174"/>
      <c r="U234" s="174"/>
      <c r="V234" s="174"/>
      <c r="W234" s="64"/>
      <c r="X234" s="174"/>
      <c r="Y234" s="175"/>
      <c r="Z234" s="173"/>
      <c r="AA234" s="174"/>
      <c r="AB234" s="175"/>
      <c r="AC234" s="173"/>
      <c r="AD234" s="174"/>
      <c r="AE234" s="175"/>
      <c r="AF234" s="173"/>
      <c r="AG234" s="174"/>
      <c r="AH234" s="175"/>
      <c r="AI234" s="173"/>
      <c r="AJ234" s="174"/>
      <c r="AK234" s="175"/>
      <c r="AL234" s="173"/>
      <c r="AM234" s="174"/>
      <c r="AN234" s="175"/>
      <c r="AO234" s="173"/>
      <c r="AP234" s="174"/>
      <c r="AQ234" s="175"/>
      <c r="AR234" s="173"/>
      <c r="AS234" s="174"/>
      <c r="AT234" s="65"/>
    </row>
    <row r="235" spans="1:52" ht="15.75" customHeight="1">
      <c r="B235" s="3185"/>
      <c r="C235" s="3195"/>
      <c r="D235" s="3194"/>
      <c r="E235" s="3195"/>
      <c r="F235" s="3194"/>
      <c r="G235" s="3195"/>
      <c r="H235" s="3194"/>
      <c r="I235" s="3195"/>
      <c r="J235" s="3201"/>
      <c r="K235" s="3203"/>
      <c r="L235" s="2940"/>
      <c r="M235" s="2941"/>
      <c r="N235" s="3157" t="s">
        <v>3852</v>
      </c>
      <c r="O235" s="3158"/>
      <c r="P235" s="3158"/>
      <c r="Q235" s="3157" t="s">
        <v>2616</v>
      </c>
      <c r="R235" s="3158"/>
      <c r="S235" s="3159"/>
      <c r="T235" s="3208" t="s">
        <v>3854</v>
      </c>
      <c r="U235" s="3158"/>
      <c r="V235" s="3158"/>
      <c r="W235" s="3209" t="s">
        <v>99</v>
      </c>
      <c r="X235" s="3158"/>
      <c r="Y235" s="3159"/>
      <c r="Z235" s="3157" t="s">
        <v>3099</v>
      </c>
      <c r="AA235" s="3158"/>
      <c r="AB235" s="3159"/>
      <c r="AC235" s="3157" t="s">
        <v>3855</v>
      </c>
      <c r="AD235" s="3158"/>
      <c r="AE235" s="3159"/>
      <c r="AF235" s="3157" t="s">
        <v>3856</v>
      </c>
      <c r="AG235" s="3158"/>
      <c r="AH235" s="3159"/>
      <c r="AI235" s="3161" t="s">
        <v>3200</v>
      </c>
      <c r="AJ235" s="3162"/>
      <c r="AK235" s="3163"/>
      <c r="AL235" s="3161" t="s">
        <v>3857</v>
      </c>
      <c r="AM235" s="3162"/>
      <c r="AN235" s="3163"/>
      <c r="AO235" s="3161" t="s">
        <v>2098</v>
      </c>
      <c r="AP235" s="3162"/>
      <c r="AQ235" s="3163"/>
      <c r="AR235" s="3157" t="s">
        <v>65</v>
      </c>
      <c r="AS235" s="3164"/>
      <c r="AT235" s="3165"/>
    </row>
    <row r="236" spans="1:52" ht="18" customHeight="1">
      <c r="B236" s="3185"/>
      <c r="C236" s="3195"/>
      <c r="D236" s="3194"/>
      <c r="E236" s="3195"/>
      <c r="F236" s="3194"/>
      <c r="G236" s="3195"/>
      <c r="H236" s="3194"/>
      <c r="I236" s="3195"/>
      <c r="J236" s="3201"/>
      <c r="K236" s="3203"/>
      <c r="L236" s="2940"/>
      <c r="M236" s="2941"/>
      <c r="N236" s="3160"/>
      <c r="O236" s="3158"/>
      <c r="P236" s="3158"/>
      <c r="Q236" s="3160"/>
      <c r="R236" s="3158"/>
      <c r="S236" s="3159"/>
      <c r="T236" s="3158"/>
      <c r="U236" s="3158"/>
      <c r="V236" s="3158"/>
      <c r="W236" s="3210"/>
      <c r="X236" s="3158"/>
      <c r="Y236" s="3159"/>
      <c r="Z236" s="3160"/>
      <c r="AA236" s="3158"/>
      <c r="AB236" s="3159"/>
      <c r="AC236" s="3160"/>
      <c r="AD236" s="3158"/>
      <c r="AE236" s="3159"/>
      <c r="AF236" s="3160"/>
      <c r="AG236" s="3158"/>
      <c r="AH236" s="3159"/>
      <c r="AI236" s="3161"/>
      <c r="AJ236" s="3162"/>
      <c r="AK236" s="3163"/>
      <c r="AL236" s="3161"/>
      <c r="AM236" s="3162"/>
      <c r="AN236" s="3163"/>
      <c r="AO236" s="3161"/>
      <c r="AP236" s="3162"/>
      <c r="AQ236" s="3163"/>
      <c r="AR236" s="3166"/>
      <c r="AS236" s="3164"/>
      <c r="AT236" s="3165"/>
    </row>
    <row r="237" spans="1:52" ht="15.75" customHeight="1">
      <c r="B237" s="3185"/>
      <c r="C237" s="3195"/>
      <c r="D237" s="3194"/>
      <c r="E237" s="3195"/>
      <c r="F237" s="3194"/>
      <c r="G237" s="3195"/>
      <c r="H237" s="3194"/>
      <c r="I237" s="3195"/>
      <c r="J237" s="3201"/>
      <c r="K237" s="3203"/>
      <c r="L237" s="2940"/>
      <c r="M237" s="2941"/>
      <c r="N237" s="3160"/>
      <c r="O237" s="3158"/>
      <c r="P237" s="3158"/>
      <c r="Q237" s="3160"/>
      <c r="R237" s="3158"/>
      <c r="S237" s="3159"/>
      <c r="T237" s="3158"/>
      <c r="U237" s="3158"/>
      <c r="V237" s="3158"/>
      <c r="W237" s="3210"/>
      <c r="X237" s="3158"/>
      <c r="Y237" s="3159"/>
      <c r="Z237" s="3160"/>
      <c r="AA237" s="3158"/>
      <c r="AB237" s="3159"/>
      <c r="AC237" s="3160"/>
      <c r="AD237" s="3158"/>
      <c r="AE237" s="3159"/>
      <c r="AF237" s="3160"/>
      <c r="AG237" s="3158"/>
      <c r="AH237" s="3159"/>
      <c r="AI237" s="3161"/>
      <c r="AJ237" s="3162"/>
      <c r="AK237" s="3163"/>
      <c r="AL237" s="3161"/>
      <c r="AM237" s="3162"/>
      <c r="AN237" s="3163"/>
      <c r="AO237" s="3161"/>
      <c r="AP237" s="3162"/>
      <c r="AQ237" s="3163"/>
      <c r="AR237" s="3166"/>
      <c r="AS237" s="3164"/>
      <c r="AT237" s="3165"/>
    </row>
    <row r="238" spans="1:52" ht="15.75" customHeight="1">
      <c r="B238" s="3185"/>
      <c r="C238" s="3195"/>
      <c r="D238" s="3194"/>
      <c r="E238" s="3195"/>
      <c r="F238" s="3194"/>
      <c r="G238" s="3195"/>
      <c r="H238" s="3194"/>
      <c r="I238" s="3195"/>
      <c r="J238" s="3201"/>
      <c r="K238" s="3203"/>
      <c r="L238" s="2940"/>
      <c r="M238" s="2941"/>
      <c r="N238" s="3160"/>
      <c r="O238" s="3158"/>
      <c r="P238" s="3158"/>
      <c r="Q238" s="3160"/>
      <c r="R238" s="3158"/>
      <c r="S238" s="3159"/>
      <c r="T238" s="3158"/>
      <c r="U238" s="3158"/>
      <c r="V238" s="3158"/>
      <c r="W238" s="3210"/>
      <c r="X238" s="3158"/>
      <c r="Y238" s="3159"/>
      <c r="Z238" s="3160"/>
      <c r="AA238" s="3158"/>
      <c r="AB238" s="3159"/>
      <c r="AC238" s="3160"/>
      <c r="AD238" s="3158"/>
      <c r="AE238" s="3159"/>
      <c r="AF238" s="3160"/>
      <c r="AG238" s="3158"/>
      <c r="AH238" s="3159"/>
      <c r="AI238" s="3161"/>
      <c r="AJ238" s="3162"/>
      <c r="AK238" s="3163"/>
      <c r="AL238" s="3161"/>
      <c r="AM238" s="3162"/>
      <c r="AN238" s="3163"/>
      <c r="AO238" s="3161"/>
      <c r="AP238" s="3162"/>
      <c r="AQ238" s="3163"/>
      <c r="AR238" s="3166"/>
      <c r="AS238" s="3164"/>
      <c r="AT238" s="3165"/>
    </row>
    <row r="239" spans="1:52" ht="3.75" customHeight="1">
      <c r="B239" s="3186"/>
      <c r="C239" s="3196"/>
      <c r="D239" s="3197"/>
      <c r="E239" s="3196"/>
      <c r="F239" s="3197"/>
      <c r="G239" s="3196"/>
      <c r="H239" s="3197"/>
      <c r="I239" s="3196"/>
      <c r="J239" s="3202"/>
      <c r="K239" s="3204"/>
      <c r="L239" s="3202"/>
      <c r="M239" s="3197"/>
      <c r="N239" s="66"/>
      <c r="O239" s="67"/>
      <c r="P239" s="67"/>
      <c r="Q239" s="66"/>
      <c r="R239" s="67"/>
      <c r="S239" s="68"/>
      <c r="T239" s="67"/>
      <c r="U239" s="67"/>
      <c r="V239" s="67"/>
      <c r="W239" s="69"/>
      <c r="X239" s="67"/>
      <c r="Y239" s="68"/>
      <c r="Z239" s="66"/>
      <c r="AA239" s="67"/>
      <c r="AB239" s="68"/>
      <c r="AC239" s="66"/>
      <c r="AD239" s="67"/>
      <c r="AE239" s="68"/>
      <c r="AF239" s="66"/>
      <c r="AG239" s="67"/>
      <c r="AH239" s="68"/>
      <c r="AI239" s="66"/>
      <c r="AJ239" s="67"/>
      <c r="AK239" s="68"/>
      <c r="AL239" s="66"/>
      <c r="AM239" s="67"/>
      <c r="AN239" s="68"/>
      <c r="AO239" s="66"/>
      <c r="AP239" s="67"/>
      <c r="AQ239" s="68"/>
      <c r="AR239" s="70"/>
      <c r="AS239" s="71"/>
      <c r="AT239" s="72"/>
      <c r="AW239" s="51"/>
      <c r="AX239" s="51"/>
      <c r="AY239" s="51"/>
      <c r="AZ239" s="51"/>
    </row>
    <row r="240" spans="1:52" s="51" customFormat="1" ht="15.75" customHeight="1">
      <c r="A240" s="5"/>
      <c r="B240" s="20" t="s">
        <v>5482</v>
      </c>
      <c r="C240" s="3173">
        <v>26</v>
      </c>
      <c r="D240" s="3213"/>
      <c r="E240" s="3171" t="s">
        <v>3859</v>
      </c>
      <c r="F240" s="3172"/>
      <c r="G240" s="3173">
        <v>4</v>
      </c>
      <c r="H240" s="3174"/>
      <c r="I240" s="3173">
        <v>22</v>
      </c>
      <c r="J240" s="3175"/>
      <c r="K240" s="3176">
        <v>2298</v>
      </c>
      <c r="L240" s="3177"/>
      <c r="M240" s="3178"/>
      <c r="N240" s="3173">
        <v>190</v>
      </c>
      <c r="O240" s="3179"/>
      <c r="P240" s="3174"/>
      <c r="Q240" s="3180">
        <v>2108</v>
      </c>
      <c r="R240" s="3177"/>
      <c r="S240" s="3178"/>
      <c r="T240" s="3171" t="s">
        <v>4054</v>
      </c>
      <c r="U240" s="3181"/>
      <c r="V240" s="3182"/>
      <c r="W240" s="3183">
        <v>150</v>
      </c>
      <c r="X240" s="3179"/>
      <c r="Y240" s="3174"/>
      <c r="Z240" s="3173">
        <v>78</v>
      </c>
      <c r="AA240" s="3179"/>
      <c r="AB240" s="3174"/>
      <c r="AC240" s="3173">
        <v>1271</v>
      </c>
      <c r="AD240" s="3179"/>
      <c r="AE240" s="3174"/>
      <c r="AF240" s="3173">
        <v>322</v>
      </c>
      <c r="AG240" s="3179"/>
      <c r="AH240" s="3174"/>
      <c r="AI240" s="3173">
        <v>154</v>
      </c>
      <c r="AJ240" s="3179"/>
      <c r="AK240" s="3174"/>
      <c r="AL240" s="3173">
        <v>225</v>
      </c>
      <c r="AM240" s="3179"/>
      <c r="AN240" s="3174"/>
      <c r="AO240" s="3173">
        <v>25</v>
      </c>
      <c r="AP240" s="3179"/>
      <c r="AQ240" s="3174"/>
      <c r="AR240" s="3173">
        <v>73</v>
      </c>
      <c r="AS240" s="3211"/>
      <c r="AT240" s="3212"/>
      <c r="AW240" s="5"/>
      <c r="AX240" s="5"/>
      <c r="AY240" s="5"/>
      <c r="AZ240" s="5"/>
    </row>
    <row r="241" spans="1:47" ht="15.75" customHeight="1">
      <c r="B241" s="19" t="s">
        <v>5481</v>
      </c>
      <c r="C241" s="3173">
        <v>25</v>
      </c>
      <c r="D241" s="3213"/>
      <c r="E241" s="3214" t="s">
        <v>3859</v>
      </c>
      <c r="F241" s="3215"/>
      <c r="G241" s="3216">
        <v>4</v>
      </c>
      <c r="H241" s="3217"/>
      <c r="I241" s="3173">
        <v>21</v>
      </c>
      <c r="J241" s="3175"/>
      <c r="K241" s="3218">
        <v>2203</v>
      </c>
      <c r="L241" s="3219"/>
      <c r="M241" s="3220"/>
      <c r="N241" s="3216">
        <v>190</v>
      </c>
      <c r="O241" s="3221"/>
      <c r="P241" s="3217"/>
      <c r="Q241" s="3222">
        <v>1988</v>
      </c>
      <c r="R241" s="3219"/>
      <c r="S241" s="3220"/>
      <c r="T241" s="3214">
        <v>25</v>
      </c>
      <c r="U241" s="3223"/>
      <c r="V241" s="3224"/>
      <c r="W241" s="3225">
        <v>117</v>
      </c>
      <c r="X241" s="3221"/>
      <c r="Y241" s="3217"/>
      <c r="Z241" s="3216">
        <v>86</v>
      </c>
      <c r="AA241" s="3221"/>
      <c r="AB241" s="3217"/>
      <c r="AC241" s="3216">
        <v>1234</v>
      </c>
      <c r="AD241" s="3221"/>
      <c r="AE241" s="3217"/>
      <c r="AF241" s="3216">
        <v>313</v>
      </c>
      <c r="AG241" s="3221"/>
      <c r="AH241" s="3217"/>
      <c r="AI241" s="3216">
        <v>125</v>
      </c>
      <c r="AJ241" s="3221"/>
      <c r="AK241" s="3217"/>
      <c r="AL241" s="3216">
        <v>228</v>
      </c>
      <c r="AM241" s="3221"/>
      <c r="AN241" s="3217"/>
      <c r="AO241" s="3216">
        <v>25</v>
      </c>
      <c r="AP241" s="3221"/>
      <c r="AQ241" s="3217"/>
      <c r="AR241" s="3216">
        <v>75</v>
      </c>
      <c r="AS241" s="3226"/>
      <c r="AT241" s="3227"/>
    </row>
    <row r="242" spans="1:47" ht="15.75" customHeight="1" thickBot="1">
      <c r="B242" s="37" t="s">
        <v>5891</v>
      </c>
      <c r="C242" s="3228">
        <v>25</v>
      </c>
      <c r="D242" s="3230"/>
      <c r="E242" s="3234" t="s">
        <v>3859</v>
      </c>
      <c r="F242" s="3235"/>
      <c r="G242" s="3228">
        <v>4</v>
      </c>
      <c r="H242" s="3230"/>
      <c r="I242" s="3228">
        <v>21</v>
      </c>
      <c r="J242" s="3229"/>
      <c r="K242" s="3236">
        <v>1954</v>
      </c>
      <c r="L242" s="3237"/>
      <c r="M242" s="3238"/>
      <c r="N242" s="3228">
        <v>171</v>
      </c>
      <c r="O242" s="3229"/>
      <c r="P242" s="3230"/>
      <c r="Q242" s="3239">
        <v>1783</v>
      </c>
      <c r="R242" s="3237"/>
      <c r="S242" s="3238"/>
      <c r="T242" s="3234" t="s">
        <v>4054</v>
      </c>
      <c r="U242" s="3240"/>
      <c r="V242" s="3241"/>
      <c r="W242" s="3242">
        <v>94</v>
      </c>
      <c r="X242" s="3229"/>
      <c r="Y242" s="3230"/>
      <c r="Z242" s="3228">
        <v>74</v>
      </c>
      <c r="AA242" s="3229"/>
      <c r="AB242" s="3230"/>
      <c r="AC242" s="3228">
        <v>1128</v>
      </c>
      <c r="AD242" s="3229"/>
      <c r="AE242" s="3230"/>
      <c r="AF242" s="3228">
        <v>289</v>
      </c>
      <c r="AG242" s="3229"/>
      <c r="AH242" s="3230"/>
      <c r="AI242" s="3228">
        <v>78</v>
      </c>
      <c r="AJ242" s="3229"/>
      <c r="AK242" s="3230"/>
      <c r="AL242" s="3228">
        <v>198</v>
      </c>
      <c r="AM242" s="3229"/>
      <c r="AN242" s="3230"/>
      <c r="AO242" s="3228">
        <v>34</v>
      </c>
      <c r="AP242" s="3229"/>
      <c r="AQ242" s="3230"/>
      <c r="AR242" s="3228">
        <v>59</v>
      </c>
      <c r="AS242" s="3231"/>
      <c r="AT242" s="3232"/>
    </row>
    <row r="243" spans="1:47" ht="15.75" customHeight="1"/>
    <row r="244" spans="1:47" ht="32.1" customHeight="1">
      <c r="B244" s="3233" t="s">
        <v>5939</v>
      </c>
      <c r="C244" s="3233"/>
      <c r="D244" s="3233"/>
      <c r="E244" s="3233"/>
      <c r="F244" s="3233"/>
      <c r="G244" s="3233"/>
      <c r="H244" s="3233"/>
      <c r="I244" s="3233"/>
      <c r="J244" s="3233"/>
      <c r="K244" s="3233"/>
      <c r="L244" s="3233"/>
      <c r="M244" s="3233"/>
      <c r="N244" s="3233"/>
      <c r="O244" s="3233"/>
      <c r="P244" s="3233"/>
      <c r="Q244" s="3233"/>
      <c r="R244" s="3233"/>
      <c r="S244" s="3233"/>
      <c r="T244" s="3233"/>
      <c r="U244" s="3233"/>
      <c r="V244" s="3233"/>
      <c r="W244" s="3233"/>
      <c r="X244" s="3233"/>
      <c r="Y244" s="3233"/>
      <c r="Z244" s="3233"/>
      <c r="AA244" s="3233"/>
      <c r="AB244" s="3233"/>
      <c r="AC244" s="3233"/>
      <c r="AD244" s="3233"/>
      <c r="AE244" s="3233"/>
      <c r="AF244" s="3233"/>
      <c r="AG244" s="3233"/>
      <c r="AH244" s="3233"/>
      <c r="AI244" s="3233"/>
      <c r="AJ244" s="3233"/>
      <c r="AK244" s="3233"/>
      <c r="AL244" s="3233"/>
      <c r="AM244" s="3233"/>
      <c r="AN244" s="3233"/>
      <c r="AO244" s="3233"/>
      <c r="AP244" s="3233"/>
      <c r="AQ244" s="3233"/>
      <c r="AR244" s="3233"/>
      <c r="AS244" s="3233"/>
      <c r="AT244" s="3233"/>
    </row>
    <row r="245" spans="1:47" ht="15.75" customHeight="1">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row>
    <row r="246" spans="1:47" ht="20.100000000000001" customHeight="1">
      <c r="A246" s="14" t="s">
        <v>4806</v>
      </c>
    </row>
    <row r="247" spans="1:47" ht="15.75" customHeight="1">
      <c r="B247" s="3167" t="s">
        <v>5940</v>
      </c>
      <c r="C247" s="3167"/>
      <c r="D247" s="3167"/>
      <c r="E247" s="3167"/>
      <c r="F247" s="3167"/>
      <c r="G247" s="3167"/>
      <c r="H247" s="3167"/>
      <c r="I247" s="3167"/>
      <c r="J247" s="3167"/>
      <c r="K247" s="3167"/>
      <c r="L247" s="3167"/>
      <c r="M247" s="3167"/>
      <c r="N247" s="3167"/>
      <c r="O247" s="3167"/>
      <c r="P247" s="3167"/>
      <c r="Q247" s="3167"/>
      <c r="R247" s="3167"/>
      <c r="S247" s="3167"/>
      <c r="T247" s="3167"/>
      <c r="U247" s="3167"/>
      <c r="V247" s="3167"/>
      <c r="W247" s="3167"/>
      <c r="X247" s="3167"/>
      <c r="Y247" s="3167"/>
      <c r="Z247" s="3167"/>
      <c r="AA247" s="3167"/>
      <c r="AB247" s="3167"/>
      <c r="AC247" s="3167"/>
      <c r="AD247" s="3167"/>
      <c r="AE247" s="3167"/>
      <c r="AF247" s="3167"/>
      <c r="AG247" s="3167"/>
      <c r="AH247" s="3167"/>
      <c r="AI247" s="3167"/>
      <c r="AJ247" s="3167"/>
      <c r="AK247" s="3167"/>
      <c r="AL247" s="3167"/>
      <c r="AM247" s="3167"/>
      <c r="AN247" s="3167"/>
      <c r="AO247" s="3167"/>
      <c r="AP247" s="3167"/>
      <c r="AQ247" s="3167"/>
      <c r="AR247" s="3167"/>
      <c r="AS247" s="3167"/>
    </row>
    <row r="248" spans="1:47" ht="9.9499999999999993" customHeight="1"/>
    <row r="249" spans="1:47" ht="15.75" customHeight="1">
      <c r="B249" s="2899" t="s">
        <v>5973</v>
      </c>
      <c r="C249" s="3076"/>
      <c r="D249" s="3076"/>
      <c r="E249" s="3076"/>
      <c r="F249" s="3076"/>
      <c r="G249" s="3076"/>
      <c r="H249" s="3076"/>
      <c r="I249" s="3076"/>
      <c r="J249" s="3076"/>
      <c r="K249" s="3136"/>
      <c r="L249" s="3136"/>
      <c r="M249" s="3136"/>
      <c r="N249" s="3136"/>
      <c r="O249" s="3136"/>
      <c r="P249" s="3136"/>
      <c r="Q249" s="17"/>
      <c r="R249" s="17"/>
      <c r="S249" s="17"/>
      <c r="T249" s="17"/>
      <c r="U249" s="17"/>
      <c r="V249" s="17"/>
      <c r="W249" s="17"/>
      <c r="X249" s="17"/>
      <c r="Y249" s="17"/>
      <c r="Z249" s="17"/>
      <c r="AA249" s="17"/>
      <c r="AB249" s="17"/>
      <c r="AC249" s="17"/>
      <c r="AD249" s="17"/>
      <c r="AE249" s="17"/>
      <c r="AF249" s="17"/>
      <c r="AG249" s="17"/>
      <c r="AH249" s="17"/>
      <c r="AK249" s="17"/>
      <c r="AL249" s="18"/>
      <c r="AM249" s="17"/>
      <c r="AN249" s="17"/>
      <c r="AO249" s="17"/>
      <c r="AP249" s="17"/>
      <c r="AQ249" s="17"/>
      <c r="AR249" s="18"/>
      <c r="AS249" s="51"/>
      <c r="AT249" s="18"/>
      <c r="AU249" s="18" t="s">
        <v>3849</v>
      </c>
    </row>
    <row r="250" spans="1:47" ht="15.75" customHeight="1">
      <c r="B250" s="3184" t="s">
        <v>2068</v>
      </c>
      <c r="C250" s="2903" t="s">
        <v>3860</v>
      </c>
      <c r="D250" s="2903"/>
      <c r="E250" s="2903"/>
      <c r="F250" s="2903"/>
      <c r="G250" s="2970"/>
      <c r="H250" s="3243" t="s">
        <v>1753</v>
      </c>
      <c r="I250" s="3244"/>
      <c r="J250" s="3244"/>
      <c r="K250" s="3244"/>
      <c r="L250" s="3244"/>
      <c r="M250" s="3244"/>
      <c r="N250" s="3244"/>
      <c r="O250" s="3244"/>
      <c r="P250" s="3244"/>
      <c r="Q250" s="3244"/>
      <c r="R250" s="3244"/>
      <c r="S250" s="3244"/>
      <c r="T250" s="3244"/>
      <c r="U250" s="3244"/>
      <c r="V250" s="3244"/>
      <c r="W250" s="3244"/>
      <c r="X250" s="3244"/>
      <c r="Y250" s="3244"/>
      <c r="Z250" s="3244"/>
      <c r="AA250" s="3244"/>
      <c r="AB250" s="3244"/>
      <c r="AC250" s="3244"/>
      <c r="AD250" s="3244"/>
      <c r="AE250" s="3244"/>
      <c r="AF250" s="3244"/>
      <c r="AG250" s="3244"/>
      <c r="AH250" s="3244"/>
      <c r="AI250" s="3244"/>
      <c r="AJ250" s="3244"/>
      <c r="AK250" s="3244"/>
      <c r="AL250" s="3244"/>
      <c r="AM250" s="3244"/>
      <c r="AN250" s="3244"/>
      <c r="AO250" s="3244"/>
      <c r="AP250" s="3244"/>
      <c r="AQ250" s="3244"/>
      <c r="AR250" s="3244"/>
      <c r="AS250" s="3244"/>
      <c r="AT250" s="3244"/>
      <c r="AU250" s="3245"/>
    </row>
    <row r="251" spans="1:47" ht="15.75" customHeight="1">
      <c r="B251" s="3185"/>
      <c r="C251" s="3246" t="s">
        <v>2236</v>
      </c>
      <c r="D251" s="3246"/>
      <c r="E251" s="3246"/>
      <c r="F251" s="3246"/>
      <c r="G251" s="3247"/>
      <c r="H251" s="3248" t="s">
        <v>1239</v>
      </c>
      <c r="I251" s="3037"/>
      <c r="J251" s="3037"/>
      <c r="K251" s="3037"/>
      <c r="L251" s="3249" t="s">
        <v>2419</v>
      </c>
      <c r="M251" s="3250"/>
      <c r="N251" s="3250"/>
      <c r="O251" s="3250"/>
      <c r="P251" s="3250"/>
      <c r="Q251" s="3250"/>
      <c r="R251" s="3250"/>
      <c r="S251" s="3250"/>
      <c r="T251" s="3250"/>
      <c r="U251" s="3250"/>
      <c r="V251" s="3250"/>
      <c r="W251" s="3250"/>
      <c r="X251" s="3250"/>
      <c r="Y251" s="3250"/>
      <c r="Z251" s="3250"/>
      <c r="AA251" s="3250"/>
      <c r="AB251" s="3250"/>
      <c r="AC251" s="3250"/>
      <c r="AD251" s="3250"/>
      <c r="AE251" s="3250"/>
      <c r="AF251" s="3250"/>
      <c r="AG251" s="3250"/>
      <c r="AH251" s="3250"/>
      <c r="AI251" s="3250"/>
      <c r="AJ251" s="3250"/>
      <c r="AK251" s="3250"/>
      <c r="AL251" s="3250"/>
      <c r="AM251" s="3250"/>
      <c r="AN251" s="3250"/>
      <c r="AO251" s="3250"/>
      <c r="AP251" s="3250"/>
      <c r="AQ251" s="3250"/>
      <c r="AR251" s="3250"/>
      <c r="AS251" s="3250"/>
      <c r="AT251" s="3250"/>
      <c r="AU251" s="3251"/>
    </row>
    <row r="252" spans="1:47" ht="3.75" customHeight="1">
      <c r="A252" s="51"/>
      <c r="B252" s="3185"/>
      <c r="C252" s="3246"/>
      <c r="D252" s="3246"/>
      <c r="E252" s="3246"/>
      <c r="F252" s="3246"/>
      <c r="G252" s="3247"/>
      <c r="H252" s="3248"/>
      <c r="I252" s="3037"/>
      <c r="J252" s="3037"/>
      <c r="K252" s="3037"/>
      <c r="L252" s="3252" t="s">
        <v>99</v>
      </c>
      <c r="M252" s="3252"/>
      <c r="N252" s="3252"/>
      <c r="O252" s="3252"/>
      <c r="P252" s="3252" t="s">
        <v>3855</v>
      </c>
      <c r="Q252" s="3252"/>
      <c r="R252" s="3252"/>
      <c r="S252" s="3252"/>
      <c r="T252" s="3252" t="s">
        <v>3856</v>
      </c>
      <c r="U252" s="3252"/>
      <c r="V252" s="3252"/>
      <c r="W252" s="3252"/>
      <c r="X252" s="3252" t="s">
        <v>3200</v>
      </c>
      <c r="Y252" s="3252"/>
      <c r="Z252" s="3252"/>
      <c r="AA252" s="3252"/>
      <c r="AB252" s="3252" t="s">
        <v>3857</v>
      </c>
      <c r="AC252" s="3252"/>
      <c r="AD252" s="3252"/>
      <c r="AE252" s="3252"/>
      <c r="AF252" s="3252" t="s">
        <v>3861</v>
      </c>
      <c r="AG252" s="3252"/>
      <c r="AH252" s="3252"/>
      <c r="AI252" s="3252"/>
      <c r="AJ252" s="3252" t="s">
        <v>1735</v>
      </c>
      <c r="AK252" s="3252"/>
      <c r="AL252" s="3252"/>
      <c r="AM252" s="3252"/>
      <c r="AN252" s="2904" t="s">
        <v>65</v>
      </c>
      <c r="AO252" s="2904"/>
      <c r="AP252" s="2904"/>
      <c r="AQ252" s="2904"/>
      <c r="AR252" s="2904"/>
      <c r="AS252" s="2904"/>
      <c r="AT252" s="2904"/>
      <c r="AU252" s="3084"/>
    </row>
    <row r="253" spans="1:47" ht="15.75" customHeight="1">
      <c r="B253" s="3185"/>
      <c r="C253" s="3246"/>
      <c r="D253" s="3246"/>
      <c r="E253" s="3246"/>
      <c r="F253" s="3246"/>
      <c r="G253" s="3247"/>
      <c r="H253" s="3248"/>
      <c r="I253" s="3037"/>
      <c r="J253" s="3037"/>
      <c r="K253" s="3037"/>
      <c r="L253" s="3252"/>
      <c r="M253" s="3252"/>
      <c r="N253" s="3252"/>
      <c r="O253" s="3252"/>
      <c r="P253" s="3252"/>
      <c r="Q253" s="3252"/>
      <c r="R253" s="3252"/>
      <c r="S253" s="3252"/>
      <c r="T253" s="3252"/>
      <c r="U253" s="3252"/>
      <c r="V253" s="3252"/>
      <c r="W253" s="3252"/>
      <c r="X253" s="3252"/>
      <c r="Y253" s="3252"/>
      <c r="Z253" s="3252"/>
      <c r="AA253" s="3252"/>
      <c r="AB253" s="3252"/>
      <c r="AC253" s="3252"/>
      <c r="AD253" s="3252"/>
      <c r="AE253" s="3252"/>
      <c r="AF253" s="3252"/>
      <c r="AG253" s="3252"/>
      <c r="AH253" s="3252"/>
      <c r="AI253" s="3252"/>
      <c r="AJ253" s="3252"/>
      <c r="AK253" s="3252"/>
      <c r="AL253" s="3252"/>
      <c r="AM253" s="3252"/>
      <c r="AN253" s="2904"/>
      <c r="AO253" s="2904"/>
      <c r="AP253" s="2904"/>
      <c r="AQ253" s="2904"/>
      <c r="AR253" s="2904"/>
      <c r="AS253" s="2904"/>
      <c r="AT253" s="2904"/>
      <c r="AU253" s="3084"/>
    </row>
    <row r="254" spans="1:47" ht="3.75" customHeight="1">
      <c r="B254" s="3185"/>
      <c r="C254" s="3246"/>
      <c r="D254" s="3246"/>
      <c r="E254" s="3246"/>
      <c r="F254" s="3246"/>
      <c r="G254" s="3247"/>
      <c r="H254" s="3248"/>
      <c r="I254" s="3037"/>
      <c r="J254" s="3037"/>
      <c r="K254" s="3037"/>
      <c r="L254" s="3252"/>
      <c r="M254" s="3252"/>
      <c r="N254" s="3252"/>
      <c r="O254" s="3252"/>
      <c r="P254" s="3252"/>
      <c r="Q254" s="3252"/>
      <c r="R254" s="3252"/>
      <c r="S254" s="3252"/>
      <c r="T254" s="3252"/>
      <c r="U254" s="3252"/>
      <c r="V254" s="3252"/>
      <c r="W254" s="3252"/>
      <c r="X254" s="3252"/>
      <c r="Y254" s="3252"/>
      <c r="Z254" s="3252"/>
      <c r="AA254" s="3252"/>
      <c r="AB254" s="3252"/>
      <c r="AC254" s="3252"/>
      <c r="AD254" s="3252"/>
      <c r="AE254" s="3252"/>
      <c r="AF254" s="3252"/>
      <c r="AG254" s="3252"/>
      <c r="AH254" s="3252"/>
      <c r="AI254" s="3252"/>
      <c r="AJ254" s="3252"/>
      <c r="AK254" s="3252"/>
      <c r="AL254" s="3252"/>
      <c r="AM254" s="3252"/>
      <c r="AN254" s="3253" t="s">
        <v>2734</v>
      </c>
      <c r="AO254" s="3253"/>
      <c r="AP254" s="3253"/>
      <c r="AQ254" s="3253"/>
      <c r="AR254" s="3253" t="s">
        <v>65</v>
      </c>
      <c r="AS254" s="3253"/>
      <c r="AT254" s="3253"/>
      <c r="AU254" s="3254"/>
    </row>
    <row r="255" spans="1:47" ht="15.75" customHeight="1">
      <c r="B255" s="3185"/>
      <c r="C255" s="3246"/>
      <c r="D255" s="3246"/>
      <c r="E255" s="3246"/>
      <c r="F255" s="3246"/>
      <c r="G255" s="3247"/>
      <c r="H255" s="3248"/>
      <c r="I255" s="3037"/>
      <c r="J255" s="3037"/>
      <c r="K255" s="3037"/>
      <c r="L255" s="3252"/>
      <c r="M255" s="3252"/>
      <c r="N255" s="3252"/>
      <c r="O255" s="3252"/>
      <c r="P255" s="3252"/>
      <c r="Q255" s="3252"/>
      <c r="R255" s="3252"/>
      <c r="S255" s="3252"/>
      <c r="T255" s="3252"/>
      <c r="U255" s="3252"/>
      <c r="V255" s="3252"/>
      <c r="W255" s="3252"/>
      <c r="X255" s="3252"/>
      <c r="Y255" s="3252"/>
      <c r="Z255" s="3252"/>
      <c r="AA255" s="3252"/>
      <c r="AB255" s="3252"/>
      <c r="AC255" s="3252"/>
      <c r="AD255" s="3252"/>
      <c r="AE255" s="3252"/>
      <c r="AF255" s="3252"/>
      <c r="AG255" s="3252"/>
      <c r="AH255" s="3252"/>
      <c r="AI255" s="3252"/>
      <c r="AJ255" s="3252"/>
      <c r="AK255" s="3252"/>
      <c r="AL255" s="3252"/>
      <c r="AM255" s="3252"/>
      <c r="AN255" s="3253"/>
      <c r="AO255" s="3253"/>
      <c r="AP255" s="3253"/>
      <c r="AQ255" s="3253"/>
      <c r="AR255" s="3253"/>
      <c r="AS255" s="3253"/>
      <c r="AT255" s="3253"/>
      <c r="AU255" s="3254"/>
    </row>
    <row r="256" spans="1:47" ht="15.75" customHeight="1">
      <c r="B256" s="3185"/>
      <c r="C256" s="3246"/>
      <c r="D256" s="3246"/>
      <c r="E256" s="3246"/>
      <c r="F256" s="3246"/>
      <c r="G256" s="3247"/>
      <c r="H256" s="3248"/>
      <c r="I256" s="3037"/>
      <c r="J256" s="3037"/>
      <c r="K256" s="3037"/>
      <c r="L256" s="3252"/>
      <c r="M256" s="3252"/>
      <c r="N256" s="3252"/>
      <c r="O256" s="3252"/>
      <c r="P256" s="3252"/>
      <c r="Q256" s="3252"/>
      <c r="R256" s="3252"/>
      <c r="S256" s="3252"/>
      <c r="T256" s="3252"/>
      <c r="U256" s="3252"/>
      <c r="V256" s="3252"/>
      <c r="W256" s="3252"/>
      <c r="X256" s="3252"/>
      <c r="Y256" s="3252"/>
      <c r="Z256" s="3252"/>
      <c r="AA256" s="3252"/>
      <c r="AB256" s="3252"/>
      <c r="AC256" s="3252"/>
      <c r="AD256" s="3252"/>
      <c r="AE256" s="3252"/>
      <c r="AF256" s="3252"/>
      <c r="AG256" s="3252"/>
      <c r="AH256" s="3252"/>
      <c r="AI256" s="3252"/>
      <c r="AJ256" s="3252"/>
      <c r="AK256" s="3252"/>
      <c r="AL256" s="3252"/>
      <c r="AM256" s="3252"/>
      <c r="AN256" s="3253"/>
      <c r="AO256" s="3253"/>
      <c r="AP256" s="3253"/>
      <c r="AQ256" s="3253"/>
      <c r="AR256" s="3253"/>
      <c r="AS256" s="3253"/>
      <c r="AT256" s="3253"/>
      <c r="AU256" s="3254"/>
    </row>
    <row r="257" spans="1:52" ht="15.75" customHeight="1">
      <c r="B257" s="3185"/>
      <c r="C257" s="3246"/>
      <c r="D257" s="3246"/>
      <c r="E257" s="3246"/>
      <c r="F257" s="3246"/>
      <c r="G257" s="3247"/>
      <c r="H257" s="3248"/>
      <c r="I257" s="3037"/>
      <c r="J257" s="3037"/>
      <c r="K257" s="3037"/>
      <c r="L257" s="3252"/>
      <c r="M257" s="3252"/>
      <c r="N257" s="3252"/>
      <c r="O257" s="3252"/>
      <c r="P257" s="3252"/>
      <c r="Q257" s="3252"/>
      <c r="R257" s="3252"/>
      <c r="S257" s="3252"/>
      <c r="T257" s="3252"/>
      <c r="U257" s="3252"/>
      <c r="V257" s="3252"/>
      <c r="W257" s="3252"/>
      <c r="X257" s="3252"/>
      <c r="Y257" s="3252"/>
      <c r="Z257" s="3252"/>
      <c r="AA257" s="3252"/>
      <c r="AB257" s="3252"/>
      <c r="AC257" s="3252"/>
      <c r="AD257" s="3252"/>
      <c r="AE257" s="3252"/>
      <c r="AF257" s="3252"/>
      <c r="AG257" s="3252"/>
      <c r="AH257" s="3252"/>
      <c r="AI257" s="3252"/>
      <c r="AJ257" s="3252"/>
      <c r="AK257" s="3252"/>
      <c r="AL257" s="3252"/>
      <c r="AM257" s="3252"/>
      <c r="AN257" s="3253"/>
      <c r="AO257" s="3253"/>
      <c r="AP257" s="3253"/>
      <c r="AQ257" s="3253"/>
      <c r="AR257" s="3253"/>
      <c r="AS257" s="3253"/>
      <c r="AT257" s="3253"/>
      <c r="AU257" s="3254"/>
      <c r="AW257" s="51"/>
      <c r="AX257" s="51"/>
      <c r="AY257" s="51"/>
      <c r="AZ257" s="51"/>
    </row>
    <row r="258" spans="1:52" s="51" customFormat="1" ht="3.75" customHeight="1">
      <c r="A258" s="5"/>
      <c r="B258" s="3186"/>
      <c r="C258" s="3246"/>
      <c r="D258" s="3246"/>
      <c r="E258" s="3246"/>
      <c r="F258" s="3246"/>
      <c r="G258" s="3247"/>
      <c r="H258" s="3248"/>
      <c r="I258" s="3037"/>
      <c r="J258" s="3037"/>
      <c r="K258" s="3037"/>
      <c r="L258" s="3252"/>
      <c r="M258" s="3252"/>
      <c r="N258" s="3252"/>
      <c r="O258" s="3252"/>
      <c r="P258" s="3252"/>
      <c r="Q258" s="3252"/>
      <c r="R258" s="3252"/>
      <c r="S258" s="3252"/>
      <c r="T258" s="3252"/>
      <c r="U258" s="3252"/>
      <c r="V258" s="3252"/>
      <c r="W258" s="3252"/>
      <c r="X258" s="3252"/>
      <c r="Y258" s="3252"/>
      <c r="Z258" s="3252"/>
      <c r="AA258" s="3252"/>
      <c r="AB258" s="3252"/>
      <c r="AC258" s="3252"/>
      <c r="AD258" s="3252"/>
      <c r="AE258" s="3252"/>
      <c r="AF258" s="3252"/>
      <c r="AG258" s="3252"/>
      <c r="AH258" s="3252"/>
      <c r="AI258" s="3252"/>
      <c r="AJ258" s="3252"/>
      <c r="AK258" s="3252"/>
      <c r="AL258" s="3252"/>
      <c r="AM258" s="3252"/>
      <c r="AN258" s="3253"/>
      <c r="AO258" s="3253"/>
      <c r="AP258" s="3253"/>
      <c r="AQ258" s="3253"/>
      <c r="AR258" s="3253"/>
      <c r="AS258" s="3253"/>
      <c r="AT258" s="3253"/>
      <c r="AU258" s="3254"/>
      <c r="AW258" s="5"/>
      <c r="AX258" s="5"/>
      <c r="AY258" s="5"/>
      <c r="AZ258" s="5"/>
    </row>
    <row r="259" spans="1:52" ht="15.75" customHeight="1">
      <c r="B259" s="20" t="s">
        <v>5482</v>
      </c>
      <c r="C259" s="3255">
        <v>10</v>
      </c>
      <c r="D259" s="3255"/>
      <c r="E259" s="3255"/>
      <c r="F259" s="3255"/>
      <c r="G259" s="3132"/>
      <c r="H259" s="3257">
        <v>157</v>
      </c>
      <c r="I259" s="3255"/>
      <c r="J259" s="3255"/>
      <c r="K259" s="3255"/>
      <c r="L259" s="3255" t="s">
        <v>3862</v>
      </c>
      <c r="M259" s="3255"/>
      <c r="N259" s="3255"/>
      <c r="O259" s="3255"/>
      <c r="P259" s="3255">
        <v>148</v>
      </c>
      <c r="Q259" s="3255"/>
      <c r="R259" s="3255"/>
      <c r="S259" s="3255"/>
      <c r="T259" s="3255" t="s">
        <v>3862</v>
      </c>
      <c r="U259" s="3255"/>
      <c r="V259" s="3255"/>
      <c r="W259" s="3255"/>
      <c r="X259" s="3255" t="s">
        <v>3862</v>
      </c>
      <c r="Y259" s="3255"/>
      <c r="Z259" s="3255"/>
      <c r="AA259" s="3255"/>
      <c r="AB259" s="3255">
        <v>9</v>
      </c>
      <c r="AC259" s="3255"/>
      <c r="AD259" s="3255"/>
      <c r="AE259" s="3255"/>
      <c r="AF259" s="3255" t="s">
        <v>3862</v>
      </c>
      <c r="AG259" s="3255"/>
      <c r="AH259" s="3255"/>
      <c r="AI259" s="3255"/>
      <c r="AJ259" s="3255" t="s">
        <v>3862</v>
      </c>
      <c r="AK259" s="3255"/>
      <c r="AL259" s="3255"/>
      <c r="AM259" s="3255"/>
      <c r="AN259" s="3255" t="s">
        <v>3862</v>
      </c>
      <c r="AO259" s="3255"/>
      <c r="AP259" s="3255"/>
      <c r="AQ259" s="3255"/>
      <c r="AR259" s="3255" t="s">
        <v>3862</v>
      </c>
      <c r="AS259" s="3255"/>
      <c r="AT259" s="3255"/>
      <c r="AU259" s="3256"/>
    </row>
    <row r="260" spans="1:52" ht="15.75" customHeight="1">
      <c r="B260" s="20" t="s">
        <v>5481</v>
      </c>
      <c r="C260" s="3126">
        <v>10</v>
      </c>
      <c r="D260" s="3126"/>
      <c r="E260" s="3126"/>
      <c r="F260" s="3126"/>
      <c r="G260" s="3109"/>
      <c r="H260" s="3128">
        <v>137</v>
      </c>
      <c r="I260" s="3126"/>
      <c r="J260" s="3126"/>
      <c r="K260" s="3126"/>
      <c r="L260" s="3126" t="s">
        <v>3862</v>
      </c>
      <c r="M260" s="3126"/>
      <c r="N260" s="3126"/>
      <c r="O260" s="3126"/>
      <c r="P260" s="3126">
        <v>127</v>
      </c>
      <c r="Q260" s="3126"/>
      <c r="R260" s="3126"/>
      <c r="S260" s="3126"/>
      <c r="T260" s="3126" t="s">
        <v>3862</v>
      </c>
      <c r="U260" s="3126"/>
      <c r="V260" s="3126"/>
      <c r="W260" s="3126"/>
      <c r="X260" s="3126" t="s">
        <v>3862</v>
      </c>
      <c r="Y260" s="3126"/>
      <c r="Z260" s="3126"/>
      <c r="AA260" s="3126"/>
      <c r="AB260" s="3126">
        <v>5</v>
      </c>
      <c r="AC260" s="3126"/>
      <c r="AD260" s="3126"/>
      <c r="AE260" s="3126"/>
      <c r="AF260" s="3126" t="s">
        <v>3862</v>
      </c>
      <c r="AG260" s="3126"/>
      <c r="AH260" s="3126"/>
      <c r="AI260" s="3126"/>
      <c r="AJ260" s="3126" t="s">
        <v>3862</v>
      </c>
      <c r="AK260" s="3126"/>
      <c r="AL260" s="3126"/>
      <c r="AM260" s="3126"/>
      <c r="AN260" s="3126">
        <v>5</v>
      </c>
      <c r="AO260" s="3126"/>
      <c r="AP260" s="3126"/>
      <c r="AQ260" s="3126"/>
      <c r="AR260" s="3126" t="s">
        <v>3862</v>
      </c>
      <c r="AS260" s="3126"/>
      <c r="AT260" s="3126"/>
      <c r="AU260" s="3127"/>
    </row>
    <row r="261" spans="1:52" ht="15.75" customHeight="1" thickBot="1">
      <c r="B261" s="21" t="s">
        <v>5891</v>
      </c>
      <c r="C261" s="3134">
        <v>11</v>
      </c>
      <c r="D261" s="3134"/>
      <c r="E261" s="3134"/>
      <c r="F261" s="3134"/>
      <c r="G261" s="3111"/>
      <c r="H261" s="3138">
        <v>137</v>
      </c>
      <c r="I261" s="3134"/>
      <c r="J261" s="3134"/>
      <c r="K261" s="3134"/>
      <c r="L261" s="3134" t="s">
        <v>3862</v>
      </c>
      <c r="M261" s="3134"/>
      <c r="N261" s="3134"/>
      <c r="O261" s="3134"/>
      <c r="P261" s="3134">
        <v>100</v>
      </c>
      <c r="Q261" s="3134"/>
      <c r="R261" s="3134"/>
      <c r="S261" s="3134"/>
      <c r="T261" s="3134" t="s">
        <v>3862</v>
      </c>
      <c r="U261" s="3134"/>
      <c r="V261" s="3134"/>
      <c r="W261" s="3134"/>
      <c r="X261" s="3134" t="s">
        <v>3862</v>
      </c>
      <c r="Y261" s="3134"/>
      <c r="Z261" s="3134"/>
      <c r="AA261" s="3134"/>
      <c r="AB261" s="3134">
        <v>4</v>
      </c>
      <c r="AC261" s="3134"/>
      <c r="AD261" s="3134"/>
      <c r="AE261" s="3134"/>
      <c r="AF261" s="3134" t="s">
        <v>3862</v>
      </c>
      <c r="AG261" s="3134"/>
      <c r="AH261" s="3134"/>
      <c r="AI261" s="3134"/>
      <c r="AJ261" s="3134" t="s">
        <v>3862</v>
      </c>
      <c r="AK261" s="3134"/>
      <c r="AL261" s="3134"/>
      <c r="AM261" s="3134"/>
      <c r="AN261" s="3134">
        <v>32</v>
      </c>
      <c r="AO261" s="3134"/>
      <c r="AP261" s="3134"/>
      <c r="AQ261" s="3134"/>
      <c r="AR261" s="3134">
        <v>1</v>
      </c>
      <c r="AS261" s="3134"/>
      <c r="AT261" s="3134"/>
      <c r="AU261" s="3135"/>
    </row>
    <row r="262" spans="1:52" ht="14.25" customHeight="1"/>
    <row r="263" spans="1:52" ht="15" customHeight="1">
      <c r="B263" s="179"/>
      <c r="C263" s="74"/>
      <c r="D263" s="162"/>
      <c r="E263" s="162"/>
      <c r="F263" s="162"/>
      <c r="G263" s="49"/>
      <c r="H263" s="49"/>
      <c r="I263" s="49"/>
      <c r="J263" s="74"/>
      <c r="K263" s="74"/>
      <c r="L263" s="74"/>
      <c r="M263" s="49"/>
      <c r="N263" s="49"/>
      <c r="O263" s="49"/>
      <c r="P263" s="74"/>
      <c r="Q263" s="74"/>
      <c r="R263" s="74"/>
      <c r="S263" s="74"/>
      <c r="T263" s="74"/>
      <c r="U263" s="74"/>
      <c r="V263" s="49"/>
      <c r="W263" s="49"/>
      <c r="X263" s="49"/>
      <c r="Y263" s="74"/>
      <c r="Z263" s="74"/>
      <c r="AA263" s="74"/>
      <c r="AB263" s="74"/>
      <c r="AC263" s="74"/>
      <c r="AD263" s="74"/>
      <c r="AE263" s="49"/>
      <c r="AF263" s="49"/>
      <c r="AG263" s="49"/>
      <c r="AH263" s="74"/>
      <c r="AI263" s="74"/>
      <c r="AJ263" s="74"/>
    </row>
    <row r="264" spans="1:52" ht="7.5" customHeight="1"/>
    <row r="265" spans="1:52" ht="15.75" customHeight="1">
      <c r="AW265" s="29"/>
      <c r="AX265" s="43" t="s">
        <v>3863</v>
      </c>
      <c r="AY265" s="43" t="s">
        <v>3864</v>
      </c>
    </row>
    <row r="266" spans="1:52" ht="15.75" customHeight="1">
      <c r="AW266" s="29" t="s">
        <v>977</v>
      </c>
      <c r="AX266" s="159">
        <v>2495</v>
      </c>
      <c r="AY266" s="159">
        <v>291</v>
      </c>
    </row>
    <row r="267" spans="1:52" ht="15.75" customHeight="1">
      <c r="AW267" s="29" t="s">
        <v>4535</v>
      </c>
      <c r="AX267" s="159">
        <v>2367</v>
      </c>
      <c r="AY267" s="159">
        <v>302</v>
      </c>
    </row>
    <row r="268" spans="1:52" ht="15.75" customHeight="1">
      <c r="AW268" s="29" t="s">
        <v>4536</v>
      </c>
      <c r="AX268" s="159">
        <v>2373</v>
      </c>
      <c r="AY268" s="159">
        <v>286</v>
      </c>
    </row>
    <row r="269" spans="1:52" ht="15.75" customHeight="1">
      <c r="AW269" s="29" t="s">
        <v>4537</v>
      </c>
      <c r="AX269" s="159">
        <v>2360</v>
      </c>
      <c r="AY269" s="159">
        <v>233</v>
      </c>
    </row>
    <row r="270" spans="1:52" ht="15.75" customHeight="1">
      <c r="AW270" s="29" t="s">
        <v>2285</v>
      </c>
      <c r="AX270" s="159">
        <v>2227</v>
      </c>
      <c r="AY270" s="159">
        <v>219</v>
      </c>
    </row>
    <row r="271" spans="1:52" ht="15.75" customHeight="1">
      <c r="AW271" s="29" t="s">
        <v>5199</v>
      </c>
      <c r="AX271" s="159">
        <v>2215</v>
      </c>
      <c r="AY271" s="159">
        <v>184</v>
      </c>
    </row>
    <row r="272" spans="1:52" ht="15.75" customHeight="1">
      <c r="AW272" s="29" t="s">
        <v>5200</v>
      </c>
      <c r="AX272" s="159">
        <v>2286</v>
      </c>
      <c r="AY272" s="159">
        <v>163</v>
      </c>
    </row>
    <row r="273" spans="2:51" ht="15.75" customHeight="1">
      <c r="AW273" s="29" t="s">
        <v>5486</v>
      </c>
      <c r="AX273" s="159">
        <v>2298</v>
      </c>
      <c r="AY273" s="159">
        <v>157</v>
      </c>
    </row>
    <row r="274" spans="2:51" ht="15.75" customHeight="1">
      <c r="AW274" s="29" t="s">
        <v>5902</v>
      </c>
      <c r="AX274" s="159">
        <v>2203</v>
      </c>
      <c r="AY274" s="159">
        <v>137</v>
      </c>
    </row>
    <row r="275" spans="2:51" ht="15.75" customHeight="1">
      <c r="AW275" s="29" t="s">
        <v>5903</v>
      </c>
      <c r="AX275" s="159">
        <v>1954</v>
      </c>
      <c r="AY275" s="159">
        <v>137</v>
      </c>
    </row>
    <row r="276" spans="2:51" ht="15.75" customHeight="1"/>
    <row r="277" spans="2:51" ht="15.75" customHeight="1"/>
    <row r="278" spans="2:51" ht="32.1" customHeight="1">
      <c r="B278" s="2927" t="s">
        <v>5941</v>
      </c>
      <c r="C278" s="2927"/>
      <c r="D278" s="2927"/>
      <c r="E278" s="2927"/>
      <c r="F278" s="2927"/>
      <c r="G278" s="2927"/>
      <c r="H278" s="2927"/>
      <c r="I278" s="2927"/>
      <c r="J278" s="2927"/>
      <c r="K278" s="2927"/>
      <c r="L278" s="2927"/>
      <c r="M278" s="2927"/>
      <c r="N278" s="2927"/>
      <c r="O278" s="2927"/>
      <c r="P278" s="2927"/>
      <c r="Q278" s="2927"/>
      <c r="R278" s="2927"/>
      <c r="S278" s="2927"/>
      <c r="T278" s="2927"/>
      <c r="U278" s="2927"/>
      <c r="V278" s="2927"/>
      <c r="W278" s="2927"/>
      <c r="X278" s="2927"/>
      <c r="Y278" s="2927"/>
      <c r="Z278" s="2927"/>
      <c r="AA278" s="2927"/>
      <c r="AB278" s="2927"/>
      <c r="AC278" s="2927"/>
      <c r="AD278" s="2927"/>
      <c r="AE278" s="2927"/>
      <c r="AF278" s="2927"/>
      <c r="AG278" s="2927"/>
      <c r="AH278" s="2927"/>
      <c r="AI278" s="2927"/>
      <c r="AJ278" s="2927"/>
      <c r="AK278" s="2927"/>
      <c r="AL278" s="2927"/>
      <c r="AM278" s="2927"/>
      <c r="AN278" s="2927"/>
      <c r="AO278" s="2927"/>
      <c r="AP278" s="2927"/>
      <c r="AQ278" s="2927"/>
      <c r="AR278" s="2927"/>
      <c r="AS278" s="2927"/>
      <c r="AT278" s="2927"/>
      <c r="AU278" s="2927"/>
    </row>
    <row r="279" spans="2:51" ht="15.75" customHeight="1"/>
    <row r="280" spans="2:51" ht="15.75" customHeight="1"/>
    <row r="281" spans="2:51" ht="15.75" customHeight="1"/>
    <row r="282" spans="2:51" ht="15.75" customHeight="1"/>
    <row r="283" spans="2:51" ht="15.75" customHeight="1"/>
    <row r="284" spans="2:51" ht="15.75" customHeight="1"/>
    <row r="285" spans="2:51" ht="15.75" customHeight="1"/>
    <row r="286" spans="2:51" ht="15.75" customHeight="1"/>
    <row r="287" spans="2:51" ht="15.75" customHeight="1"/>
    <row r="288" spans="2:51"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sheetData>
  <mergeCells count="649">
    <mergeCell ref="AN261:AQ261"/>
    <mergeCell ref="AR261:AU261"/>
    <mergeCell ref="B278:AU278"/>
    <mergeCell ref="C261:G261"/>
    <mergeCell ref="H261:K261"/>
    <mergeCell ref="L261:O261"/>
    <mergeCell ref="P261:S261"/>
    <mergeCell ref="T261:W261"/>
    <mergeCell ref="X261:AA261"/>
    <mergeCell ref="AB261:AE261"/>
    <mergeCell ref="AF261:AI261"/>
    <mergeCell ref="AJ261:AM261"/>
    <mergeCell ref="AN259:AQ259"/>
    <mergeCell ref="AR259:AU259"/>
    <mergeCell ref="C260:G260"/>
    <mergeCell ref="H260:K260"/>
    <mergeCell ref="L260:O260"/>
    <mergeCell ref="P260:S260"/>
    <mergeCell ref="T260:W260"/>
    <mergeCell ref="X260:AA260"/>
    <mergeCell ref="AB260:AE260"/>
    <mergeCell ref="AF260:AI260"/>
    <mergeCell ref="AJ260:AM260"/>
    <mergeCell ref="AN260:AQ260"/>
    <mergeCell ref="AR260:AU260"/>
    <mergeCell ref="C259:G259"/>
    <mergeCell ref="H259:K259"/>
    <mergeCell ref="L259:O259"/>
    <mergeCell ref="P259:S259"/>
    <mergeCell ref="T259:W259"/>
    <mergeCell ref="X259:AA259"/>
    <mergeCell ref="AB259:AE259"/>
    <mergeCell ref="AF259:AI259"/>
    <mergeCell ref="AJ259:AM259"/>
    <mergeCell ref="B249:P249"/>
    <mergeCell ref="B250:B258"/>
    <mergeCell ref="C250:G250"/>
    <mergeCell ref="H250:AU250"/>
    <mergeCell ref="C251:G258"/>
    <mergeCell ref="H251:K258"/>
    <mergeCell ref="L251:AU251"/>
    <mergeCell ref="L252:O258"/>
    <mergeCell ref="P252:S258"/>
    <mergeCell ref="T252:W258"/>
    <mergeCell ref="X252:AA258"/>
    <mergeCell ref="AB252:AE258"/>
    <mergeCell ref="AF252:AI258"/>
    <mergeCell ref="AJ252:AM258"/>
    <mergeCell ref="AN252:AU253"/>
    <mergeCell ref="AN254:AQ258"/>
    <mergeCell ref="AR254:AU258"/>
    <mergeCell ref="Z242:AB242"/>
    <mergeCell ref="AC242:AE242"/>
    <mergeCell ref="AF242:AH242"/>
    <mergeCell ref="AI242:AK242"/>
    <mergeCell ref="AL242:AN242"/>
    <mergeCell ref="AO242:AQ242"/>
    <mergeCell ref="AR242:AT242"/>
    <mergeCell ref="B244:AT244"/>
    <mergeCell ref="B247:AS247"/>
    <mergeCell ref="C242:D242"/>
    <mergeCell ref="E242:F242"/>
    <mergeCell ref="G242:H242"/>
    <mergeCell ref="I242:J242"/>
    <mergeCell ref="K242:M242"/>
    <mergeCell ref="N242:P242"/>
    <mergeCell ref="Q242:S242"/>
    <mergeCell ref="T242:V242"/>
    <mergeCell ref="W242:Y242"/>
    <mergeCell ref="Z240:AB240"/>
    <mergeCell ref="AC240:AE240"/>
    <mergeCell ref="AF240:AH240"/>
    <mergeCell ref="AI240:AK240"/>
    <mergeCell ref="AL240:AN240"/>
    <mergeCell ref="AO240:AQ240"/>
    <mergeCell ref="AR240:AT240"/>
    <mergeCell ref="C241:D241"/>
    <mergeCell ref="E241:F241"/>
    <mergeCell ref="G241:H241"/>
    <mergeCell ref="I241:J241"/>
    <mergeCell ref="K241:M241"/>
    <mergeCell ref="N241:P241"/>
    <mergeCell ref="Q241:S241"/>
    <mergeCell ref="T241:V241"/>
    <mergeCell ref="W241:Y241"/>
    <mergeCell ref="Z241:AB241"/>
    <mergeCell ref="AC241:AE241"/>
    <mergeCell ref="AF241:AH241"/>
    <mergeCell ref="AI241:AK241"/>
    <mergeCell ref="AL241:AN241"/>
    <mergeCell ref="AO241:AQ241"/>
    <mergeCell ref="AR241:AT241"/>
    <mergeCell ref="C240:D240"/>
    <mergeCell ref="E240:F240"/>
    <mergeCell ref="G240:H240"/>
    <mergeCell ref="I240:J240"/>
    <mergeCell ref="K240:M240"/>
    <mergeCell ref="N240:P240"/>
    <mergeCell ref="Q240:S240"/>
    <mergeCell ref="T240:V240"/>
    <mergeCell ref="W240:Y240"/>
    <mergeCell ref="B232:B239"/>
    <mergeCell ref="C232:J232"/>
    <mergeCell ref="K232:AT232"/>
    <mergeCell ref="C233:D239"/>
    <mergeCell ref="E233:F239"/>
    <mergeCell ref="G233:H239"/>
    <mergeCell ref="I233:J239"/>
    <mergeCell ref="K233:M239"/>
    <mergeCell ref="N233:V233"/>
    <mergeCell ref="W233:AT233"/>
    <mergeCell ref="N235:P238"/>
    <mergeCell ref="Q235:S238"/>
    <mergeCell ref="T235:V238"/>
    <mergeCell ref="W235:Y238"/>
    <mergeCell ref="Z235:AB238"/>
    <mergeCell ref="AC235:AE238"/>
    <mergeCell ref="AF235:AH238"/>
    <mergeCell ref="AI235:AK238"/>
    <mergeCell ref="AL235:AN238"/>
    <mergeCell ref="AO235:AQ238"/>
    <mergeCell ref="AR235:AT238"/>
    <mergeCell ref="AD208:AF208"/>
    <mergeCell ref="AG208:AJ208"/>
    <mergeCell ref="AK208:AM208"/>
    <mergeCell ref="AN208:AP208"/>
    <mergeCell ref="AQ208:AS208"/>
    <mergeCell ref="B224:AU224"/>
    <mergeCell ref="B225:AU225"/>
    <mergeCell ref="B229:AT229"/>
    <mergeCell ref="B231:P231"/>
    <mergeCell ref="C208:E208"/>
    <mergeCell ref="F208:H208"/>
    <mergeCell ref="I208:K208"/>
    <mergeCell ref="L208:N208"/>
    <mergeCell ref="O208:Q208"/>
    <mergeCell ref="R208:T208"/>
    <mergeCell ref="U208:W208"/>
    <mergeCell ref="X208:Z208"/>
    <mergeCell ref="AA208:AC208"/>
    <mergeCell ref="AQ206:AS206"/>
    <mergeCell ref="C207:E207"/>
    <mergeCell ref="F207:H207"/>
    <mergeCell ref="I207:K207"/>
    <mergeCell ref="L207:N207"/>
    <mergeCell ref="O207:Q207"/>
    <mergeCell ref="R207:T207"/>
    <mergeCell ref="U207:W207"/>
    <mergeCell ref="X207:Z207"/>
    <mergeCell ref="AA207:AC207"/>
    <mergeCell ref="AD207:AF207"/>
    <mergeCell ref="AG207:AJ207"/>
    <mergeCell ref="AK207:AM207"/>
    <mergeCell ref="AN207:AP207"/>
    <mergeCell ref="AQ207:AS207"/>
    <mergeCell ref="C206:E206"/>
    <mergeCell ref="F206:H206"/>
    <mergeCell ref="I206:K206"/>
    <mergeCell ref="L206:N206"/>
    <mergeCell ref="O206:Q206"/>
    <mergeCell ref="R206:T206"/>
    <mergeCell ref="U206:W206"/>
    <mergeCell ref="X206:Z206"/>
    <mergeCell ref="AA206:AC206"/>
    <mergeCell ref="R204:AF204"/>
    <mergeCell ref="AG204:AS204"/>
    <mergeCell ref="C205:E205"/>
    <mergeCell ref="F205:H205"/>
    <mergeCell ref="I205:K205"/>
    <mergeCell ref="L205:N205"/>
    <mergeCell ref="O205:Q205"/>
    <mergeCell ref="R205:T205"/>
    <mergeCell ref="U205:W205"/>
    <mergeCell ref="X205:Z205"/>
    <mergeCell ref="AA205:AC205"/>
    <mergeCell ref="AD205:AF205"/>
    <mergeCell ref="AG205:AJ205"/>
    <mergeCell ref="AK205:AM205"/>
    <mergeCell ref="AN205:AP205"/>
    <mergeCell ref="AQ205:AS205"/>
    <mergeCell ref="AD206:AF206"/>
    <mergeCell ref="AG206:AJ206"/>
    <mergeCell ref="AK206:AM206"/>
    <mergeCell ref="AN206:AP206"/>
    <mergeCell ref="AM178:AP178"/>
    <mergeCell ref="AQ178:AT178"/>
    <mergeCell ref="B194:AU194"/>
    <mergeCell ref="B195:AU195"/>
    <mergeCell ref="B196:AU196"/>
    <mergeCell ref="B197:AU197"/>
    <mergeCell ref="B200:AU200"/>
    <mergeCell ref="B201:AU201"/>
    <mergeCell ref="B203:P203"/>
    <mergeCell ref="C178:F178"/>
    <mergeCell ref="G178:J178"/>
    <mergeCell ref="K178:N178"/>
    <mergeCell ref="O178:R178"/>
    <mergeCell ref="S178:V178"/>
    <mergeCell ref="W178:Z178"/>
    <mergeCell ref="AA178:AD178"/>
    <mergeCell ref="AE178:AH178"/>
    <mergeCell ref="AI178:AL178"/>
    <mergeCell ref="B204:B205"/>
    <mergeCell ref="C204:Q204"/>
    <mergeCell ref="AM176:AP176"/>
    <mergeCell ref="AQ176:AT176"/>
    <mergeCell ref="C177:F177"/>
    <mergeCell ref="G177:J177"/>
    <mergeCell ref="K177:N177"/>
    <mergeCell ref="O177:R177"/>
    <mergeCell ref="S177:V177"/>
    <mergeCell ref="W177:Z177"/>
    <mergeCell ref="AA177:AD177"/>
    <mergeCell ref="AE177:AH177"/>
    <mergeCell ref="AI177:AL177"/>
    <mergeCell ref="AM177:AP177"/>
    <mergeCell ref="AQ177:AT177"/>
    <mergeCell ref="C176:F176"/>
    <mergeCell ref="G176:J176"/>
    <mergeCell ref="K176:N176"/>
    <mergeCell ref="O176:R176"/>
    <mergeCell ref="S176:V176"/>
    <mergeCell ref="W176:Z176"/>
    <mergeCell ref="AA176:AD176"/>
    <mergeCell ref="AE176:AH176"/>
    <mergeCell ref="AI176:AL176"/>
    <mergeCell ref="B168:AM168"/>
    <mergeCell ref="B170:AU170"/>
    <mergeCell ref="B171:AU171"/>
    <mergeCell ref="B173:J173"/>
    <mergeCell ref="B174:B175"/>
    <mergeCell ref="C174:R174"/>
    <mergeCell ref="S174:AL174"/>
    <mergeCell ref="AM174:AP175"/>
    <mergeCell ref="AQ174:AT175"/>
    <mergeCell ref="C175:F175"/>
    <mergeCell ref="G175:J175"/>
    <mergeCell ref="K175:N175"/>
    <mergeCell ref="O175:R175"/>
    <mergeCell ref="S175:V175"/>
    <mergeCell ref="W175:Z175"/>
    <mergeCell ref="AA175:AD175"/>
    <mergeCell ref="AE175:AH175"/>
    <mergeCell ref="AI175:AL175"/>
    <mergeCell ref="AP166:AR166"/>
    <mergeCell ref="C167:E167"/>
    <mergeCell ref="F167:H167"/>
    <mergeCell ref="I167:K167"/>
    <mergeCell ref="L167:N167"/>
    <mergeCell ref="O167:Q167"/>
    <mergeCell ref="R167:T167"/>
    <mergeCell ref="U167:W167"/>
    <mergeCell ref="X167:Z167"/>
    <mergeCell ref="AA167:AC167"/>
    <mergeCell ref="AD167:AF167"/>
    <mergeCell ref="AG167:AI167"/>
    <mergeCell ref="AJ167:AL167"/>
    <mergeCell ref="AM167:AO167"/>
    <mergeCell ref="AP167:AR167"/>
    <mergeCell ref="C166:E166"/>
    <mergeCell ref="F166:H166"/>
    <mergeCell ref="I166:K166"/>
    <mergeCell ref="L166:N166"/>
    <mergeCell ref="O166:Q166"/>
    <mergeCell ref="R166:T166"/>
    <mergeCell ref="U166:W166"/>
    <mergeCell ref="X166:Z166"/>
    <mergeCell ref="AA166:AC166"/>
    <mergeCell ref="AG164:AI164"/>
    <mergeCell ref="AJ164:AL164"/>
    <mergeCell ref="AM164:AO164"/>
    <mergeCell ref="AP164:AR164"/>
    <mergeCell ref="C165:E165"/>
    <mergeCell ref="F165:H165"/>
    <mergeCell ref="I165:K165"/>
    <mergeCell ref="L165:N165"/>
    <mergeCell ref="O165:Q165"/>
    <mergeCell ref="R165:T165"/>
    <mergeCell ref="U165:W165"/>
    <mergeCell ref="X165:Z165"/>
    <mergeCell ref="AA165:AC165"/>
    <mergeCell ref="AD165:AF165"/>
    <mergeCell ref="AG165:AI165"/>
    <mergeCell ref="AJ165:AL165"/>
    <mergeCell ref="AM165:AO165"/>
    <mergeCell ref="AP165:AR165"/>
    <mergeCell ref="R164:T164"/>
    <mergeCell ref="X164:Z164"/>
    <mergeCell ref="AA164:AC164"/>
    <mergeCell ref="AD164:AF164"/>
    <mergeCell ref="AD166:AF166"/>
    <mergeCell ref="AG166:AI166"/>
    <mergeCell ref="AJ166:AL166"/>
    <mergeCell ref="AM166:AO166"/>
    <mergeCell ref="B157:AU157"/>
    <mergeCell ref="B160:AU160"/>
    <mergeCell ref="B161:J161"/>
    <mergeCell ref="B162:B164"/>
    <mergeCell ref="C162:E164"/>
    <mergeCell ref="F162:T162"/>
    <mergeCell ref="U162:AI162"/>
    <mergeCell ref="AJ162:AR162"/>
    <mergeCell ref="F163:H164"/>
    <mergeCell ref="I163:Q163"/>
    <mergeCell ref="R163:T163"/>
    <mergeCell ref="U163:W164"/>
    <mergeCell ref="X163:AF163"/>
    <mergeCell ref="AG163:AI163"/>
    <mergeCell ref="AJ163:AL163"/>
    <mergeCell ref="AM163:AO163"/>
    <mergeCell ref="AP163:AR163"/>
    <mergeCell ref="I164:K164"/>
    <mergeCell ref="L164:N164"/>
    <mergeCell ref="O164:Q164"/>
    <mergeCell ref="C139:G139"/>
    <mergeCell ref="H139:L139"/>
    <mergeCell ref="M139:Q139"/>
    <mergeCell ref="R139:V139"/>
    <mergeCell ref="W139:AA139"/>
    <mergeCell ref="AB139:AF139"/>
    <mergeCell ref="AG139:AK139"/>
    <mergeCell ref="B155:AU155"/>
    <mergeCell ref="B156:AU156"/>
    <mergeCell ref="C137:G137"/>
    <mergeCell ref="H137:L137"/>
    <mergeCell ref="M137:Q137"/>
    <mergeCell ref="R137:V137"/>
    <mergeCell ref="W137:AA137"/>
    <mergeCell ref="AB137:AF137"/>
    <mergeCell ref="AG137:AK137"/>
    <mergeCell ref="C138:G138"/>
    <mergeCell ref="H138:L138"/>
    <mergeCell ref="M138:Q138"/>
    <mergeCell ref="R138:V138"/>
    <mergeCell ref="W138:AA138"/>
    <mergeCell ref="AB138:AF138"/>
    <mergeCell ref="AG138:AK138"/>
    <mergeCell ref="B132:AU132"/>
    <mergeCell ref="B134:J134"/>
    <mergeCell ref="B135:B136"/>
    <mergeCell ref="C135:G136"/>
    <mergeCell ref="H135:L136"/>
    <mergeCell ref="M135:Q136"/>
    <mergeCell ref="R135:V136"/>
    <mergeCell ref="W135:AK135"/>
    <mergeCell ref="W136:AA136"/>
    <mergeCell ref="AB136:AF136"/>
    <mergeCell ref="AG136:AK136"/>
    <mergeCell ref="C128:H128"/>
    <mergeCell ref="I128:O128"/>
    <mergeCell ref="P128:V128"/>
    <mergeCell ref="W128:AC128"/>
    <mergeCell ref="C129:H129"/>
    <mergeCell ref="P129:V129"/>
    <mergeCell ref="W129:AC129"/>
    <mergeCell ref="B131:AU131"/>
    <mergeCell ref="I129:O129"/>
    <mergeCell ref="B121:AU121"/>
    <mergeCell ref="B122:AU122"/>
    <mergeCell ref="B124:M124"/>
    <mergeCell ref="B125:B126"/>
    <mergeCell ref="C125:H126"/>
    <mergeCell ref="I125:O126"/>
    <mergeCell ref="P125:V126"/>
    <mergeCell ref="W125:AC126"/>
    <mergeCell ref="C127:H127"/>
    <mergeCell ref="I127:O127"/>
    <mergeCell ref="P127:V127"/>
    <mergeCell ref="W127:AC127"/>
    <mergeCell ref="C118:G118"/>
    <mergeCell ref="H118:L118"/>
    <mergeCell ref="M118:Q118"/>
    <mergeCell ref="R118:V118"/>
    <mergeCell ref="W118:AA118"/>
    <mergeCell ref="AB118:AF118"/>
    <mergeCell ref="AG118:AK118"/>
    <mergeCell ref="AL118:AP118"/>
    <mergeCell ref="C119:G119"/>
    <mergeCell ref="H119:L119"/>
    <mergeCell ref="M119:Q119"/>
    <mergeCell ref="R119:V119"/>
    <mergeCell ref="W119:AA119"/>
    <mergeCell ref="AB119:AF119"/>
    <mergeCell ref="AG119:AK119"/>
    <mergeCell ref="AL119:AP119"/>
    <mergeCell ref="C117:G117"/>
    <mergeCell ref="H117:L117"/>
    <mergeCell ref="M117:Q117"/>
    <mergeCell ref="R117:V117"/>
    <mergeCell ref="W117:AA117"/>
    <mergeCell ref="B109:AU109"/>
    <mergeCell ref="B110:AU110"/>
    <mergeCell ref="B111:AU111"/>
    <mergeCell ref="B114:J114"/>
    <mergeCell ref="B115:B116"/>
    <mergeCell ref="C115:Q115"/>
    <mergeCell ref="R115:V115"/>
    <mergeCell ref="W115:AK115"/>
    <mergeCell ref="AL115:AP115"/>
    <mergeCell ref="C116:G116"/>
    <mergeCell ref="H116:L116"/>
    <mergeCell ref="M116:Q116"/>
    <mergeCell ref="R116:V116"/>
    <mergeCell ref="AB117:AF117"/>
    <mergeCell ref="AG117:AK117"/>
    <mergeCell ref="AL117:AP117"/>
    <mergeCell ref="W116:AA116"/>
    <mergeCell ref="AB116:AF116"/>
    <mergeCell ref="AG116:AK116"/>
    <mergeCell ref="AL116:AP116"/>
    <mergeCell ref="AA94:AD94"/>
    <mergeCell ref="AE94:AH94"/>
    <mergeCell ref="AI94:AL94"/>
    <mergeCell ref="AM92:AP92"/>
    <mergeCell ref="C93:F93"/>
    <mergeCell ref="G93:J93"/>
    <mergeCell ref="K93:N93"/>
    <mergeCell ref="O93:R93"/>
    <mergeCell ref="S93:V93"/>
    <mergeCell ref="W93:Z93"/>
    <mergeCell ref="AA93:AD93"/>
    <mergeCell ref="AE93:AH93"/>
    <mergeCell ref="AI93:AL93"/>
    <mergeCell ref="AM93:AP93"/>
    <mergeCell ref="C92:F92"/>
    <mergeCell ref="G92:J92"/>
    <mergeCell ref="K92:N92"/>
    <mergeCell ref="O92:R92"/>
    <mergeCell ref="S92:V92"/>
    <mergeCell ref="W92:Z92"/>
    <mergeCell ref="AA92:AD92"/>
    <mergeCell ref="AE92:AH92"/>
    <mergeCell ref="AI92:AL92"/>
    <mergeCell ref="AM94:AP94"/>
    <mergeCell ref="B87:AU87"/>
    <mergeCell ref="B89:J89"/>
    <mergeCell ref="B90:B91"/>
    <mergeCell ref="C90:F91"/>
    <mergeCell ref="G90:J91"/>
    <mergeCell ref="K90:N91"/>
    <mergeCell ref="O90:R91"/>
    <mergeCell ref="S90:V91"/>
    <mergeCell ref="W90:Z91"/>
    <mergeCell ref="AA90:AD91"/>
    <mergeCell ref="AE90:AP90"/>
    <mergeCell ref="AE91:AH91"/>
    <mergeCell ref="AI91:AL91"/>
    <mergeCell ref="AM91:AP91"/>
    <mergeCell ref="C94:F94"/>
    <mergeCell ref="G94:J94"/>
    <mergeCell ref="K94:N94"/>
    <mergeCell ref="O94:R94"/>
    <mergeCell ref="S94:V94"/>
    <mergeCell ref="W94:Z94"/>
    <mergeCell ref="C83:H83"/>
    <mergeCell ref="I83:O83"/>
    <mergeCell ref="P83:V83"/>
    <mergeCell ref="W83:AC83"/>
    <mergeCell ref="C84:H84"/>
    <mergeCell ref="I84:O84"/>
    <mergeCell ref="P84:V84"/>
    <mergeCell ref="W84:AC84"/>
    <mergeCell ref="B86:AU86"/>
    <mergeCell ref="B78:AU78"/>
    <mergeCell ref="B79:L79"/>
    <mergeCell ref="B80:B81"/>
    <mergeCell ref="C80:H81"/>
    <mergeCell ref="I80:O81"/>
    <mergeCell ref="P80:V81"/>
    <mergeCell ref="W80:AC81"/>
    <mergeCell ref="C82:H82"/>
    <mergeCell ref="I82:O82"/>
    <mergeCell ref="P82:V82"/>
    <mergeCell ref="W82:AC82"/>
    <mergeCell ref="C75:G75"/>
    <mergeCell ref="H75:L75"/>
    <mergeCell ref="M75:Q75"/>
    <mergeCell ref="R75:V75"/>
    <mergeCell ref="W75:AA75"/>
    <mergeCell ref="AB75:AF75"/>
    <mergeCell ref="AG75:AK75"/>
    <mergeCell ref="AL75:AP75"/>
    <mergeCell ref="B77:AU77"/>
    <mergeCell ref="C73:G73"/>
    <mergeCell ref="H73:L73"/>
    <mergeCell ref="M73:Q73"/>
    <mergeCell ref="R73:V73"/>
    <mergeCell ref="W73:AA73"/>
    <mergeCell ref="AB73:AF73"/>
    <mergeCell ref="AG73:AK73"/>
    <mergeCell ref="AL73:AP73"/>
    <mergeCell ref="C74:G74"/>
    <mergeCell ref="H74:L74"/>
    <mergeCell ref="M74:Q74"/>
    <mergeCell ref="R74:V74"/>
    <mergeCell ref="W74:AA74"/>
    <mergeCell ref="AB74:AF74"/>
    <mergeCell ref="AG74:AK74"/>
    <mergeCell ref="AL74:AP74"/>
    <mergeCell ref="B60:AU60"/>
    <mergeCell ref="B61:AU61"/>
    <mergeCell ref="B63:AU63"/>
    <mergeCell ref="B64:AU64"/>
    <mergeCell ref="B65:AU65"/>
    <mergeCell ref="B66:AU66"/>
    <mergeCell ref="B67:AU67"/>
    <mergeCell ref="BG69:BH69"/>
    <mergeCell ref="B71:B72"/>
    <mergeCell ref="C71:Q71"/>
    <mergeCell ref="R71:V71"/>
    <mergeCell ref="W71:AK71"/>
    <mergeCell ref="AL71:AP71"/>
    <mergeCell ref="C72:G72"/>
    <mergeCell ref="H72:L72"/>
    <mergeCell ref="M72:Q72"/>
    <mergeCell ref="R72:V72"/>
    <mergeCell ref="W72:AA72"/>
    <mergeCell ref="AB72:AF72"/>
    <mergeCell ref="AG72:AK72"/>
    <mergeCell ref="AL72:AP72"/>
    <mergeCell ref="C58:H58"/>
    <mergeCell ref="I58:O58"/>
    <mergeCell ref="P58:V58"/>
    <mergeCell ref="W58:AC58"/>
    <mergeCell ref="AD58:AJ58"/>
    <mergeCell ref="AK58:AO58"/>
    <mergeCell ref="C59:H59"/>
    <mergeCell ref="I59:O59"/>
    <mergeCell ref="P59:V59"/>
    <mergeCell ref="W59:AC59"/>
    <mergeCell ref="AD59:AJ59"/>
    <mergeCell ref="AK59:AO59"/>
    <mergeCell ref="B54:S54"/>
    <mergeCell ref="B55:B56"/>
    <mergeCell ref="C55:H56"/>
    <mergeCell ref="I55:O56"/>
    <mergeCell ref="P55:V56"/>
    <mergeCell ref="W55:AC56"/>
    <mergeCell ref="AD55:AJ56"/>
    <mergeCell ref="AK55:AO56"/>
    <mergeCell ref="C57:H57"/>
    <mergeCell ref="I57:O57"/>
    <mergeCell ref="P57:V57"/>
    <mergeCell ref="W57:AC57"/>
    <mergeCell ref="AD57:AJ57"/>
    <mergeCell ref="AK57:AO57"/>
    <mergeCell ref="C52:G52"/>
    <mergeCell ref="H52:L52"/>
    <mergeCell ref="M52:Q52"/>
    <mergeCell ref="R52:V52"/>
    <mergeCell ref="W52:AA52"/>
    <mergeCell ref="AB52:AF52"/>
    <mergeCell ref="AG52:AK52"/>
    <mergeCell ref="AL52:AP52"/>
    <mergeCell ref="AQ52:AU52"/>
    <mergeCell ref="C51:G51"/>
    <mergeCell ref="H51:L51"/>
    <mergeCell ref="M51:Q51"/>
    <mergeCell ref="R51:V51"/>
    <mergeCell ref="W51:AA51"/>
    <mergeCell ref="AB51:AF51"/>
    <mergeCell ref="AG51:AK51"/>
    <mergeCell ref="AL51:AP51"/>
    <mergeCell ref="AQ51:AU51"/>
    <mergeCell ref="C50:G50"/>
    <mergeCell ref="H50:L50"/>
    <mergeCell ref="M50:Q50"/>
    <mergeCell ref="R50:V50"/>
    <mergeCell ref="W50:AA50"/>
    <mergeCell ref="AB50:AF50"/>
    <mergeCell ref="AG50:AK50"/>
    <mergeCell ref="AL50:AP50"/>
    <mergeCell ref="AQ50:AU50"/>
    <mergeCell ref="B24:AU24"/>
    <mergeCell ref="B25:AU25"/>
    <mergeCell ref="B41:AU41"/>
    <mergeCell ref="B42:AU42"/>
    <mergeCell ref="B43:AU43"/>
    <mergeCell ref="AT46:AU46"/>
    <mergeCell ref="B47:R47"/>
    <mergeCell ref="B48:B49"/>
    <mergeCell ref="C48:Q48"/>
    <mergeCell ref="R48:V48"/>
    <mergeCell ref="W48:AK48"/>
    <mergeCell ref="AL48:AU48"/>
    <mergeCell ref="C49:G49"/>
    <mergeCell ref="H49:L49"/>
    <mergeCell ref="M49:Q49"/>
    <mergeCell ref="R49:V49"/>
    <mergeCell ref="W49:AA49"/>
    <mergeCell ref="AB49:AF49"/>
    <mergeCell ref="AG49:AK49"/>
    <mergeCell ref="AL49:AP49"/>
    <mergeCell ref="AQ49:AU49"/>
    <mergeCell ref="C22:H22"/>
    <mergeCell ref="I22:O22"/>
    <mergeCell ref="P22:V22"/>
    <mergeCell ref="W22:AC22"/>
    <mergeCell ref="AD22:AI22"/>
    <mergeCell ref="C23:H23"/>
    <mergeCell ref="I23:O23"/>
    <mergeCell ref="P23:V23"/>
    <mergeCell ref="W23:AC23"/>
    <mergeCell ref="AD23:AI23"/>
    <mergeCell ref="B19:B20"/>
    <mergeCell ref="C19:H20"/>
    <mergeCell ref="I19:O20"/>
    <mergeCell ref="P19:V20"/>
    <mergeCell ref="W19:AC20"/>
    <mergeCell ref="AD19:AI20"/>
    <mergeCell ref="C21:H21"/>
    <mergeCell ref="I21:O21"/>
    <mergeCell ref="P21:V21"/>
    <mergeCell ref="W21:AC21"/>
    <mergeCell ref="AD21:AI21"/>
    <mergeCell ref="C13:H13"/>
    <mergeCell ref="I13:N13"/>
    <mergeCell ref="O13:T13"/>
    <mergeCell ref="U13:Z13"/>
    <mergeCell ref="AA13:AF13"/>
    <mergeCell ref="AG13:AL13"/>
    <mergeCell ref="B15:AU15"/>
    <mergeCell ref="B16:AU16"/>
    <mergeCell ref="B18:M18"/>
    <mergeCell ref="C11:H11"/>
    <mergeCell ref="I11:N11"/>
    <mergeCell ref="O11:T11"/>
    <mergeCell ref="U11:Z11"/>
    <mergeCell ref="AA11:AF11"/>
    <mergeCell ref="AG11:AL11"/>
    <mergeCell ref="C12:H12"/>
    <mergeCell ref="I12:N12"/>
    <mergeCell ref="O12:T12"/>
    <mergeCell ref="U12:Z12"/>
    <mergeCell ref="AA12:AF12"/>
    <mergeCell ref="AG12:AL12"/>
    <mergeCell ref="B5:AU5"/>
    <mergeCell ref="AT7:AU7"/>
    <mergeCell ref="BG7:BH7"/>
    <mergeCell ref="B8:J8"/>
    <mergeCell ref="B9:B10"/>
    <mergeCell ref="C9:H10"/>
    <mergeCell ref="I9:N10"/>
    <mergeCell ref="O9:T10"/>
    <mergeCell ref="U9:Z10"/>
    <mergeCell ref="AA9:AL9"/>
    <mergeCell ref="AQ9:AS9"/>
    <mergeCell ref="AA10:AF10"/>
    <mergeCell ref="AG10:AL10"/>
  </mergeCells>
  <phoneticPr fontId="2"/>
  <pageMargins left="0.59055118110236227" right="0.59055118110236227" top="0.39370078740157483" bottom="0.39370078740157483" header="0.19685039370078741" footer="0.19685039370078741"/>
  <pageSetup paperSize="9" scale="91" orientation="portrait" r:id="rId1"/>
  <headerFooter alignWithMargins="0">
    <oddFooter>&amp;C&amp;P</oddFooter>
  </headerFooter>
  <rowBreaks count="5" manualBreakCount="5">
    <brk id="44" max="16383" man="1"/>
    <brk id="95" max="46" man="1"/>
    <brk id="140" max="46" man="1"/>
    <brk id="179" max="16383" man="1"/>
    <brk id="226" max="16383" man="1"/>
  </rowBreaks>
  <colBreaks count="1" manualBreakCount="1">
    <brk id="47" max="27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R33"/>
  <sheetViews>
    <sheetView showGridLines="0" view="pageBreakPreview" topLeftCell="A16" zoomScale="80" zoomScaleSheetLayoutView="80" workbookViewId="0">
      <selection activeCell="J11" sqref="J11"/>
    </sheetView>
  </sheetViews>
  <sheetFormatPr defaultColWidth="9" defaultRowHeight="13.5"/>
  <cols>
    <col min="1" max="1" width="4" style="246" customWidth="1"/>
    <col min="2" max="2" width="20.25" style="246" customWidth="1"/>
    <col min="3" max="8" width="9.125" style="246" customWidth="1"/>
    <col min="9" max="11" width="9.125" style="683" customWidth="1"/>
    <col min="12" max="14" width="9.125" style="246" customWidth="1"/>
    <col min="15" max="15" width="4.875" style="246" customWidth="1"/>
    <col min="16" max="16" width="9" style="246" customWidth="1"/>
    <col min="17" max="16384" width="9" style="9"/>
  </cols>
  <sheetData>
    <row r="1" spans="1:18" s="108" customFormat="1" ht="15.75" customHeight="1">
      <c r="A1" s="757"/>
      <c r="B1" s="312"/>
      <c r="C1" s="312"/>
      <c r="D1" s="312"/>
      <c r="E1" s="312"/>
      <c r="F1" s="312"/>
      <c r="G1" s="312"/>
      <c r="H1" s="312"/>
      <c r="I1" s="758"/>
      <c r="J1" s="758"/>
      <c r="K1" s="758"/>
      <c r="L1" s="312"/>
      <c r="M1" s="312"/>
      <c r="N1" s="312"/>
      <c r="O1" s="312"/>
      <c r="P1" s="312"/>
    </row>
    <row r="2" spans="1:18" ht="35.1" customHeight="1">
      <c r="A2" s="3442" t="s">
        <v>2068</v>
      </c>
      <c r="B2" s="3303"/>
      <c r="C2" s="3266" t="s">
        <v>2915</v>
      </c>
      <c r="D2" s="3267"/>
      <c r="E2" s="3267"/>
      <c r="F2" s="3267"/>
      <c r="G2" s="3267"/>
      <c r="H2" s="3267"/>
      <c r="I2" s="3267"/>
      <c r="J2" s="3267"/>
      <c r="K2" s="3267"/>
      <c r="L2" s="3267"/>
      <c r="M2" s="3267"/>
      <c r="N2" s="3271"/>
    </row>
    <row r="3" spans="1:18" ht="35.1" customHeight="1">
      <c r="A3" s="3443"/>
      <c r="B3" s="3445"/>
      <c r="C3" s="3777" t="s">
        <v>1630</v>
      </c>
      <c r="D3" s="3778"/>
      <c r="E3" s="3779"/>
      <c r="F3" s="3392" t="s">
        <v>2921</v>
      </c>
      <c r="G3" s="3392"/>
      <c r="H3" s="3314"/>
      <c r="I3" s="3392" t="s">
        <v>1181</v>
      </c>
      <c r="J3" s="3392"/>
      <c r="K3" s="3314"/>
      <c r="L3" s="3313" t="s">
        <v>1184</v>
      </c>
      <c r="M3" s="3392"/>
      <c r="N3" s="3315"/>
    </row>
    <row r="4" spans="1:18" ht="35.1" customHeight="1">
      <c r="A4" s="3446"/>
      <c r="B4" s="3305"/>
      <c r="C4" s="334" t="s">
        <v>1239</v>
      </c>
      <c r="D4" s="334" t="s">
        <v>2918</v>
      </c>
      <c r="E4" s="335" t="s">
        <v>2920</v>
      </c>
      <c r="F4" s="759" t="s">
        <v>1239</v>
      </c>
      <c r="G4" s="258" t="s">
        <v>2918</v>
      </c>
      <c r="H4" s="259" t="s">
        <v>2920</v>
      </c>
      <c r="I4" s="759" t="s">
        <v>1239</v>
      </c>
      <c r="J4" s="256" t="s">
        <v>2918</v>
      </c>
      <c r="K4" s="760" t="s">
        <v>2920</v>
      </c>
      <c r="L4" s="256" t="s">
        <v>1239</v>
      </c>
      <c r="M4" s="258" t="s">
        <v>2918</v>
      </c>
      <c r="N4" s="260" t="s">
        <v>2920</v>
      </c>
      <c r="P4" s="761"/>
      <c r="Q4" s="167"/>
      <c r="R4" s="167"/>
    </row>
    <row r="5" spans="1:18" ht="35.1" customHeight="1">
      <c r="A5" s="3441" t="s">
        <v>1095</v>
      </c>
      <c r="B5" s="762" t="s">
        <v>1239</v>
      </c>
      <c r="C5" s="616">
        <f t="shared" ref="C5:N5" si="0">SUM(C6:C16)</f>
        <v>4280</v>
      </c>
      <c r="D5" s="474">
        <f t="shared" si="0"/>
        <v>1442</v>
      </c>
      <c r="E5" s="476">
        <f t="shared" si="0"/>
        <v>2838</v>
      </c>
      <c r="F5" s="479">
        <f t="shared" si="0"/>
        <v>28</v>
      </c>
      <c r="G5" s="478">
        <f t="shared" si="0"/>
        <v>11</v>
      </c>
      <c r="H5" s="479">
        <f t="shared" si="0"/>
        <v>17</v>
      </c>
      <c r="I5" s="479">
        <f t="shared" si="0"/>
        <v>4252</v>
      </c>
      <c r="J5" s="498">
        <f t="shared" si="0"/>
        <v>1431</v>
      </c>
      <c r="K5" s="499">
        <f t="shared" si="0"/>
        <v>2821</v>
      </c>
      <c r="L5" s="679">
        <f t="shared" si="0"/>
        <v>0</v>
      </c>
      <c r="M5" s="478">
        <f t="shared" si="0"/>
        <v>0</v>
      </c>
      <c r="N5" s="367">
        <f t="shared" si="0"/>
        <v>0</v>
      </c>
    </row>
    <row r="6" spans="1:18" ht="35.1" customHeight="1">
      <c r="A6" s="3433"/>
      <c r="B6" s="763" t="s">
        <v>298</v>
      </c>
      <c r="C6" s="623">
        <f t="shared" ref="C6:C17" si="1">D6+E6</f>
        <v>249</v>
      </c>
      <c r="D6" s="409">
        <f t="shared" ref="D6:E17" si="2">G6+J6+M6</f>
        <v>210</v>
      </c>
      <c r="E6" s="410">
        <f t="shared" si="2"/>
        <v>39</v>
      </c>
      <c r="F6" s="411">
        <f t="shared" ref="F6:F17" si="3">G6+H6</f>
        <v>0</v>
      </c>
      <c r="G6" s="412">
        <v>0</v>
      </c>
      <c r="H6" s="411">
        <v>0</v>
      </c>
      <c r="I6" s="411">
        <f t="shared" ref="I6:I17" si="4">J6+K6</f>
        <v>249</v>
      </c>
      <c r="J6" s="414">
        <v>210</v>
      </c>
      <c r="K6" s="502">
        <v>39</v>
      </c>
      <c r="L6" s="413">
        <f t="shared" ref="L6:L17" si="5">M6+N6</f>
        <v>0</v>
      </c>
      <c r="M6" s="412">
        <v>0</v>
      </c>
      <c r="N6" s="375">
        <v>0</v>
      </c>
    </row>
    <row r="7" spans="1:18" ht="35.1" customHeight="1">
      <c r="A7" s="3433"/>
      <c r="B7" s="763" t="s">
        <v>2993</v>
      </c>
      <c r="C7" s="623">
        <f t="shared" si="1"/>
        <v>0</v>
      </c>
      <c r="D7" s="409">
        <f t="shared" si="2"/>
        <v>0</v>
      </c>
      <c r="E7" s="410">
        <f t="shared" si="2"/>
        <v>0</v>
      </c>
      <c r="F7" s="411">
        <f t="shared" si="3"/>
        <v>0</v>
      </c>
      <c r="G7" s="412">
        <v>0</v>
      </c>
      <c r="H7" s="411">
        <v>0</v>
      </c>
      <c r="I7" s="411">
        <f t="shared" si="4"/>
        <v>0</v>
      </c>
      <c r="J7" s="414">
        <v>0</v>
      </c>
      <c r="K7" s="502">
        <v>0</v>
      </c>
      <c r="L7" s="413">
        <f t="shared" si="5"/>
        <v>0</v>
      </c>
      <c r="M7" s="412">
        <v>0</v>
      </c>
      <c r="N7" s="375">
        <v>0</v>
      </c>
    </row>
    <row r="8" spans="1:18" ht="35.1" customHeight="1">
      <c r="A8" s="3433"/>
      <c r="B8" s="763" t="s">
        <v>2995</v>
      </c>
      <c r="C8" s="623">
        <f t="shared" si="1"/>
        <v>256</v>
      </c>
      <c r="D8" s="409">
        <f t="shared" si="2"/>
        <v>205</v>
      </c>
      <c r="E8" s="410">
        <f t="shared" si="2"/>
        <v>51</v>
      </c>
      <c r="F8" s="411">
        <f t="shared" si="3"/>
        <v>1</v>
      </c>
      <c r="G8" s="412">
        <v>1</v>
      </c>
      <c r="H8" s="411">
        <v>0</v>
      </c>
      <c r="I8" s="411">
        <f t="shared" si="4"/>
        <v>255</v>
      </c>
      <c r="J8" s="414">
        <v>204</v>
      </c>
      <c r="K8" s="502">
        <v>51</v>
      </c>
      <c r="L8" s="413">
        <f t="shared" si="5"/>
        <v>0</v>
      </c>
      <c r="M8" s="412">
        <v>0</v>
      </c>
      <c r="N8" s="375">
        <v>0</v>
      </c>
    </row>
    <row r="9" spans="1:18" ht="35.1" customHeight="1">
      <c r="A9" s="3433"/>
      <c r="B9" s="763" t="s">
        <v>2990</v>
      </c>
      <c r="C9" s="623">
        <f t="shared" si="1"/>
        <v>1</v>
      </c>
      <c r="D9" s="409">
        <f t="shared" si="2"/>
        <v>1</v>
      </c>
      <c r="E9" s="410">
        <f t="shared" si="2"/>
        <v>0</v>
      </c>
      <c r="F9" s="411">
        <f t="shared" si="3"/>
        <v>1</v>
      </c>
      <c r="G9" s="412">
        <v>1</v>
      </c>
      <c r="H9" s="411">
        <v>0</v>
      </c>
      <c r="I9" s="411">
        <f t="shared" si="4"/>
        <v>0</v>
      </c>
      <c r="J9" s="414">
        <v>0</v>
      </c>
      <c r="K9" s="502">
        <v>0</v>
      </c>
      <c r="L9" s="413">
        <f t="shared" si="5"/>
        <v>0</v>
      </c>
      <c r="M9" s="412">
        <v>0</v>
      </c>
      <c r="N9" s="375">
        <v>0</v>
      </c>
    </row>
    <row r="10" spans="1:18" ht="35.1" customHeight="1">
      <c r="A10" s="3433"/>
      <c r="B10" s="763" t="s">
        <v>712</v>
      </c>
      <c r="C10" s="623">
        <f t="shared" si="1"/>
        <v>0</v>
      </c>
      <c r="D10" s="409">
        <f t="shared" si="2"/>
        <v>0</v>
      </c>
      <c r="E10" s="410">
        <f t="shared" si="2"/>
        <v>0</v>
      </c>
      <c r="F10" s="411">
        <f t="shared" si="3"/>
        <v>0</v>
      </c>
      <c r="G10" s="412">
        <v>0</v>
      </c>
      <c r="H10" s="411">
        <v>0</v>
      </c>
      <c r="I10" s="411">
        <f t="shared" si="4"/>
        <v>0</v>
      </c>
      <c r="J10" s="414">
        <v>0</v>
      </c>
      <c r="K10" s="502">
        <v>0</v>
      </c>
      <c r="L10" s="413">
        <f t="shared" si="5"/>
        <v>0</v>
      </c>
      <c r="M10" s="412">
        <v>0</v>
      </c>
      <c r="N10" s="375">
        <v>0</v>
      </c>
    </row>
    <row r="11" spans="1:18" ht="35.1" customHeight="1">
      <c r="A11" s="3433"/>
      <c r="B11" s="763" t="s">
        <v>2534</v>
      </c>
      <c r="C11" s="623">
        <f t="shared" si="1"/>
        <v>3032</v>
      </c>
      <c r="D11" s="409">
        <f t="shared" si="2"/>
        <v>883</v>
      </c>
      <c r="E11" s="410">
        <f t="shared" si="2"/>
        <v>2149</v>
      </c>
      <c r="F11" s="411">
        <f t="shared" si="3"/>
        <v>24</v>
      </c>
      <c r="G11" s="412">
        <v>9</v>
      </c>
      <c r="H11" s="411">
        <v>15</v>
      </c>
      <c r="I11" s="411">
        <f t="shared" si="4"/>
        <v>3008</v>
      </c>
      <c r="J11" s="414">
        <v>874</v>
      </c>
      <c r="K11" s="502">
        <v>2134</v>
      </c>
      <c r="L11" s="413">
        <f t="shared" si="5"/>
        <v>0</v>
      </c>
      <c r="M11" s="412">
        <v>0</v>
      </c>
      <c r="N11" s="375">
        <v>0</v>
      </c>
    </row>
    <row r="12" spans="1:18" ht="35.1" customHeight="1">
      <c r="A12" s="3433"/>
      <c r="B12" s="763" t="s">
        <v>2992</v>
      </c>
      <c r="C12" s="623">
        <f t="shared" si="1"/>
        <v>0</v>
      </c>
      <c r="D12" s="409">
        <f t="shared" si="2"/>
        <v>0</v>
      </c>
      <c r="E12" s="410">
        <f t="shared" si="2"/>
        <v>0</v>
      </c>
      <c r="F12" s="411">
        <f t="shared" si="3"/>
        <v>0</v>
      </c>
      <c r="G12" s="412">
        <v>0</v>
      </c>
      <c r="H12" s="411">
        <v>0</v>
      </c>
      <c r="I12" s="501">
        <f t="shared" si="4"/>
        <v>0</v>
      </c>
      <c r="J12" s="414">
        <v>0</v>
      </c>
      <c r="K12" s="502">
        <v>0</v>
      </c>
      <c r="L12" s="413">
        <f t="shared" si="5"/>
        <v>0</v>
      </c>
      <c r="M12" s="412">
        <v>0</v>
      </c>
      <c r="N12" s="375">
        <v>0</v>
      </c>
    </row>
    <row r="13" spans="1:18" ht="35.1" customHeight="1">
      <c r="A13" s="3433"/>
      <c r="B13" s="763" t="s">
        <v>2987</v>
      </c>
      <c r="C13" s="623">
        <f t="shared" si="1"/>
        <v>232</v>
      </c>
      <c r="D13" s="409">
        <f t="shared" si="2"/>
        <v>0</v>
      </c>
      <c r="E13" s="410">
        <f t="shared" si="2"/>
        <v>232</v>
      </c>
      <c r="F13" s="411">
        <f t="shared" si="3"/>
        <v>1</v>
      </c>
      <c r="G13" s="412">
        <v>0</v>
      </c>
      <c r="H13" s="411">
        <v>1</v>
      </c>
      <c r="I13" s="501">
        <f t="shared" si="4"/>
        <v>231</v>
      </c>
      <c r="J13" s="414">
        <v>0</v>
      </c>
      <c r="K13" s="502">
        <v>231</v>
      </c>
      <c r="L13" s="413">
        <f t="shared" si="5"/>
        <v>0</v>
      </c>
      <c r="M13" s="412">
        <v>0</v>
      </c>
      <c r="N13" s="375">
        <v>0</v>
      </c>
    </row>
    <row r="14" spans="1:18" ht="35.1" customHeight="1">
      <c r="A14" s="3433"/>
      <c r="B14" s="763" t="s">
        <v>2940</v>
      </c>
      <c r="C14" s="623">
        <f t="shared" si="1"/>
        <v>39</v>
      </c>
      <c r="D14" s="409">
        <f t="shared" si="2"/>
        <v>0</v>
      </c>
      <c r="E14" s="410">
        <f t="shared" si="2"/>
        <v>39</v>
      </c>
      <c r="F14" s="411">
        <f t="shared" si="3"/>
        <v>0</v>
      </c>
      <c r="G14" s="412">
        <v>0</v>
      </c>
      <c r="H14" s="411">
        <v>0</v>
      </c>
      <c r="I14" s="501">
        <f t="shared" si="4"/>
        <v>39</v>
      </c>
      <c r="J14" s="414">
        <v>0</v>
      </c>
      <c r="K14" s="502">
        <v>39</v>
      </c>
      <c r="L14" s="413">
        <f t="shared" si="5"/>
        <v>0</v>
      </c>
      <c r="M14" s="412">
        <v>0</v>
      </c>
      <c r="N14" s="375">
        <v>0</v>
      </c>
    </row>
    <row r="15" spans="1:18" ht="35.1" customHeight="1">
      <c r="A15" s="3433"/>
      <c r="B15" s="763" t="s">
        <v>2984</v>
      </c>
      <c r="C15" s="623">
        <f t="shared" si="1"/>
        <v>29</v>
      </c>
      <c r="D15" s="409">
        <f t="shared" si="2"/>
        <v>1</v>
      </c>
      <c r="E15" s="410">
        <f t="shared" si="2"/>
        <v>28</v>
      </c>
      <c r="F15" s="411">
        <f t="shared" si="3"/>
        <v>1</v>
      </c>
      <c r="G15" s="412">
        <v>0</v>
      </c>
      <c r="H15" s="411">
        <v>1</v>
      </c>
      <c r="I15" s="501">
        <f t="shared" si="4"/>
        <v>28</v>
      </c>
      <c r="J15" s="414">
        <v>1</v>
      </c>
      <c r="K15" s="502">
        <v>27</v>
      </c>
      <c r="L15" s="413">
        <f t="shared" si="5"/>
        <v>0</v>
      </c>
      <c r="M15" s="412">
        <v>0</v>
      </c>
      <c r="N15" s="375">
        <v>0</v>
      </c>
    </row>
    <row r="16" spans="1:18" ht="35.1" customHeight="1">
      <c r="A16" s="3433"/>
      <c r="B16" s="763" t="s">
        <v>2894</v>
      </c>
      <c r="C16" s="623">
        <f t="shared" si="1"/>
        <v>442</v>
      </c>
      <c r="D16" s="409">
        <f t="shared" si="2"/>
        <v>142</v>
      </c>
      <c r="E16" s="410">
        <f t="shared" si="2"/>
        <v>300</v>
      </c>
      <c r="F16" s="411">
        <f t="shared" si="3"/>
        <v>0</v>
      </c>
      <c r="G16" s="412">
        <v>0</v>
      </c>
      <c r="H16" s="411">
        <v>0</v>
      </c>
      <c r="I16" s="501">
        <f t="shared" si="4"/>
        <v>442</v>
      </c>
      <c r="J16" s="414">
        <v>142</v>
      </c>
      <c r="K16" s="502">
        <v>300</v>
      </c>
      <c r="L16" s="413">
        <f t="shared" si="5"/>
        <v>0</v>
      </c>
      <c r="M16" s="412">
        <v>0</v>
      </c>
      <c r="N16" s="375">
        <v>0</v>
      </c>
    </row>
    <row r="17" spans="1:14" ht="35.1" customHeight="1">
      <c r="A17" s="3588"/>
      <c r="B17" s="764" t="s">
        <v>2805</v>
      </c>
      <c r="C17" s="680">
        <f t="shared" si="1"/>
        <v>11</v>
      </c>
      <c r="D17" s="765">
        <f t="shared" si="2"/>
        <v>5</v>
      </c>
      <c r="E17" s="504">
        <f t="shared" si="2"/>
        <v>6</v>
      </c>
      <c r="F17" s="766">
        <f t="shared" si="3"/>
        <v>0</v>
      </c>
      <c r="G17" s="506">
        <v>0</v>
      </c>
      <c r="H17" s="509">
        <v>0</v>
      </c>
      <c r="I17" s="682">
        <f t="shared" si="4"/>
        <v>11</v>
      </c>
      <c r="J17" s="506">
        <v>5</v>
      </c>
      <c r="K17" s="509">
        <v>6</v>
      </c>
      <c r="L17" s="682">
        <f t="shared" si="5"/>
        <v>0</v>
      </c>
      <c r="M17" s="506">
        <v>0</v>
      </c>
      <c r="N17" s="389">
        <v>0</v>
      </c>
    </row>
    <row r="18" spans="1:14" ht="35.1" customHeight="1">
      <c r="A18" s="3442" t="s">
        <v>2068</v>
      </c>
      <c r="B18" s="3303"/>
      <c r="C18" s="3266" t="s">
        <v>2943</v>
      </c>
      <c r="D18" s="3267"/>
      <c r="E18" s="3267"/>
      <c r="F18" s="3267"/>
      <c r="G18" s="3267"/>
      <c r="H18" s="3267"/>
      <c r="I18" s="3267"/>
      <c r="J18" s="3267"/>
      <c r="K18" s="3267"/>
      <c r="L18" s="3267"/>
      <c r="M18" s="3267"/>
      <c r="N18" s="3271"/>
    </row>
    <row r="19" spans="1:14" ht="35.1" customHeight="1">
      <c r="A19" s="3443"/>
      <c r="B19" s="3445"/>
      <c r="C19" s="3777" t="s">
        <v>1630</v>
      </c>
      <c r="D19" s="3778"/>
      <c r="E19" s="3779"/>
      <c r="F19" s="3392" t="s">
        <v>2921</v>
      </c>
      <c r="G19" s="3392"/>
      <c r="H19" s="3314"/>
      <c r="I19" s="3392" t="s">
        <v>1181</v>
      </c>
      <c r="J19" s="3392"/>
      <c r="K19" s="3314"/>
      <c r="L19" s="3313" t="s">
        <v>1184</v>
      </c>
      <c r="M19" s="3392"/>
      <c r="N19" s="3315"/>
    </row>
    <row r="20" spans="1:14" ht="35.1" customHeight="1">
      <c r="A20" s="3446"/>
      <c r="B20" s="3305"/>
      <c r="C20" s="334" t="s">
        <v>1239</v>
      </c>
      <c r="D20" s="334" t="s">
        <v>2918</v>
      </c>
      <c r="E20" s="335" t="s">
        <v>2920</v>
      </c>
      <c r="F20" s="759" t="s">
        <v>1239</v>
      </c>
      <c r="G20" s="258" t="s">
        <v>2918</v>
      </c>
      <c r="H20" s="759" t="s">
        <v>2920</v>
      </c>
      <c r="I20" s="256" t="s">
        <v>1239</v>
      </c>
      <c r="J20" s="256" t="s">
        <v>2918</v>
      </c>
      <c r="K20" s="760" t="s">
        <v>2920</v>
      </c>
      <c r="L20" s="256" t="s">
        <v>1239</v>
      </c>
      <c r="M20" s="258" t="s">
        <v>2918</v>
      </c>
      <c r="N20" s="260" t="s">
        <v>2920</v>
      </c>
    </row>
    <row r="21" spans="1:14" ht="35.1" customHeight="1">
      <c r="A21" s="3441" t="s">
        <v>1095</v>
      </c>
      <c r="B21" s="767" t="s">
        <v>1239</v>
      </c>
      <c r="C21" s="616">
        <f t="shared" ref="C21:N21" si="6">SUM(C22:C32)</f>
        <v>503</v>
      </c>
      <c r="D21" s="474">
        <f t="shared" si="6"/>
        <v>202</v>
      </c>
      <c r="E21" s="476">
        <f t="shared" si="6"/>
        <v>301</v>
      </c>
      <c r="F21" s="477">
        <f t="shared" si="6"/>
        <v>2</v>
      </c>
      <c r="G21" s="478">
        <f t="shared" si="6"/>
        <v>1</v>
      </c>
      <c r="H21" s="479">
        <f t="shared" si="6"/>
        <v>1</v>
      </c>
      <c r="I21" s="477">
        <f t="shared" si="6"/>
        <v>501</v>
      </c>
      <c r="J21" s="498">
        <f t="shared" si="6"/>
        <v>201</v>
      </c>
      <c r="K21" s="500">
        <f t="shared" si="6"/>
        <v>300</v>
      </c>
      <c r="L21" s="679">
        <f t="shared" si="6"/>
        <v>0</v>
      </c>
      <c r="M21" s="478">
        <f t="shared" si="6"/>
        <v>0</v>
      </c>
      <c r="N21" s="367">
        <f t="shared" si="6"/>
        <v>0</v>
      </c>
    </row>
    <row r="22" spans="1:14" ht="35.1" customHeight="1">
      <c r="A22" s="3433"/>
      <c r="B22" s="763" t="s">
        <v>298</v>
      </c>
      <c r="C22" s="623">
        <f t="shared" ref="C22:C33" si="7">D22+E22</f>
        <v>4</v>
      </c>
      <c r="D22" s="409">
        <f t="shared" ref="D22:E33" si="8">G22+J22+M22</f>
        <v>4</v>
      </c>
      <c r="E22" s="410">
        <f t="shared" si="8"/>
        <v>0</v>
      </c>
      <c r="F22" s="501">
        <f t="shared" ref="F22:F33" si="9">G22+H22</f>
        <v>1</v>
      </c>
      <c r="G22" s="412">
        <v>1</v>
      </c>
      <c r="H22" s="411">
        <v>0</v>
      </c>
      <c r="I22" s="501">
        <f t="shared" ref="I22:I33" si="10">J22+K22</f>
        <v>3</v>
      </c>
      <c r="J22" s="414">
        <v>3</v>
      </c>
      <c r="K22" s="415">
        <v>0</v>
      </c>
      <c r="L22" s="413">
        <f t="shared" ref="L22:L33" si="11">M22+N22</f>
        <v>0</v>
      </c>
      <c r="M22" s="412">
        <v>0</v>
      </c>
      <c r="N22" s="375">
        <v>0</v>
      </c>
    </row>
    <row r="23" spans="1:14" ht="35.1" customHeight="1">
      <c r="A23" s="3433"/>
      <c r="B23" s="763" t="s">
        <v>2993</v>
      </c>
      <c r="C23" s="623">
        <f t="shared" si="7"/>
        <v>0</v>
      </c>
      <c r="D23" s="409">
        <f t="shared" si="8"/>
        <v>0</v>
      </c>
      <c r="E23" s="410">
        <f t="shared" si="8"/>
        <v>0</v>
      </c>
      <c r="F23" s="501">
        <f t="shared" si="9"/>
        <v>0</v>
      </c>
      <c r="G23" s="412">
        <v>0</v>
      </c>
      <c r="H23" s="411">
        <v>0</v>
      </c>
      <c r="I23" s="501">
        <f t="shared" si="10"/>
        <v>0</v>
      </c>
      <c r="J23" s="414">
        <v>0</v>
      </c>
      <c r="K23" s="415">
        <v>0</v>
      </c>
      <c r="L23" s="413">
        <f t="shared" si="11"/>
        <v>0</v>
      </c>
      <c r="M23" s="412">
        <v>0</v>
      </c>
      <c r="N23" s="375">
        <v>0</v>
      </c>
    </row>
    <row r="24" spans="1:14" ht="35.1" customHeight="1">
      <c r="A24" s="3433"/>
      <c r="B24" s="763" t="s">
        <v>2995</v>
      </c>
      <c r="C24" s="623">
        <f t="shared" si="7"/>
        <v>10</v>
      </c>
      <c r="D24" s="409">
        <f t="shared" si="8"/>
        <v>9</v>
      </c>
      <c r="E24" s="410">
        <f t="shared" si="8"/>
        <v>1</v>
      </c>
      <c r="F24" s="501">
        <f t="shared" si="9"/>
        <v>0</v>
      </c>
      <c r="G24" s="412">
        <v>0</v>
      </c>
      <c r="H24" s="411">
        <v>0</v>
      </c>
      <c r="I24" s="501">
        <f t="shared" si="10"/>
        <v>10</v>
      </c>
      <c r="J24" s="414">
        <v>9</v>
      </c>
      <c r="K24" s="415">
        <v>1</v>
      </c>
      <c r="L24" s="413">
        <f t="shared" si="11"/>
        <v>0</v>
      </c>
      <c r="M24" s="412">
        <v>0</v>
      </c>
      <c r="N24" s="375">
        <v>0</v>
      </c>
    </row>
    <row r="25" spans="1:14" ht="35.1" customHeight="1">
      <c r="A25" s="3433"/>
      <c r="B25" s="763" t="s">
        <v>2990</v>
      </c>
      <c r="C25" s="623">
        <f t="shared" si="7"/>
        <v>0</v>
      </c>
      <c r="D25" s="409">
        <f t="shared" si="8"/>
        <v>0</v>
      </c>
      <c r="E25" s="410">
        <f t="shared" si="8"/>
        <v>0</v>
      </c>
      <c r="F25" s="501">
        <f t="shared" si="9"/>
        <v>0</v>
      </c>
      <c r="G25" s="412">
        <v>0</v>
      </c>
      <c r="H25" s="411">
        <v>0</v>
      </c>
      <c r="I25" s="501">
        <f t="shared" si="10"/>
        <v>0</v>
      </c>
      <c r="J25" s="414">
        <v>0</v>
      </c>
      <c r="K25" s="415">
        <v>0</v>
      </c>
      <c r="L25" s="413">
        <f t="shared" si="11"/>
        <v>0</v>
      </c>
      <c r="M25" s="412">
        <v>0</v>
      </c>
      <c r="N25" s="375">
        <v>0</v>
      </c>
    </row>
    <row r="26" spans="1:14" ht="35.1" customHeight="1">
      <c r="A26" s="3433"/>
      <c r="B26" s="763" t="s">
        <v>712</v>
      </c>
      <c r="C26" s="623">
        <f t="shared" si="7"/>
        <v>0</v>
      </c>
      <c r="D26" s="409">
        <f t="shared" si="8"/>
        <v>0</v>
      </c>
      <c r="E26" s="410">
        <f t="shared" si="8"/>
        <v>0</v>
      </c>
      <c r="F26" s="501">
        <f t="shared" si="9"/>
        <v>0</v>
      </c>
      <c r="G26" s="412">
        <v>0</v>
      </c>
      <c r="H26" s="411">
        <v>0</v>
      </c>
      <c r="I26" s="501">
        <f t="shared" si="10"/>
        <v>0</v>
      </c>
      <c r="J26" s="414">
        <v>0</v>
      </c>
      <c r="K26" s="415">
        <v>0</v>
      </c>
      <c r="L26" s="413">
        <f t="shared" si="11"/>
        <v>0</v>
      </c>
      <c r="M26" s="412">
        <v>0</v>
      </c>
      <c r="N26" s="375">
        <v>0</v>
      </c>
    </row>
    <row r="27" spans="1:14" ht="35.1" customHeight="1">
      <c r="A27" s="3433"/>
      <c r="B27" s="763" t="s">
        <v>2534</v>
      </c>
      <c r="C27" s="623">
        <f t="shared" si="7"/>
        <v>239</v>
      </c>
      <c r="D27" s="409">
        <f t="shared" si="8"/>
        <v>131</v>
      </c>
      <c r="E27" s="410">
        <f t="shared" si="8"/>
        <v>108</v>
      </c>
      <c r="F27" s="501">
        <f t="shared" si="9"/>
        <v>0</v>
      </c>
      <c r="G27" s="412">
        <v>0</v>
      </c>
      <c r="H27" s="411">
        <v>0</v>
      </c>
      <c r="I27" s="501">
        <f t="shared" si="10"/>
        <v>239</v>
      </c>
      <c r="J27" s="414">
        <v>131</v>
      </c>
      <c r="K27" s="415">
        <v>108</v>
      </c>
      <c r="L27" s="413">
        <f t="shared" si="11"/>
        <v>0</v>
      </c>
      <c r="M27" s="412">
        <v>0</v>
      </c>
      <c r="N27" s="375">
        <v>0</v>
      </c>
    </row>
    <row r="28" spans="1:14" ht="35.1" customHeight="1">
      <c r="A28" s="3433"/>
      <c r="B28" s="763" t="s">
        <v>2992</v>
      </c>
      <c r="C28" s="623">
        <f t="shared" si="7"/>
        <v>0</v>
      </c>
      <c r="D28" s="409">
        <f t="shared" si="8"/>
        <v>0</v>
      </c>
      <c r="E28" s="410">
        <f t="shared" si="8"/>
        <v>0</v>
      </c>
      <c r="F28" s="501">
        <f t="shared" si="9"/>
        <v>0</v>
      </c>
      <c r="G28" s="412">
        <v>0</v>
      </c>
      <c r="H28" s="411">
        <v>0</v>
      </c>
      <c r="I28" s="501">
        <f t="shared" si="10"/>
        <v>0</v>
      </c>
      <c r="J28" s="414">
        <v>0</v>
      </c>
      <c r="K28" s="415">
        <v>0</v>
      </c>
      <c r="L28" s="413">
        <f t="shared" si="11"/>
        <v>0</v>
      </c>
      <c r="M28" s="412">
        <v>0</v>
      </c>
      <c r="N28" s="375">
        <v>0</v>
      </c>
    </row>
    <row r="29" spans="1:14" ht="35.1" customHeight="1">
      <c r="A29" s="3433"/>
      <c r="B29" s="763" t="s">
        <v>2987</v>
      </c>
      <c r="C29" s="623">
        <f t="shared" si="7"/>
        <v>4</v>
      </c>
      <c r="D29" s="409">
        <f t="shared" si="8"/>
        <v>0</v>
      </c>
      <c r="E29" s="410">
        <f t="shared" si="8"/>
        <v>4</v>
      </c>
      <c r="F29" s="501">
        <f t="shared" si="9"/>
        <v>0</v>
      </c>
      <c r="G29" s="412">
        <v>0</v>
      </c>
      <c r="H29" s="411">
        <v>0</v>
      </c>
      <c r="I29" s="501">
        <f t="shared" si="10"/>
        <v>4</v>
      </c>
      <c r="J29" s="414">
        <v>0</v>
      </c>
      <c r="K29" s="415">
        <v>4</v>
      </c>
      <c r="L29" s="413">
        <f t="shared" si="11"/>
        <v>0</v>
      </c>
      <c r="M29" s="412">
        <v>0</v>
      </c>
      <c r="N29" s="375">
        <v>0</v>
      </c>
    </row>
    <row r="30" spans="1:14" ht="35.1" customHeight="1">
      <c r="A30" s="3433"/>
      <c r="B30" s="763" t="s">
        <v>2940</v>
      </c>
      <c r="C30" s="623">
        <f t="shared" si="7"/>
        <v>1</v>
      </c>
      <c r="D30" s="409">
        <f t="shared" si="8"/>
        <v>0</v>
      </c>
      <c r="E30" s="410">
        <f t="shared" si="8"/>
        <v>1</v>
      </c>
      <c r="F30" s="501">
        <f t="shared" si="9"/>
        <v>0</v>
      </c>
      <c r="G30" s="412">
        <v>0</v>
      </c>
      <c r="H30" s="411">
        <v>0</v>
      </c>
      <c r="I30" s="501">
        <f t="shared" si="10"/>
        <v>1</v>
      </c>
      <c r="J30" s="414">
        <v>0</v>
      </c>
      <c r="K30" s="415">
        <v>1</v>
      </c>
      <c r="L30" s="413">
        <f t="shared" si="11"/>
        <v>0</v>
      </c>
      <c r="M30" s="412">
        <v>0</v>
      </c>
      <c r="N30" s="375">
        <v>0</v>
      </c>
    </row>
    <row r="31" spans="1:14" ht="35.1" customHeight="1">
      <c r="A31" s="3433"/>
      <c r="B31" s="763" t="s">
        <v>2984</v>
      </c>
      <c r="C31" s="623">
        <f t="shared" si="7"/>
        <v>1</v>
      </c>
      <c r="D31" s="409">
        <f t="shared" si="8"/>
        <v>0</v>
      </c>
      <c r="E31" s="410">
        <f t="shared" si="8"/>
        <v>1</v>
      </c>
      <c r="F31" s="501">
        <f t="shared" si="9"/>
        <v>0</v>
      </c>
      <c r="G31" s="412">
        <v>0</v>
      </c>
      <c r="H31" s="411">
        <v>0</v>
      </c>
      <c r="I31" s="501">
        <f t="shared" si="10"/>
        <v>1</v>
      </c>
      <c r="J31" s="414">
        <v>0</v>
      </c>
      <c r="K31" s="415">
        <v>1</v>
      </c>
      <c r="L31" s="413">
        <f t="shared" si="11"/>
        <v>0</v>
      </c>
      <c r="M31" s="412">
        <v>0</v>
      </c>
      <c r="N31" s="375">
        <v>0</v>
      </c>
    </row>
    <row r="32" spans="1:14" ht="35.1" customHeight="1">
      <c r="A32" s="3433"/>
      <c r="B32" s="763" t="s">
        <v>2894</v>
      </c>
      <c r="C32" s="623">
        <f t="shared" si="7"/>
        <v>244</v>
      </c>
      <c r="D32" s="409">
        <f t="shared" si="8"/>
        <v>58</v>
      </c>
      <c r="E32" s="410">
        <f t="shared" si="8"/>
        <v>186</v>
      </c>
      <c r="F32" s="501">
        <f t="shared" si="9"/>
        <v>1</v>
      </c>
      <c r="G32" s="412">
        <v>0</v>
      </c>
      <c r="H32" s="411">
        <v>1</v>
      </c>
      <c r="I32" s="501">
        <f t="shared" si="10"/>
        <v>243</v>
      </c>
      <c r="J32" s="414">
        <v>58</v>
      </c>
      <c r="K32" s="415">
        <v>185</v>
      </c>
      <c r="L32" s="413">
        <f t="shared" si="11"/>
        <v>0</v>
      </c>
      <c r="M32" s="412">
        <v>0</v>
      </c>
      <c r="N32" s="375">
        <v>0</v>
      </c>
    </row>
    <row r="33" spans="1:14" ht="35.1" customHeight="1">
      <c r="A33" s="3588"/>
      <c r="B33" s="764" t="s">
        <v>2805</v>
      </c>
      <c r="C33" s="680">
        <f t="shared" si="7"/>
        <v>7</v>
      </c>
      <c r="D33" s="765">
        <f t="shared" si="8"/>
        <v>2</v>
      </c>
      <c r="E33" s="504">
        <f t="shared" si="8"/>
        <v>5</v>
      </c>
      <c r="F33" s="766">
        <f t="shared" si="9"/>
        <v>0</v>
      </c>
      <c r="G33" s="506">
        <v>0</v>
      </c>
      <c r="H33" s="509">
        <v>0</v>
      </c>
      <c r="I33" s="682">
        <f t="shared" si="10"/>
        <v>7</v>
      </c>
      <c r="J33" s="506">
        <v>2</v>
      </c>
      <c r="K33" s="509">
        <v>5</v>
      </c>
      <c r="L33" s="682">
        <f t="shared" si="11"/>
        <v>0</v>
      </c>
      <c r="M33" s="506">
        <v>0</v>
      </c>
      <c r="N33" s="389">
        <v>0</v>
      </c>
    </row>
  </sheetData>
  <mergeCells count="14">
    <mergeCell ref="A21:A33"/>
    <mergeCell ref="A5:A17"/>
    <mergeCell ref="A18:B20"/>
    <mergeCell ref="C18:N18"/>
    <mergeCell ref="C19:E19"/>
    <mergeCell ref="F19:H19"/>
    <mergeCell ref="I19:K19"/>
    <mergeCell ref="L19:N19"/>
    <mergeCell ref="A2:B4"/>
    <mergeCell ref="C2:N2"/>
    <mergeCell ref="C3:E3"/>
    <mergeCell ref="F3:H3"/>
    <mergeCell ref="I3:K3"/>
    <mergeCell ref="L3:N3"/>
  </mergeCells>
  <phoneticPr fontId="2"/>
  <pageMargins left="0.59055118110236227" right="0.59055118110236227" top="0.47244094488188981" bottom="0.39370078740157483" header="0.39370078740157483" footer="0.19685039370078741"/>
  <pageSetup paperSize="9" scale="67" orientation="portrait" blackAndWhite="1" r:id="rId1"/>
  <headerFooter alignWithMargins="0">
    <oddFooter>&amp;C&amp;16 16</oddFooter>
  </headerFooter>
  <ignoredErrors>
    <ignoredError sqref="G5:N5 G21:H21 J21:K21 M21:N21"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A83"/>
  <sheetViews>
    <sheetView showGridLines="0" view="pageBreakPreview" topLeftCell="A31" zoomScale="80" zoomScaleSheetLayoutView="80" workbookViewId="0">
      <selection sqref="A1:AA1048576"/>
    </sheetView>
  </sheetViews>
  <sheetFormatPr defaultColWidth="9" defaultRowHeight="13.5"/>
  <cols>
    <col min="1" max="1" width="5" style="246" customWidth="1"/>
    <col min="2" max="2" width="0.75" style="246" customWidth="1"/>
    <col min="3" max="3" width="3.125" style="246" customWidth="1"/>
    <col min="4" max="4" width="8.375" style="246" customWidth="1"/>
    <col min="5" max="5" width="1.75" style="246" customWidth="1"/>
    <col min="6" max="6" width="3.25" style="246" customWidth="1"/>
    <col min="7" max="7" width="1.125" style="246" customWidth="1"/>
    <col min="8" max="8" width="3.5" style="246" customWidth="1"/>
    <col min="9" max="9" width="4.375" style="246" customWidth="1"/>
    <col min="10" max="10" width="3.625" style="246" customWidth="1"/>
    <col min="11" max="11" width="5.125" style="246" customWidth="1"/>
    <col min="12" max="12" width="4.625" style="246" customWidth="1"/>
    <col min="13" max="13" width="4" style="246" customWidth="1"/>
    <col min="14" max="14" width="3.625" style="246" customWidth="1"/>
    <col min="15" max="26" width="6.625" style="246" customWidth="1"/>
    <col min="27" max="27" width="9" style="246"/>
    <col min="28" max="16384" width="9" style="9"/>
  </cols>
  <sheetData>
    <row r="1" spans="1:27" s="108" customFormat="1" ht="14.25" thickBot="1">
      <c r="A1" s="788"/>
      <c r="B1" s="246"/>
      <c r="C1" s="246"/>
      <c r="D1" s="246"/>
      <c r="E1" s="246"/>
      <c r="F1" s="246"/>
      <c r="G1" s="246"/>
      <c r="H1" s="312"/>
      <c r="I1" s="312"/>
      <c r="J1" s="246"/>
      <c r="K1" s="246"/>
      <c r="L1" s="312"/>
      <c r="M1" s="312"/>
      <c r="N1" s="246"/>
      <c r="O1" s="312"/>
      <c r="P1" s="312"/>
      <c r="Q1" s="246"/>
      <c r="R1" s="312"/>
      <c r="S1" s="246"/>
      <c r="T1" s="312"/>
      <c r="U1" s="246"/>
      <c r="V1" s="312"/>
      <c r="W1" s="246"/>
      <c r="X1" s="312"/>
      <c r="Y1" s="246"/>
      <c r="Z1" s="312"/>
      <c r="AA1" s="312"/>
    </row>
    <row r="2" spans="1:27" s="108" customFormat="1" ht="18" customHeight="1">
      <c r="A2" s="3442" t="s">
        <v>2068</v>
      </c>
      <c r="B2" s="3302"/>
      <c r="C2" s="3302"/>
      <c r="D2" s="3302"/>
      <c r="E2" s="3302"/>
      <c r="F2" s="3302"/>
      <c r="G2" s="3302"/>
      <c r="H2" s="3302"/>
      <c r="I2" s="3302"/>
      <c r="J2" s="3302"/>
      <c r="K2" s="3302"/>
      <c r="L2" s="3302"/>
      <c r="M2" s="3302"/>
      <c r="N2" s="3303"/>
      <c r="O2" s="3794" t="s">
        <v>1630</v>
      </c>
      <c r="P2" s="3795"/>
      <c r="Q2" s="3795"/>
      <c r="R2" s="3796" t="s">
        <v>2921</v>
      </c>
      <c r="S2" s="3267"/>
      <c r="T2" s="3267"/>
      <c r="U2" s="3266" t="s">
        <v>1181</v>
      </c>
      <c r="V2" s="3267"/>
      <c r="W2" s="3267"/>
      <c r="X2" s="3266" t="s">
        <v>2924</v>
      </c>
      <c r="Y2" s="3267"/>
      <c r="Z2" s="3271"/>
      <c r="AA2" s="312"/>
    </row>
    <row r="3" spans="1:27" s="108" customFormat="1" ht="18" customHeight="1">
      <c r="A3" s="3446"/>
      <c r="B3" s="3304"/>
      <c r="C3" s="3304"/>
      <c r="D3" s="3304"/>
      <c r="E3" s="3304"/>
      <c r="F3" s="3304"/>
      <c r="G3" s="3304"/>
      <c r="H3" s="3304"/>
      <c r="I3" s="3304"/>
      <c r="J3" s="3304"/>
      <c r="K3" s="3304"/>
      <c r="L3" s="3304"/>
      <c r="M3" s="3304"/>
      <c r="N3" s="3305"/>
      <c r="O3" s="789" t="s">
        <v>1239</v>
      </c>
      <c r="P3" s="789" t="s">
        <v>2918</v>
      </c>
      <c r="Q3" s="790" t="s">
        <v>2920</v>
      </c>
      <c r="R3" s="791" t="s">
        <v>1239</v>
      </c>
      <c r="S3" s="723" t="s">
        <v>2918</v>
      </c>
      <c r="T3" s="792" t="s">
        <v>2920</v>
      </c>
      <c r="U3" s="723" t="s">
        <v>1239</v>
      </c>
      <c r="V3" s="723" t="s">
        <v>2918</v>
      </c>
      <c r="W3" s="792" t="s">
        <v>2920</v>
      </c>
      <c r="X3" s="723" t="s">
        <v>1239</v>
      </c>
      <c r="Y3" s="723" t="s">
        <v>2918</v>
      </c>
      <c r="Z3" s="793" t="s">
        <v>2920</v>
      </c>
      <c r="AA3" s="312"/>
    </row>
    <row r="4" spans="1:27" ht="24" customHeight="1">
      <c r="A4" s="3441" t="s">
        <v>2944</v>
      </c>
      <c r="B4" s="794"/>
      <c r="C4" s="3424" t="s">
        <v>945</v>
      </c>
      <c r="D4" s="3424"/>
      <c r="E4" s="795"/>
      <c r="F4" s="3328" t="s">
        <v>1239</v>
      </c>
      <c r="G4" s="3329"/>
      <c r="H4" s="3329"/>
      <c r="I4" s="3329"/>
      <c r="J4" s="3329"/>
      <c r="K4" s="3329"/>
      <c r="L4" s="3329"/>
      <c r="M4" s="3329"/>
      <c r="N4" s="796"/>
      <c r="O4" s="474">
        <f t="shared" ref="O4:Z4" si="0">SUM(O5:O9)</f>
        <v>65</v>
      </c>
      <c r="P4" s="474">
        <f t="shared" si="0"/>
        <v>5</v>
      </c>
      <c r="Q4" s="797">
        <f t="shared" si="0"/>
        <v>60</v>
      </c>
      <c r="R4" s="798">
        <f t="shared" si="0"/>
        <v>1</v>
      </c>
      <c r="S4" s="498">
        <f t="shared" si="0"/>
        <v>0</v>
      </c>
      <c r="T4" s="499">
        <f t="shared" si="0"/>
        <v>1</v>
      </c>
      <c r="U4" s="498">
        <f t="shared" si="0"/>
        <v>64</v>
      </c>
      <c r="V4" s="498">
        <f t="shared" si="0"/>
        <v>5</v>
      </c>
      <c r="W4" s="499">
        <f t="shared" si="0"/>
        <v>59</v>
      </c>
      <c r="X4" s="498">
        <f t="shared" si="0"/>
        <v>0</v>
      </c>
      <c r="Y4" s="498">
        <f t="shared" si="0"/>
        <v>0</v>
      </c>
      <c r="Z4" s="480">
        <f t="shared" si="0"/>
        <v>0</v>
      </c>
    </row>
    <row r="5" spans="1:27" ht="24" customHeight="1">
      <c r="A5" s="3433"/>
      <c r="B5" s="799"/>
      <c r="C5" s="3425"/>
      <c r="D5" s="3425"/>
      <c r="E5" s="328"/>
      <c r="F5" s="3532" t="s">
        <v>2945</v>
      </c>
      <c r="G5" s="800"/>
      <c r="H5" s="3344" t="s">
        <v>1500</v>
      </c>
      <c r="I5" s="3344"/>
      <c r="J5" s="3344"/>
      <c r="K5" s="3344"/>
      <c r="L5" s="3344"/>
      <c r="M5" s="3344"/>
      <c r="N5" s="324"/>
      <c r="O5" s="401">
        <f>SUM(P5:Q5)</f>
        <v>0</v>
      </c>
      <c r="P5" s="401">
        <f>S5+V5+Y5</f>
        <v>0</v>
      </c>
      <c r="Q5" s="768">
        <f>T5+W5+Z5</f>
        <v>0</v>
      </c>
      <c r="R5" s="769">
        <f>SUM(S5:T5)</f>
        <v>0</v>
      </c>
      <c r="S5" s="406">
        <v>0</v>
      </c>
      <c r="T5" s="770">
        <v>0</v>
      </c>
      <c r="U5" s="406">
        <f>SUM(V5:W5)</f>
        <v>0</v>
      </c>
      <c r="V5" s="406">
        <v>0</v>
      </c>
      <c r="W5" s="770">
        <v>0</v>
      </c>
      <c r="X5" s="406">
        <f>SUM(Y5:Z5)</f>
        <v>0</v>
      </c>
      <c r="Y5" s="406">
        <v>0</v>
      </c>
      <c r="Z5" s="458">
        <v>0</v>
      </c>
    </row>
    <row r="6" spans="1:27" ht="24" customHeight="1">
      <c r="A6" s="3433"/>
      <c r="B6" s="799"/>
      <c r="C6" s="3425"/>
      <c r="D6" s="3425"/>
      <c r="E6" s="328"/>
      <c r="F6" s="3722"/>
      <c r="G6" s="801"/>
      <c r="H6" s="3351" t="s">
        <v>1872</v>
      </c>
      <c r="I6" s="3351"/>
      <c r="J6" s="3351"/>
      <c r="K6" s="3351"/>
      <c r="L6" s="3351"/>
      <c r="M6" s="3351"/>
      <c r="N6" s="320"/>
      <c r="O6" s="409">
        <f>SUM(P6:Q6)</f>
        <v>1</v>
      </c>
      <c r="P6" s="409">
        <f t="shared" ref="P6:P9" si="1">S6+V6+Y6</f>
        <v>1</v>
      </c>
      <c r="Q6" s="771">
        <f t="shared" ref="Q6:Q9" si="2">T6+W6+Z6</f>
        <v>0</v>
      </c>
      <c r="R6" s="772">
        <f>SUM(S6:T6)</f>
        <v>0</v>
      </c>
      <c r="S6" s="414">
        <v>0</v>
      </c>
      <c r="T6" s="502">
        <v>0</v>
      </c>
      <c r="U6" s="414">
        <f>SUM(V6:W6)</f>
        <v>1</v>
      </c>
      <c r="V6" s="414">
        <v>1</v>
      </c>
      <c r="W6" s="502">
        <v>0</v>
      </c>
      <c r="X6" s="414">
        <f>SUM(Y6:Z6)</f>
        <v>0</v>
      </c>
      <c r="Y6" s="414">
        <v>0</v>
      </c>
      <c r="Z6" s="802">
        <v>0</v>
      </c>
    </row>
    <row r="7" spans="1:27" ht="24" customHeight="1">
      <c r="A7" s="3433"/>
      <c r="B7" s="799"/>
      <c r="C7" s="3425"/>
      <c r="D7" s="3425"/>
      <c r="E7" s="328"/>
      <c r="F7" s="3533"/>
      <c r="G7" s="803"/>
      <c r="H7" s="3791" t="s">
        <v>1422</v>
      </c>
      <c r="I7" s="3791"/>
      <c r="J7" s="3791"/>
      <c r="K7" s="3791"/>
      <c r="L7" s="3791"/>
      <c r="M7" s="3791"/>
      <c r="N7" s="804"/>
      <c r="O7" s="433">
        <f>SUM(P7:Q7)</f>
        <v>12</v>
      </c>
      <c r="P7" s="433">
        <f t="shared" si="1"/>
        <v>4</v>
      </c>
      <c r="Q7" s="773">
        <f t="shared" si="2"/>
        <v>8</v>
      </c>
      <c r="R7" s="774">
        <f>SUM(S7:T7)</f>
        <v>0</v>
      </c>
      <c r="S7" s="438">
        <v>0</v>
      </c>
      <c r="T7" s="775">
        <v>0</v>
      </c>
      <c r="U7" s="438">
        <f>SUM(V7:W7)</f>
        <v>12</v>
      </c>
      <c r="V7" s="438">
        <v>4</v>
      </c>
      <c r="W7" s="775">
        <v>8</v>
      </c>
      <c r="X7" s="438">
        <f>SUM(Y7:Z7)</f>
        <v>0</v>
      </c>
      <c r="Y7" s="438">
        <v>0</v>
      </c>
      <c r="Z7" s="462">
        <v>0</v>
      </c>
    </row>
    <row r="8" spans="1:27" ht="24" customHeight="1">
      <c r="A8" s="3433"/>
      <c r="B8" s="799"/>
      <c r="C8" s="3425"/>
      <c r="D8" s="3425"/>
      <c r="E8" s="328"/>
      <c r="F8" s="805"/>
      <c r="G8" s="806"/>
      <c r="H8" s="3337" t="s">
        <v>2947</v>
      </c>
      <c r="I8" s="3337"/>
      <c r="J8" s="3337"/>
      <c r="K8" s="3337"/>
      <c r="L8" s="3337"/>
      <c r="M8" s="3337"/>
      <c r="N8" s="806"/>
      <c r="O8" s="626">
        <f>SUM(P8:Q8)</f>
        <v>52</v>
      </c>
      <c r="P8" s="626">
        <f t="shared" si="1"/>
        <v>0</v>
      </c>
      <c r="Q8" s="776">
        <f t="shared" si="2"/>
        <v>52</v>
      </c>
      <c r="R8" s="777">
        <f>SUM(S8:T8)</f>
        <v>1</v>
      </c>
      <c r="S8" s="632">
        <v>0</v>
      </c>
      <c r="T8" s="778">
        <v>1</v>
      </c>
      <c r="U8" s="632">
        <f>SUM(V8:W8)</f>
        <v>51</v>
      </c>
      <c r="V8" s="632">
        <v>0</v>
      </c>
      <c r="W8" s="778">
        <v>51</v>
      </c>
      <c r="X8" s="632">
        <f>SUM(Y8:Z8)</f>
        <v>0</v>
      </c>
      <c r="Y8" s="632">
        <v>0</v>
      </c>
      <c r="Z8" s="807">
        <v>0</v>
      </c>
    </row>
    <row r="9" spans="1:27" ht="24" customHeight="1">
      <c r="A9" s="3433"/>
      <c r="B9" s="808"/>
      <c r="C9" s="3431"/>
      <c r="D9" s="3431"/>
      <c r="E9" s="332"/>
      <c r="F9" s="809"/>
      <c r="G9" s="810"/>
      <c r="H9" s="3788" t="s">
        <v>4470</v>
      </c>
      <c r="I9" s="3788"/>
      <c r="J9" s="3788"/>
      <c r="K9" s="3788"/>
      <c r="L9" s="3788"/>
      <c r="M9" s="3788"/>
      <c r="N9" s="810"/>
      <c r="O9" s="465">
        <f>SUM(P9:Q9)</f>
        <v>0</v>
      </c>
      <c r="P9" s="465">
        <f t="shared" si="1"/>
        <v>0</v>
      </c>
      <c r="Q9" s="779">
        <f t="shared" si="2"/>
        <v>0</v>
      </c>
      <c r="R9" s="780">
        <f>SUM(S9:T9)</f>
        <v>0</v>
      </c>
      <c r="S9" s="781">
        <v>0</v>
      </c>
      <c r="T9" s="782">
        <v>0</v>
      </c>
      <c r="U9" s="781">
        <f>SUM(V9:W9)</f>
        <v>0</v>
      </c>
      <c r="V9" s="781">
        <v>0</v>
      </c>
      <c r="W9" s="782">
        <v>0</v>
      </c>
      <c r="X9" s="781">
        <f>SUM(Y9:Z9)</f>
        <v>0</v>
      </c>
      <c r="Y9" s="781">
        <v>0</v>
      </c>
      <c r="Z9" s="471">
        <v>0</v>
      </c>
    </row>
    <row r="10" spans="1:27" ht="24" customHeight="1">
      <c r="A10" s="3433"/>
      <c r="B10" s="794"/>
      <c r="C10" s="3424" t="s">
        <v>4048</v>
      </c>
      <c r="D10" s="3424"/>
      <c r="E10" s="795"/>
      <c r="F10" s="3328" t="s">
        <v>1239</v>
      </c>
      <c r="G10" s="3329"/>
      <c r="H10" s="3329"/>
      <c r="I10" s="3329"/>
      <c r="J10" s="3329"/>
      <c r="K10" s="3329"/>
      <c r="L10" s="3329"/>
      <c r="M10" s="3329"/>
      <c r="N10" s="796"/>
      <c r="O10" s="474">
        <f t="shared" ref="O10:Z10" si="3">SUM(O11:O15)</f>
        <v>14</v>
      </c>
      <c r="P10" s="474">
        <f t="shared" ref="P10:P15" si="4">S10+V10+Y10</f>
        <v>0</v>
      </c>
      <c r="Q10" s="797">
        <f t="shared" ref="Q10:Q15" si="5">T10+W10+Z10</f>
        <v>14</v>
      </c>
      <c r="R10" s="798">
        <f t="shared" si="3"/>
        <v>0</v>
      </c>
      <c r="S10" s="498">
        <f t="shared" si="3"/>
        <v>0</v>
      </c>
      <c r="T10" s="499">
        <f t="shared" si="3"/>
        <v>0</v>
      </c>
      <c r="U10" s="498">
        <f t="shared" si="3"/>
        <v>14</v>
      </c>
      <c r="V10" s="498">
        <f t="shared" si="3"/>
        <v>0</v>
      </c>
      <c r="W10" s="499">
        <f t="shared" si="3"/>
        <v>14</v>
      </c>
      <c r="X10" s="498">
        <f t="shared" si="3"/>
        <v>0</v>
      </c>
      <c r="Y10" s="498">
        <f t="shared" si="3"/>
        <v>0</v>
      </c>
      <c r="Z10" s="480">
        <f t="shared" si="3"/>
        <v>0</v>
      </c>
    </row>
    <row r="11" spans="1:27" ht="22.5" customHeight="1">
      <c r="A11" s="3433"/>
      <c r="B11" s="799"/>
      <c r="C11" s="3425"/>
      <c r="D11" s="3425"/>
      <c r="E11" s="328"/>
      <c r="F11" s="3532" t="s">
        <v>2945</v>
      </c>
      <c r="G11" s="800"/>
      <c r="H11" s="3344" t="s">
        <v>1500</v>
      </c>
      <c r="I11" s="3344"/>
      <c r="J11" s="3344"/>
      <c r="K11" s="3344"/>
      <c r="L11" s="3344"/>
      <c r="M11" s="3344"/>
      <c r="N11" s="324"/>
      <c r="O11" s="401">
        <f>SUM(P11:Q11)</f>
        <v>0</v>
      </c>
      <c r="P11" s="401">
        <f t="shared" si="4"/>
        <v>0</v>
      </c>
      <c r="Q11" s="768">
        <f t="shared" si="5"/>
        <v>0</v>
      </c>
      <c r="R11" s="769">
        <f>SUM(S11:T11)</f>
        <v>0</v>
      </c>
      <c r="S11" s="406">
        <v>0</v>
      </c>
      <c r="T11" s="770">
        <v>0</v>
      </c>
      <c r="U11" s="406">
        <f>SUM(V11:W11)</f>
        <v>0</v>
      </c>
      <c r="V11" s="406">
        <v>0</v>
      </c>
      <c r="W11" s="770">
        <v>0</v>
      </c>
      <c r="X11" s="406">
        <f>SUM(Y11:Z11)</f>
        <v>0</v>
      </c>
      <c r="Y11" s="406">
        <v>0</v>
      </c>
      <c r="Z11" s="458">
        <v>0</v>
      </c>
    </row>
    <row r="12" spans="1:27" ht="22.5" customHeight="1">
      <c r="A12" s="3433"/>
      <c r="B12" s="799"/>
      <c r="C12" s="3425"/>
      <c r="D12" s="3425"/>
      <c r="E12" s="328"/>
      <c r="F12" s="3722"/>
      <c r="G12" s="801"/>
      <c r="H12" s="3351" t="s">
        <v>1872</v>
      </c>
      <c r="I12" s="3351"/>
      <c r="J12" s="3351"/>
      <c r="K12" s="3351"/>
      <c r="L12" s="3351"/>
      <c r="M12" s="3351"/>
      <c r="N12" s="320"/>
      <c r="O12" s="409">
        <f>SUM(P12:Q12)</f>
        <v>0</v>
      </c>
      <c r="P12" s="409">
        <f t="shared" si="4"/>
        <v>0</v>
      </c>
      <c r="Q12" s="771">
        <f t="shared" si="5"/>
        <v>0</v>
      </c>
      <c r="R12" s="772">
        <f>SUM(S12:T12)</f>
        <v>0</v>
      </c>
      <c r="S12" s="414">
        <v>0</v>
      </c>
      <c r="T12" s="502">
        <v>0</v>
      </c>
      <c r="U12" s="414">
        <f>SUM(V12:W12)</f>
        <v>0</v>
      </c>
      <c r="V12" s="414">
        <v>0</v>
      </c>
      <c r="W12" s="502">
        <v>0</v>
      </c>
      <c r="X12" s="414">
        <f>SUM(Y12:Z12)</f>
        <v>0</v>
      </c>
      <c r="Y12" s="414">
        <v>0</v>
      </c>
      <c r="Z12" s="802">
        <v>0</v>
      </c>
    </row>
    <row r="13" spans="1:27" ht="22.5" customHeight="1">
      <c r="A13" s="3433"/>
      <c r="B13" s="799"/>
      <c r="C13" s="3425"/>
      <c r="D13" s="3425"/>
      <c r="E13" s="328"/>
      <c r="F13" s="3533"/>
      <c r="G13" s="811"/>
      <c r="H13" s="3791" t="s">
        <v>1422</v>
      </c>
      <c r="I13" s="3791"/>
      <c r="J13" s="3791"/>
      <c r="K13" s="3791"/>
      <c r="L13" s="3791"/>
      <c r="M13" s="3791"/>
      <c r="N13" s="804"/>
      <c r="O13" s="433">
        <f>SUM(P13:Q13)</f>
        <v>3</v>
      </c>
      <c r="P13" s="433">
        <f t="shared" si="4"/>
        <v>0</v>
      </c>
      <c r="Q13" s="773">
        <f t="shared" si="5"/>
        <v>3</v>
      </c>
      <c r="R13" s="774">
        <f>SUM(S13:T13)</f>
        <v>0</v>
      </c>
      <c r="S13" s="438">
        <v>0</v>
      </c>
      <c r="T13" s="775">
        <v>0</v>
      </c>
      <c r="U13" s="438">
        <f>SUM(V13:W13)</f>
        <v>3</v>
      </c>
      <c r="V13" s="438">
        <v>0</v>
      </c>
      <c r="W13" s="775">
        <v>3</v>
      </c>
      <c r="X13" s="438">
        <f>SUM(Y13:Z13)</f>
        <v>0</v>
      </c>
      <c r="Y13" s="438">
        <v>0</v>
      </c>
      <c r="Z13" s="462">
        <v>0</v>
      </c>
    </row>
    <row r="14" spans="1:27" ht="22.5" customHeight="1">
      <c r="A14" s="3433"/>
      <c r="B14" s="799"/>
      <c r="C14" s="3425"/>
      <c r="D14" s="3425"/>
      <c r="E14" s="328"/>
      <c r="F14" s="805"/>
      <c r="G14" s="806"/>
      <c r="H14" s="3337" t="s">
        <v>2947</v>
      </c>
      <c r="I14" s="3337"/>
      <c r="J14" s="3337"/>
      <c r="K14" s="3337"/>
      <c r="L14" s="3337"/>
      <c r="M14" s="3337"/>
      <c r="N14" s="806"/>
      <c r="O14" s="626">
        <f>SUM(P14:Q14)</f>
        <v>11</v>
      </c>
      <c r="P14" s="626">
        <f t="shared" si="4"/>
        <v>0</v>
      </c>
      <c r="Q14" s="776">
        <f t="shared" si="5"/>
        <v>11</v>
      </c>
      <c r="R14" s="777">
        <f>SUM(S14:T14)</f>
        <v>0</v>
      </c>
      <c r="S14" s="632">
        <v>0</v>
      </c>
      <c r="T14" s="778">
        <v>0</v>
      </c>
      <c r="U14" s="632">
        <f>SUM(V14:W14)</f>
        <v>11</v>
      </c>
      <c r="V14" s="632">
        <v>0</v>
      </c>
      <c r="W14" s="778">
        <v>11</v>
      </c>
      <c r="X14" s="632">
        <f>SUM(Y14:Z14)</f>
        <v>0</v>
      </c>
      <c r="Y14" s="632">
        <v>0</v>
      </c>
      <c r="Z14" s="807">
        <v>0</v>
      </c>
    </row>
    <row r="15" spans="1:27" ht="22.5" customHeight="1">
      <c r="A15" s="3576"/>
      <c r="B15" s="808"/>
      <c r="C15" s="3431"/>
      <c r="D15" s="3431"/>
      <c r="E15" s="332"/>
      <c r="F15" s="809"/>
      <c r="G15" s="810"/>
      <c r="H15" s="3788" t="s">
        <v>4470</v>
      </c>
      <c r="I15" s="3788"/>
      <c r="J15" s="3788"/>
      <c r="K15" s="3788"/>
      <c r="L15" s="3788"/>
      <c r="M15" s="3788"/>
      <c r="N15" s="810"/>
      <c r="O15" s="465">
        <f>SUM(P15:Q15)</f>
        <v>0</v>
      </c>
      <c r="P15" s="465">
        <f t="shared" si="4"/>
        <v>0</v>
      </c>
      <c r="Q15" s="779">
        <f t="shared" si="5"/>
        <v>0</v>
      </c>
      <c r="R15" s="780">
        <f>SUM(S15:T15)</f>
        <v>0</v>
      </c>
      <c r="S15" s="781">
        <v>0</v>
      </c>
      <c r="T15" s="782">
        <v>0</v>
      </c>
      <c r="U15" s="781">
        <f>SUM(V15:W15)</f>
        <v>0</v>
      </c>
      <c r="V15" s="781">
        <v>0</v>
      </c>
      <c r="W15" s="782">
        <v>0</v>
      </c>
      <c r="X15" s="781">
        <f>SUM(Y15:Z15)</f>
        <v>0</v>
      </c>
      <c r="Y15" s="781">
        <v>0</v>
      </c>
      <c r="Z15" s="471">
        <v>0</v>
      </c>
    </row>
    <row r="16" spans="1:27" ht="22.5" customHeight="1">
      <c r="A16" s="3792" t="s">
        <v>4924</v>
      </c>
      <c r="B16" s="3793"/>
      <c r="C16" s="3793"/>
      <c r="D16" s="3793"/>
      <c r="E16" s="3793"/>
      <c r="F16" s="3793"/>
      <c r="G16" s="3793"/>
      <c r="H16" s="3793"/>
      <c r="I16" s="3793"/>
      <c r="J16" s="3793"/>
      <c r="K16" s="3793"/>
      <c r="L16" s="3793"/>
      <c r="M16" s="3793"/>
      <c r="N16" s="3793"/>
      <c r="O16" s="3793"/>
      <c r="P16" s="3793"/>
      <c r="Q16" s="3793"/>
      <c r="R16" s="3793"/>
      <c r="S16" s="3777" t="s">
        <v>2949</v>
      </c>
      <c r="T16" s="3778"/>
      <c r="U16" s="3789" t="s">
        <v>2921</v>
      </c>
      <c r="V16" s="3392"/>
      <c r="W16" s="3790" t="s">
        <v>1181</v>
      </c>
      <c r="X16" s="3392"/>
      <c r="Y16" s="3790" t="s">
        <v>2924</v>
      </c>
      <c r="Z16" s="3315"/>
    </row>
    <row r="17" spans="1:26" ht="24.95" customHeight="1">
      <c r="A17" s="3441" t="s">
        <v>114</v>
      </c>
      <c r="B17" s="812"/>
      <c r="C17" s="3814" t="s">
        <v>601</v>
      </c>
      <c r="D17" s="3814"/>
      <c r="E17" s="813"/>
      <c r="F17" s="3745" t="s">
        <v>559</v>
      </c>
      <c r="G17" s="3746"/>
      <c r="H17" s="3746"/>
      <c r="I17" s="3746"/>
      <c r="J17" s="3746"/>
      <c r="K17" s="3746"/>
      <c r="L17" s="3746"/>
      <c r="M17" s="3746"/>
      <c r="N17" s="3746"/>
      <c r="O17" s="3746"/>
      <c r="P17" s="3746"/>
      <c r="Q17" s="3746"/>
      <c r="R17" s="3747"/>
      <c r="S17" s="3476">
        <f t="shared" ref="S17:S35" si="6">U17+W17+Y17</f>
        <v>249</v>
      </c>
      <c r="T17" s="3823"/>
      <c r="U17" s="3824">
        <v>1</v>
      </c>
      <c r="V17" s="3478"/>
      <c r="W17" s="3819">
        <v>248</v>
      </c>
      <c r="X17" s="3478"/>
      <c r="Y17" s="3819">
        <v>0</v>
      </c>
      <c r="Z17" s="3481"/>
    </row>
    <row r="18" spans="1:26" ht="24.95" customHeight="1">
      <c r="A18" s="3433"/>
      <c r="B18" s="812"/>
      <c r="C18" s="3815"/>
      <c r="D18" s="3815"/>
      <c r="E18" s="813"/>
      <c r="F18" s="3452" t="s">
        <v>1722</v>
      </c>
      <c r="G18" s="3453"/>
      <c r="H18" s="3453"/>
      <c r="I18" s="3453"/>
      <c r="J18" s="3453"/>
      <c r="K18" s="3453"/>
      <c r="L18" s="3453"/>
      <c r="M18" s="3453"/>
      <c r="N18" s="3453"/>
      <c r="O18" s="3453"/>
      <c r="P18" s="3453"/>
      <c r="Q18" s="3453"/>
      <c r="R18" s="3454"/>
      <c r="S18" s="3482">
        <f t="shared" si="6"/>
        <v>962</v>
      </c>
      <c r="T18" s="3820"/>
      <c r="U18" s="3821">
        <v>6</v>
      </c>
      <c r="V18" s="3484"/>
      <c r="W18" s="3822">
        <v>956</v>
      </c>
      <c r="X18" s="3484"/>
      <c r="Y18" s="3822">
        <v>0</v>
      </c>
      <c r="Z18" s="3487"/>
    </row>
    <row r="19" spans="1:26" ht="24.95" customHeight="1">
      <c r="A19" s="3433"/>
      <c r="B19" s="812"/>
      <c r="C19" s="3815"/>
      <c r="D19" s="3815"/>
      <c r="E19" s="813"/>
      <c r="F19" s="3452" t="s">
        <v>1878</v>
      </c>
      <c r="G19" s="3453"/>
      <c r="H19" s="3453"/>
      <c r="I19" s="3453"/>
      <c r="J19" s="3453"/>
      <c r="K19" s="3453"/>
      <c r="L19" s="3453"/>
      <c r="M19" s="3453"/>
      <c r="N19" s="3453"/>
      <c r="O19" s="3453"/>
      <c r="P19" s="3453"/>
      <c r="Q19" s="3453"/>
      <c r="R19" s="3454"/>
      <c r="S19" s="3482">
        <f t="shared" si="6"/>
        <v>250</v>
      </c>
      <c r="T19" s="3820"/>
      <c r="U19" s="3821">
        <v>1</v>
      </c>
      <c r="V19" s="3484"/>
      <c r="W19" s="3822">
        <v>249</v>
      </c>
      <c r="X19" s="3484"/>
      <c r="Y19" s="3822">
        <v>0</v>
      </c>
      <c r="Z19" s="3487"/>
    </row>
    <row r="20" spans="1:26" ht="24.95" customHeight="1">
      <c r="A20" s="3433"/>
      <c r="B20" s="812"/>
      <c r="C20" s="3815"/>
      <c r="D20" s="3815"/>
      <c r="E20" s="813"/>
      <c r="F20" s="3452" t="s">
        <v>597</v>
      </c>
      <c r="G20" s="3453"/>
      <c r="H20" s="3453"/>
      <c r="I20" s="3453"/>
      <c r="J20" s="3453"/>
      <c r="K20" s="3453"/>
      <c r="L20" s="3453"/>
      <c r="M20" s="3453"/>
      <c r="N20" s="3453"/>
      <c r="O20" s="3453"/>
      <c r="P20" s="3453"/>
      <c r="Q20" s="3453"/>
      <c r="R20" s="3454"/>
      <c r="S20" s="3482">
        <f t="shared" si="6"/>
        <v>140</v>
      </c>
      <c r="T20" s="3820"/>
      <c r="U20" s="3821">
        <v>0</v>
      </c>
      <c r="V20" s="3484"/>
      <c r="W20" s="3822">
        <v>140</v>
      </c>
      <c r="X20" s="3484"/>
      <c r="Y20" s="3822">
        <v>0</v>
      </c>
      <c r="Z20" s="3487"/>
    </row>
    <row r="21" spans="1:26" ht="24.95" customHeight="1">
      <c r="A21" s="3433"/>
      <c r="B21" s="814"/>
      <c r="C21" s="3816"/>
      <c r="D21" s="3816"/>
      <c r="E21" s="815"/>
      <c r="F21" s="3520" t="s">
        <v>1880</v>
      </c>
      <c r="G21" s="3521"/>
      <c r="H21" s="3521"/>
      <c r="I21" s="3521"/>
      <c r="J21" s="3521"/>
      <c r="K21" s="3521"/>
      <c r="L21" s="3521"/>
      <c r="M21" s="3521"/>
      <c r="N21" s="3521"/>
      <c r="O21" s="3521"/>
      <c r="P21" s="3521"/>
      <c r="Q21" s="3521"/>
      <c r="R21" s="3522"/>
      <c r="S21" s="3467">
        <f t="shared" si="6"/>
        <v>0</v>
      </c>
      <c r="T21" s="3825"/>
      <c r="U21" s="3826">
        <v>0</v>
      </c>
      <c r="V21" s="3469"/>
      <c r="W21" s="3827">
        <v>0</v>
      </c>
      <c r="X21" s="3469"/>
      <c r="Y21" s="3827">
        <v>0</v>
      </c>
      <c r="Z21" s="3472"/>
    </row>
    <row r="22" spans="1:26" ht="24.95" customHeight="1">
      <c r="A22" s="3433"/>
      <c r="B22" s="816"/>
      <c r="C22" s="3424" t="s">
        <v>4921</v>
      </c>
      <c r="D22" s="3424"/>
      <c r="E22" s="817"/>
      <c r="F22" s="3745" t="s">
        <v>1186</v>
      </c>
      <c r="G22" s="3746"/>
      <c r="H22" s="3746"/>
      <c r="I22" s="3746"/>
      <c r="J22" s="3746"/>
      <c r="K22" s="3746"/>
      <c r="L22" s="3746"/>
      <c r="M22" s="3746"/>
      <c r="N22" s="3746"/>
      <c r="O22" s="3746"/>
      <c r="P22" s="3746"/>
      <c r="Q22" s="3746"/>
      <c r="R22" s="3747"/>
      <c r="S22" s="3476">
        <f t="shared" si="6"/>
        <v>184</v>
      </c>
      <c r="T22" s="3823"/>
      <c r="U22" s="3824">
        <v>0</v>
      </c>
      <c r="V22" s="3478"/>
      <c r="W22" s="3819">
        <v>184</v>
      </c>
      <c r="X22" s="3478"/>
      <c r="Y22" s="3819">
        <v>0</v>
      </c>
      <c r="Z22" s="3481"/>
    </row>
    <row r="23" spans="1:26" ht="24.95" customHeight="1">
      <c r="A23" s="3576"/>
      <c r="B23" s="818"/>
      <c r="C23" s="3431"/>
      <c r="D23" s="3431"/>
      <c r="E23" s="819"/>
      <c r="F23" s="3520" t="s">
        <v>1188</v>
      </c>
      <c r="G23" s="3521"/>
      <c r="H23" s="3521"/>
      <c r="I23" s="3521"/>
      <c r="J23" s="3521"/>
      <c r="K23" s="3521"/>
      <c r="L23" s="3521"/>
      <c r="M23" s="3521"/>
      <c r="N23" s="3521"/>
      <c r="O23" s="3521"/>
      <c r="P23" s="3521"/>
      <c r="Q23" s="3521"/>
      <c r="R23" s="3522"/>
      <c r="S23" s="3467">
        <f t="shared" si="6"/>
        <v>583</v>
      </c>
      <c r="T23" s="3825"/>
      <c r="U23" s="3826">
        <v>0</v>
      </c>
      <c r="V23" s="3469"/>
      <c r="W23" s="3827">
        <v>583</v>
      </c>
      <c r="X23" s="3469"/>
      <c r="Y23" s="3827">
        <v>0</v>
      </c>
      <c r="Z23" s="3472"/>
    </row>
    <row r="24" spans="1:26" ht="27.75" customHeight="1">
      <c r="A24" s="3810" t="s">
        <v>4938</v>
      </c>
      <c r="B24" s="820"/>
      <c r="C24" s="3424" t="s">
        <v>4922</v>
      </c>
      <c r="D24" s="3424"/>
      <c r="E24" s="821"/>
      <c r="F24" s="3517" t="s">
        <v>4982</v>
      </c>
      <c r="G24" s="3746"/>
      <c r="H24" s="3746"/>
      <c r="I24" s="3746"/>
      <c r="J24" s="3746"/>
      <c r="K24" s="3746"/>
      <c r="L24" s="3746"/>
      <c r="M24" s="3746"/>
      <c r="N24" s="3746"/>
      <c r="O24" s="3746"/>
      <c r="P24" s="3746"/>
      <c r="Q24" s="3746"/>
      <c r="R24" s="3747"/>
      <c r="S24" s="3476">
        <f t="shared" si="6"/>
        <v>12</v>
      </c>
      <c r="T24" s="3823"/>
      <c r="U24" s="3824">
        <v>0</v>
      </c>
      <c r="V24" s="3478"/>
      <c r="W24" s="3819">
        <v>12</v>
      </c>
      <c r="X24" s="3478"/>
      <c r="Y24" s="3819">
        <v>0</v>
      </c>
      <c r="Z24" s="3481"/>
    </row>
    <row r="25" spans="1:26" ht="24.95" customHeight="1">
      <c r="A25" s="3433"/>
      <c r="B25" s="822"/>
      <c r="C25" s="3425"/>
      <c r="D25" s="3425"/>
      <c r="E25" s="823"/>
      <c r="F25" s="3452" t="s">
        <v>1883</v>
      </c>
      <c r="G25" s="3453"/>
      <c r="H25" s="3453"/>
      <c r="I25" s="3453"/>
      <c r="J25" s="3453"/>
      <c r="K25" s="3453"/>
      <c r="L25" s="3453"/>
      <c r="M25" s="3453"/>
      <c r="N25" s="3453"/>
      <c r="O25" s="3453"/>
      <c r="P25" s="3453"/>
      <c r="Q25" s="3453"/>
      <c r="R25" s="3454"/>
      <c r="S25" s="3482">
        <f t="shared" si="6"/>
        <v>1</v>
      </c>
      <c r="T25" s="3820"/>
      <c r="U25" s="3821">
        <v>0</v>
      </c>
      <c r="V25" s="3484"/>
      <c r="W25" s="3822">
        <v>1</v>
      </c>
      <c r="X25" s="3484"/>
      <c r="Y25" s="3822">
        <v>0</v>
      </c>
      <c r="Z25" s="3487"/>
    </row>
    <row r="26" spans="1:26" ht="24.95" customHeight="1">
      <c r="A26" s="3433"/>
      <c r="B26" s="822"/>
      <c r="C26" s="3425"/>
      <c r="D26" s="3425"/>
      <c r="E26" s="823"/>
      <c r="F26" s="3452" t="s">
        <v>792</v>
      </c>
      <c r="G26" s="3453"/>
      <c r="H26" s="3453"/>
      <c r="I26" s="3453"/>
      <c r="J26" s="3453"/>
      <c r="K26" s="3453"/>
      <c r="L26" s="3453"/>
      <c r="M26" s="3453"/>
      <c r="N26" s="3453"/>
      <c r="O26" s="3453"/>
      <c r="P26" s="3453"/>
      <c r="Q26" s="3453"/>
      <c r="R26" s="3454"/>
      <c r="S26" s="3482">
        <f t="shared" si="6"/>
        <v>3</v>
      </c>
      <c r="T26" s="3820"/>
      <c r="U26" s="3821">
        <v>0</v>
      </c>
      <c r="V26" s="3484"/>
      <c r="W26" s="3822">
        <v>3</v>
      </c>
      <c r="X26" s="3484"/>
      <c r="Y26" s="3822">
        <v>0</v>
      </c>
      <c r="Z26" s="3487"/>
    </row>
    <row r="27" spans="1:26" ht="24.95" customHeight="1">
      <c r="A27" s="3433"/>
      <c r="B27" s="824"/>
      <c r="C27" s="3431"/>
      <c r="D27" s="3431"/>
      <c r="E27" s="825"/>
      <c r="F27" s="3520" t="s">
        <v>1420</v>
      </c>
      <c r="G27" s="3521"/>
      <c r="H27" s="3521"/>
      <c r="I27" s="3521"/>
      <c r="J27" s="3521"/>
      <c r="K27" s="3521"/>
      <c r="L27" s="3521"/>
      <c r="M27" s="3521"/>
      <c r="N27" s="3521"/>
      <c r="O27" s="3521"/>
      <c r="P27" s="3521"/>
      <c r="Q27" s="3521"/>
      <c r="R27" s="3522"/>
      <c r="S27" s="3467">
        <f t="shared" si="6"/>
        <v>1</v>
      </c>
      <c r="T27" s="3825"/>
      <c r="U27" s="3826">
        <v>0</v>
      </c>
      <c r="V27" s="3469"/>
      <c r="W27" s="3827">
        <v>1</v>
      </c>
      <c r="X27" s="3469"/>
      <c r="Y27" s="3827">
        <v>0</v>
      </c>
      <c r="Z27" s="3472"/>
    </row>
    <row r="28" spans="1:26" ht="34.5" customHeight="1">
      <c r="A28" s="3433"/>
      <c r="B28" s="820"/>
      <c r="C28" s="3424" t="s">
        <v>4923</v>
      </c>
      <c r="D28" s="3424"/>
      <c r="E28" s="821"/>
      <c r="F28" s="3517" t="s">
        <v>4982</v>
      </c>
      <c r="G28" s="3746"/>
      <c r="H28" s="3746"/>
      <c r="I28" s="3746"/>
      <c r="J28" s="3746"/>
      <c r="K28" s="3746"/>
      <c r="L28" s="3746"/>
      <c r="M28" s="3746"/>
      <c r="N28" s="3746"/>
      <c r="O28" s="3746"/>
      <c r="P28" s="3746"/>
      <c r="Q28" s="3746"/>
      <c r="R28" s="3747"/>
      <c r="S28" s="3476">
        <f t="shared" si="6"/>
        <v>35</v>
      </c>
      <c r="T28" s="3823"/>
      <c r="U28" s="3824">
        <v>1</v>
      </c>
      <c r="V28" s="3478"/>
      <c r="W28" s="3819">
        <v>34</v>
      </c>
      <c r="X28" s="3478"/>
      <c r="Y28" s="3819">
        <v>0</v>
      </c>
      <c r="Z28" s="3481"/>
    </row>
    <row r="29" spans="1:26" ht="24.95" customHeight="1">
      <c r="A29" s="3576"/>
      <c r="B29" s="824"/>
      <c r="C29" s="3431"/>
      <c r="D29" s="3431"/>
      <c r="E29" s="825"/>
      <c r="F29" s="3520" t="s">
        <v>1883</v>
      </c>
      <c r="G29" s="3521"/>
      <c r="H29" s="3521"/>
      <c r="I29" s="3521"/>
      <c r="J29" s="3521"/>
      <c r="K29" s="3521"/>
      <c r="L29" s="3521"/>
      <c r="M29" s="3521"/>
      <c r="N29" s="3521"/>
      <c r="O29" s="3521"/>
      <c r="P29" s="3521"/>
      <c r="Q29" s="3521"/>
      <c r="R29" s="3522"/>
      <c r="S29" s="3467">
        <f t="shared" si="6"/>
        <v>10</v>
      </c>
      <c r="T29" s="3825"/>
      <c r="U29" s="3826">
        <v>0</v>
      </c>
      <c r="V29" s="3469"/>
      <c r="W29" s="3827">
        <v>10</v>
      </c>
      <c r="X29" s="3469"/>
      <c r="Y29" s="3827">
        <v>0</v>
      </c>
      <c r="Z29" s="3472"/>
    </row>
    <row r="30" spans="1:26" ht="24" customHeight="1">
      <c r="A30" s="3811" t="s">
        <v>2998</v>
      </c>
      <c r="B30" s="826"/>
      <c r="C30" s="3786" t="s">
        <v>106</v>
      </c>
      <c r="D30" s="3786"/>
      <c r="E30" s="3786"/>
      <c r="F30" s="3786"/>
      <c r="G30" s="3786"/>
      <c r="H30" s="3786"/>
      <c r="I30" s="3786"/>
      <c r="J30" s="3786"/>
      <c r="K30" s="3786"/>
      <c r="L30" s="3786"/>
      <c r="M30" s="3786"/>
      <c r="N30" s="3786"/>
      <c r="O30" s="3786"/>
      <c r="P30" s="3786"/>
      <c r="Q30" s="3786"/>
      <c r="R30" s="3787"/>
      <c r="S30" s="3476">
        <f t="shared" si="6"/>
        <v>14</v>
      </c>
      <c r="T30" s="3823"/>
      <c r="U30" s="3824">
        <v>0</v>
      </c>
      <c r="V30" s="3478"/>
      <c r="W30" s="3819">
        <v>14</v>
      </c>
      <c r="X30" s="3478"/>
      <c r="Y30" s="3819">
        <v>0</v>
      </c>
      <c r="Z30" s="3481"/>
    </row>
    <row r="31" spans="1:26" ht="24.95" customHeight="1">
      <c r="A31" s="3812"/>
      <c r="B31" s="827"/>
      <c r="C31" s="3782" t="s">
        <v>1454</v>
      </c>
      <c r="D31" s="3782"/>
      <c r="E31" s="3782"/>
      <c r="F31" s="3782"/>
      <c r="G31" s="3782"/>
      <c r="H31" s="3782"/>
      <c r="I31" s="3782"/>
      <c r="J31" s="3782"/>
      <c r="K31" s="3782"/>
      <c r="L31" s="3782"/>
      <c r="M31" s="3782"/>
      <c r="N31" s="3782"/>
      <c r="O31" s="3782"/>
      <c r="P31" s="3782"/>
      <c r="Q31" s="3782"/>
      <c r="R31" s="3783"/>
      <c r="S31" s="3482">
        <f t="shared" si="6"/>
        <v>9</v>
      </c>
      <c r="T31" s="3820"/>
      <c r="U31" s="3821">
        <v>0</v>
      </c>
      <c r="V31" s="3484"/>
      <c r="W31" s="3822">
        <v>9</v>
      </c>
      <c r="X31" s="3484"/>
      <c r="Y31" s="3822">
        <v>0</v>
      </c>
      <c r="Z31" s="3487"/>
    </row>
    <row r="32" spans="1:26" ht="24.95" customHeight="1">
      <c r="A32" s="3813"/>
      <c r="B32" s="827"/>
      <c r="C32" s="3784" t="s">
        <v>1507</v>
      </c>
      <c r="D32" s="3784"/>
      <c r="E32" s="3784"/>
      <c r="F32" s="3784"/>
      <c r="G32" s="3784"/>
      <c r="H32" s="3784"/>
      <c r="I32" s="3784"/>
      <c r="J32" s="3784"/>
      <c r="K32" s="3784"/>
      <c r="L32" s="3784"/>
      <c r="M32" s="3784"/>
      <c r="N32" s="3784"/>
      <c r="O32" s="3784"/>
      <c r="P32" s="3784"/>
      <c r="Q32" s="3784"/>
      <c r="R32" s="3785"/>
      <c r="S32" s="3467">
        <f t="shared" si="6"/>
        <v>6</v>
      </c>
      <c r="T32" s="3825"/>
      <c r="U32" s="3826">
        <v>0</v>
      </c>
      <c r="V32" s="3469"/>
      <c r="W32" s="3827">
        <v>6</v>
      </c>
      <c r="X32" s="3469"/>
      <c r="Y32" s="3827">
        <v>0</v>
      </c>
      <c r="Z32" s="3472"/>
    </row>
    <row r="33" spans="1:26" ht="24.95" customHeight="1">
      <c r="A33" s="3811" t="s">
        <v>4799</v>
      </c>
      <c r="B33" s="826"/>
      <c r="C33" s="3786" t="s">
        <v>1511</v>
      </c>
      <c r="D33" s="3786"/>
      <c r="E33" s="3786"/>
      <c r="F33" s="3786"/>
      <c r="G33" s="3786"/>
      <c r="H33" s="3786"/>
      <c r="I33" s="3786"/>
      <c r="J33" s="3786"/>
      <c r="K33" s="3786"/>
      <c r="L33" s="3786"/>
      <c r="M33" s="3786"/>
      <c r="N33" s="3786"/>
      <c r="O33" s="3786"/>
      <c r="P33" s="3786"/>
      <c r="Q33" s="3786"/>
      <c r="R33" s="3787"/>
      <c r="S33" s="3476">
        <f t="shared" si="6"/>
        <v>600</v>
      </c>
      <c r="T33" s="3823"/>
      <c r="U33" s="3824">
        <v>1</v>
      </c>
      <c r="V33" s="3478"/>
      <c r="W33" s="3819">
        <v>599</v>
      </c>
      <c r="X33" s="3478"/>
      <c r="Y33" s="3819">
        <v>0</v>
      </c>
      <c r="Z33" s="3481"/>
    </row>
    <row r="34" spans="1:26" ht="24.95" customHeight="1">
      <c r="A34" s="3812"/>
      <c r="B34" s="799"/>
      <c r="C34" s="3782" t="s">
        <v>1138</v>
      </c>
      <c r="D34" s="3782"/>
      <c r="E34" s="3782"/>
      <c r="F34" s="3782"/>
      <c r="G34" s="3782"/>
      <c r="H34" s="3782"/>
      <c r="I34" s="3782"/>
      <c r="J34" s="3782"/>
      <c r="K34" s="3782"/>
      <c r="L34" s="3782"/>
      <c r="M34" s="3782"/>
      <c r="N34" s="3782"/>
      <c r="O34" s="3782"/>
      <c r="P34" s="3782"/>
      <c r="Q34" s="3782"/>
      <c r="R34" s="3783"/>
      <c r="S34" s="3482">
        <f t="shared" si="6"/>
        <v>276</v>
      </c>
      <c r="T34" s="3820"/>
      <c r="U34" s="3821">
        <v>1</v>
      </c>
      <c r="V34" s="3484"/>
      <c r="W34" s="3822">
        <v>275</v>
      </c>
      <c r="X34" s="3484"/>
      <c r="Y34" s="3822">
        <v>0</v>
      </c>
      <c r="Z34" s="3487"/>
    </row>
    <row r="35" spans="1:26" ht="24.95" customHeight="1">
      <c r="A35" s="3813"/>
      <c r="B35" s="828"/>
      <c r="C35" s="3784" t="s">
        <v>1512</v>
      </c>
      <c r="D35" s="3784"/>
      <c r="E35" s="3784"/>
      <c r="F35" s="3784"/>
      <c r="G35" s="3784"/>
      <c r="H35" s="3784"/>
      <c r="I35" s="3784"/>
      <c r="J35" s="3784"/>
      <c r="K35" s="3784"/>
      <c r="L35" s="3784"/>
      <c r="M35" s="3784"/>
      <c r="N35" s="3784"/>
      <c r="O35" s="3784"/>
      <c r="P35" s="3784"/>
      <c r="Q35" s="3784"/>
      <c r="R35" s="3785"/>
      <c r="S35" s="3467">
        <f t="shared" si="6"/>
        <v>249</v>
      </c>
      <c r="T35" s="3825"/>
      <c r="U35" s="3826">
        <v>1</v>
      </c>
      <c r="V35" s="3469"/>
      <c r="W35" s="3827">
        <v>248</v>
      </c>
      <c r="X35" s="3469"/>
      <c r="Y35" s="3827">
        <v>0</v>
      </c>
      <c r="Z35" s="3472"/>
    </row>
    <row r="36" spans="1:26" ht="21" customHeight="1">
      <c r="A36" s="3810" t="s">
        <v>4937</v>
      </c>
      <c r="B36" s="3328" t="s">
        <v>1239</v>
      </c>
      <c r="C36" s="3329"/>
      <c r="D36" s="3329"/>
      <c r="E36" s="3329"/>
      <c r="F36" s="3329"/>
      <c r="G36" s="3329"/>
      <c r="H36" s="3329"/>
      <c r="I36" s="3329"/>
      <c r="J36" s="3329"/>
      <c r="K36" s="3329"/>
      <c r="L36" s="3329"/>
      <c r="M36" s="3329"/>
      <c r="N36" s="3329"/>
      <c r="O36" s="3329"/>
      <c r="P36" s="3329"/>
      <c r="Q36" s="3329"/>
      <c r="R36" s="3329"/>
      <c r="S36" s="3835">
        <f>SUM(S37:T40)</f>
        <v>1</v>
      </c>
      <c r="T36" s="3836"/>
      <c r="U36" s="3837">
        <f>SUM(U37:U40)</f>
        <v>0</v>
      </c>
      <c r="V36" s="3838"/>
      <c r="W36" s="3828">
        <f>SUM(W37:W40)</f>
        <v>1</v>
      </c>
      <c r="X36" s="3838"/>
      <c r="Y36" s="3828">
        <f>SUM(Y37:Y40)</f>
        <v>0</v>
      </c>
      <c r="Z36" s="3829"/>
    </row>
    <row r="37" spans="1:26" ht="21.75" customHeight="1">
      <c r="A37" s="3433"/>
      <c r="B37" s="827"/>
      <c r="C37" s="3780" t="s">
        <v>792</v>
      </c>
      <c r="D37" s="3780"/>
      <c r="E37" s="3780"/>
      <c r="F37" s="3780"/>
      <c r="G37" s="3780"/>
      <c r="H37" s="3780"/>
      <c r="I37" s="3780"/>
      <c r="J37" s="3780"/>
      <c r="K37" s="3780"/>
      <c r="L37" s="3780"/>
      <c r="M37" s="3780"/>
      <c r="N37" s="3780"/>
      <c r="O37" s="3780"/>
      <c r="P37" s="3780"/>
      <c r="Q37" s="3780"/>
      <c r="R37" s="3781"/>
      <c r="S37" s="3830">
        <f>U37+W37+Y37</f>
        <v>1</v>
      </c>
      <c r="T37" s="3831"/>
      <c r="U37" s="3845">
        <v>0</v>
      </c>
      <c r="V37" s="3846"/>
      <c r="W37" s="3847">
        <v>1</v>
      </c>
      <c r="X37" s="3846"/>
      <c r="Y37" s="3847">
        <v>0</v>
      </c>
      <c r="Z37" s="3848"/>
    </row>
    <row r="38" spans="1:26" ht="21.75" customHeight="1">
      <c r="A38" s="3433"/>
      <c r="B38" s="827"/>
      <c r="C38" s="3782" t="s">
        <v>1516</v>
      </c>
      <c r="D38" s="3782"/>
      <c r="E38" s="3782"/>
      <c r="F38" s="3782"/>
      <c r="G38" s="3782"/>
      <c r="H38" s="3782"/>
      <c r="I38" s="3782"/>
      <c r="J38" s="3782"/>
      <c r="K38" s="3782"/>
      <c r="L38" s="3782"/>
      <c r="M38" s="3782"/>
      <c r="N38" s="3782"/>
      <c r="O38" s="3782"/>
      <c r="P38" s="3782"/>
      <c r="Q38" s="3782"/>
      <c r="R38" s="3783"/>
      <c r="S38" s="3482">
        <f>U38+W38+Y38</f>
        <v>0</v>
      </c>
      <c r="T38" s="3820"/>
      <c r="U38" s="3821">
        <v>0</v>
      </c>
      <c r="V38" s="3484"/>
      <c r="W38" s="3822">
        <v>0</v>
      </c>
      <c r="X38" s="3484"/>
      <c r="Y38" s="3822">
        <v>0</v>
      </c>
      <c r="Z38" s="3487"/>
    </row>
    <row r="39" spans="1:26" ht="21.75" customHeight="1">
      <c r="A39" s="3433"/>
      <c r="B39" s="827"/>
      <c r="C39" s="3782" t="s">
        <v>541</v>
      </c>
      <c r="D39" s="3782"/>
      <c r="E39" s="3782"/>
      <c r="F39" s="3782"/>
      <c r="G39" s="3782"/>
      <c r="H39" s="3782"/>
      <c r="I39" s="3782"/>
      <c r="J39" s="3782"/>
      <c r="K39" s="3782"/>
      <c r="L39" s="3782"/>
      <c r="M39" s="3782"/>
      <c r="N39" s="3782"/>
      <c r="O39" s="3782"/>
      <c r="P39" s="3782"/>
      <c r="Q39" s="3782"/>
      <c r="R39" s="3783"/>
      <c r="S39" s="3482">
        <f>U39+W39+Y39</f>
        <v>0</v>
      </c>
      <c r="T39" s="3820"/>
      <c r="U39" s="3821">
        <v>0</v>
      </c>
      <c r="V39" s="3484"/>
      <c r="W39" s="3822">
        <v>0</v>
      </c>
      <c r="X39" s="3484"/>
      <c r="Y39" s="3822">
        <v>0</v>
      </c>
      <c r="Z39" s="3487"/>
    </row>
    <row r="40" spans="1:26" ht="21.75" customHeight="1" thickBot="1">
      <c r="A40" s="3588"/>
      <c r="B40" s="829"/>
      <c r="C40" s="3817" t="s">
        <v>1422</v>
      </c>
      <c r="D40" s="3817"/>
      <c r="E40" s="3817"/>
      <c r="F40" s="3817"/>
      <c r="G40" s="3817"/>
      <c r="H40" s="3817"/>
      <c r="I40" s="3817"/>
      <c r="J40" s="3817"/>
      <c r="K40" s="3817"/>
      <c r="L40" s="3817"/>
      <c r="M40" s="3817"/>
      <c r="N40" s="3817"/>
      <c r="O40" s="3817"/>
      <c r="P40" s="3817"/>
      <c r="Q40" s="3817"/>
      <c r="R40" s="3818"/>
      <c r="S40" s="3488">
        <f>U40+W40+Y40</f>
        <v>0</v>
      </c>
      <c r="T40" s="3833"/>
      <c r="U40" s="3834">
        <v>0</v>
      </c>
      <c r="V40" s="3490"/>
      <c r="W40" s="3832">
        <v>0</v>
      </c>
      <c r="X40" s="3490"/>
      <c r="Y40" s="3832">
        <v>0</v>
      </c>
      <c r="Z40" s="3493"/>
    </row>
    <row r="41" spans="1:26" ht="21.75" customHeight="1">
      <c r="A41" s="3442" t="s">
        <v>1684</v>
      </c>
      <c r="B41" s="3302"/>
      <c r="C41" s="3302"/>
      <c r="D41" s="3302"/>
      <c r="E41" s="3302"/>
      <c r="F41" s="3302"/>
      <c r="G41" s="3302"/>
      <c r="H41" s="3302"/>
      <c r="I41" s="3302"/>
      <c r="J41" s="3302"/>
      <c r="K41" s="3302"/>
      <c r="L41" s="3302"/>
      <c r="M41" s="3302"/>
      <c r="N41" s="3303"/>
      <c r="O41" s="3794" t="s">
        <v>1630</v>
      </c>
      <c r="P41" s="3795"/>
      <c r="Q41" s="3795"/>
      <c r="R41" s="3796" t="s">
        <v>2921</v>
      </c>
      <c r="S41" s="3267"/>
      <c r="T41" s="3267"/>
      <c r="U41" s="3266" t="s">
        <v>1181</v>
      </c>
      <c r="V41" s="3267"/>
      <c r="W41" s="3267"/>
      <c r="X41" s="3266" t="s">
        <v>2924</v>
      </c>
      <c r="Y41" s="3267"/>
      <c r="Z41" s="3271"/>
    </row>
    <row r="42" spans="1:26" ht="18" customHeight="1">
      <c r="A42" s="3446"/>
      <c r="B42" s="3304"/>
      <c r="C42" s="3304"/>
      <c r="D42" s="3304"/>
      <c r="E42" s="3304"/>
      <c r="F42" s="3304"/>
      <c r="G42" s="3304"/>
      <c r="H42" s="3304"/>
      <c r="I42" s="3304"/>
      <c r="J42" s="3304"/>
      <c r="K42" s="3304"/>
      <c r="L42" s="3304"/>
      <c r="M42" s="3304"/>
      <c r="N42" s="3305"/>
      <c r="O42" s="789" t="s">
        <v>1239</v>
      </c>
      <c r="P42" s="789" t="s">
        <v>2918</v>
      </c>
      <c r="Q42" s="790" t="s">
        <v>2920</v>
      </c>
      <c r="R42" s="791" t="s">
        <v>1239</v>
      </c>
      <c r="S42" s="723" t="s">
        <v>2918</v>
      </c>
      <c r="T42" s="792" t="s">
        <v>2920</v>
      </c>
      <c r="U42" s="723" t="s">
        <v>1239</v>
      </c>
      <c r="V42" s="723" t="s">
        <v>2918</v>
      </c>
      <c r="W42" s="792" t="s">
        <v>2920</v>
      </c>
      <c r="X42" s="723" t="s">
        <v>1239</v>
      </c>
      <c r="Y42" s="723" t="s">
        <v>2918</v>
      </c>
      <c r="Z42" s="793" t="s">
        <v>2920</v>
      </c>
    </row>
    <row r="43" spans="1:26" ht="18" customHeight="1">
      <c r="A43" s="3441" t="s">
        <v>2917</v>
      </c>
      <c r="B43" s="3797" t="s">
        <v>1239</v>
      </c>
      <c r="C43" s="3798"/>
      <c r="D43" s="3798"/>
      <c r="E43" s="3798"/>
      <c r="F43" s="3798"/>
      <c r="G43" s="3798"/>
      <c r="H43" s="3798"/>
      <c r="I43" s="3798"/>
      <c r="J43" s="3798"/>
      <c r="K43" s="3798"/>
      <c r="L43" s="3798"/>
      <c r="M43" s="3798"/>
      <c r="N43" s="3799"/>
      <c r="O43" s="830">
        <f t="shared" ref="O43:Z43" si="7">SUM(O44:O53)</f>
        <v>710</v>
      </c>
      <c r="P43" s="830">
        <f t="shared" si="7"/>
        <v>296</v>
      </c>
      <c r="Q43" s="831">
        <f t="shared" si="7"/>
        <v>414</v>
      </c>
      <c r="R43" s="832">
        <f t="shared" si="7"/>
        <v>3</v>
      </c>
      <c r="S43" s="783">
        <f t="shared" si="7"/>
        <v>2</v>
      </c>
      <c r="T43" s="784">
        <f t="shared" si="7"/>
        <v>1</v>
      </c>
      <c r="U43" s="783">
        <f t="shared" si="7"/>
        <v>707</v>
      </c>
      <c r="V43" s="783">
        <f t="shared" si="7"/>
        <v>294</v>
      </c>
      <c r="W43" s="784">
        <f t="shared" si="7"/>
        <v>413</v>
      </c>
      <c r="X43" s="783">
        <f t="shared" si="7"/>
        <v>0</v>
      </c>
      <c r="Y43" s="783">
        <f t="shared" si="7"/>
        <v>0</v>
      </c>
      <c r="Z43" s="833">
        <f t="shared" si="7"/>
        <v>0</v>
      </c>
    </row>
    <row r="44" spans="1:26" ht="24.75" customHeight="1">
      <c r="A44" s="3433"/>
      <c r="B44" s="3800" t="s">
        <v>5208</v>
      </c>
      <c r="C44" s="3801"/>
      <c r="D44" s="3769" t="s">
        <v>3004</v>
      </c>
      <c r="E44" s="3410"/>
      <c r="F44" s="3410"/>
      <c r="G44" s="3410"/>
      <c r="H44" s="3410"/>
      <c r="I44" s="3410"/>
      <c r="J44" s="3410"/>
      <c r="K44" s="3410"/>
      <c r="L44" s="3410"/>
      <c r="M44" s="3410"/>
      <c r="N44" s="3411"/>
      <c r="O44" s="830">
        <f t="shared" ref="O44:O54" si="8">P44+Q44</f>
        <v>273</v>
      </c>
      <c r="P44" s="830">
        <f t="shared" ref="P44:P54" si="9">S44+V44+Y44</f>
        <v>74</v>
      </c>
      <c r="Q44" s="831">
        <f t="shared" ref="Q44:Q54" si="10">T44+W44+Z44</f>
        <v>199</v>
      </c>
      <c r="R44" s="832">
        <f>S44+T44</f>
        <v>0</v>
      </c>
      <c r="S44" s="783">
        <v>0</v>
      </c>
      <c r="T44" s="784">
        <v>0</v>
      </c>
      <c r="U44" s="783">
        <f>V44+W44</f>
        <v>273</v>
      </c>
      <c r="V44" s="783">
        <v>74</v>
      </c>
      <c r="W44" s="784">
        <v>199</v>
      </c>
      <c r="X44" s="783">
        <f t="shared" ref="X44:X54" si="11">Y44+Z44</f>
        <v>0</v>
      </c>
      <c r="Y44" s="783">
        <v>0</v>
      </c>
      <c r="Z44" s="833">
        <v>0</v>
      </c>
    </row>
    <row r="45" spans="1:26" ht="27" customHeight="1">
      <c r="A45" s="3433"/>
      <c r="B45" s="3802"/>
      <c r="C45" s="3803"/>
      <c r="D45" s="3769" t="s">
        <v>3003</v>
      </c>
      <c r="E45" s="3410"/>
      <c r="F45" s="3410"/>
      <c r="G45" s="3410"/>
      <c r="H45" s="3410"/>
      <c r="I45" s="3410"/>
      <c r="J45" s="3410"/>
      <c r="K45" s="3410"/>
      <c r="L45" s="3410"/>
      <c r="M45" s="3410"/>
      <c r="N45" s="3411"/>
      <c r="O45" s="830">
        <f t="shared" si="8"/>
        <v>26</v>
      </c>
      <c r="P45" s="830">
        <f t="shared" si="9"/>
        <v>1</v>
      </c>
      <c r="Q45" s="831">
        <f t="shared" si="10"/>
        <v>25</v>
      </c>
      <c r="R45" s="832">
        <f t="shared" ref="R45:R54" si="12">S45+T45</f>
        <v>0</v>
      </c>
      <c r="S45" s="783">
        <v>0</v>
      </c>
      <c r="T45" s="784">
        <v>0</v>
      </c>
      <c r="U45" s="783">
        <f t="shared" ref="U45:U54" si="13">V45+W45</f>
        <v>26</v>
      </c>
      <c r="V45" s="783">
        <v>1</v>
      </c>
      <c r="W45" s="784">
        <v>25</v>
      </c>
      <c r="X45" s="783">
        <f t="shared" si="11"/>
        <v>0</v>
      </c>
      <c r="Y45" s="783">
        <v>0</v>
      </c>
      <c r="Z45" s="833">
        <v>0</v>
      </c>
    </row>
    <row r="46" spans="1:26" ht="16.5" customHeight="1">
      <c r="A46" s="3433"/>
      <c r="B46" s="3804" t="s">
        <v>1687</v>
      </c>
      <c r="C46" s="3704"/>
      <c r="D46" s="3842" t="s">
        <v>481</v>
      </c>
      <c r="E46" s="3843"/>
      <c r="F46" s="3843"/>
      <c r="G46" s="3843"/>
      <c r="H46" s="3843"/>
      <c r="I46" s="3843"/>
      <c r="J46" s="3843"/>
      <c r="K46" s="3843"/>
      <c r="L46" s="3843"/>
      <c r="M46" s="3843"/>
      <c r="N46" s="3844"/>
      <c r="O46" s="393">
        <f t="shared" si="8"/>
        <v>17</v>
      </c>
      <c r="P46" s="393">
        <f t="shared" si="9"/>
        <v>5</v>
      </c>
      <c r="Q46" s="834">
        <f t="shared" si="10"/>
        <v>12</v>
      </c>
      <c r="R46" s="835">
        <f t="shared" si="12"/>
        <v>0</v>
      </c>
      <c r="S46" s="398">
        <v>0</v>
      </c>
      <c r="T46" s="399">
        <v>0</v>
      </c>
      <c r="U46" s="398">
        <f t="shared" si="13"/>
        <v>17</v>
      </c>
      <c r="V46" s="398">
        <v>5</v>
      </c>
      <c r="W46" s="399">
        <v>12</v>
      </c>
      <c r="X46" s="398">
        <f t="shared" si="11"/>
        <v>0</v>
      </c>
      <c r="Y46" s="398">
        <v>0</v>
      </c>
      <c r="Z46" s="836">
        <v>0</v>
      </c>
    </row>
    <row r="47" spans="1:26" ht="16.5" customHeight="1">
      <c r="A47" s="3433"/>
      <c r="B47" s="3805"/>
      <c r="C47" s="3706"/>
      <c r="D47" s="3839" t="s">
        <v>3004</v>
      </c>
      <c r="E47" s="3840"/>
      <c r="F47" s="3840"/>
      <c r="G47" s="3840"/>
      <c r="H47" s="3840"/>
      <c r="I47" s="3840"/>
      <c r="J47" s="3840"/>
      <c r="K47" s="3840"/>
      <c r="L47" s="3840"/>
      <c r="M47" s="3840"/>
      <c r="N47" s="3841"/>
      <c r="O47" s="409">
        <f t="shared" si="8"/>
        <v>5</v>
      </c>
      <c r="P47" s="409">
        <f t="shared" si="9"/>
        <v>2</v>
      </c>
      <c r="Q47" s="771">
        <f t="shared" si="10"/>
        <v>3</v>
      </c>
      <c r="R47" s="772">
        <f t="shared" si="12"/>
        <v>3</v>
      </c>
      <c r="S47" s="414">
        <v>2</v>
      </c>
      <c r="T47" s="502">
        <v>1</v>
      </c>
      <c r="U47" s="414">
        <f t="shared" si="13"/>
        <v>2</v>
      </c>
      <c r="V47" s="414">
        <v>0</v>
      </c>
      <c r="W47" s="502">
        <v>2</v>
      </c>
      <c r="X47" s="414">
        <f t="shared" si="11"/>
        <v>0</v>
      </c>
      <c r="Y47" s="414">
        <v>0</v>
      </c>
      <c r="Z47" s="802">
        <v>0</v>
      </c>
    </row>
    <row r="48" spans="1:26" ht="16.5" customHeight="1">
      <c r="A48" s="3433"/>
      <c r="B48" s="3805"/>
      <c r="C48" s="3706"/>
      <c r="D48" s="3839" t="s">
        <v>3005</v>
      </c>
      <c r="E48" s="3840"/>
      <c r="F48" s="3840"/>
      <c r="G48" s="3840"/>
      <c r="H48" s="3840"/>
      <c r="I48" s="3840"/>
      <c r="J48" s="3840"/>
      <c r="K48" s="3840"/>
      <c r="L48" s="3840"/>
      <c r="M48" s="3840"/>
      <c r="N48" s="3841"/>
      <c r="O48" s="409">
        <f t="shared" si="8"/>
        <v>0</v>
      </c>
      <c r="P48" s="409">
        <f t="shared" si="9"/>
        <v>0</v>
      </c>
      <c r="Q48" s="771">
        <f t="shared" si="10"/>
        <v>0</v>
      </c>
      <c r="R48" s="772">
        <f t="shared" si="12"/>
        <v>0</v>
      </c>
      <c r="S48" s="414">
        <v>0</v>
      </c>
      <c r="T48" s="502">
        <v>0</v>
      </c>
      <c r="U48" s="414">
        <f t="shared" si="13"/>
        <v>0</v>
      </c>
      <c r="V48" s="414">
        <v>0</v>
      </c>
      <c r="W48" s="502">
        <v>0</v>
      </c>
      <c r="X48" s="414">
        <f t="shared" si="11"/>
        <v>0</v>
      </c>
      <c r="Y48" s="414">
        <v>0</v>
      </c>
      <c r="Z48" s="802">
        <v>0</v>
      </c>
    </row>
    <row r="49" spans="1:26" ht="16.5" customHeight="1">
      <c r="A49" s="3433"/>
      <c r="B49" s="3805"/>
      <c r="C49" s="3706"/>
      <c r="D49" s="3839" t="s">
        <v>1518</v>
      </c>
      <c r="E49" s="3840"/>
      <c r="F49" s="3840"/>
      <c r="G49" s="3840"/>
      <c r="H49" s="3840"/>
      <c r="I49" s="3840"/>
      <c r="J49" s="3840"/>
      <c r="K49" s="3840"/>
      <c r="L49" s="3840"/>
      <c r="M49" s="3840"/>
      <c r="N49" s="3841"/>
      <c r="O49" s="409">
        <f t="shared" si="8"/>
        <v>0</v>
      </c>
      <c r="P49" s="409">
        <f t="shared" si="9"/>
        <v>0</v>
      </c>
      <c r="Q49" s="771">
        <f t="shared" si="10"/>
        <v>0</v>
      </c>
      <c r="R49" s="772">
        <f t="shared" si="12"/>
        <v>0</v>
      </c>
      <c r="S49" s="414">
        <v>0</v>
      </c>
      <c r="T49" s="502">
        <v>0</v>
      </c>
      <c r="U49" s="414">
        <f t="shared" si="13"/>
        <v>0</v>
      </c>
      <c r="V49" s="414">
        <v>0</v>
      </c>
      <c r="W49" s="502">
        <v>0</v>
      </c>
      <c r="X49" s="414">
        <f t="shared" si="11"/>
        <v>0</v>
      </c>
      <c r="Y49" s="414">
        <v>0</v>
      </c>
      <c r="Z49" s="802">
        <v>0</v>
      </c>
    </row>
    <row r="50" spans="1:26" ht="16.5" customHeight="1">
      <c r="A50" s="3433"/>
      <c r="B50" s="3805"/>
      <c r="C50" s="3706"/>
      <c r="D50" s="3839" t="s">
        <v>3001</v>
      </c>
      <c r="E50" s="3840"/>
      <c r="F50" s="3840"/>
      <c r="G50" s="3840"/>
      <c r="H50" s="3840"/>
      <c r="I50" s="3840"/>
      <c r="J50" s="3840"/>
      <c r="K50" s="3840"/>
      <c r="L50" s="3840"/>
      <c r="M50" s="3840"/>
      <c r="N50" s="3841"/>
      <c r="O50" s="409">
        <f t="shared" si="8"/>
        <v>3</v>
      </c>
      <c r="P50" s="409">
        <f t="shared" si="9"/>
        <v>0</v>
      </c>
      <c r="Q50" s="771">
        <f t="shared" si="10"/>
        <v>3</v>
      </c>
      <c r="R50" s="772">
        <f t="shared" si="12"/>
        <v>0</v>
      </c>
      <c r="S50" s="414">
        <v>0</v>
      </c>
      <c r="T50" s="502">
        <v>0</v>
      </c>
      <c r="U50" s="414">
        <f t="shared" si="13"/>
        <v>3</v>
      </c>
      <c r="V50" s="414">
        <v>0</v>
      </c>
      <c r="W50" s="502">
        <v>3</v>
      </c>
      <c r="X50" s="414">
        <f t="shared" si="11"/>
        <v>0</v>
      </c>
      <c r="Y50" s="414">
        <v>0</v>
      </c>
      <c r="Z50" s="802">
        <v>0</v>
      </c>
    </row>
    <row r="51" spans="1:26" ht="16.5" customHeight="1">
      <c r="A51" s="3433"/>
      <c r="B51" s="3805"/>
      <c r="C51" s="3706"/>
      <c r="D51" s="3839" t="s">
        <v>1329</v>
      </c>
      <c r="E51" s="3840"/>
      <c r="F51" s="3840"/>
      <c r="G51" s="3840"/>
      <c r="H51" s="3840"/>
      <c r="I51" s="3840"/>
      <c r="J51" s="3840"/>
      <c r="K51" s="3840"/>
      <c r="L51" s="3840"/>
      <c r="M51" s="3840"/>
      <c r="N51" s="3841"/>
      <c r="O51" s="409">
        <f t="shared" si="8"/>
        <v>65</v>
      </c>
      <c r="P51" s="409">
        <f t="shared" si="9"/>
        <v>5</v>
      </c>
      <c r="Q51" s="771">
        <f t="shared" si="10"/>
        <v>60</v>
      </c>
      <c r="R51" s="772">
        <f t="shared" si="12"/>
        <v>0</v>
      </c>
      <c r="S51" s="414">
        <v>0</v>
      </c>
      <c r="T51" s="502">
        <v>0</v>
      </c>
      <c r="U51" s="414">
        <f t="shared" si="13"/>
        <v>65</v>
      </c>
      <c r="V51" s="414">
        <v>5</v>
      </c>
      <c r="W51" s="502">
        <v>60</v>
      </c>
      <c r="X51" s="414">
        <f t="shared" si="11"/>
        <v>0</v>
      </c>
      <c r="Y51" s="414">
        <v>0</v>
      </c>
      <c r="Z51" s="802">
        <v>0</v>
      </c>
    </row>
    <row r="52" spans="1:26" ht="16.5" customHeight="1">
      <c r="A52" s="3433"/>
      <c r="B52" s="3805"/>
      <c r="C52" s="3706"/>
      <c r="D52" s="3839" t="s">
        <v>3006</v>
      </c>
      <c r="E52" s="3840"/>
      <c r="F52" s="3840"/>
      <c r="G52" s="3840"/>
      <c r="H52" s="3840"/>
      <c r="I52" s="3840"/>
      <c r="J52" s="3840"/>
      <c r="K52" s="3840"/>
      <c r="L52" s="3840"/>
      <c r="M52" s="3840"/>
      <c r="N52" s="3841"/>
      <c r="O52" s="409">
        <f t="shared" si="8"/>
        <v>248</v>
      </c>
      <c r="P52" s="409">
        <f t="shared" si="9"/>
        <v>203</v>
      </c>
      <c r="Q52" s="771">
        <f t="shared" si="10"/>
        <v>45</v>
      </c>
      <c r="R52" s="772">
        <f t="shared" si="12"/>
        <v>0</v>
      </c>
      <c r="S52" s="414">
        <v>0</v>
      </c>
      <c r="T52" s="502">
        <v>0</v>
      </c>
      <c r="U52" s="414">
        <f t="shared" si="13"/>
        <v>248</v>
      </c>
      <c r="V52" s="414">
        <v>203</v>
      </c>
      <c r="W52" s="502">
        <v>45</v>
      </c>
      <c r="X52" s="414">
        <f t="shared" si="11"/>
        <v>0</v>
      </c>
      <c r="Y52" s="414">
        <v>0</v>
      </c>
      <c r="Z52" s="802">
        <v>0</v>
      </c>
    </row>
    <row r="53" spans="1:26" ht="16.5" customHeight="1">
      <c r="A53" s="3433"/>
      <c r="B53" s="3806"/>
      <c r="C53" s="3708"/>
      <c r="D53" s="3391" t="s">
        <v>1711</v>
      </c>
      <c r="E53" s="3388"/>
      <c r="F53" s="3388"/>
      <c r="G53" s="3388"/>
      <c r="H53" s="3388"/>
      <c r="I53" s="3388"/>
      <c r="J53" s="3388"/>
      <c r="K53" s="3388"/>
      <c r="L53" s="3388"/>
      <c r="M53" s="3388"/>
      <c r="N53" s="3389"/>
      <c r="O53" s="635">
        <f t="shared" si="8"/>
        <v>73</v>
      </c>
      <c r="P53" s="635">
        <f t="shared" si="9"/>
        <v>6</v>
      </c>
      <c r="Q53" s="837">
        <f t="shared" si="10"/>
        <v>67</v>
      </c>
      <c r="R53" s="838">
        <f t="shared" si="12"/>
        <v>0</v>
      </c>
      <c r="S53" s="641">
        <v>0</v>
      </c>
      <c r="T53" s="785">
        <v>0</v>
      </c>
      <c r="U53" s="641">
        <f t="shared" si="13"/>
        <v>73</v>
      </c>
      <c r="V53" s="641">
        <v>6</v>
      </c>
      <c r="W53" s="785">
        <v>67</v>
      </c>
      <c r="X53" s="641">
        <f t="shared" si="11"/>
        <v>0</v>
      </c>
      <c r="Y53" s="641">
        <v>0</v>
      </c>
      <c r="Z53" s="839">
        <v>0</v>
      </c>
    </row>
    <row r="54" spans="1:26" ht="34.5" customHeight="1" thickBot="1">
      <c r="A54" s="3588"/>
      <c r="B54" s="3807" t="s">
        <v>3965</v>
      </c>
      <c r="C54" s="3808"/>
      <c r="D54" s="3808"/>
      <c r="E54" s="3808"/>
      <c r="F54" s="3808"/>
      <c r="G54" s="3808"/>
      <c r="H54" s="3808"/>
      <c r="I54" s="3808"/>
      <c r="J54" s="3808"/>
      <c r="K54" s="3808"/>
      <c r="L54" s="3808"/>
      <c r="M54" s="3808"/>
      <c r="N54" s="3809"/>
      <c r="O54" s="840">
        <f t="shared" si="8"/>
        <v>0</v>
      </c>
      <c r="P54" s="840">
        <f t="shared" si="9"/>
        <v>0</v>
      </c>
      <c r="Q54" s="841">
        <f t="shared" si="10"/>
        <v>0</v>
      </c>
      <c r="R54" s="842">
        <f t="shared" si="12"/>
        <v>0</v>
      </c>
      <c r="S54" s="786">
        <v>0</v>
      </c>
      <c r="T54" s="787">
        <v>0</v>
      </c>
      <c r="U54" s="786">
        <f t="shared" si="13"/>
        <v>0</v>
      </c>
      <c r="V54" s="786">
        <v>0</v>
      </c>
      <c r="W54" s="787">
        <v>0</v>
      </c>
      <c r="X54" s="786">
        <f t="shared" si="11"/>
        <v>0</v>
      </c>
      <c r="Y54" s="786">
        <v>0</v>
      </c>
      <c r="Z54" s="843">
        <v>0</v>
      </c>
    </row>
    <row r="70"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4.25" customHeight="1"/>
  </sheetData>
  <mergeCells count="176">
    <mergeCell ref="O41:Q41"/>
    <mergeCell ref="R41:T41"/>
    <mergeCell ref="U41:W41"/>
    <mergeCell ref="X41:Z41"/>
    <mergeCell ref="S36:T36"/>
    <mergeCell ref="U36:V36"/>
    <mergeCell ref="W36:X36"/>
    <mergeCell ref="A43:A54"/>
    <mergeCell ref="D49:N49"/>
    <mergeCell ref="D51:N51"/>
    <mergeCell ref="D44:N44"/>
    <mergeCell ref="D45:N45"/>
    <mergeCell ref="D46:N46"/>
    <mergeCell ref="D47:N47"/>
    <mergeCell ref="D48:N48"/>
    <mergeCell ref="D50:N50"/>
    <mergeCell ref="D52:N52"/>
    <mergeCell ref="D53:N53"/>
    <mergeCell ref="U37:V37"/>
    <mergeCell ref="W37:X37"/>
    <mergeCell ref="Y37:Z37"/>
    <mergeCell ref="S38:T38"/>
    <mergeCell ref="U38:V38"/>
    <mergeCell ref="W38:X38"/>
    <mergeCell ref="Y38:Z38"/>
    <mergeCell ref="W40:X40"/>
    <mergeCell ref="Y40:Z40"/>
    <mergeCell ref="S32:T32"/>
    <mergeCell ref="U32:V32"/>
    <mergeCell ref="W32:X32"/>
    <mergeCell ref="Y32:Z32"/>
    <mergeCell ref="S39:T39"/>
    <mergeCell ref="U39:V39"/>
    <mergeCell ref="W39:X39"/>
    <mergeCell ref="Y39:Z39"/>
    <mergeCell ref="S40:T40"/>
    <mergeCell ref="U40:V40"/>
    <mergeCell ref="S33:T33"/>
    <mergeCell ref="U33:V33"/>
    <mergeCell ref="W33:X33"/>
    <mergeCell ref="Y33:Z33"/>
    <mergeCell ref="S34:T34"/>
    <mergeCell ref="U34:V34"/>
    <mergeCell ref="W34:X34"/>
    <mergeCell ref="Y34:Z34"/>
    <mergeCell ref="S35:T35"/>
    <mergeCell ref="U35:V35"/>
    <mergeCell ref="W35:X35"/>
    <mergeCell ref="Y35:Z35"/>
    <mergeCell ref="Y36:Z36"/>
    <mergeCell ref="S37:T37"/>
    <mergeCell ref="S29:T29"/>
    <mergeCell ref="U29:V29"/>
    <mergeCell ref="W29:X29"/>
    <mergeCell ref="Y29:Z29"/>
    <mergeCell ref="S30:T30"/>
    <mergeCell ref="U30:V30"/>
    <mergeCell ref="W30:X30"/>
    <mergeCell ref="Y30:Z30"/>
    <mergeCell ref="S31:T31"/>
    <mergeCell ref="U31:V31"/>
    <mergeCell ref="W31:X31"/>
    <mergeCell ref="Y31:Z31"/>
    <mergeCell ref="S26:T26"/>
    <mergeCell ref="U26:V26"/>
    <mergeCell ref="W26:X26"/>
    <mergeCell ref="Y26:Z26"/>
    <mergeCell ref="S27:T27"/>
    <mergeCell ref="U27:V27"/>
    <mergeCell ref="W27:X27"/>
    <mergeCell ref="Y27:Z27"/>
    <mergeCell ref="S28:T28"/>
    <mergeCell ref="U28:V28"/>
    <mergeCell ref="W28:X28"/>
    <mergeCell ref="Y28:Z28"/>
    <mergeCell ref="U23:V23"/>
    <mergeCell ref="W23:X23"/>
    <mergeCell ref="Y23:Z23"/>
    <mergeCell ref="S24:T24"/>
    <mergeCell ref="U24:V24"/>
    <mergeCell ref="W24:X24"/>
    <mergeCell ref="Y24:Z24"/>
    <mergeCell ref="S25:T25"/>
    <mergeCell ref="U25:V25"/>
    <mergeCell ref="W25:X25"/>
    <mergeCell ref="Y25:Z25"/>
    <mergeCell ref="S23:T23"/>
    <mergeCell ref="Y20:Z20"/>
    <mergeCell ref="S21:T21"/>
    <mergeCell ref="U21:V21"/>
    <mergeCell ref="W21:X21"/>
    <mergeCell ref="Y21:Z21"/>
    <mergeCell ref="S22:T22"/>
    <mergeCell ref="U22:V22"/>
    <mergeCell ref="W22:X22"/>
    <mergeCell ref="Y22:Z22"/>
    <mergeCell ref="S20:T20"/>
    <mergeCell ref="U20:V20"/>
    <mergeCell ref="W20:X20"/>
    <mergeCell ref="Y17:Z17"/>
    <mergeCell ref="S18:T18"/>
    <mergeCell ref="U18:V18"/>
    <mergeCell ref="W18:X18"/>
    <mergeCell ref="Y18:Z18"/>
    <mergeCell ref="S19:T19"/>
    <mergeCell ref="U19:V19"/>
    <mergeCell ref="W19:X19"/>
    <mergeCell ref="Y19:Z19"/>
    <mergeCell ref="S17:T17"/>
    <mergeCell ref="U17:V17"/>
    <mergeCell ref="W17:X17"/>
    <mergeCell ref="A41:N42"/>
    <mergeCell ref="B43:N43"/>
    <mergeCell ref="B44:C45"/>
    <mergeCell ref="B46:C53"/>
    <mergeCell ref="B54:N54"/>
    <mergeCell ref="A4:A15"/>
    <mergeCell ref="A17:A23"/>
    <mergeCell ref="A24:A29"/>
    <mergeCell ref="A30:A32"/>
    <mergeCell ref="A33:A35"/>
    <mergeCell ref="A36:A40"/>
    <mergeCell ref="F5:F7"/>
    <mergeCell ref="F11:F13"/>
    <mergeCell ref="B36:R36"/>
    <mergeCell ref="C22:D23"/>
    <mergeCell ref="C24:D27"/>
    <mergeCell ref="C28:D29"/>
    <mergeCell ref="C17:D21"/>
    <mergeCell ref="F17:R17"/>
    <mergeCell ref="F18:R18"/>
    <mergeCell ref="F19:R19"/>
    <mergeCell ref="F20:R20"/>
    <mergeCell ref="F21:R21"/>
    <mergeCell ref="C40:R40"/>
    <mergeCell ref="X2:Z2"/>
    <mergeCell ref="H8:M8"/>
    <mergeCell ref="H9:M9"/>
    <mergeCell ref="H14:M14"/>
    <mergeCell ref="H15:M15"/>
    <mergeCell ref="S16:T16"/>
    <mergeCell ref="U16:V16"/>
    <mergeCell ref="W16:X16"/>
    <mergeCell ref="Y16:Z16"/>
    <mergeCell ref="H5:M5"/>
    <mergeCell ref="H6:M6"/>
    <mergeCell ref="H7:M7"/>
    <mergeCell ref="F4:M4"/>
    <mergeCell ref="F10:M10"/>
    <mergeCell ref="H11:M11"/>
    <mergeCell ref="H12:M12"/>
    <mergeCell ref="H13:M13"/>
    <mergeCell ref="A2:N3"/>
    <mergeCell ref="A16:R16"/>
    <mergeCell ref="O2:Q2"/>
    <mergeCell ref="R2:T2"/>
    <mergeCell ref="U2:W2"/>
    <mergeCell ref="C4:D9"/>
    <mergeCell ref="C10:D15"/>
    <mergeCell ref="C37:R37"/>
    <mergeCell ref="C38:R38"/>
    <mergeCell ref="C39:R39"/>
    <mergeCell ref="C34:R34"/>
    <mergeCell ref="C35:R35"/>
    <mergeCell ref="C31:R31"/>
    <mergeCell ref="C32:R32"/>
    <mergeCell ref="C33:R33"/>
    <mergeCell ref="F22:R22"/>
    <mergeCell ref="F23:R23"/>
    <mergeCell ref="F24:R24"/>
    <mergeCell ref="F25:R25"/>
    <mergeCell ref="F26:R26"/>
    <mergeCell ref="F27:R27"/>
    <mergeCell ref="F28:R28"/>
    <mergeCell ref="F29:R29"/>
    <mergeCell ref="C30:R30"/>
  </mergeCells>
  <phoneticPr fontId="2"/>
  <pageMargins left="0.59055118110236227" right="0.59055118110236227" top="0.47244094488188981" bottom="0.39370078740157483" header="0.39370078740157483" footer="0.31496062992125984"/>
  <pageSetup paperSize="9" scale="65" orientation="portrait" blackAndWhite="1" r:id="rId1"/>
  <headerFooter alignWithMargins="0">
    <oddHeader>&amp;R&amp;12－小学校－</oddHeader>
    <oddFooter>&amp;C&amp;16 17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O60"/>
  <sheetViews>
    <sheetView showGridLines="0" topLeftCell="A31" zoomScale="80" zoomScaleNormal="80" zoomScaleSheetLayoutView="100" workbookViewId="0">
      <selection sqref="A1:O1048576"/>
    </sheetView>
  </sheetViews>
  <sheetFormatPr defaultColWidth="9" defaultRowHeight="13.5"/>
  <cols>
    <col min="1" max="1" width="3.375" style="246" customWidth="1"/>
    <col min="2" max="2" width="3.5" style="246" customWidth="1"/>
    <col min="3" max="3" width="5.625" style="848" customWidth="1"/>
    <col min="4" max="4" width="4.375" style="717" customWidth="1"/>
    <col min="5" max="5" width="4.875" style="717" customWidth="1"/>
    <col min="6" max="6" width="3.5" style="717" customWidth="1"/>
    <col min="7" max="7" width="5" style="717" customWidth="1"/>
    <col min="8" max="8" width="35.625" style="717" customWidth="1"/>
    <col min="9" max="9" width="13.625" style="246" customWidth="1"/>
    <col min="10" max="13" width="13.625" style="717" customWidth="1"/>
    <col min="14" max="14" width="7.5" style="246" customWidth="1"/>
    <col min="15" max="15" width="9" style="246" customWidth="1"/>
    <col min="16" max="16384" width="9" style="9"/>
  </cols>
  <sheetData>
    <row r="1" spans="1:15" s="108" customFormat="1" ht="15.75" customHeight="1">
      <c r="A1" s="757"/>
      <c r="B1" s="312"/>
      <c r="C1" s="392"/>
      <c r="D1" s="320"/>
      <c r="E1" s="320"/>
      <c r="F1" s="320"/>
      <c r="G1" s="320"/>
      <c r="H1" s="320"/>
      <c r="I1" s="312"/>
      <c r="J1" s="320"/>
      <c r="K1" s="320"/>
      <c r="L1" s="320"/>
      <c r="M1" s="320"/>
      <c r="N1" s="312"/>
      <c r="O1" s="312"/>
    </row>
    <row r="2" spans="1:15" s="108" customFormat="1" ht="17.25">
      <c r="A2" s="315" t="s">
        <v>3887</v>
      </c>
      <c r="B2" s="246"/>
      <c r="C2" s="848"/>
      <c r="D2" s="717"/>
      <c r="E2" s="320"/>
      <c r="F2" s="320"/>
      <c r="G2" s="717"/>
      <c r="H2" s="320"/>
      <c r="I2" s="246"/>
      <c r="J2" s="717"/>
      <c r="K2" s="717"/>
      <c r="L2" s="717"/>
      <c r="M2" s="717"/>
      <c r="N2" s="312"/>
      <c r="O2" s="312"/>
    </row>
    <row r="3" spans="1:15" ht="21" customHeight="1">
      <c r="A3" s="3702" t="s">
        <v>2068</v>
      </c>
      <c r="B3" s="3267"/>
      <c r="C3" s="3267"/>
      <c r="D3" s="3267"/>
      <c r="E3" s="3267"/>
      <c r="F3" s="3267"/>
      <c r="G3" s="3267"/>
      <c r="H3" s="3268"/>
      <c r="I3" s="849" t="s">
        <v>2949</v>
      </c>
      <c r="J3" s="850" t="s">
        <v>2921</v>
      </c>
      <c r="K3" s="851" t="s">
        <v>1469</v>
      </c>
      <c r="L3" s="851" t="s">
        <v>1181</v>
      </c>
      <c r="M3" s="852" t="s">
        <v>2924</v>
      </c>
    </row>
    <row r="4" spans="1:15" ht="21" customHeight="1">
      <c r="A4" s="3703" t="s">
        <v>2909</v>
      </c>
      <c r="B4" s="3704"/>
      <c r="C4" s="3709" t="s">
        <v>1239</v>
      </c>
      <c r="D4" s="3710"/>
      <c r="E4" s="3710"/>
      <c r="F4" s="3710"/>
      <c r="G4" s="3710"/>
      <c r="H4" s="3711"/>
      <c r="I4" s="853">
        <f>SUM(I5:I6)</f>
        <v>153</v>
      </c>
      <c r="J4" s="400">
        <f>SUM(J5:J6)</f>
        <v>1</v>
      </c>
      <c r="K4" s="854">
        <f>SUM(K5:K6)</f>
        <v>1</v>
      </c>
      <c r="L4" s="854">
        <f>SUM(L5:L6)</f>
        <v>145</v>
      </c>
      <c r="M4" s="349">
        <f>SUM(M5:M6)</f>
        <v>6</v>
      </c>
    </row>
    <row r="5" spans="1:15" ht="21" customHeight="1">
      <c r="A5" s="3705"/>
      <c r="B5" s="3706"/>
      <c r="C5" s="3712" t="s">
        <v>3911</v>
      </c>
      <c r="D5" s="3713"/>
      <c r="E5" s="3713"/>
      <c r="F5" s="3713"/>
      <c r="G5" s="3713"/>
      <c r="H5" s="3714"/>
      <c r="I5" s="690">
        <f>SUM(J5:M5)</f>
        <v>153</v>
      </c>
      <c r="J5" s="457">
        <v>1</v>
      </c>
      <c r="K5" s="855">
        <v>1</v>
      </c>
      <c r="L5" s="855">
        <v>145</v>
      </c>
      <c r="M5" s="408">
        <v>6</v>
      </c>
    </row>
    <row r="6" spans="1:15" ht="21" customHeight="1">
      <c r="A6" s="3707"/>
      <c r="B6" s="3708"/>
      <c r="C6" s="3715" t="s">
        <v>3111</v>
      </c>
      <c r="D6" s="3296"/>
      <c r="E6" s="3296"/>
      <c r="F6" s="3296"/>
      <c r="G6" s="3296"/>
      <c r="H6" s="3297"/>
      <c r="I6" s="692">
        <f>SUM(J6:M6)</f>
        <v>0</v>
      </c>
      <c r="J6" s="846">
        <v>0</v>
      </c>
      <c r="K6" s="847">
        <v>0</v>
      </c>
      <c r="L6" s="847">
        <v>0</v>
      </c>
      <c r="M6" s="365">
        <v>0</v>
      </c>
    </row>
    <row r="7" spans="1:15" ht="21" customHeight="1">
      <c r="A7" s="3703" t="s">
        <v>1656</v>
      </c>
      <c r="B7" s="3704"/>
      <c r="C7" s="3709" t="s">
        <v>1239</v>
      </c>
      <c r="D7" s="3710"/>
      <c r="E7" s="3710"/>
      <c r="F7" s="3710"/>
      <c r="G7" s="3710"/>
      <c r="H7" s="3711"/>
      <c r="I7" s="856">
        <f>SUM(I8:I9)</f>
        <v>153</v>
      </c>
      <c r="J7" s="477">
        <f>SUM(J8:J9)</f>
        <v>1</v>
      </c>
      <c r="K7" s="844">
        <f>SUM(K8:K9)</f>
        <v>1</v>
      </c>
      <c r="L7" s="844">
        <f>SUM(L8:L9)</f>
        <v>145</v>
      </c>
      <c r="M7" s="367">
        <f>SUM(M8:M9)</f>
        <v>6</v>
      </c>
    </row>
    <row r="8" spans="1:15" ht="21" customHeight="1">
      <c r="A8" s="3705"/>
      <c r="B8" s="3706"/>
      <c r="C8" s="3508" t="s">
        <v>1658</v>
      </c>
      <c r="D8" s="3509"/>
      <c r="E8" s="3509"/>
      <c r="F8" s="3509"/>
      <c r="G8" s="3509"/>
      <c r="H8" s="3510"/>
      <c r="I8" s="688">
        <f>SUM(J8:M8)</f>
        <v>130</v>
      </c>
      <c r="J8" s="501">
        <v>1</v>
      </c>
      <c r="K8" s="845">
        <v>1</v>
      </c>
      <c r="L8" s="845">
        <v>122</v>
      </c>
      <c r="M8" s="375">
        <v>6</v>
      </c>
    </row>
    <row r="9" spans="1:15" ht="21" customHeight="1">
      <c r="A9" s="3705"/>
      <c r="B9" s="3706"/>
      <c r="C9" s="3638" t="s">
        <v>412</v>
      </c>
      <c r="D9" s="3639"/>
      <c r="E9" s="3639"/>
      <c r="F9" s="3639"/>
      <c r="G9" s="3639"/>
      <c r="H9" s="3640"/>
      <c r="I9" s="692">
        <f>SUM(J9:M9)</f>
        <v>23</v>
      </c>
      <c r="J9" s="846">
        <v>0</v>
      </c>
      <c r="K9" s="847">
        <v>0</v>
      </c>
      <c r="L9" s="847">
        <v>23</v>
      </c>
      <c r="M9" s="365">
        <v>0</v>
      </c>
    </row>
    <row r="10" spans="1:15" ht="21" customHeight="1">
      <c r="A10" s="3705"/>
      <c r="B10" s="3706"/>
      <c r="C10" s="3849" t="s">
        <v>102</v>
      </c>
      <c r="D10" s="3852" t="s">
        <v>1023</v>
      </c>
      <c r="E10" s="3853"/>
      <c r="F10" s="3853"/>
      <c r="G10" s="3853"/>
      <c r="H10" s="3854"/>
      <c r="I10" s="856">
        <f>SUM(I11:I15)</f>
        <v>20</v>
      </c>
      <c r="J10" s="477">
        <f>SUM(J11:J15)</f>
        <v>0</v>
      </c>
      <c r="K10" s="844">
        <f>SUM(K11:K15)</f>
        <v>0</v>
      </c>
      <c r="L10" s="844">
        <f>SUM(L11:L15)</f>
        <v>20</v>
      </c>
      <c r="M10" s="367">
        <f>SUM(M11:M15)</f>
        <v>0</v>
      </c>
    </row>
    <row r="11" spans="1:15" ht="21" customHeight="1">
      <c r="A11" s="3705"/>
      <c r="B11" s="3706"/>
      <c r="C11" s="3850"/>
      <c r="D11" s="3532" t="s">
        <v>1499</v>
      </c>
      <c r="E11" s="3855" t="s">
        <v>2078</v>
      </c>
      <c r="F11" s="3509"/>
      <c r="G11" s="3509"/>
      <c r="H11" s="3510"/>
      <c r="I11" s="688">
        <f t="shared" ref="I11:I17" si="0">SUM(J11:M11)</f>
        <v>0</v>
      </c>
      <c r="J11" s="501">
        <v>0</v>
      </c>
      <c r="K11" s="845">
        <v>0</v>
      </c>
      <c r="L11" s="845">
        <v>0</v>
      </c>
      <c r="M11" s="375">
        <v>0</v>
      </c>
    </row>
    <row r="12" spans="1:15" ht="21" customHeight="1">
      <c r="A12" s="3705"/>
      <c r="B12" s="3706"/>
      <c r="C12" s="3850"/>
      <c r="D12" s="3722"/>
      <c r="E12" s="3856" t="s">
        <v>2081</v>
      </c>
      <c r="F12" s="3636"/>
      <c r="G12" s="3636"/>
      <c r="H12" s="3637"/>
      <c r="I12" s="688">
        <f t="shared" si="0"/>
        <v>1</v>
      </c>
      <c r="J12" s="501">
        <v>0</v>
      </c>
      <c r="K12" s="845">
        <v>0</v>
      </c>
      <c r="L12" s="845">
        <v>1</v>
      </c>
      <c r="M12" s="375">
        <v>0</v>
      </c>
    </row>
    <row r="13" spans="1:15" ht="21" customHeight="1">
      <c r="A13" s="3705"/>
      <c r="B13" s="3706"/>
      <c r="C13" s="3850"/>
      <c r="D13" s="3722"/>
      <c r="E13" s="3856" t="s">
        <v>2082</v>
      </c>
      <c r="F13" s="3636"/>
      <c r="G13" s="3636"/>
      <c r="H13" s="3637"/>
      <c r="I13" s="697">
        <f t="shared" si="0"/>
        <v>2</v>
      </c>
      <c r="J13" s="501">
        <v>0</v>
      </c>
      <c r="K13" s="845">
        <v>0</v>
      </c>
      <c r="L13" s="845">
        <v>2</v>
      </c>
      <c r="M13" s="375">
        <v>0</v>
      </c>
    </row>
    <row r="14" spans="1:15" ht="21" customHeight="1">
      <c r="A14" s="3705"/>
      <c r="B14" s="3706"/>
      <c r="C14" s="3850"/>
      <c r="D14" s="3722"/>
      <c r="E14" s="3856" t="s">
        <v>2083</v>
      </c>
      <c r="F14" s="3636"/>
      <c r="G14" s="3636"/>
      <c r="H14" s="3637"/>
      <c r="I14" s="697">
        <f t="shared" si="0"/>
        <v>2</v>
      </c>
      <c r="J14" s="501">
        <v>0</v>
      </c>
      <c r="K14" s="845">
        <v>0</v>
      </c>
      <c r="L14" s="845">
        <v>2</v>
      </c>
      <c r="M14" s="375">
        <v>0</v>
      </c>
    </row>
    <row r="15" spans="1:15" ht="21" customHeight="1">
      <c r="A15" s="3705"/>
      <c r="B15" s="3706"/>
      <c r="C15" s="3850"/>
      <c r="D15" s="3533"/>
      <c r="E15" s="3857" t="s">
        <v>2084</v>
      </c>
      <c r="F15" s="3858"/>
      <c r="G15" s="3858"/>
      <c r="H15" s="3859"/>
      <c r="I15" s="698">
        <f t="shared" si="0"/>
        <v>15</v>
      </c>
      <c r="J15" s="501">
        <v>0</v>
      </c>
      <c r="K15" s="845">
        <v>0</v>
      </c>
      <c r="L15" s="845">
        <v>15</v>
      </c>
      <c r="M15" s="375">
        <v>0</v>
      </c>
    </row>
    <row r="16" spans="1:15" ht="21" customHeight="1">
      <c r="A16" s="3705"/>
      <c r="B16" s="3706"/>
      <c r="C16" s="3850"/>
      <c r="D16" s="3860" t="s">
        <v>1663</v>
      </c>
      <c r="E16" s="3861"/>
      <c r="F16" s="3861"/>
      <c r="G16" s="3861"/>
      <c r="H16" s="3862"/>
      <c r="I16" s="699">
        <f t="shared" si="0"/>
        <v>2</v>
      </c>
      <c r="J16" s="857">
        <v>0</v>
      </c>
      <c r="K16" s="858">
        <v>0</v>
      </c>
      <c r="L16" s="858">
        <v>2</v>
      </c>
      <c r="M16" s="357">
        <v>0</v>
      </c>
    </row>
    <row r="17" spans="1:13" ht="21" customHeight="1">
      <c r="A17" s="3707"/>
      <c r="B17" s="3708"/>
      <c r="C17" s="3851"/>
      <c r="D17" s="3863" t="s">
        <v>2980</v>
      </c>
      <c r="E17" s="3864"/>
      <c r="F17" s="3864"/>
      <c r="G17" s="3864"/>
      <c r="H17" s="3865"/>
      <c r="I17" s="700">
        <f t="shared" si="0"/>
        <v>1</v>
      </c>
      <c r="J17" s="846">
        <v>0</v>
      </c>
      <c r="K17" s="847">
        <v>0</v>
      </c>
      <c r="L17" s="847">
        <v>1</v>
      </c>
      <c r="M17" s="365">
        <v>0</v>
      </c>
    </row>
    <row r="18" spans="1:13" ht="21" customHeight="1">
      <c r="A18" s="3703" t="s">
        <v>2928</v>
      </c>
      <c r="B18" s="3704"/>
      <c r="C18" s="3866" t="s">
        <v>927</v>
      </c>
      <c r="D18" s="3317"/>
      <c r="E18" s="3317"/>
      <c r="F18" s="3317"/>
      <c r="G18" s="3317"/>
      <c r="H18" s="3318"/>
      <c r="I18" s="702">
        <f>SUM(I19,I23,I26)</f>
        <v>1325</v>
      </c>
      <c r="J18" s="859">
        <f>SUM(J19,J23,J26)</f>
        <v>12</v>
      </c>
      <c r="K18" s="860">
        <f>SUM(K19,K23,K26)</f>
        <v>6</v>
      </c>
      <c r="L18" s="860">
        <f>SUM(L19,L23,L26)</f>
        <v>1280</v>
      </c>
      <c r="M18" s="861">
        <f>SUM(M19,M23,M26)</f>
        <v>27</v>
      </c>
    </row>
    <row r="19" spans="1:13" ht="21" customHeight="1">
      <c r="A19" s="3705"/>
      <c r="B19" s="3706"/>
      <c r="C19" s="3849" t="s">
        <v>1664</v>
      </c>
      <c r="D19" s="3709" t="s">
        <v>1239</v>
      </c>
      <c r="E19" s="3710"/>
      <c r="F19" s="3710"/>
      <c r="G19" s="3710"/>
      <c r="H19" s="3711"/>
      <c r="I19" s="856">
        <f>SUM(I20:I22)</f>
        <v>1017</v>
      </c>
      <c r="J19" s="477">
        <f>SUM(J20:J22)</f>
        <v>12</v>
      </c>
      <c r="K19" s="844">
        <f>SUM(K20:K22)</f>
        <v>6</v>
      </c>
      <c r="L19" s="844">
        <f>SUM(L20:L22)</f>
        <v>972</v>
      </c>
      <c r="M19" s="367">
        <f>SUM(M20:M22)</f>
        <v>27</v>
      </c>
    </row>
    <row r="20" spans="1:13" ht="21" customHeight="1">
      <c r="A20" s="3705"/>
      <c r="B20" s="3706"/>
      <c r="C20" s="3850"/>
      <c r="D20" s="3508" t="s">
        <v>3907</v>
      </c>
      <c r="E20" s="3509"/>
      <c r="F20" s="3509"/>
      <c r="G20" s="3509"/>
      <c r="H20" s="3510"/>
      <c r="I20" s="688">
        <f>SUM(J20:M20)</f>
        <v>336</v>
      </c>
      <c r="J20" s="501">
        <v>4</v>
      </c>
      <c r="K20" s="845">
        <v>2</v>
      </c>
      <c r="L20" s="845">
        <v>321</v>
      </c>
      <c r="M20" s="375">
        <v>9</v>
      </c>
    </row>
    <row r="21" spans="1:13" ht="21" customHeight="1">
      <c r="A21" s="3705"/>
      <c r="B21" s="3706"/>
      <c r="C21" s="3850"/>
      <c r="D21" s="3635" t="s">
        <v>3625</v>
      </c>
      <c r="E21" s="3636"/>
      <c r="F21" s="3636"/>
      <c r="G21" s="3636"/>
      <c r="H21" s="3637"/>
      <c r="I21" s="688">
        <f>SUM(J21:M21)</f>
        <v>340</v>
      </c>
      <c r="J21" s="501">
        <v>4</v>
      </c>
      <c r="K21" s="845">
        <v>2</v>
      </c>
      <c r="L21" s="845">
        <v>325</v>
      </c>
      <c r="M21" s="375">
        <v>9</v>
      </c>
    </row>
    <row r="22" spans="1:13" ht="21" customHeight="1">
      <c r="A22" s="3705"/>
      <c r="B22" s="3706"/>
      <c r="C22" s="3851"/>
      <c r="D22" s="3638" t="s">
        <v>3909</v>
      </c>
      <c r="E22" s="3639"/>
      <c r="F22" s="3639"/>
      <c r="G22" s="3639"/>
      <c r="H22" s="3640"/>
      <c r="I22" s="692">
        <f>SUM(J22:M22)</f>
        <v>341</v>
      </c>
      <c r="J22" s="846">
        <v>4</v>
      </c>
      <c r="K22" s="847">
        <v>2</v>
      </c>
      <c r="L22" s="847">
        <v>326</v>
      </c>
      <c r="M22" s="365">
        <v>9</v>
      </c>
    </row>
    <row r="23" spans="1:13" ht="21" customHeight="1">
      <c r="A23" s="3705"/>
      <c r="B23" s="3706"/>
      <c r="C23" s="3867" t="s">
        <v>3951</v>
      </c>
      <c r="D23" s="3709" t="s">
        <v>1239</v>
      </c>
      <c r="E23" s="3710"/>
      <c r="F23" s="3710"/>
      <c r="G23" s="3710"/>
      <c r="H23" s="3711"/>
      <c r="I23" s="853">
        <f>SUM(I24:I25)</f>
        <v>6</v>
      </c>
      <c r="J23" s="400">
        <f>SUM(J24:J25)</f>
        <v>0</v>
      </c>
      <c r="K23" s="854">
        <f>SUM(K24:K25)</f>
        <v>0</v>
      </c>
      <c r="L23" s="854">
        <f>SUM(L24:L25)</f>
        <v>6</v>
      </c>
      <c r="M23" s="349">
        <f>SUM(M24:M25)</f>
        <v>0</v>
      </c>
    </row>
    <row r="24" spans="1:13" ht="21" customHeight="1">
      <c r="A24" s="3705"/>
      <c r="B24" s="3706"/>
      <c r="C24" s="3868"/>
      <c r="D24" s="3508" t="s">
        <v>988</v>
      </c>
      <c r="E24" s="3509"/>
      <c r="F24" s="3509"/>
      <c r="G24" s="3509"/>
      <c r="H24" s="3510"/>
      <c r="I24" s="690">
        <f>SUM(J24:M24)</f>
        <v>6</v>
      </c>
      <c r="J24" s="457">
        <v>0</v>
      </c>
      <c r="K24" s="855">
        <v>0</v>
      </c>
      <c r="L24" s="855">
        <v>6</v>
      </c>
      <c r="M24" s="408">
        <v>0</v>
      </c>
    </row>
    <row r="25" spans="1:13" ht="21" customHeight="1">
      <c r="A25" s="3705"/>
      <c r="B25" s="3706"/>
      <c r="C25" s="3869"/>
      <c r="D25" s="3638" t="s">
        <v>663</v>
      </c>
      <c r="E25" s="3639"/>
      <c r="F25" s="3639"/>
      <c r="G25" s="3639"/>
      <c r="H25" s="3640"/>
      <c r="I25" s="692">
        <f>SUM(J25:M25)</f>
        <v>0</v>
      </c>
      <c r="J25" s="846">
        <v>0</v>
      </c>
      <c r="K25" s="847">
        <v>0</v>
      </c>
      <c r="L25" s="847">
        <v>0</v>
      </c>
      <c r="M25" s="365">
        <v>0</v>
      </c>
    </row>
    <row r="26" spans="1:13" ht="21" customHeight="1">
      <c r="A26" s="3705"/>
      <c r="B26" s="3706"/>
      <c r="C26" s="3849" t="s">
        <v>837</v>
      </c>
      <c r="D26" s="3709" t="s">
        <v>1239</v>
      </c>
      <c r="E26" s="3710"/>
      <c r="F26" s="3710"/>
      <c r="G26" s="3710"/>
      <c r="H26" s="3711"/>
      <c r="I26" s="856">
        <f>SUM(I27:I33)</f>
        <v>302</v>
      </c>
      <c r="J26" s="477">
        <f>SUM(J27:J33)</f>
        <v>0</v>
      </c>
      <c r="K26" s="844">
        <f>SUM(K27:K33)</f>
        <v>0</v>
      </c>
      <c r="L26" s="844">
        <f>SUM(L27:L33)</f>
        <v>302</v>
      </c>
      <c r="M26" s="367">
        <f>SUM(M27:M33)</f>
        <v>0</v>
      </c>
    </row>
    <row r="27" spans="1:13" ht="21" customHeight="1">
      <c r="A27" s="3705"/>
      <c r="B27" s="3706"/>
      <c r="C27" s="3850"/>
      <c r="D27" s="3508" t="s">
        <v>2408</v>
      </c>
      <c r="E27" s="3509"/>
      <c r="F27" s="3509"/>
      <c r="G27" s="3509"/>
      <c r="H27" s="3510"/>
      <c r="I27" s="688">
        <f t="shared" ref="I27:I33" si="1">SUM(J27:M27)</f>
        <v>125</v>
      </c>
      <c r="J27" s="501">
        <v>0</v>
      </c>
      <c r="K27" s="845">
        <v>0</v>
      </c>
      <c r="L27" s="845">
        <v>125</v>
      </c>
      <c r="M27" s="375">
        <v>0</v>
      </c>
    </row>
    <row r="28" spans="1:13" ht="21" customHeight="1">
      <c r="A28" s="3705"/>
      <c r="B28" s="3706"/>
      <c r="C28" s="3850"/>
      <c r="D28" s="3635" t="s">
        <v>3888</v>
      </c>
      <c r="E28" s="3636"/>
      <c r="F28" s="3636"/>
      <c r="G28" s="3636"/>
      <c r="H28" s="3637"/>
      <c r="I28" s="688">
        <f t="shared" si="1"/>
        <v>11</v>
      </c>
      <c r="J28" s="501">
        <v>0</v>
      </c>
      <c r="K28" s="845">
        <v>0</v>
      </c>
      <c r="L28" s="845">
        <v>11</v>
      </c>
      <c r="M28" s="375">
        <v>0</v>
      </c>
    </row>
    <row r="29" spans="1:13" ht="21" customHeight="1">
      <c r="A29" s="3705"/>
      <c r="B29" s="3706"/>
      <c r="C29" s="3850"/>
      <c r="D29" s="3635" t="s">
        <v>199</v>
      </c>
      <c r="E29" s="3636"/>
      <c r="F29" s="3636"/>
      <c r="G29" s="3636"/>
      <c r="H29" s="3637"/>
      <c r="I29" s="688">
        <f t="shared" si="1"/>
        <v>1</v>
      </c>
      <c r="J29" s="501">
        <v>0</v>
      </c>
      <c r="K29" s="845">
        <v>0</v>
      </c>
      <c r="L29" s="845">
        <v>1</v>
      </c>
      <c r="M29" s="375">
        <v>0</v>
      </c>
    </row>
    <row r="30" spans="1:13" ht="21" customHeight="1">
      <c r="A30" s="3705"/>
      <c r="B30" s="3706"/>
      <c r="C30" s="3850"/>
      <c r="D30" s="3635" t="s">
        <v>3889</v>
      </c>
      <c r="E30" s="3636"/>
      <c r="F30" s="3636"/>
      <c r="G30" s="3636"/>
      <c r="H30" s="3637"/>
      <c r="I30" s="688">
        <f t="shared" si="1"/>
        <v>2</v>
      </c>
      <c r="J30" s="501">
        <v>0</v>
      </c>
      <c r="K30" s="845">
        <v>0</v>
      </c>
      <c r="L30" s="845">
        <v>2</v>
      </c>
      <c r="M30" s="375">
        <v>0</v>
      </c>
    </row>
    <row r="31" spans="1:13" ht="21" customHeight="1">
      <c r="A31" s="3705"/>
      <c r="B31" s="3706"/>
      <c r="C31" s="3850"/>
      <c r="D31" s="3635" t="s">
        <v>3890</v>
      </c>
      <c r="E31" s="3636"/>
      <c r="F31" s="3636"/>
      <c r="G31" s="3636"/>
      <c r="H31" s="3637"/>
      <c r="I31" s="688">
        <f t="shared" si="1"/>
        <v>9</v>
      </c>
      <c r="J31" s="501">
        <v>0</v>
      </c>
      <c r="K31" s="845">
        <v>0</v>
      </c>
      <c r="L31" s="845">
        <v>9</v>
      </c>
      <c r="M31" s="375">
        <v>0</v>
      </c>
    </row>
    <row r="32" spans="1:13" ht="21" customHeight="1">
      <c r="A32" s="3705"/>
      <c r="B32" s="3706"/>
      <c r="C32" s="3850"/>
      <c r="D32" s="3635" t="s">
        <v>3891</v>
      </c>
      <c r="E32" s="3636"/>
      <c r="F32" s="3636"/>
      <c r="G32" s="3636"/>
      <c r="H32" s="3637"/>
      <c r="I32" s="688">
        <f t="shared" si="1"/>
        <v>0</v>
      </c>
      <c r="J32" s="501">
        <v>0</v>
      </c>
      <c r="K32" s="845">
        <v>0</v>
      </c>
      <c r="L32" s="845">
        <v>0</v>
      </c>
      <c r="M32" s="375">
        <v>0</v>
      </c>
    </row>
    <row r="33" spans="1:13" ht="21" customHeight="1">
      <c r="A33" s="3707"/>
      <c r="B33" s="3708"/>
      <c r="C33" s="3851"/>
      <c r="D33" s="3638" t="s">
        <v>2972</v>
      </c>
      <c r="E33" s="3639"/>
      <c r="F33" s="3639"/>
      <c r="G33" s="3639"/>
      <c r="H33" s="3640"/>
      <c r="I33" s="688">
        <f t="shared" si="1"/>
        <v>154</v>
      </c>
      <c r="J33" s="501">
        <v>0</v>
      </c>
      <c r="K33" s="845">
        <v>0</v>
      </c>
      <c r="L33" s="845">
        <v>154</v>
      </c>
      <c r="M33" s="375">
        <v>0</v>
      </c>
    </row>
    <row r="34" spans="1:13" ht="21" customHeight="1">
      <c r="A34" s="3703" t="s">
        <v>58</v>
      </c>
      <c r="B34" s="3704"/>
      <c r="C34" s="3734" t="s">
        <v>927</v>
      </c>
      <c r="D34" s="3735"/>
      <c r="E34" s="3735"/>
      <c r="F34" s="3735"/>
      <c r="G34" s="3735"/>
      <c r="H34" s="3736"/>
      <c r="I34" s="702">
        <f>SUM(I35:I42)</f>
        <v>1325</v>
      </c>
      <c r="J34" s="859">
        <f>SUM(J35:J42)</f>
        <v>12</v>
      </c>
      <c r="K34" s="860">
        <f>SUM(K35:K42)</f>
        <v>6</v>
      </c>
      <c r="L34" s="860">
        <f>SUM(L35:L42)</f>
        <v>1280</v>
      </c>
      <c r="M34" s="861">
        <f>SUM(M35:M42)</f>
        <v>27</v>
      </c>
    </row>
    <row r="35" spans="1:13" ht="21" customHeight="1">
      <c r="A35" s="3705"/>
      <c r="B35" s="3706"/>
      <c r="C35" s="3870" t="s">
        <v>1239</v>
      </c>
      <c r="D35" s="3873" t="s">
        <v>5250</v>
      </c>
      <c r="E35" s="3874"/>
      <c r="F35" s="3874"/>
      <c r="G35" s="3874"/>
      <c r="H35" s="3875"/>
      <c r="I35" s="688">
        <f t="shared" ref="I35:I42" si="2">SUM(J35:M35)</f>
        <v>311</v>
      </c>
      <c r="J35" s="501">
        <v>0</v>
      </c>
      <c r="K35" s="845">
        <v>0</v>
      </c>
      <c r="L35" s="845">
        <v>311</v>
      </c>
      <c r="M35" s="375">
        <v>0</v>
      </c>
    </row>
    <row r="36" spans="1:13" ht="21" customHeight="1">
      <c r="A36" s="3705"/>
      <c r="B36" s="3706"/>
      <c r="C36" s="3871"/>
      <c r="D36" s="3635" t="s">
        <v>5251</v>
      </c>
      <c r="E36" s="3636"/>
      <c r="F36" s="3636"/>
      <c r="G36" s="3636"/>
      <c r="H36" s="3637"/>
      <c r="I36" s="688">
        <f t="shared" si="2"/>
        <v>60</v>
      </c>
      <c r="J36" s="501">
        <v>0</v>
      </c>
      <c r="K36" s="845">
        <v>0</v>
      </c>
      <c r="L36" s="845">
        <v>60</v>
      </c>
      <c r="M36" s="375">
        <v>0</v>
      </c>
    </row>
    <row r="37" spans="1:13" ht="21" customHeight="1">
      <c r="A37" s="3705"/>
      <c r="B37" s="3706"/>
      <c r="C37" s="3871"/>
      <c r="D37" s="3635" t="s">
        <v>1670</v>
      </c>
      <c r="E37" s="3636"/>
      <c r="F37" s="3636"/>
      <c r="G37" s="3636"/>
      <c r="H37" s="3637"/>
      <c r="I37" s="688">
        <f t="shared" si="2"/>
        <v>70</v>
      </c>
      <c r="J37" s="501">
        <v>0</v>
      </c>
      <c r="K37" s="845">
        <v>0</v>
      </c>
      <c r="L37" s="845">
        <v>54</v>
      </c>
      <c r="M37" s="375">
        <v>16</v>
      </c>
    </row>
    <row r="38" spans="1:13" ht="21" customHeight="1">
      <c r="A38" s="3705"/>
      <c r="B38" s="3706"/>
      <c r="C38" s="3871"/>
      <c r="D38" s="3635" t="s">
        <v>2931</v>
      </c>
      <c r="E38" s="3636"/>
      <c r="F38" s="3636"/>
      <c r="G38" s="3636"/>
      <c r="H38" s="3637"/>
      <c r="I38" s="688">
        <f t="shared" si="2"/>
        <v>196</v>
      </c>
      <c r="J38" s="501">
        <v>0</v>
      </c>
      <c r="K38" s="845">
        <v>0</v>
      </c>
      <c r="L38" s="845">
        <v>191</v>
      </c>
      <c r="M38" s="375">
        <v>5</v>
      </c>
    </row>
    <row r="39" spans="1:13" ht="21" customHeight="1">
      <c r="A39" s="3705"/>
      <c r="B39" s="3706"/>
      <c r="C39" s="3871"/>
      <c r="D39" s="3635" t="s">
        <v>2932</v>
      </c>
      <c r="E39" s="3636"/>
      <c r="F39" s="3636"/>
      <c r="G39" s="3636"/>
      <c r="H39" s="3637"/>
      <c r="I39" s="688">
        <f t="shared" si="2"/>
        <v>448</v>
      </c>
      <c r="J39" s="501">
        <v>0</v>
      </c>
      <c r="K39" s="845">
        <v>0</v>
      </c>
      <c r="L39" s="845">
        <v>444</v>
      </c>
      <c r="M39" s="375">
        <v>4</v>
      </c>
    </row>
    <row r="40" spans="1:13" ht="21" customHeight="1">
      <c r="A40" s="3705"/>
      <c r="B40" s="3706"/>
      <c r="C40" s="3871"/>
      <c r="D40" s="3635" t="s">
        <v>2933</v>
      </c>
      <c r="E40" s="3636"/>
      <c r="F40" s="3636"/>
      <c r="G40" s="3636"/>
      <c r="H40" s="3637"/>
      <c r="I40" s="688">
        <f t="shared" si="2"/>
        <v>224</v>
      </c>
      <c r="J40" s="501">
        <v>12</v>
      </c>
      <c r="K40" s="845">
        <v>2</v>
      </c>
      <c r="L40" s="845">
        <v>208</v>
      </c>
      <c r="M40" s="375">
        <v>2</v>
      </c>
    </row>
    <row r="41" spans="1:13" ht="21" customHeight="1">
      <c r="A41" s="3705"/>
      <c r="B41" s="3706"/>
      <c r="C41" s="3871"/>
      <c r="D41" s="3635" t="s">
        <v>510</v>
      </c>
      <c r="E41" s="3636"/>
      <c r="F41" s="3636"/>
      <c r="G41" s="3636"/>
      <c r="H41" s="3637"/>
      <c r="I41" s="688">
        <f t="shared" si="2"/>
        <v>16</v>
      </c>
      <c r="J41" s="501">
        <v>0</v>
      </c>
      <c r="K41" s="845">
        <v>4</v>
      </c>
      <c r="L41" s="845">
        <v>12</v>
      </c>
      <c r="M41" s="375">
        <v>0</v>
      </c>
    </row>
    <row r="42" spans="1:13" ht="21" customHeight="1">
      <c r="A42" s="3705"/>
      <c r="B42" s="3706"/>
      <c r="C42" s="3872"/>
      <c r="D42" s="3638" t="s">
        <v>1671</v>
      </c>
      <c r="E42" s="3639"/>
      <c r="F42" s="3639"/>
      <c r="G42" s="3639"/>
      <c r="H42" s="3640"/>
      <c r="I42" s="692">
        <f t="shared" si="2"/>
        <v>0</v>
      </c>
      <c r="J42" s="846">
        <v>0</v>
      </c>
      <c r="K42" s="847">
        <v>0</v>
      </c>
      <c r="L42" s="847">
        <v>0</v>
      </c>
      <c r="M42" s="365">
        <v>0</v>
      </c>
    </row>
    <row r="43" spans="1:13" ht="21" customHeight="1">
      <c r="A43" s="3705"/>
      <c r="B43" s="3706"/>
      <c r="C43" s="3849" t="s">
        <v>1664</v>
      </c>
      <c r="D43" s="3709" t="s">
        <v>1239</v>
      </c>
      <c r="E43" s="3710"/>
      <c r="F43" s="3710"/>
      <c r="G43" s="3710"/>
      <c r="H43" s="3711"/>
      <c r="I43" s="856">
        <f>SUM(I44:I51)</f>
        <v>1017</v>
      </c>
      <c r="J43" s="477">
        <f>SUM(J44:J51)</f>
        <v>12</v>
      </c>
      <c r="K43" s="844">
        <f>SUM(K44:K51)</f>
        <v>6</v>
      </c>
      <c r="L43" s="844">
        <f>SUM(L44:L51)</f>
        <v>972</v>
      </c>
      <c r="M43" s="367">
        <f>SUM(M44:M51)</f>
        <v>27</v>
      </c>
    </row>
    <row r="44" spans="1:13" ht="21" customHeight="1">
      <c r="A44" s="3705"/>
      <c r="B44" s="3706"/>
      <c r="C44" s="3850"/>
      <c r="D44" s="3508" t="s">
        <v>5250</v>
      </c>
      <c r="E44" s="3509"/>
      <c r="F44" s="3509"/>
      <c r="G44" s="3509"/>
      <c r="H44" s="3510"/>
      <c r="I44" s="688">
        <f t="shared" ref="I44:I51" si="3">SUM(J44:M44)</f>
        <v>23</v>
      </c>
      <c r="J44" s="501">
        <v>0</v>
      </c>
      <c r="K44" s="845">
        <v>0</v>
      </c>
      <c r="L44" s="845">
        <v>23</v>
      </c>
      <c r="M44" s="375">
        <v>0</v>
      </c>
    </row>
    <row r="45" spans="1:13" ht="21" customHeight="1">
      <c r="A45" s="3705"/>
      <c r="B45" s="3706"/>
      <c r="C45" s="3850"/>
      <c r="D45" s="3635" t="s">
        <v>5251</v>
      </c>
      <c r="E45" s="3636"/>
      <c r="F45" s="3636"/>
      <c r="G45" s="3636"/>
      <c r="H45" s="3637"/>
      <c r="I45" s="688">
        <f t="shared" si="3"/>
        <v>40</v>
      </c>
      <c r="J45" s="501">
        <v>0</v>
      </c>
      <c r="K45" s="845">
        <v>0</v>
      </c>
      <c r="L45" s="845">
        <v>40</v>
      </c>
      <c r="M45" s="375">
        <v>0</v>
      </c>
    </row>
    <row r="46" spans="1:13" ht="21" customHeight="1">
      <c r="A46" s="3705"/>
      <c r="B46" s="3706"/>
      <c r="C46" s="3850"/>
      <c r="D46" s="3635" t="s">
        <v>1670</v>
      </c>
      <c r="E46" s="3636"/>
      <c r="F46" s="3636"/>
      <c r="G46" s="3636"/>
      <c r="H46" s="3637"/>
      <c r="I46" s="688">
        <f t="shared" si="3"/>
        <v>70</v>
      </c>
      <c r="J46" s="501">
        <v>0</v>
      </c>
      <c r="K46" s="845">
        <v>0</v>
      </c>
      <c r="L46" s="845">
        <v>54</v>
      </c>
      <c r="M46" s="375">
        <v>16</v>
      </c>
    </row>
    <row r="47" spans="1:13" ht="21" customHeight="1">
      <c r="A47" s="3705"/>
      <c r="B47" s="3706"/>
      <c r="C47" s="3850"/>
      <c r="D47" s="3635" t="s">
        <v>2931</v>
      </c>
      <c r="E47" s="3636"/>
      <c r="F47" s="3636"/>
      <c r="G47" s="3636"/>
      <c r="H47" s="3637"/>
      <c r="I47" s="688">
        <f t="shared" si="3"/>
        <v>196</v>
      </c>
      <c r="J47" s="501">
        <v>0</v>
      </c>
      <c r="K47" s="845">
        <v>0</v>
      </c>
      <c r="L47" s="845">
        <v>191</v>
      </c>
      <c r="M47" s="375">
        <v>5</v>
      </c>
    </row>
    <row r="48" spans="1:13" ht="21" customHeight="1">
      <c r="A48" s="3705"/>
      <c r="B48" s="3706"/>
      <c r="C48" s="3850"/>
      <c r="D48" s="3635" t="s">
        <v>2932</v>
      </c>
      <c r="E48" s="3636"/>
      <c r="F48" s="3636"/>
      <c r="G48" s="3636"/>
      <c r="H48" s="3637"/>
      <c r="I48" s="688">
        <f t="shared" si="3"/>
        <v>448</v>
      </c>
      <c r="J48" s="501">
        <v>0</v>
      </c>
      <c r="K48" s="845">
        <v>0</v>
      </c>
      <c r="L48" s="845">
        <v>444</v>
      </c>
      <c r="M48" s="375">
        <v>4</v>
      </c>
    </row>
    <row r="49" spans="1:13" ht="21" customHeight="1">
      <c r="A49" s="3705"/>
      <c r="B49" s="3706"/>
      <c r="C49" s="3850"/>
      <c r="D49" s="3635" t="s">
        <v>2933</v>
      </c>
      <c r="E49" s="3636"/>
      <c r="F49" s="3636"/>
      <c r="G49" s="3636"/>
      <c r="H49" s="3637"/>
      <c r="I49" s="688">
        <f t="shared" si="3"/>
        <v>224</v>
      </c>
      <c r="J49" s="501">
        <v>12</v>
      </c>
      <c r="K49" s="845">
        <v>2</v>
      </c>
      <c r="L49" s="845">
        <v>208</v>
      </c>
      <c r="M49" s="375">
        <v>2</v>
      </c>
    </row>
    <row r="50" spans="1:13" ht="21" customHeight="1">
      <c r="A50" s="3705"/>
      <c r="B50" s="3706"/>
      <c r="C50" s="3850"/>
      <c r="D50" s="3635" t="s">
        <v>510</v>
      </c>
      <c r="E50" s="3636"/>
      <c r="F50" s="3636"/>
      <c r="G50" s="3636"/>
      <c r="H50" s="3637"/>
      <c r="I50" s="688">
        <f t="shared" si="3"/>
        <v>16</v>
      </c>
      <c r="J50" s="501">
        <v>0</v>
      </c>
      <c r="K50" s="845">
        <v>4</v>
      </c>
      <c r="L50" s="845">
        <v>12</v>
      </c>
      <c r="M50" s="375">
        <v>0</v>
      </c>
    </row>
    <row r="51" spans="1:13" ht="21" customHeight="1">
      <c r="A51" s="3705"/>
      <c r="B51" s="3706"/>
      <c r="C51" s="3851"/>
      <c r="D51" s="3638" t="s">
        <v>1671</v>
      </c>
      <c r="E51" s="3639"/>
      <c r="F51" s="3639"/>
      <c r="G51" s="3639"/>
      <c r="H51" s="3640"/>
      <c r="I51" s="688">
        <f t="shared" si="3"/>
        <v>0</v>
      </c>
      <c r="J51" s="501">
        <v>0</v>
      </c>
      <c r="K51" s="845">
        <v>0</v>
      </c>
      <c r="L51" s="845">
        <v>0</v>
      </c>
      <c r="M51" s="375">
        <v>0</v>
      </c>
    </row>
    <row r="52" spans="1:13" ht="21" customHeight="1">
      <c r="A52" s="3705"/>
      <c r="B52" s="3706"/>
      <c r="C52" s="3849" t="s">
        <v>1667</v>
      </c>
      <c r="D52" s="3709" t="s">
        <v>1239</v>
      </c>
      <c r="E52" s="3710"/>
      <c r="F52" s="3710"/>
      <c r="G52" s="3710"/>
      <c r="H52" s="3711"/>
      <c r="I52" s="853">
        <f>SUM(I53:I56)</f>
        <v>6</v>
      </c>
      <c r="J52" s="400">
        <f>SUM(J53:J56)</f>
        <v>0</v>
      </c>
      <c r="K52" s="854">
        <f>SUM(K53:K56)</f>
        <v>0</v>
      </c>
      <c r="L52" s="854">
        <f>SUM(L53:L56)</f>
        <v>6</v>
      </c>
      <c r="M52" s="349">
        <f>SUM(M53:M56)</f>
        <v>0</v>
      </c>
    </row>
    <row r="53" spans="1:13" ht="21" customHeight="1">
      <c r="A53" s="3705"/>
      <c r="B53" s="3706"/>
      <c r="C53" s="3850"/>
      <c r="D53" s="3508" t="s">
        <v>5250</v>
      </c>
      <c r="E53" s="3509"/>
      <c r="F53" s="3509"/>
      <c r="G53" s="3509"/>
      <c r="H53" s="3510"/>
      <c r="I53" s="690">
        <f>SUM(J53:M53)</f>
        <v>5</v>
      </c>
      <c r="J53" s="457">
        <v>0</v>
      </c>
      <c r="K53" s="855">
        <v>0</v>
      </c>
      <c r="L53" s="855">
        <v>5</v>
      </c>
      <c r="M53" s="408">
        <v>0</v>
      </c>
    </row>
    <row r="54" spans="1:13" ht="21" customHeight="1">
      <c r="A54" s="3705"/>
      <c r="B54" s="3706"/>
      <c r="C54" s="3850"/>
      <c r="D54" s="3635" t="s">
        <v>5251</v>
      </c>
      <c r="E54" s="3636"/>
      <c r="F54" s="3636"/>
      <c r="G54" s="3636"/>
      <c r="H54" s="3637"/>
      <c r="I54" s="688">
        <f>SUM(J54:M54)</f>
        <v>1</v>
      </c>
      <c r="J54" s="501">
        <v>0</v>
      </c>
      <c r="K54" s="845">
        <v>0</v>
      </c>
      <c r="L54" s="845">
        <v>1</v>
      </c>
      <c r="M54" s="375">
        <v>0</v>
      </c>
    </row>
    <row r="55" spans="1:13" ht="21" customHeight="1">
      <c r="A55" s="3705"/>
      <c r="B55" s="3706"/>
      <c r="C55" s="3850"/>
      <c r="D55" s="3635" t="s">
        <v>1670</v>
      </c>
      <c r="E55" s="3636"/>
      <c r="F55" s="3636"/>
      <c r="G55" s="3636"/>
      <c r="H55" s="3637"/>
      <c r="I55" s="688">
        <f>SUM(J55:M55)</f>
        <v>0</v>
      </c>
      <c r="J55" s="501">
        <v>0</v>
      </c>
      <c r="K55" s="845">
        <v>0</v>
      </c>
      <c r="L55" s="845">
        <v>0</v>
      </c>
      <c r="M55" s="375">
        <v>0</v>
      </c>
    </row>
    <row r="56" spans="1:13" ht="21" customHeight="1">
      <c r="A56" s="3705"/>
      <c r="B56" s="3706"/>
      <c r="C56" s="3851"/>
      <c r="D56" s="3638" t="s">
        <v>2931</v>
      </c>
      <c r="E56" s="3639"/>
      <c r="F56" s="3639"/>
      <c r="G56" s="3639"/>
      <c r="H56" s="3640"/>
      <c r="I56" s="692">
        <f>SUM(J56:M56)</f>
        <v>0</v>
      </c>
      <c r="J56" s="846">
        <v>0</v>
      </c>
      <c r="K56" s="847">
        <v>0</v>
      </c>
      <c r="L56" s="847">
        <v>0</v>
      </c>
      <c r="M56" s="365">
        <v>0</v>
      </c>
    </row>
    <row r="57" spans="1:13" ht="21" customHeight="1">
      <c r="A57" s="3705"/>
      <c r="B57" s="3706"/>
      <c r="C57" s="3867" t="s">
        <v>3652</v>
      </c>
      <c r="D57" s="3709" t="s">
        <v>1239</v>
      </c>
      <c r="E57" s="3710"/>
      <c r="F57" s="3710"/>
      <c r="G57" s="3710"/>
      <c r="H57" s="3711"/>
      <c r="I57" s="856">
        <f>SUM(I58:I60)</f>
        <v>302</v>
      </c>
      <c r="J57" s="477">
        <f>SUM(J58:J60)</f>
        <v>0</v>
      </c>
      <c r="K57" s="844">
        <f>SUM(K58:K60)</f>
        <v>0</v>
      </c>
      <c r="L57" s="844">
        <f>SUM(L58:L60)</f>
        <v>302</v>
      </c>
      <c r="M57" s="367">
        <f>SUM(M58:M60)</f>
        <v>0</v>
      </c>
    </row>
    <row r="58" spans="1:13" ht="21" customHeight="1">
      <c r="A58" s="3705"/>
      <c r="B58" s="3706"/>
      <c r="C58" s="3868"/>
      <c r="D58" s="3508" t="s">
        <v>5250</v>
      </c>
      <c r="E58" s="3509"/>
      <c r="F58" s="3509"/>
      <c r="G58" s="3509"/>
      <c r="H58" s="3510"/>
      <c r="I58" s="688">
        <f>SUM(J58:M58)</f>
        <v>283</v>
      </c>
      <c r="J58" s="501">
        <v>0</v>
      </c>
      <c r="K58" s="845">
        <v>0</v>
      </c>
      <c r="L58" s="845">
        <v>283</v>
      </c>
      <c r="M58" s="375">
        <v>0</v>
      </c>
    </row>
    <row r="59" spans="1:13" ht="21" customHeight="1">
      <c r="A59" s="3705"/>
      <c r="B59" s="3706"/>
      <c r="C59" s="3868"/>
      <c r="D59" s="3635" t="s">
        <v>5251</v>
      </c>
      <c r="E59" s="3636"/>
      <c r="F59" s="3636"/>
      <c r="G59" s="3636"/>
      <c r="H59" s="3637"/>
      <c r="I59" s="688">
        <f>SUM(J59:M59)</f>
        <v>19</v>
      </c>
      <c r="J59" s="501">
        <v>0</v>
      </c>
      <c r="K59" s="845">
        <v>0</v>
      </c>
      <c r="L59" s="845">
        <v>19</v>
      </c>
      <c r="M59" s="375">
        <v>0</v>
      </c>
    </row>
    <row r="60" spans="1:13" ht="21" customHeight="1">
      <c r="A60" s="3740"/>
      <c r="B60" s="3741"/>
      <c r="C60" s="3876"/>
      <c r="D60" s="3641" t="s">
        <v>1670</v>
      </c>
      <c r="E60" s="3642"/>
      <c r="F60" s="3642"/>
      <c r="G60" s="3642"/>
      <c r="H60" s="3643"/>
      <c r="I60" s="706">
        <f>SUM(J60:M60)</f>
        <v>0</v>
      </c>
      <c r="J60" s="505">
        <v>0</v>
      </c>
      <c r="K60" s="862">
        <v>0</v>
      </c>
      <c r="L60" s="862">
        <v>0</v>
      </c>
      <c r="M60" s="389">
        <v>0</v>
      </c>
    </row>
  </sheetData>
  <mergeCells count="71">
    <mergeCell ref="C57:C60"/>
    <mergeCell ref="D57:H57"/>
    <mergeCell ref="D58:H58"/>
    <mergeCell ref="D59:H59"/>
    <mergeCell ref="D60:H60"/>
    <mergeCell ref="D48:H48"/>
    <mergeCell ref="D49:H49"/>
    <mergeCell ref="D50:H50"/>
    <mergeCell ref="D51:H51"/>
    <mergeCell ref="C52:C56"/>
    <mergeCell ref="D52:H52"/>
    <mergeCell ref="D53:H53"/>
    <mergeCell ref="D54:H54"/>
    <mergeCell ref="D55:H55"/>
    <mergeCell ref="D56:H56"/>
    <mergeCell ref="D43:H43"/>
    <mergeCell ref="D44:H44"/>
    <mergeCell ref="D45:H45"/>
    <mergeCell ref="D46:H46"/>
    <mergeCell ref="D47:H47"/>
    <mergeCell ref="D30:H30"/>
    <mergeCell ref="D31:H31"/>
    <mergeCell ref="D32:H32"/>
    <mergeCell ref="D33:H33"/>
    <mergeCell ref="A34:B60"/>
    <mergeCell ref="C34:H34"/>
    <mergeCell ref="C35:C42"/>
    <mergeCell ref="D35:H35"/>
    <mergeCell ref="D36:H36"/>
    <mergeCell ref="D37:H37"/>
    <mergeCell ref="D38:H38"/>
    <mergeCell ref="D39:H39"/>
    <mergeCell ref="D40:H40"/>
    <mergeCell ref="D41:H41"/>
    <mergeCell ref="D42:H42"/>
    <mergeCell ref="C43:C51"/>
    <mergeCell ref="A18:B33"/>
    <mergeCell ref="C18:H18"/>
    <mergeCell ref="C19:C22"/>
    <mergeCell ref="D19:H19"/>
    <mergeCell ref="D20:H20"/>
    <mergeCell ref="D21:H21"/>
    <mergeCell ref="D22:H22"/>
    <mergeCell ref="C23:C25"/>
    <mergeCell ref="D23:H23"/>
    <mergeCell ref="D24:H24"/>
    <mergeCell ref="D25:H25"/>
    <mergeCell ref="C26:C33"/>
    <mergeCell ref="D26:H26"/>
    <mergeCell ref="D27:H27"/>
    <mergeCell ref="D28:H28"/>
    <mergeCell ref="D29:H29"/>
    <mergeCell ref="A7:B17"/>
    <mergeCell ref="C7:H7"/>
    <mergeCell ref="C8:H8"/>
    <mergeCell ref="C9:H9"/>
    <mergeCell ref="C10:C17"/>
    <mergeCell ref="D10:H10"/>
    <mergeCell ref="D11:D15"/>
    <mergeCell ref="E11:H11"/>
    <mergeCell ref="E12:H12"/>
    <mergeCell ref="E13:H13"/>
    <mergeCell ref="E14:H14"/>
    <mergeCell ref="E15:H15"/>
    <mergeCell ref="D16:H16"/>
    <mergeCell ref="D17:H17"/>
    <mergeCell ref="A3:H3"/>
    <mergeCell ref="A4:B6"/>
    <mergeCell ref="C4:H4"/>
    <mergeCell ref="C5:H5"/>
    <mergeCell ref="C6:H6"/>
  </mergeCells>
  <phoneticPr fontId="2"/>
  <pageMargins left="0.59055118110236227" right="0.59055118110236227" top="0.47244094488188981" bottom="0.39370078740157483" header="0.39370078740157483" footer="0.19685039370078741"/>
  <pageSetup paperSize="9" scale="67" orientation="portrait" blackAndWhite="1" r:id="rId1"/>
  <headerFooter alignWithMargins="0">
    <oddFooter>&amp;C&amp;16 18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D21"/>
  <sheetViews>
    <sheetView showGridLines="0" view="pageBreakPreview" topLeftCell="A31" zoomScale="80" zoomScaleNormal="100" zoomScaleSheetLayoutView="80" workbookViewId="0">
      <selection sqref="A1:AD1048576"/>
    </sheetView>
  </sheetViews>
  <sheetFormatPr defaultColWidth="9" defaultRowHeight="13.5"/>
  <cols>
    <col min="1" max="1" width="3.625" style="246" customWidth="1"/>
    <col min="2" max="2" width="3.625" style="717" customWidth="1"/>
    <col min="3" max="3" width="0.875" style="717" customWidth="1"/>
    <col min="4" max="4" width="13.625" style="717" customWidth="1"/>
    <col min="5" max="5" width="0.875" style="246" customWidth="1"/>
    <col min="6" max="6" width="6.625" style="246" customWidth="1"/>
    <col min="7" max="8" width="5.125" style="717" customWidth="1"/>
    <col min="9" max="9" width="6.625" style="717" customWidth="1"/>
    <col min="10" max="10" width="5.125" style="717" customWidth="1"/>
    <col min="11" max="11" width="6.625" style="717" customWidth="1"/>
    <col min="12" max="13" width="5.125" style="717" customWidth="1"/>
    <col min="14" max="14" width="6.625" style="717" customWidth="1"/>
    <col min="15" max="15" width="5.125" style="717" customWidth="1"/>
    <col min="16" max="16" width="6.625" style="717" customWidth="1"/>
    <col min="17" max="18" width="5.125" style="717" customWidth="1"/>
    <col min="19" max="19" width="6.625" style="717" customWidth="1"/>
    <col min="20" max="20" width="5.125" style="717" customWidth="1"/>
    <col min="21" max="21" width="6.625" style="717" customWidth="1"/>
    <col min="22" max="23" width="5.125" style="717" customWidth="1"/>
    <col min="24" max="24" width="6.625" style="717" customWidth="1"/>
    <col min="25" max="25" width="5.125" style="717" customWidth="1"/>
    <col min="26" max="26" width="4.875" style="246" customWidth="1"/>
    <col min="27" max="27" width="9" style="246" customWidth="1"/>
    <col min="28" max="30" width="9" style="246"/>
    <col min="31" max="16384" width="9" style="9"/>
  </cols>
  <sheetData>
    <row r="1" spans="1:30" s="108" customFormat="1" ht="15.75" customHeight="1">
      <c r="A1" s="788"/>
      <c r="B1" s="717"/>
      <c r="C1" s="717"/>
      <c r="D1" s="717"/>
      <c r="E1" s="246"/>
      <c r="F1" s="246"/>
      <c r="G1" s="320"/>
      <c r="H1" s="320"/>
      <c r="I1" s="320"/>
      <c r="J1" s="320"/>
      <c r="K1" s="717"/>
      <c r="L1" s="320"/>
      <c r="M1" s="320"/>
      <c r="N1" s="320"/>
      <c r="O1" s="320"/>
      <c r="P1" s="717"/>
      <c r="Q1" s="320"/>
      <c r="R1" s="320"/>
      <c r="S1" s="320"/>
      <c r="T1" s="320"/>
      <c r="U1" s="320"/>
      <c r="V1" s="320"/>
      <c r="W1" s="320"/>
      <c r="X1" s="320"/>
      <c r="Y1" s="320"/>
      <c r="Z1" s="312"/>
      <c r="AA1" s="312"/>
      <c r="AB1" s="312"/>
      <c r="AC1" s="312"/>
      <c r="AD1" s="312"/>
    </row>
    <row r="2" spans="1:30" ht="50.1" customHeight="1">
      <c r="A2" s="3442" t="s">
        <v>2068</v>
      </c>
      <c r="B2" s="3302"/>
      <c r="C2" s="3302"/>
      <c r="D2" s="3302"/>
      <c r="E2" s="3303"/>
      <c r="F2" s="3266" t="s">
        <v>1630</v>
      </c>
      <c r="G2" s="3267"/>
      <c r="H2" s="3267"/>
      <c r="I2" s="3267"/>
      <c r="J2" s="3773"/>
      <c r="K2" s="3267" t="s">
        <v>1335</v>
      </c>
      <c r="L2" s="3267"/>
      <c r="M2" s="3267"/>
      <c r="N2" s="3267"/>
      <c r="O2" s="3268"/>
      <c r="P2" s="3266" t="s">
        <v>758</v>
      </c>
      <c r="Q2" s="3267"/>
      <c r="R2" s="3267"/>
      <c r="S2" s="3267"/>
      <c r="T2" s="3268"/>
      <c r="U2" s="3266" t="s">
        <v>1665</v>
      </c>
      <c r="V2" s="3267"/>
      <c r="W2" s="3267"/>
      <c r="X2" s="3267"/>
      <c r="Y2" s="3271"/>
    </row>
    <row r="3" spans="1:30" ht="50.1" customHeight="1">
      <c r="A3" s="3446"/>
      <c r="B3" s="3304"/>
      <c r="C3" s="3304"/>
      <c r="D3" s="3304"/>
      <c r="E3" s="3305"/>
      <c r="F3" s="863" t="s">
        <v>1239</v>
      </c>
      <c r="G3" s="864" t="s">
        <v>2921</v>
      </c>
      <c r="H3" s="865" t="s">
        <v>1192</v>
      </c>
      <c r="I3" s="865" t="s">
        <v>828</v>
      </c>
      <c r="J3" s="866" t="s">
        <v>1359</v>
      </c>
      <c r="K3" s="867" t="s">
        <v>1239</v>
      </c>
      <c r="L3" s="864" t="s">
        <v>2921</v>
      </c>
      <c r="M3" s="865" t="s">
        <v>1469</v>
      </c>
      <c r="N3" s="865" t="s">
        <v>284</v>
      </c>
      <c r="O3" s="868" t="s">
        <v>2924</v>
      </c>
      <c r="P3" s="736" t="s">
        <v>1239</v>
      </c>
      <c r="Q3" s="868" t="s">
        <v>2921</v>
      </c>
      <c r="R3" s="865" t="s">
        <v>1469</v>
      </c>
      <c r="S3" s="865" t="s">
        <v>284</v>
      </c>
      <c r="T3" s="868" t="s">
        <v>2924</v>
      </c>
      <c r="U3" s="736" t="s">
        <v>1239</v>
      </c>
      <c r="V3" s="868" t="s">
        <v>2921</v>
      </c>
      <c r="W3" s="865" t="s">
        <v>1192</v>
      </c>
      <c r="X3" s="865" t="s">
        <v>828</v>
      </c>
      <c r="Y3" s="869" t="s">
        <v>2924</v>
      </c>
    </row>
    <row r="4" spans="1:30" ht="50.1" customHeight="1">
      <c r="A4" s="3441" t="s">
        <v>982</v>
      </c>
      <c r="B4" s="3877" t="s">
        <v>1239</v>
      </c>
      <c r="C4" s="3878"/>
      <c r="D4" s="3878"/>
      <c r="E4" s="3879"/>
      <c r="F4" s="561">
        <f t="shared" ref="F4:Y4" si="0">F5+F6</f>
        <v>27895</v>
      </c>
      <c r="G4" s="344">
        <f t="shared" si="0"/>
        <v>382</v>
      </c>
      <c r="H4" s="870">
        <f t="shared" si="0"/>
        <v>222</v>
      </c>
      <c r="I4" s="870">
        <f t="shared" si="0"/>
        <v>26729</v>
      </c>
      <c r="J4" s="871">
        <f t="shared" si="0"/>
        <v>562</v>
      </c>
      <c r="K4" s="728">
        <f t="shared" si="0"/>
        <v>9183</v>
      </c>
      <c r="L4" s="344">
        <f t="shared" si="0"/>
        <v>127</v>
      </c>
      <c r="M4" s="870">
        <f t="shared" si="0"/>
        <v>66</v>
      </c>
      <c r="N4" s="870">
        <f t="shared" si="0"/>
        <v>8805</v>
      </c>
      <c r="O4" s="344">
        <f t="shared" si="0"/>
        <v>185</v>
      </c>
      <c r="P4" s="561">
        <f t="shared" si="0"/>
        <v>9427</v>
      </c>
      <c r="Q4" s="344">
        <f t="shared" si="0"/>
        <v>127</v>
      </c>
      <c r="R4" s="870">
        <f t="shared" si="0"/>
        <v>76</v>
      </c>
      <c r="S4" s="870">
        <f t="shared" si="0"/>
        <v>9035</v>
      </c>
      <c r="T4" s="344">
        <f t="shared" si="0"/>
        <v>189</v>
      </c>
      <c r="U4" s="561">
        <f t="shared" si="0"/>
        <v>9285</v>
      </c>
      <c r="V4" s="344">
        <f t="shared" si="0"/>
        <v>128</v>
      </c>
      <c r="W4" s="870">
        <f t="shared" si="0"/>
        <v>80</v>
      </c>
      <c r="X4" s="870">
        <f t="shared" si="0"/>
        <v>8889</v>
      </c>
      <c r="Y4" s="548">
        <f t="shared" si="0"/>
        <v>188</v>
      </c>
    </row>
    <row r="5" spans="1:30" ht="50.1" customHeight="1">
      <c r="A5" s="3433"/>
      <c r="B5" s="3368" t="s">
        <v>2918</v>
      </c>
      <c r="C5" s="3369"/>
      <c r="D5" s="3369"/>
      <c r="E5" s="3370"/>
      <c r="F5" s="565">
        <f>SUM(G5:J5)</f>
        <v>14107</v>
      </c>
      <c r="G5" s="708">
        <f t="shared" ref="G5:J7" si="1">L5+Q5+V5</f>
        <v>182</v>
      </c>
      <c r="H5" s="709">
        <f t="shared" si="1"/>
        <v>112</v>
      </c>
      <c r="I5" s="709">
        <f t="shared" si="1"/>
        <v>13502</v>
      </c>
      <c r="J5" s="729">
        <f t="shared" si="1"/>
        <v>311</v>
      </c>
      <c r="K5" s="730">
        <f>SUM(L5:O5)</f>
        <v>4645</v>
      </c>
      <c r="L5" s="708">
        <v>57</v>
      </c>
      <c r="M5" s="709">
        <v>35</v>
      </c>
      <c r="N5" s="709">
        <v>4450</v>
      </c>
      <c r="O5" s="708">
        <v>103</v>
      </c>
      <c r="P5" s="565">
        <f>SUM(Q5:T5)</f>
        <v>4751</v>
      </c>
      <c r="Q5" s="708">
        <v>59</v>
      </c>
      <c r="R5" s="709">
        <v>40</v>
      </c>
      <c r="S5" s="709">
        <v>4555</v>
      </c>
      <c r="T5" s="708">
        <v>97</v>
      </c>
      <c r="U5" s="565">
        <f>SUM(V5:Y5)</f>
        <v>4711</v>
      </c>
      <c r="V5" s="708">
        <v>66</v>
      </c>
      <c r="W5" s="709">
        <v>37</v>
      </c>
      <c r="X5" s="709">
        <v>4497</v>
      </c>
      <c r="Y5" s="573">
        <v>111</v>
      </c>
    </row>
    <row r="6" spans="1:30" ht="50.1" customHeight="1">
      <c r="A6" s="3433"/>
      <c r="B6" s="3371" t="s">
        <v>2920</v>
      </c>
      <c r="C6" s="3372"/>
      <c r="D6" s="3372"/>
      <c r="E6" s="3373"/>
      <c r="F6" s="592">
        <f>SUM(G6:J6)</f>
        <v>13788</v>
      </c>
      <c r="G6" s="710">
        <f t="shared" si="1"/>
        <v>200</v>
      </c>
      <c r="H6" s="711">
        <f t="shared" si="1"/>
        <v>110</v>
      </c>
      <c r="I6" s="711">
        <f t="shared" si="1"/>
        <v>13227</v>
      </c>
      <c r="J6" s="731">
        <f t="shared" si="1"/>
        <v>251</v>
      </c>
      <c r="K6" s="732">
        <f>SUM(L6:O6)</f>
        <v>4538</v>
      </c>
      <c r="L6" s="710">
        <v>70</v>
      </c>
      <c r="M6" s="711">
        <v>31</v>
      </c>
      <c r="N6" s="711">
        <v>4355</v>
      </c>
      <c r="O6" s="710">
        <v>82</v>
      </c>
      <c r="P6" s="592">
        <f>SUM(Q6:T6)</f>
        <v>4676</v>
      </c>
      <c r="Q6" s="710">
        <v>68</v>
      </c>
      <c r="R6" s="711">
        <v>36</v>
      </c>
      <c r="S6" s="711">
        <v>4480</v>
      </c>
      <c r="T6" s="710">
        <v>92</v>
      </c>
      <c r="U6" s="592">
        <f>SUM(V6:Y6)</f>
        <v>4574</v>
      </c>
      <c r="V6" s="710">
        <v>62</v>
      </c>
      <c r="W6" s="711">
        <v>43</v>
      </c>
      <c r="X6" s="711">
        <v>4392</v>
      </c>
      <c r="Y6" s="733">
        <v>77</v>
      </c>
    </row>
    <row r="7" spans="1:30" ht="50.1" customHeight="1">
      <c r="A7" s="3433"/>
      <c r="B7" s="3769" t="s">
        <v>1664</v>
      </c>
      <c r="C7" s="3410"/>
      <c r="D7" s="3410"/>
      <c r="E7" s="3411"/>
      <c r="F7" s="574">
        <f>SUM(G7:J7)</f>
        <v>26726</v>
      </c>
      <c r="G7" s="607">
        <f t="shared" si="1"/>
        <v>382</v>
      </c>
      <c r="H7" s="715">
        <f t="shared" si="1"/>
        <v>222</v>
      </c>
      <c r="I7" s="715">
        <f t="shared" si="1"/>
        <v>25560</v>
      </c>
      <c r="J7" s="727">
        <f t="shared" si="1"/>
        <v>562</v>
      </c>
      <c r="K7" s="737">
        <f>SUM(L7:O7)</f>
        <v>8777</v>
      </c>
      <c r="L7" s="607">
        <v>127</v>
      </c>
      <c r="M7" s="715">
        <v>66</v>
      </c>
      <c r="N7" s="715">
        <v>8399</v>
      </c>
      <c r="O7" s="607">
        <v>185</v>
      </c>
      <c r="P7" s="574">
        <f>SUM(Q7:T7)</f>
        <v>9029</v>
      </c>
      <c r="Q7" s="607">
        <v>127</v>
      </c>
      <c r="R7" s="715">
        <v>76</v>
      </c>
      <c r="S7" s="715">
        <v>8637</v>
      </c>
      <c r="T7" s="607">
        <v>189</v>
      </c>
      <c r="U7" s="574">
        <f>SUM(V7:Y7)</f>
        <v>8920</v>
      </c>
      <c r="V7" s="607">
        <v>128</v>
      </c>
      <c r="W7" s="715">
        <v>80</v>
      </c>
      <c r="X7" s="715">
        <v>8524</v>
      </c>
      <c r="Y7" s="582">
        <v>188</v>
      </c>
    </row>
    <row r="8" spans="1:30" ht="50.1" customHeight="1">
      <c r="A8" s="3433"/>
      <c r="B8" s="3880" t="s">
        <v>1667</v>
      </c>
      <c r="C8" s="872"/>
      <c r="D8" s="873" t="s">
        <v>1239</v>
      </c>
      <c r="E8" s="867"/>
      <c r="F8" s="561">
        <f t="shared" ref="F8:Y8" si="2">F9+F10</f>
        <v>37</v>
      </c>
      <c r="G8" s="344">
        <f t="shared" si="2"/>
        <v>0</v>
      </c>
      <c r="H8" s="870">
        <f t="shared" si="2"/>
        <v>0</v>
      </c>
      <c r="I8" s="870">
        <f t="shared" si="2"/>
        <v>37</v>
      </c>
      <c r="J8" s="871">
        <f t="shared" si="2"/>
        <v>0</v>
      </c>
      <c r="K8" s="728">
        <f t="shared" si="2"/>
        <v>11</v>
      </c>
      <c r="L8" s="344">
        <f t="shared" si="2"/>
        <v>0</v>
      </c>
      <c r="M8" s="870">
        <f t="shared" si="2"/>
        <v>0</v>
      </c>
      <c r="N8" s="870">
        <f t="shared" si="2"/>
        <v>11</v>
      </c>
      <c r="O8" s="344">
        <f t="shared" si="2"/>
        <v>0</v>
      </c>
      <c r="P8" s="561">
        <f t="shared" si="2"/>
        <v>17</v>
      </c>
      <c r="Q8" s="344">
        <f t="shared" si="2"/>
        <v>0</v>
      </c>
      <c r="R8" s="870">
        <f t="shared" si="2"/>
        <v>0</v>
      </c>
      <c r="S8" s="870">
        <f t="shared" si="2"/>
        <v>17</v>
      </c>
      <c r="T8" s="344">
        <f t="shared" si="2"/>
        <v>0</v>
      </c>
      <c r="U8" s="561">
        <f t="shared" si="2"/>
        <v>9</v>
      </c>
      <c r="V8" s="344">
        <f t="shared" si="2"/>
        <v>0</v>
      </c>
      <c r="W8" s="870">
        <f t="shared" si="2"/>
        <v>0</v>
      </c>
      <c r="X8" s="870">
        <f t="shared" si="2"/>
        <v>9</v>
      </c>
      <c r="Y8" s="548">
        <f t="shared" si="2"/>
        <v>0</v>
      </c>
    </row>
    <row r="9" spans="1:30" ht="50.1" customHeight="1">
      <c r="A9" s="3433"/>
      <c r="B9" s="3881"/>
      <c r="C9" s="874"/>
      <c r="D9" s="875" t="s">
        <v>994</v>
      </c>
      <c r="E9" s="876"/>
      <c r="F9" s="565">
        <f>SUM(G9:J9)</f>
        <v>37</v>
      </c>
      <c r="G9" s="708">
        <f t="shared" ref="G9:J10" si="3">L9+Q9+V9</f>
        <v>0</v>
      </c>
      <c r="H9" s="709">
        <f t="shared" si="3"/>
        <v>0</v>
      </c>
      <c r="I9" s="709">
        <f t="shared" si="3"/>
        <v>37</v>
      </c>
      <c r="J9" s="729">
        <f t="shared" si="3"/>
        <v>0</v>
      </c>
      <c r="K9" s="730">
        <f>SUM(L9:O9)</f>
        <v>11</v>
      </c>
      <c r="L9" s="708">
        <v>0</v>
      </c>
      <c r="M9" s="709">
        <v>0</v>
      </c>
      <c r="N9" s="709">
        <v>11</v>
      </c>
      <c r="O9" s="708">
        <v>0</v>
      </c>
      <c r="P9" s="565">
        <f>SUM(Q9:T9)</f>
        <v>17</v>
      </c>
      <c r="Q9" s="708">
        <v>0</v>
      </c>
      <c r="R9" s="709">
        <v>0</v>
      </c>
      <c r="S9" s="709">
        <v>17</v>
      </c>
      <c r="T9" s="708">
        <v>0</v>
      </c>
      <c r="U9" s="565">
        <f>SUM(V9:Y9)</f>
        <v>9</v>
      </c>
      <c r="V9" s="708">
        <v>0</v>
      </c>
      <c r="W9" s="709">
        <v>0</v>
      </c>
      <c r="X9" s="709">
        <v>9</v>
      </c>
      <c r="Y9" s="573">
        <v>0</v>
      </c>
    </row>
    <row r="10" spans="1:30" ht="50.1" customHeight="1">
      <c r="A10" s="3433"/>
      <c r="B10" s="3882"/>
      <c r="C10" s="329"/>
      <c r="D10" s="877" t="s">
        <v>2100</v>
      </c>
      <c r="E10" s="878"/>
      <c r="F10" s="592">
        <f>SUM(G10:J10)</f>
        <v>0</v>
      </c>
      <c r="G10" s="710">
        <f t="shared" si="3"/>
        <v>0</v>
      </c>
      <c r="H10" s="711">
        <f t="shared" si="3"/>
        <v>0</v>
      </c>
      <c r="I10" s="711">
        <f t="shared" si="3"/>
        <v>0</v>
      </c>
      <c r="J10" s="731">
        <f t="shared" si="3"/>
        <v>0</v>
      </c>
      <c r="K10" s="732">
        <f>SUM(L10:O10)</f>
        <v>0</v>
      </c>
      <c r="L10" s="710">
        <v>0</v>
      </c>
      <c r="M10" s="711">
        <v>0</v>
      </c>
      <c r="N10" s="711">
        <v>0</v>
      </c>
      <c r="O10" s="710">
        <v>0</v>
      </c>
      <c r="P10" s="592">
        <f>SUM(Q10:T10)</f>
        <v>0</v>
      </c>
      <c r="Q10" s="710">
        <v>0</v>
      </c>
      <c r="R10" s="711">
        <v>0</v>
      </c>
      <c r="S10" s="711">
        <v>0</v>
      </c>
      <c r="T10" s="710">
        <v>0</v>
      </c>
      <c r="U10" s="592">
        <f>SUM(V10:Y10)</f>
        <v>0</v>
      </c>
      <c r="V10" s="710">
        <v>0</v>
      </c>
      <c r="W10" s="711">
        <v>0</v>
      </c>
      <c r="X10" s="711">
        <v>0</v>
      </c>
      <c r="Y10" s="733">
        <v>0</v>
      </c>
    </row>
    <row r="11" spans="1:30" ht="50.1" customHeight="1">
      <c r="A11" s="3433"/>
      <c r="B11" s="3880" t="s">
        <v>1099</v>
      </c>
      <c r="C11" s="872"/>
      <c r="D11" s="873" t="s">
        <v>1239</v>
      </c>
      <c r="E11" s="867"/>
      <c r="F11" s="561">
        <f t="shared" ref="F11:Y11" si="4">SUM(F12:F18)</f>
        <v>1132</v>
      </c>
      <c r="G11" s="344">
        <f t="shared" si="4"/>
        <v>0</v>
      </c>
      <c r="H11" s="870">
        <f t="shared" si="4"/>
        <v>0</v>
      </c>
      <c r="I11" s="870">
        <f t="shared" si="4"/>
        <v>1132</v>
      </c>
      <c r="J11" s="871">
        <f t="shared" si="4"/>
        <v>0</v>
      </c>
      <c r="K11" s="728">
        <f t="shared" si="4"/>
        <v>395</v>
      </c>
      <c r="L11" s="344">
        <f t="shared" si="4"/>
        <v>0</v>
      </c>
      <c r="M11" s="870">
        <f t="shared" si="4"/>
        <v>0</v>
      </c>
      <c r="N11" s="870">
        <f t="shared" si="4"/>
        <v>395</v>
      </c>
      <c r="O11" s="344">
        <f t="shared" si="4"/>
        <v>0</v>
      </c>
      <c r="P11" s="561">
        <f t="shared" si="4"/>
        <v>381</v>
      </c>
      <c r="Q11" s="344">
        <f t="shared" si="4"/>
        <v>0</v>
      </c>
      <c r="R11" s="870">
        <f t="shared" si="4"/>
        <v>0</v>
      </c>
      <c r="S11" s="870">
        <f t="shared" si="4"/>
        <v>381</v>
      </c>
      <c r="T11" s="344">
        <f t="shared" si="4"/>
        <v>0</v>
      </c>
      <c r="U11" s="561">
        <f t="shared" si="4"/>
        <v>356</v>
      </c>
      <c r="V11" s="344">
        <f t="shared" si="4"/>
        <v>0</v>
      </c>
      <c r="W11" s="870">
        <f t="shared" si="4"/>
        <v>0</v>
      </c>
      <c r="X11" s="870">
        <f t="shared" si="4"/>
        <v>356</v>
      </c>
      <c r="Y11" s="548">
        <f t="shared" si="4"/>
        <v>0</v>
      </c>
    </row>
    <row r="12" spans="1:30" ht="50.1" customHeight="1">
      <c r="A12" s="3433"/>
      <c r="B12" s="3881"/>
      <c r="C12" s="879"/>
      <c r="D12" s="880" t="s">
        <v>2408</v>
      </c>
      <c r="E12" s="881"/>
      <c r="F12" s="565">
        <f t="shared" ref="F12:F20" si="5">SUM(G12:J12)</f>
        <v>403</v>
      </c>
      <c r="G12" s="708">
        <f t="shared" ref="G12:J19" si="6">L12+Q12+V12</f>
        <v>0</v>
      </c>
      <c r="H12" s="709">
        <f t="shared" si="6"/>
        <v>0</v>
      </c>
      <c r="I12" s="709">
        <f t="shared" si="6"/>
        <v>403</v>
      </c>
      <c r="J12" s="729">
        <f t="shared" si="6"/>
        <v>0</v>
      </c>
      <c r="K12" s="730">
        <f t="shared" ref="K12:K19" si="7">SUM(L12:O12)</f>
        <v>135</v>
      </c>
      <c r="L12" s="708">
        <v>0</v>
      </c>
      <c r="M12" s="709">
        <v>0</v>
      </c>
      <c r="N12" s="709">
        <v>135</v>
      </c>
      <c r="O12" s="708">
        <v>0</v>
      </c>
      <c r="P12" s="565">
        <f t="shared" ref="P12:P19" si="8">SUM(Q12:T12)</f>
        <v>140</v>
      </c>
      <c r="Q12" s="708">
        <v>0</v>
      </c>
      <c r="R12" s="709">
        <v>0</v>
      </c>
      <c r="S12" s="709">
        <v>140</v>
      </c>
      <c r="T12" s="708">
        <v>0</v>
      </c>
      <c r="U12" s="565">
        <f t="shared" ref="U12:U19" si="9">SUM(V12:Y12)</f>
        <v>128</v>
      </c>
      <c r="V12" s="708">
        <v>0</v>
      </c>
      <c r="W12" s="709">
        <v>0</v>
      </c>
      <c r="X12" s="709">
        <v>128</v>
      </c>
      <c r="Y12" s="573">
        <v>0</v>
      </c>
    </row>
    <row r="13" spans="1:30" ht="50.1" customHeight="1">
      <c r="A13" s="3433"/>
      <c r="B13" s="3881"/>
      <c r="C13" s="827"/>
      <c r="D13" s="274" t="s">
        <v>3888</v>
      </c>
      <c r="E13" s="882"/>
      <c r="F13" s="574">
        <f t="shared" si="5"/>
        <v>15</v>
      </c>
      <c r="G13" s="607">
        <f t="shared" si="6"/>
        <v>0</v>
      </c>
      <c r="H13" s="715">
        <f t="shared" si="6"/>
        <v>0</v>
      </c>
      <c r="I13" s="715">
        <f t="shared" si="6"/>
        <v>15</v>
      </c>
      <c r="J13" s="727">
        <f t="shared" si="6"/>
        <v>0</v>
      </c>
      <c r="K13" s="737">
        <f t="shared" si="7"/>
        <v>4</v>
      </c>
      <c r="L13" s="607">
        <v>0</v>
      </c>
      <c r="M13" s="715">
        <v>0</v>
      </c>
      <c r="N13" s="715">
        <v>4</v>
      </c>
      <c r="O13" s="607">
        <v>0</v>
      </c>
      <c r="P13" s="574">
        <f t="shared" si="8"/>
        <v>4</v>
      </c>
      <c r="Q13" s="607">
        <v>0</v>
      </c>
      <c r="R13" s="715">
        <v>0</v>
      </c>
      <c r="S13" s="715">
        <v>4</v>
      </c>
      <c r="T13" s="607">
        <v>0</v>
      </c>
      <c r="U13" s="574">
        <f t="shared" si="9"/>
        <v>7</v>
      </c>
      <c r="V13" s="607">
        <v>0</v>
      </c>
      <c r="W13" s="715">
        <v>0</v>
      </c>
      <c r="X13" s="715">
        <v>7</v>
      </c>
      <c r="Y13" s="582">
        <v>0</v>
      </c>
    </row>
    <row r="14" spans="1:30" ht="50.1" customHeight="1">
      <c r="A14" s="3433"/>
      <c r="B14" s="3881"/>
      <c r="C14" s="3883" t="s">
        <v>199</v>
      </c>
      <c r="D14" s="3884"/>
      <c r="E14" s="3885"/>
      <c r="F14" s="574">
        <f t="shared" si="5"/>
        <v>3</v>
      </c>
      <c r="G14" s="607">
        <f t="shared" si="6"/>
        <v>0</v>
      </c>
      <c r="H14" s="715">
        <f t="shared" si="6"/>
        <v>0</v>
      </c>
      <c r="I14" s="715">
        <f t="shared" si="6"/>
        <v>3</v>
      </c>
      <c r="J14" s="727">
        <f t="shared" si="6"/>
        <v>0</v>
      </c>
      <c r="K14" s="737">
        <f t="shared" si="7"/>
        <v>1</v>
      </c>
      <c r="L14" s="607">
        <v>0</v>
      </c>
      <c r="M14" s="715">
        <v>0</v>
      </c>
      <c r="N14" s="715">
        <v>1</v>
      </c>
      <c r="O14" s="607">
        <v>0</v>
      </c>
      <c r="P14" s="574">
        <f t="shared" si="8"/>
        <v>1</v>
      </c>
      <c r="Q14" s="607">
        <v>0</v>
      </c>
      <c r="R14" s="715">
        <v>0</v>
      </c>
      <c r="S14" s="715">
        <v>1</v>
      </c>
      <c r="T14" s="607">
        <v>0</v>
      </c>
      <c r="U14" s="574">
        <f t="shared" si="9"/>
        <v>1</v>
      </c>
      <c r="V14" s="607">
        <v>0</v>
      </c>
      <c r="W14" s="715">
        <v>0</v>
      </c>
      <c r="X14" s="715">
        <v>1</v>
      </c>
      <c r="Y14" s="582">
        <v>0</v>
      </c>
    </row>
    <row r="15" spans="1:30" ht="50.1" customHeight="1">
      <c r="A15" s="3433"/>
      <c r="B15" s="3881"/>
      <c r="C15" s="827"/>
      <c r="D15" s="274" t="s">
        <v>3889</v>
      </c>
      <c r="E15" s="882"/>
      <c r="F15" s="574">
        <f t="shared" si="5"/>
        <v>2</v>
      </c>
      <c r="G15" s="607">
        <f t="shared" si="6"/>
        <v>0</v>
      </c>
      <c r="H15" s="715">
        <f t="shared" si="6"/>
        <v>0</v>
      </c>
      <c r="I15" s="715">
        <f t="shared" si="6"/>
        <v>2</v>
      </c>
      <c r="J15" s="727">
        <f t="shared" si="6"/>
        <v>0</v>
      </c>
      <c r="K15" s="737">
        <f t="shared" si="7"/>
        <v>0</v>
      </c>
      <c r="L15" s="607">
        <v>0</v>
      </c>
      <c r="M15" s="715">
        <v>0</v>
      </c>
      <c r="N15" s="715">
        <v>0</v>
      </c>
      <c r="O15" s="607">
        <v>0</v>
      </c>
      <c r="P15" s="574">
        <f t="shared" si="8"/>
        <v>0</v>
      </c>
      <c r="Q15" s="607">
        <v>0</v>
      </c>
      <c r="R15" s="715">
        <v>0</v>
      </c>
      <c r="S15" s="715">
        <v>0</v>
      </c>
      <c r="T15" s="607">
        <v>0</v>
      </c>
      <c r="U15" s="574">
        <f t="shared" si="9"/>
        <v>2</v>
      </c>
      <c r="V15" s="607">
        <v>0</v>
      </c>
      <c r="W15" s="715">
        <v>0</v>
      </c>
      <c r="X15" s="715">
        <v>2</v>
      </c>
      <c r="Y15" s="582">
        <v>0</v>
      </c>
    </row>
    <row r="16" spans="1:30" ht="50.1" customHeight="1">
      <c r="A16" s="3433"/>
      <c r="B16" s="3881"/>
      <c r="C16" s="827"/>
      <c r="D16" s="274" t="s">
        <v>3890</v>
      </c>
      <c r="E16" s="882"/>
      <c r="F16" s="574">
        <f t="shared" si="5"/>
        <v>10</v>
      </c>
      <c r="G16" s="607">
        <f t="shared" si="6"/>
        <v>0</v>
      </c>
      <c r="H16" s="715">
        <f t="shared" si="6"/>
        <v>0</v>
      </c>
      <c r="I16" s="715">
        <f t="shared" si="6"/>
        <v>10</v>
      </c>
      <c r="J16" s="727">
        <f t="shared" si="6"/>
        <v>0</v>
      </c>
      <c r="K16" s="737">
        <f t="shared" si="7"/>
        <v>3</v>
      </c>
      <c r="L16" s="607">
        <v>0</v>
      </c>
      <c r="M16" s="715">
        <v>0</v>
      </c>
      <c r="N16" s="715">
        <v>3</v>
      </c>
      <c r="O16" s="607">
        <v>0</v>
      </c>
      <c r="P16" s="574">
        <f t="shared" si="8"/>
        <v>2</v>
      </c>
      <c r="Q16" s="607">
        <v>0</v>
      </c>
      <c r="R16" s="715">
        <v>0</v>
      </c>
      <c r="S16" s="715">
        <v>2</v>
      </c>
      <c r="T16" s="607">
        <v>0</v>
      </c>
      <c r="U16" s="574">
        <f t="shared" si="9"/>
        <v>5</v>
      </c>
      <c r="V16" s="607">
        <v>0</v>
      </c>
      <c r="W16" s="715">
        <v>0</v>
      </c>
      <c r="X16" s="715">
        <v>5</v>
      </c>
      <c r="Y16" s="582">
        <v>0</v>
      </c>
    </row>
    <row r="17" spans="1:25" ht="50.1" customHeight="1">
      <c r="A17" s="3433"/>
      <c r="B17" s="3881"/>
      <c r="C17" s="827"/>
      <c r="D17" s="274" t="s">
        <v>3891</v>
      </c>
      <c r="E17" s="882"/>
      <c r="F17" s="574">
        <f t="shared" si="5"/>
        <v>0</v>
      </c>
      <c r="G17" s="607">
        <f t="shared" si="6"/>
        <v>0</v>
      </c>
      <c r="H17" s="715">
        <f t="shared" si="6"/>
        <v>0</v>
      </c>
      <c r="I17" s="715">
        <f t="shared" si="6"/>
        <v>0</v>
      </c>
      <c r="J17" s="727">
        <f t="shared" si="6"/>
        <v>0</v>
      </c>
      <c r="K17" s="737">
        <f t="shared" si="7"/>
        <v>0</v>
      </c>
      <c r="L17" s="607">
        <v>0</v>
      </c>
      <c r="M17" s="715">
        <v>0</v>
      </c>
      <c r="N17" s="715">
        <v>0</v>
      </c>
      <c r="O17" s="607">
        <v>0</v>
      </c>
      <c r="P17" s="574">
        <f t="shared" si="8"/>
        <v>0</v>
      </c>
      <c r="Q17" s="607">
        <v>0</v>
      </c>
      <c r="R17" s="715">
        <v>0</v>
      </c>
      <c r="S17" s="715">
        <v>0</v>
      </c>
      <c r="T17" s="607">
        <v>0</v>
      </c>
      <c r="U17" s="574">
        <f t="shared" si="9"/>
        <v>0</v>
      </c>
      <c r="V17" s="607">
        <v>0</v>
      </c>
      <c r="W17" s="715">
        <v>0</v>
      </c>
      <c r="X17" s="715">
        <v>0</v>
      </c>
      <c r="Y17" s="582">
        <v>0</v>
      </c>
    </row>
    <row r="18" spans="1:25" ht="50.1" customHeight="1">
      <c r="A18" s="3576"/>
      <c r="B18" s="3882"/>
      <c r="C18" s="3886" t="s">
        <v>2972</v>
      </c>
      <c r="D18" s="3887"/>
      <c r="E18" s="3888"/>
      <c r="F18" s="574">
        <f t="shared" si="5"/>
        <v>699</v>
      </c>
      <c r="G18" s="607">
        <f t="shared" si="6"/>
        <v>0</v>
      </c>
      <c r="H18" s="715">
        <f t="shared" si="6"/>
        <v>0</v>
      </c>
      <c r="I18" s="715">
        <f t="shared" si="6"/>
        <v>699</v>
      </c>
      <c r="J18" s="727">
        <f t="shared" si="6"/>
        <v>0</v>
      </c>
      <c r="K18" s="737">
        <f t="shared" si="7"/>
        <v>252</v>
      </c>
      <c r="L18" s="607">
        <v>0</v>
      </c>
      <c r="M18" s="715">
        <v>0</v>
      </c>
      <c r="N18" s="715">
        <v>252</v>
      </c>
      <c r="O18" s="607">
        <v>0</v>
      </c>
      <c r="P18" s="574">
        <f t="shared" si="8"/>
        <v>234</v>
      </c>
      <c r="Q18" s="607">
        <v>0</v>
      </c>
      <c r="R18" s="715">
        <v>0</v>
      </c>
      <c r="S18" s="715">
        <v>234</v>
      </c>
      <c r="T18" s="607">
        <v>0</v>
      </c>
      <c r="U18" s="574">
        <f t="shared" si="9"/>
        <v>213</v>
      </c>
      <c r="V18" s="607">
        <v>0</v>
      </c>
      <c r="W18" s="715">
        <v>0</v>
      </c>
      <c r="X18" s="715">
        <v>213</v>
      </c>
      <c r="Y18" s="582">
        <v>0</v>
      </c>
    </row>
    <row r="19" spans="1:25" ht="50.1" customHeight="1">
      <c r="A19" s="3409" t="s">
        <v>4804</v>
      </c>
      <c r="B19" s="3410"/>
      <c r="C19" s="3410"/>
      <c r="D19" s="3410"/>
      <c r="E19" s="3411"/>
      <c r="F19" s="714">
        <f t="shared" si="5"/>
        <v>1</v>
      </c>
      <c r="G19" s="518">
        <f t="shared" si="6"/>
        <v>1</v>
      </c>
      <c r="H19" s="712">
        <f t="shared" si="6"/>
        <v>0</v>
      </c>
      <c r="I19" s="712">
        <f t="shared" si="6"/>
        <v>0</v>
      </c>
      <c r="J19" s="734">
        <f t="shared" si="6"/>
        <v>0</v>
      </c>
      <c r="K19" s="883">
        <f t="shared" si="7"/>
        <v>0</v>
      </c>
      <c r="L19" s="884">
        <v>0</v>
      </c>
      <c r="M19" s="885">
        <v>0</v>
      </c>
      <c r="N19" s="885">
        <v>0</v>
      </c>
      <c r="O19" s="886">
        <v>0</v>
      </c>
      <c r="P19" s="887">
        <f t="shared" si="8"/>
        <v>1</v>
      </c>
      <c r="Q19" s="886">
        <v>1</v>
      </c>
      <c r="R19" s="885">
        <v>0</v>
      </c>
      <c r="S19" s="885">
        <v>0</v>
      </c>
      <c r="T19" s="886">
        <v>0</v>
      </c>
      <c r="U19" s="887">
        <f t="shared" si="9"/>
        <v>0</v>
      </c>
      <c r="V19" s="886">
        <v>0</v>
      </c>
      <c r="W19" s="885">
        <v>0</v>
      </c>
      <c r="X19" s="885">
        <v>0</v>
      </c>
      <c r="Y19" s="888">
        <v>0</v>
      </c>
    </row>
    <row r="20" spans="1:25" ht="50.1" customHeight="1">
      <c r="A20" s="3774" t="s">
        <v>4805</v>
      </c>
      <c r="B20" s="3775"/>
      <c r="C20" s="3775"/>
      <c r="D20" s="3775"/>
      <c r="E20" s="3776"/>
      <c r="F20" s="752">
        <f t="shared" si="5"/>
        <v>26</v>
      </c>
      <c r="G20" s="753">
        <v>0</v>
      </c>
      <c r="H20" s="754">
        <v>0</v>
      </c>
      <c r="I20" s="754">
        <v>26</v>
      </c>
      <c r="J20" s="755">
        <v>0</v>
      </c>
    </row>
    <row r="21" spans="1:25">
      <c r="F21" s="889"/>
      <c r="G21" s="890"/>
      <c r="H21" s="890"/>
      <c r="I21" s="890"/>
      <c r="J21" s="890"/>
      <c r="K21" s="890"/>
      <c r="L21" s="890"/>
      <c r="M21" s="890"/>
      <c r="N21" s="890"/>
      <c r="O21" s="890"/>
      <c r="P21" s="890"/>
      <c r="Q21" s="890"/>
      <c r="R21" s="890"/>
      <c r="S21" s="890"/>
      <c r="T21" s="890"/>
      <c r="U21" s="890"/>
      <c r="V21" s="890"/>
      <c r="W21" s="890"/>
      <c r="X21" s="890"/>
      <c r="Y21" s="890"/>
    </row>
  </sheetData>
  <mergeCells count="16">
    <mergeCell ref="A19:E19"/>
    <mergeCell ref="A20:E20"/>
    <mergeCell ref="A4:A18"/>
    <mergeCell ref="B4:E4"/>
    <mergeCell ref="B5:E5"/>
    <mergeCell ref="B6:E6"/>
    <mergeCell ref="B7:E7"/>
    <mergeCell ref="B8:B10"/>
    <mergeCell ref="B11:B18"/>
    <mergeCell ref="C14:E14"/>
    <mergeCell ref="C18:E18"/>
    <mergeCell ref="A2:E3"/>
    <mergeCell ref="F2:J2"/>
    <mergeCell ref="K2:O2"/>
    <mergeCell ref="P2:T2"/>
    <mergeCell ref="U2:Y2"/>
  </mergeCells>
  <phoneticPr fontId="2"/>
  <pageMargins left="0.59055118110236227" right="0.59055118110236227" top="0.47244094488188981" bottom="0.39370078740157483" header="0.39370078740157483" footer="0.19685039370078741"/>
  <pageSetup paperSize="9" scale="65" orientation="portrait" blackAndWhite="1" r:id="rId1"/>
  <headerFooter alignWithMargins="0">
    <oddHeader>&amp;R&amp;12－中学校－</oddHeader>
    <oddFooter>&amp;C&amp;16 19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R75"/>
  <sheetViews>
    <sheetView showGridLines="0" view="pageBreakPreview" topLeftCell="A34" zoomScale="80" zoomScaleSheetLayoutView="80" workbookViewId="0">
      <selection sqref="A1:Q1048576"/>
    </sheetView>
  </sheetViews>
  <sheetFormatPr defaultColWidth="9" defaultRowHeight="13.5"/>
  <cols>
    <col min="1" max="1" width="4.625" style="246" customWidth="1"/>
    <col min="2" max="2" width="20.625" style="717" customWidth="1"/>
    <col min="3" max="17" width="7.375" style="246" customWidth="1"/>
    <col min="18" max="18" width="5.125" style="5" customWidth="1"/>
    <col min="19" max="19" width="4.875" style="9" customWidth="1"/>
    <col min="20" max="20" width="9" style="9" customWidth="1"/>
    <col min="21" max="16384" width="9" style="9"/>
  </cols>
  <sheetData>
    <row r="1" spans="1:18" s="108" customFormat="1" ht="15.75" customHeight="1">
      <c r="A1" s="757"/>
      <c r="B1" s="320"/>
      <c r="C1" s="312"/>
      <c r="D1" s="312"/>
      <c r="E1" s="312"/>
      <c r="F1" s="312"/>
      <c r="G1" s="312"/>
      <c r="H1" s="312"/>
      <c r="I1" s="312"/>
      <c r="J1" s="312"/>
      <c r="K1" s="312"/>
      <c r="L1" s="312"/>
      <c r="M1" s="312"/>
      <c r="N1" s="312"/>
      <c r="O1" s="312"/>
      <c r="P1" s="312"/>
      <c r="Q1" s="312"/>
      <c r="R1" s="26"/>
    </row>
    <row r="2" spans="1:18" ht="40.5" customHeight="1">
      <c r="A2" s="3442" t="s">
        <v>2068</v>
      </c>
      <c r="B2" s="3303"/>
      <c r="C2" s="3266" t="s">
        <v>2915</v>
      </c>
      <c r="D2" s="3267"/>
      <c r="E2" s="3267"/>
      <c r="F2" s="3267"/>
      <c r="G2" s="3267"/>
      <c r="H2" s="3267"/>
      <c r="I2" s="3267"/>
      <c r="J2" s="3267"/>
      <c r="K2" s="3267"/>
      <c r="L2" s="3267"/>
      <c r="M2" s="3267"/>
      <c r="N2" s="3267"/>
      <c r="O2" s="3267"/>
      <c r="P2" s="3267"/>
      <c r="Q2" s="3271"/>
    </row>
    <row r="3" spans="1:18" ht="40.5" customHeight="1">
      <c r="A3" s="3443"/>
      <c r="B3" s="3445"/>
      <c r="C3" s="3777" t="s">
        <v>1630</v>
      </c>
      <c r="D3" s="3778"/>
      <c r="E3" s="3779"/>
      <c r="F3" s="3392" t="s">
        <v>2921</v>
      </c>
      <c r="G3" s="3392"/>
      <c r="H3" s="3314"/>
      <c r="I3" s="3313" t="s">
        <v>1469</v>
      </c>
      <c r="J3" s="3392"/>
      <c r="K3" s="3314"/>
      <c r="L3" s="3313" t="s">
        <v>1181</v>
      </c>
      <c r="M3" s="3392"/>
      <c r="N3" s="3314"/>
      <c r="O3" s="3313" t="s">
        <v>2924</v>
      </c>
      <c r="P3" s="3392"/>
      <c r="Q3" s="3315"/>
    </row>
    <row r="4" spans="1:18" ht="40.5" customHeight="1">
      <c r="A4" s="3446"/>
      <c r="B4" s="3305"/>
      <c r="C4" s="333" t="s">
        <v>1239</v>
      </c>
      <c r="D4" s="334" t="s">
        <v>2918</v>
      </c>
      <c r="E4" s="335" t="s">
        <v>2920</v>
      </c>
      <c r="F4" s="259" t="s">
        <v>1239</v>
      </c>
      <c r="G4" s="258" t="s">
        <v>2918</v>
      </c>
      <c r="H4" s="259" t="s">
        <v>2920</v>
      </c>
      <c r="I4" s="255" t="s">
        <v>1239</v>
      </c>
      <c r="J4" s="256" t="s">
        <v>2918</v>
      </c>
      <c r="K4" s="257" t="s">
        <v>2920</v>
      </c>
      <c r="L4" s="255" t="s">
        <v>1239</v>
      </c>
      <c r="M4" s="258" t="s">
        <v>2918</v>
      </c>
      <c r="N4" s="259" t="s">
        <v>2920</v>
      </c>
      <c r="O4" s="255" t="s">
        <v>1239</v>
      </c>
      <c r="P4" s="258" t="s">
        <v>2918</v>
      </c>
      <c r="Q4" s="260" t="s">
        <v>2920</v>
      </c>
    </row>
    <row r="5" spans="1:18" ht="40.5" customHeight="1">
      <c r="A5" s="3441" t="s">
        <v>1095</v>
      </c>
      <c r="B5" s="891" t="s">
        <v>1239</v>
      </c>
      <c r="C5" s="393">
        <f t="shared" ref="C5:Q5" si="0">SUM(C6:C16)</f>
        <v>2905</v>
      </c>
      <c r="D5" s="393">
        <f t="shared" si="0"/>
        <v>1522</v>
      </c>
      <c r="E5" s="394">
        <f t="shared" si="0"/>
        <v>1383</v>
      </c>
      <c r="F5" s="400">
        <f t="shared" si="0"/>
        <v>29</v>
      </c>
      <c r="G5" s="396">
        <f t="shared" si="0"/>
        <v>17</v>
      </c>
      <c r="H5" s="395">
        <f t="shared" si="0"/>
        <v>12</v>
      </c>
      <c r="I5" s="400">
        <f t="shared" si="0"/>
        <v>14</v>
      </c>
      <c r="J5" s="398">
        <f t="shared" si="0"/>
        <v>7</v>
      </c>
      <c r="K5" s="619">
        <f t="shared" si="0"/>
        <v>7</v>
      </c>
      <c r="L5" s="400">
        <f t="shared" si="0"/>
        <v>2808</v>
      </c>
      <c r="M5" s="396">
        <f t="shared" si="0"/>
        <v>1463</v>
      </c>
      <c r="N5" s="395">
        <f t="shared" si="0"/>
        <v>1345</v>
      </c>
      <c r="O5" s="397">
        <f t="shared" si="0"/>
        <v>54</v>
      </c>
      <c r="P5" s="396">
        <f t="shared" si="0"/>
        <v>35</v>
      </c>
      <c r="Q5" s="349">
        <f t="shared" si="0"/>
        <v>19</v>
      </c>
    </row>
    <row r="6" spans="1:18" ht="40.5" customHeight="1">
      <c r="A6" s="3433"/>
      <c r="B6" s="892" t="s">
        <v>298</v>
      </c>
      <c r="C6" s="401">
        <f t="shared" ref="C6:C17" si="1">D6+E6</f>
        <v>133</v>
      </c>
      <c r="D6" s="401">
        <f t="shared" ref="D6:E17" si="2">G6+J6+M6+P6</f>
        <v>124</v>
      </c>
      <c r="E6" s="402">
        <f t="shared" si="2"/>
        <v>9</v>
      </c>
      <c r="F6" s="457">
        <f t="shared" ref="F6:F17" si="3">G6+H6</f>
        <v>0</v>
      </c>
      <c r="G6" s="404">
        <v>0</v>
      </c>
      <c r="H6" s="403">
        <v>0</v>
      </c>
      <c r="I6" s="457">
        <f t="shared" ref="I6:I17" si="4">J6+K6</f>
        <v>0</v>
      </c>
      <c r="J6" s="406">
        <v>0</v>
      </c>
      <c r="K6" s="407">
        <v>0</v>
      </c>
      <c r="L6" s="457">
        <f t="shared" ref="L6:L17" si="5">M6+N6</f>
        <v>133</v>
      </c>
      <c r="M6" s="404">
        <v>124</v>
      </c>
      <c r="N6" s="403">
        <v>9</v>
      </c>
      <c r="O6" s="405">
        <f t="shared" ref="O6:O17" si="6">P6+Q6</f>
        <v>0</v>
      </c>
      <c r="P6" s="404">
        <v>0</v>
      </c>
      <c r="Q6" s="408">
        <v>0</v>
      </c>
    </row>
    <row r="7" spans="1:18" ht="40.5" customHeight="1">
      <c r="A7" s="3433"/>
      <c r="B7" s="319" t="s">
        <v>2993</v>
      </c>
      <c r="C7" s="409">
        <f t="shared" si="1"/>
        <v>3</v>
      </c>
      <c r="D7" s="409">
        <f t="shared" si="2"/>
        <v>3</v>
      </c>
      <c r="E7" s="410">
        <f t="shared" si="2"/>
        <v>0</v>
      </c>
      <c r="F7" s="501">
        <f t="shared" si="3"/>
        <v>0</v>
      </c>
      <c r="G7" s="412">
        <v>0</v>
      </c>
      <c r="H7" s="411">
        <v>0</v>
      </c>
      <c r="I7" s="501">
        <f t="shared" si="4"/>
        <v>0</v>
      </c>
      <c r="J7" s="414">
        <v>0</v>
      </c>
      <c r="K7" s="415">
        <v>0</v>
      </c>
      <c r="L7" s="501">
        <f t="shared" si="5"/>
        <v>0</v>
      </c>
      <c r="M7" s="412">
        <v>0</v>
      </c>
      <c r="N7" s="411">
        <v>0</v>
      </c>
      <c r="O7" s="413">
        <f t="shared" si="6"/>
        <v>3</v>
      </c>
      <c r="P7" s="412">
        <v>3</v>
      </c>
      <c r="Q7" s="375">
        <v>0</v>
      </c>
    </row>
    <row r="8" spans="1:18" ht="40.5" customHeight="1">
      <c r="A8" s="3433"/>
      <c r="B8" s="319" t="s">
        <v>2995</v>
      </c>
      <c r="C8" s="409">
        <f t="shared" si="1"/>
        <v>153</v>
      </c>
      <c r="D8" s="409">
        <f t="shared" si="2"/>
        <v>128</v>
      </c>
      <c r="E8" s="410">
        <f t="shared" si="2"/>
        <v>25</v>
      </c>
      <c r="F8" s="501">
        <f t="shared" si="3"/>
        <v>1</v>
      </c>
      <c r="G8" s="412">
        <v>1</v>
      </c>
      <c r="H8" s="411">
        <v>0</v>
      </c>
      <c r="I8" s="501">
        <f t="shared" si="4"/>
        <v>1</v>
      </c>
      <c r="J8" s="414">
        <v>1</v>
      </c>
      <c r="K8" s="415">
        <v>0</v>
      </c>
      <c r="L8" s="501">
        <f t="shared" si="5"/>
        <v>148</v>
      </c>
      <c r="M8" s="412">
        <v>123</v>
      </c>
      <c r="N8" s="411">
        <v>25</v>
      </c>
      <c r="O8" s="413">
        <f t="shared" si="6"/>
        <v>3</v>
      </c>
      <c r="P8" s="412">
        <v>3</v>
      </c>
      <c r="Q8" s="375">
        <v>0</v>
      </c>
    </row>
    <row r="9" spans="1:18" ht="40.5" customHeight="1">
      <c r="A9" s="3433"/>
      <c r="B9" s="319" t="s">
        <v>2990</v>
      </c>
      <c r="C9" s="409">
        <f t="shared" si="1"/>
        <v>2</v>
      </c>
      <c r="D9" s="409">
        <f t="shared" si="2"/>
        <v>1</v>
      </c>
      <c r="E9" s="410">
        <f t="shared" si="2"/>
        <v>1</v>
      </c>
      <c r="F9" s="501">
        <f t="shared" si="3"/>
        <v>1</v>
      </c>
      <c r="G9" s="412">
        <v>1</v>
      </c>
      <c r="H9" s="411">
        <v>0</v>
      </c>
      <c r="I9" s="501">
        <f t="shared" si="4"/>
        <v>0</v>
      </c>
      <c r="J9" s="414">
        <v>0</v>
      </c>
      <c r="K9" s="415">
        <v>0</v>
      </c>
      <c r="L9" s="501">
        <f t="shared" si="5"/>
        <v>0</v>
      </c>
      <c r="M9" s="412">
        <v>0</v>
      </c>
      <c r="N9" s="411">
        <v>0</v>
      </c>
      <c r="O9" s="413">
        <f t="shared" si="6"/>
        <v>1</v>
      </c>
      <c r="P9" s="412">
        <v>0</v>
      </c>
      <c r="Q9" s="375">
        <v>1</v>
      </c>
    </row>
    <row r="10" spans="1:18" ht="40.5" customHeight="1">
      <c r="A10" s="3433"/>
      <c r="B10" s="319" t="s">
        <v>712</v>
      </c>
      <c r="C10" s="409">
        <f t="shared" si="1"/>
        <v>1</v>
      </c>
      <c r="D10" s="409">
        <f t="shared" si="2"/>
        <v>1</v>
      </c>
      <c r="E10" s="410">
        <f t="shared" si="2"/>
        <v>0</v>
      </c>
      <c r="F10" s="501">
        <f t="shared" si="3"/>
        <v>0</v>
      </c>
      <c r="G10" s="412">
        <v>0</v>
      </c>
      <c r="H10" s="411">
        <v>0</v>
      </c>
      <c r="I10" s="501">
        <f t="shared" si="4"/>
        <v>0</v>
      </c>
      <c r="J10" s="414">
        <v>0</v>
      </c>
      <c r="K10" s="415">
        <v>0</v>
      </c>
      <c r="L10" s="501">
        <f t="shared" si="5"/>
        <v>0</v>
      </c>
      <c r="M10" s="412">
        <v>0</v>
      </c>
      <c r="N10" s="411">
        <v>0</v>
      </c>
      <c r="O10" s="413">
        <f t="shared" si="6"/>
        <v>1</v>
      </c>
      <c r="P10" s="412">
        <v>1</v>
      </c>
      <c r="Q10" s="375">
        <v>0</v>
      </c>
    </row>
    <row r="11" spans="1:18" ht="40.5" customHeight="1">
      <c r="A11" s="3433"/>
      <c r="B11" s="319" t="s">
        <v>2534</v>
      </c>
      <c r="C11" s="409">
        <f t="shared" si="1"/>
        <v>2193</v>
      </c>
      <c r="D11" s="409">
        <f t="shared" si="2"/>
        <v>1134</v>
      </c>
      <c r="E11" s="410">
        <f t="shared" si="2"/>
        <v>1059</v>
      </c>
      <c r="F11" s="501">
        <f t="shared" si="3"/>
        <v>26</v>
      </c>
      <c r="G11" s="412">
        <v>15</v>
      </c>
      <c r="H11" s="411">
        <v>11</v>
      </c>
      <c r="I11" s="501">
        <f t="shared" si="4"/>
        <v>12</v>
      </c>
      <c r="J11" s="414">
        <v>6</v>
      </c>
      <c r="K11" s="415">
        <v>6</v>
      </c>
      <c r="L11" s="501">
        <f t="shared" si="5"/>
        <v>2115</v>
      </c>
      <c r="M11" s="412">
        <v>1090</v>
      </c>
      <c r="N11" s="411">
        <v>1025</v>
      </c>
      <c r="O11" s="413">
        <f t="shared" si="6"/>
        <v>40</v>
      </c>
      <c r="P11" s="412">
        <v>23</v>
      </c>
      <c r="Q11" s="375">
        <v>17</v>
      </c>
    </row>
    <row r="12" spans="1:18" ht="40.5" customHeight="1">
      <c r="A12" s="3433"/>
      <c r="B12" s="319" t="s">
        <v>2992</v>
      </c>
      <c r="C12" s="409">
        <f t="shared" si="1"/>
        <v>2</v>
      </c>
      <c r="D12" s="409">
        <f t="shared" si="2"/>
        <v>2</v>
      </c>
      <c r="E12" s="410">
        <f t="shared" si="2"/>
        <v>0</v>
      </c>
      <c r="F12" s="501">
        <f t="shared" si="3"/>
        <v>0</v>
      </c>
      <c r="G12" s="412">
        <v>0</v>
      </c>
      <c r="H12" s="411">
        <v>0</v>
      </c>
      <c r="I12" s="411">
        <f t="shared" si="4"/>
        <v>0</v>
      </c>
      <c r="J12" s="414">
        <v>0</v>
      </c>
      <c r="K12" s="415">
        <v>0</v>
      </c>
      <c r="L12" s="501">
        <f t="shared" si="5"/>
        <v>0</v>
      </c>
      <c r="M12" s="412">
        <v>0</v>
      </c>
      <c r="N12" s="411">
        <v>0</v>
      </c>
      <c r="O12" s="413">
        <f t="shared" si="6"/>
        <v>2</v>
      </c>
      <c r="P12" s="412">
        <v>2</v>
      </c>
      <c r="Q12" s="375">
        <v>0</v>
      </c>
    </row>
    <row r="13" spans="1:18" ht="40.5" customHeight="1">
      <c r="A13" s="3433"/>
      <c r="B13" s="319" t="s">
        <v>2987</v>
      </c>
      <c r="C13" s="409">
        <f t="shared" si="1"/>
        <v>136</v>
      </c>
      <c r="D13" s="409">
        <f t="shared" si="2"/>
        <v>0</v>
      </c>
      <c r="E13" s="410">
        <f t="shared" si="2"/>
        <v>136</v>
      </c>
      <c r="F13" s="501">
        <f t="shared" si="3"/>
        <v>1</v>
      </c>
      <c r="G13" s="412">
        <v>0</v>
      </c>
      <c r="H13" s="411">
        <v>1</v>
      </c>
      <c r="I13" s="411">
        <f t="shared" si="4"/>
        <v>0</v>
      </c>
      <c r="J13" s="414">
        <v>0</v>
      </c>
      <c r="K13" s="415">
        <v>0</v>
      </c>
      <c r="L13" s="501">
        <f t="shared" si="5"/>
        <v>134</v>
      </c>
      <c r="M13" s="412">
        <v>0</v>
      </c>
      <c r="N13" s="411">
        <v>134</v>
      </c>
      <c r="O13" s="413">
        <f t="shared" si="6"/>
        <v>1</v>
      </c>
      <c r="P13" s="412">
        <v>0</v>
      </c>
      <c r="Q13" s="375">
        <v>1</v>
      </c>
    </row>
    <row r="14" spans="1:18" ht="40.5" customHeight="1">
      <c r="A14" s="3433"/>
      <c r="B14" s="319" t="s">
        <v>2940</v>
      </c>
      <c r="C14" s="409">
        <f t="shared" si="1"/>
        <v>24</v>
      </c>
      <c r="D14" s="409">
        <f t="shared" si="2"/>
        <v>0</v>
      </c>
      <c r="E14" s="410">
        <f t="shared" si="2"/>
        <v>24</v>
      </c>
      <c r="F14" s="501">
        <f t="shared" si="3"/>
        <v>0</v>
      </c>
      <c r="G14" s="412">
        <v>0</v>
      </c>
      <c r="H14" s="411">
        <v>0</v>
      </c>
      <c r="I14" s="411">
        <f t="shared" si="4"/>
        <v>1</v>
      </c>
      <c r="J14" s="414">
        <v>0</v>
      </c>
      <c r="K14" s="415">
        <v>1</v>
      </c>
      <c r="L14" s="501">
        <f t="shared" si="5"/>
        <v>23</v>
      </c>
      <c r="M14" s="412">
        <v>0</v>
      </c>
      <c r="N14" s="411">
        <v>23</v>
      </c>
      <c r="O14" s="413">
        <f t="shared" si="6"/>
        <v>0</v>
      </c>
      <c r="P14" s="412">
        <v>0</v>
      </c>
      <c r="Q14" s="375">
        <v>0</v>
      </c>
    </row>
    <row r="15" spans="1:18" ht="40.5" customHeight="1">
      <c r="A15" s="3433"/>
      <c r="B15" s="319" t="s">
        <v>2984</v>
      </c>
      <c r="C15" s="409">
        <f t="shared" si="1"/>
        <v>17</v>
      </c>
      <c r="D15" s="409">
        <f t="shared" si="2"/>
        <v>0</v>
      </c>
      <c r="E15" s="410">
        <f t="shared" si="2"/>
        <v>17</v>
      </c>
      <c r="F15" s="501">
        <f t="shared" si="3"/>
        <v>0</v>
      </c>
      <c r="G15" s="412">
        <v>0</v>
      </c>
      <c r="H15" s="411">
        <v>0</v>
      </c>
      <c r="I15" s="411">
        <f t="shared" si="4"/>
        <v>0</v>
      </c>
      <c r="J15" s="414">
        <v>0</v>
      </c>
      <c r="K15" s="415">
        <v>0</v>
      </c>
      <c r="L15" s="501">
        <f t="shared" si="5"/>
        <v>17</v>
      </c>
      <c r="M15" s="412">
        <v>0</v>
      </c>
      <c r="N15" s="411">
        <v>17</v>
      </c>
      <c r="O15" s="413">
        <f t="shared" si="6"/>
        <v>0</v>
      </c>
      <c r="P15" s="412">
        <v>0</v>
      </c>
      <c r="Q15" s="375">
        <v>0</v>
      </c>
    </row>
    <row r="16" spans="1:18" ht="40.5" customHeight="1">
      <c r="A16" s="3433"/>
      <c r="B16" s="319" t="s">
        <v>2894</v>
      </c>
      <c r="C16" s="409">
        <f t="shared" si="1"/>
        <v>241</v>
      </c>
      <c r="D16" s="409">
        <f t="shared" si="2"/>
        <v>129</v>
      </c>
      <c r="E16" s="410">
        <f t="shared" si="2"/>
        <v>112</v>
      </c>
      <c r="F16" s="501">
        <f t="shared" si="3"/>
        <v>0</v>
      </c>
      <c r="G16" s="412">
        <v>0</v>
      </c>
      <c r="H16" s="411">
        <v>0</v>
      </c>
      <c r="I16" s="411">
        <f t="shared" si="4"/>
        <v>0</v>
      </c>
      <c r="J16" s="414">
        <v>0</v>
      </c>
      <c r="K16" s="415">
        <v>0</v>
      </c>
      <c r="L16" s="501">
        <f t="shared" si="5"/>
        <v>238</v>
      </c>
      <c r="M16" s="412">
        <v>126</v>
      </c>
      <c r="N16" s="411">
        <v>112</v>
      </c>
      <c r="O16" s="413">
        <f t="shared" si="6"/>
        <v>3</v>
      </c>
      <c r="P16" s="412">
        <v>3</v>
      </c>
      <c r="Q16" s="375">
        <v>0</v>
      </c>
    </row>
    <row r="17" spans="1:17" ht="40.5" customHeight="1">
      <c r="A17" s="3588"/>
      <c r="B17" s="893" t="s">
        <v>2805</v>
      </c>
      <c r="C17" s="680">
        <f t="shared" si="1"/>
        <v>10</v>
      </c>
      <c r="D17" s="765">
        <f t="shared" si="2"/>
        <v>6</v>
      </c>
      <c r="E17" s="504">
        <f t="shared" si="2"/>
        <v>4</v>
      </c>
      <c r="F17" s="766">
        <f t="shared" si="3"/>
        <v>0</v>
      </c>
      <c r="G17" s="506">
        <v>0</v>
      </c>
      <c r="H17" s="509">
        <v>0</v>
      </c>
      <c r="I17" s="682">
        <f t="shared" si="4"/>
        <v>0</v>
      </c>
      <c r="J17" s="506">
        <v>0</v>
      </c>
      <c r="K17" s="509">
        <v>0</v>
      </c>
      <c r="L17" s="682">
        <f t="shared" si="5"/>
        <v>10</v>
      </c>
      <c r="M17" s="506">
        <v>6</v>
      </c>
      <c r="N17" s="509">
        <v>4</v>
      </c>
      <c r="O17" s="682">
        <f t="shared" si="6"/>
        <v>0</v>
      </c>
      <c r="P17" s="506">
        <v>0</v>
      </c>
      <c r="Q17" s="389">
        <v>0</v>
      </c>
    </row>
    <row r="18" spans="1:17" ht="40.5" customHeight="1">
      <c r="A18" s="3442" t="s">
        <v>2068</v>
      </c>
      <c r="B18" s="3303"/>
      <c r="C18" s="3266" t="s">
        <v>2943</v>
      </c>
      <c r="D18" s="3267"/>
      <c r="E18" s="3267"/>
      <c r="F18" s="3267"/>
      <c r="G18" s="3267"/>
      <c r="H18" s="3267"/>
      <c r="I18" s="3267"/>
      <c r="J18" s="3267"/>
      <c r="K18" s="3267"/>
      <c r="L18" s="3267"/>
      <c r="M18" s="3267"/>
      <c r="N18" s="3267"/>
      <c r="O18" s="3267"/>
      <c r="P18" s="3267"/>
      <c r="Q18" s="3271"/>
    </row>
    <row r="19" spans="1:17" ht="40.5" customHeight="1">
      <c r="A19" s="3443"/>
      <c r="B19" s="3445"/>
      <c r="C19" s="3777" t="s">
        <v>1630</v>
      </c>
      <c r="D19" s="3778"/>
      <c r="E19" s="3779"/>
      <c r="F19" s="3392" t="s">
        <v>2921</v>
      </c>
      <c r="G19" s="3392"/>
      <c r="H19" s="3314"/>
      <c r="I19" s="3313" t="s">
        <v>1469</v>
      </c>
      <c r="J19" s="3392"/>
      <c r="K19" s="3314"/>
      <c r="L19" s="3313" t="s">
        <v>1181</v>
      </c>
      <c r="M19" s="3392"/>
      <c r="N19" s="3314"/>
      <c r="O19" s="3313" t="s">
        <v>2924</v>
      </c>
      <c r="P19" s="3392"/>
      <c r="Q19" s="3315"/>
    </row>
    <row r="20" spans="1:17" ht="40.5" customHeight="1">
      <c r="A20" s="3446"/>
      <c r="B20" s="3305"/>
      <c r="C20" s="333" t="s">
        <v>1239</v>
      </c>
      <c r="D20" s="334" t="s">
        <v>2918</v>
      </c>
      <c r="E20" s="335" t="s">
        <v>2920</v>
      </c>
      <c r="F20" s="259" t="s">
        <v>1239</v>
      </c>
      <c r="G20" s="258" t="s">
        <v>2918</v>
      </c>
      <c r="H20" s="257" t="s">
        <v>2920</v>
      </c>
      <c r="I20" s="255" t="s">
        <v>1239</v>
      </c>
      <c r="J20" s="258" t="s">
        <v>2918</v>
      </c>
      <c r="K20" s="759" t="s">
        <v>2920</v>
      </c>
      <c r="L20" s="255" t="s">
        <v>1239</v>
      </c>
      <c r="M20" s="256" t="s">
        <v>2918</v>
      </c>
      <c r="N20" s="760" t="s">
        <v>2920</v>
      </c>
      <c r="O20" s="255" t="s">
        <v>1239</v>
      </c>
      <c r="P20" s="258" t="s">
        <v>2918</v>
      </c>
      <c r="Q20" s="260" t="s">
        <v>2920</v>
      </c>
    </row>
    <row r="21" spans="1:17" ht="40.5" customHeight="1">
      <c r="A21" s="3441" t="s">
        <v>1095</v>
      </c>
      <c r="B21" s="894" t="s">
        <v>1239</v>
      </c>
      <c r="C21" s="644">
        <f t="shared" ref="C21:Q21" si="7">SUM(C22:C32)</f>
        <v>458</v>
      </c>
      <c r="D21" s="393">
        <f t="shared" si="7"/>
        <v>227</v>
      </c>
      <c r="E21" s="394">
        <f t="shared" si="7"/>
        <v>231</v>
      </c>
      <c r="F21" s="395">
        <f t="shared" si="7"/>
        <v>5</v>
      </c>
      <c r="G21" s="396">
        <f t="shared" si="7"/>
        <v>2</v>
      </c>
      <c r="H21" s="399">
        <f t="shared" si="7"/>
        <v>3</v>
      </c>
      <c r="I21" s="397">
        <f t="shared" si="7"/>
        <v>52</v>
      </c>
      <c r="J21" s="396">
        <f t="shared" si="7"/>
        <v>28</v>
      </c>
      <c r="K21" s="400">
        <f t="shared" si="7"/>
        <v>24</v>
      </c>
      <c r="L21" s="397">
        <f t="shared" si="7"/>
        <v>271</v>
      </c>
      <c r="M21" s="398">
        <f t="shared" si="7"/>
        <v>123</v>
      </c>
      <c r="N21" s="399">
        <f t="shared" si="7"/>
        <v>148</v>
      </c>
      <c r="O21" s="397">
        <f t="shared" si="7"/>
        <v>130</v>
      </c>
      <c r="P21" s="396">
        <f t="shared" si="7"/>
        <v>74</v>
      </c>
      <c r="Q21" s="349">
        <f t="shared" si="7"/>
        <v>56</v>
      </c>
    </row>
    <row r="22" spans="1:17" ht="40.5" customHeight="1">
      <c r="A22" s="3433"/>
      <c r="B22" s="895" t="s">
        <v>298</v>
      </c>
      <c r="C22" s="621">
        <f t="shared" ref="C22:C33" si="8">D22+E22</f>
        <v>18</v>
      </c>
      <c r="D22" s="401">
        <f t="shared" ref="D22:E33" si="9">G22+J22+M22+P22</f>
        <v>17</v>
      </c>
      <c r="E22" s="402">
        <f t="shared" si="9"/>
        <v>1</v>
      </c>
      <c r="F22" s="403">
        <f t="shared" ref="F22:F33" si="10">G22+H22</f>
        <v>1</v>
      </c>
      <c r="G22" s="404">
        <v>1</v>
      </c>
      <c r="H22" s="770">
        <v>0</v>
      </c>
      <c r="I22" s="405">
        <f t="shared" ref="I22:I33" si="11">J22+K22</f>
        <v>1</v>
      </c>
      <c r="J22" s="404">
        <v>1</v>
      </c>
      <c r="K22" s="457">
        <v>0</v>
      </c>
      <c r="L22" s="405">
        <f t="shared" ref="L22:L33" si="12">M22+N22</f>
        <v>10</v>
      </c>
      <c r="M22" s="406">
        <v>9</v>
      </c>
      <c r="N22" s="770">
        <v>1</v>
      </c>
      <c r="O22" s="405">
        <f t="shared" ref="O22:O33" si="13">P22+Q22</f>
        <v>6</v>
      </c>
      <c r="P22" s="404">
        <v>6</v>
      </c>
      <c r="Q22" s="408">
        <v>0</v>
      </c>
    </row>
    <row r="23" spans="1:17" ht="40.5" customHeight="1">
      <c r="A23" s="3433"/>
      <c r="B23" s="273" t="s">
        <v>2993</v>
      </c>
      <c r="C23" s="623">
        <f t="shared" si="8"/>
        <v>2</v>
      </c>
      <c r="D23" s="409">
        <f t="shared" si="9"/>
        <v>2</v>
      </c>
      <c r="E23" s="410">
        <f t="shared" si="9"/>
        <v>0</v>
      </c>
      <c r="F23" s="411">
        <f t="shared" si="10"/>
        <v>0</v>
      </c>
      <c r="G23" s="412">
        <v>0</v>
      </c>
      <c r="H23" s="502">
        <v>0</v>
      </c>
      <c r="I23" s="413">
        <f t="shared" si="11"/>
        <v>0</v>
      </c>
      <c r="J23" s="412">
        <v>0</v>
      </c>
      <c r="K23" s="501">
        <v>0</v>
      </c>
      <c r="L23" s="413">
        <f t="shared" si="12"/>
        <v>0</v>
      </c>
      <c r="M23" s="414">
        <v>0</v>
      </c>
      <c r="N23" s="502">
        <v>0</v>
      </c>
      <c r="O23" s="413">
        <f t="shared" si="13"/>
        <v>2</v>
      </c>
      <c r="P23" s="412">
        <v>2</v>
      </c>
      <c r="Q23" s="375">
        <v>0</v>
      </c>
    </row>
    <row r="24" spans="1:17" ht="40.5" customHeight="1">
      <c r="A24" s="3433"/>
      <c r="B24" s="273" t="s">
        <v>2995</v>
      </c>
      <c r="C24" s="623">
        <f t="shared" si="8"/>
        <v>14</v>
      </c>
      <c r="D24" s="409">
        <f t="shared" si="9"/>
        <v>7</v>
      </c>
      <c r="E24" s="410">
        <f t="shared" si="9"/>
        <v>7</v>
      </c>
      <c r="F24" s="411">
        <f t="shared" si="10"/>
        <v>0</v>
      </c>
      <c r="G24" s="412">
        <v>0</v>
      </c>
      <c r="H24" s="502">
        <v>0</v>
      </c>
      <c r="I24" s="413">
        <f t="shared" si="11"/>
        <v>1</v>
      </c>
      <c r="J24" s="412">
        <v>0</v>
      </c>
      <c r="K24" s="501">
        <v>1</v>
      </c>
      <c r="L24" s="413">
        <f t="shared" si="12"/>
        <v>10</v>
      </c>
      <c r="M24" s="414">
        <v>6</v>
      </c>
      <c r="N24" s="502">
        <v>4</v>
      </c>
      <c r="O24" s="413">
        <f t="shared" si="13"/>
        <v>3</v>
      </c>
      <c r="P24" s="412">
        <v>1</v>
      </c>
      <c r="Q24" s="375">
        <v>2</v>
      </c>
    </row>
    <row r="25" spans="1:17" ht="40.5" customHeight="1">
      <c r="A25" s="3433"/>
      <c r="B25" s="273" t="s">
        <v>2990</v>
      </c>
      <c r="C25" s="623">
        <f t="shared" si="8"/>
        <v>0</v>
      </c>
      <c r="D25" s="409">
        <f t="shared" si="9"/>
        <v>0</v>
      </c>
      <c r="E25" s="410">
        <f t="shared" si="9"/>
        <v>0</v>
      </c>
      <c r="F25" s="411">
        <f t="shared" si="10"/>
        <v>0</v>
      </c>
      <c r="G25" s="412">
        <v>0</v>
      </c>
      <c r="H25" s="502">
        <v>0</v>
      </c>
      <c r="I25" s="413">
        <f t="shared" si="11"/>
        <v>0</v>
      </c>
      <c r="J25" s="412">
        <v>0</v>
      </c>
      <c r="K25" s="501">
        <v>0</v>
      </c>
      <c r="L25" s="413">
        <f t="shared" si="12"/>
        <v>0</v>
      </c>
      <c r="M25" s="414">
        <v>0</v>
      </c>
      <c r="N25" s="502">
        <v>0</v>
      </c>
      <c r="O25" s="413">
        <f t="shared" si="13"/>
        <v>0</v>
      </c>
      <c r="P25" s="412">
        <v>0</v>
      </c>
      <c r="Q25" s="375">
        <v>0</v>
      </c>
    </row>
    <row r="26" spans="1:17" ht="40.5" customHeight="1">
      <c r="A26" s="3433"/>
      <c r="B26" s="273" t="s">
        <v>712</v>
      </c>
      <c r="C26" s="623">
        <f t="shared" si="8"/>
        <v>0</v>
      </c>
      <c r="D26" s="409">
        <f t="shared" si="9"/>
        <v>0</v>
      </c>
      <c r="E26" s="410">
        <f t="shared" si="9"/>
        <v>0</v>
      </c>
      <c r="F26" s="411">
        <f t="shared" si="10"/>
        <v>0</v>
      </c>
      <c r="G26" s="412">
        <v>0</v>
      </c>
      <c r="H26" s="502">
        <v>0</v>
      </c>
      <c r="I26" s="413">
        <f t="shared" si="11"/>
        <v>0</v>
      </c>
      <c r="J26" s="412">
        <v>0</v>
      </c>
      <c r="K26" s="501">
        <v>0</v>
      </c>
      <c r="L26" s="413">
        <f t="shared" si="12"/>
        <v>0</v>
      </c>
      <c r="M26" s="414">
        <v>0</v>
      </c>
      <c r="N26" s="502">
        <v>0</v>
      </c>
      <c r="O26" s="413">
        <f t="shared" si="13"/>
        <v>0</v>
      </c>
      <c r="P26" s="412">
        <v>0</v>
      </c>
      <c r="Q26" s="375">
        <v>0</v>
      </c>
    </row>
    <row r="27" spans="1:17" ht="40.5" customHeight="1">
      <c r="A27" s="3433"/>
      <c r="B27" s="273" t="s">
        <v>2534</v>
      </c>
      <c r="C27" s="623">
        <f t="shared" si="8"/>
        <v>280</v>
      </c>
      <c r="D27" s="409">
        <f t="shared" si="9"/>
        <v>153</v>
      </c>
      <c r="E27" s="410">
        <f t="shared" si="9"/>
        <v>127</v>
      </c>
      <c r="F27" s="411">
        <f t="shared" si="10"/>
        <v>0</v>
      </c>
      <c r="G27" s="412">
        <v>0</v>
      </c>
      <c r="H27" s="502">
        <v>0</v>
      </c>
      <c r="I27" s="413">
        <f t="shared" si="11"/>
        <v>47</v>
      </c>
      <c r="J27" s="412">
        <v>26</v>
      </c>
      <c r="K27" s="501">
        <v>21</v>
      </c>
      <c r="L27" s="413">
        <f t="shared" si="12"/>
        <v>159</v>
      </c>
      <c r="M27" s="414">
        <v>78</v>
      </c>
      <c r="N27" s="502">
        <v>81</v>
      </c>
      <c r="O27" s="413">
        <f t="shared" si="13"/>
        <v>74</v>
      </c>
      <c r="P27" s="412">
        <v>49</v>
      </c>
      <c r="Q27" s="375">
        <v>25</v>
      </c>
    </row>
    <row r="28" spans="1:17" ht="40.5" customHeight="1">
      <c r="A28" s="3433"/>
      <c r="B28" s="273" t="s">
        <v>2992</v>
      </c>
      <c r="C28" s="623">
        <f t="shared" si="8"/>
        <v>1</v>
      </c>
      <c r="D28" s="409">
        <f t="shared" si="9"/>
        <v>0</v>
      </c>
      <c r="E28" s="410">
        <f t="shared" si="9"/>
        <v>1</v>
      </c>
      <c r="F28" s="411">
        <f t="shared" si="10"/>
        <v>0</v>
      </c>
      <c r="G28" s="412">
        <v>0</v>
      </c>
      <c r="H28" s="502">
        <v>0</v>
      </c>
      <c r="I28" s="413">
        <f t="shared" si="11"/>
        <v>0</v>
      </c>
      <c r="J28" s="412">
        <v>0</v>
      </c>
      <c r="K28" s="501">
        <v>0</v>
      </c>
      <c r="L28" s="413">
        <f t="shared" si="12"/>
        <v>0</v>
      </c>
      <c r="M28" s="414">
        <v>0</v>
      </c>
      <c r="N28" s="502">
        <v>0</v>
      </c>
      <c r="O28" s="413">
        <f t="shared" si="13"/>
        <v>1</v>
      </c>
      <c r="P28" s="412">
        <v>0</v>
      </c>
      <c r="Q28" s="375">
        <v>1</v>
      </c>
    </row>
    <row r="29" spans="1:17" ht="40.5" customHeight="1">
      <c r="A29" s="3433"/>
      <c r="B29" s="273" t="s">
        <v>2987</v>
      </c>
      <c r="C29" s="623">
        <f t="shared" si="8"/>
        <v>15</v>
      </c>
      <c r="D29" s="409">
        <f t="shared" si="9"/>
        <v>1</v>
      </c>
      <c r="E29" s="410">
        <f t="shared" si="9"/>
        <v>14</v>
      </c>
      <c r="F29" s="411">
        <f t="shared" si="10"/>
        <v>0</v>
      </c>
      <c r="G29" s="412">
        <v>0</v>
      </c>
      <c r="H29" s="502">
        <v>0</v>
      </c>
      <c r="I29" s="413">
        <f t="shared" si="11"/>
        <v>1</v>
      </c>
      <c r="J29" s="412">
        <v>0</v>
      </c>
      <c r="K29" s="501">
        <v>1</v>
      </c>
      <c r="L29" s="413">
        <f t="shared" si="12"/>
        <v>8</v>
      </c>
      <c r="M29" s="414">
        <v>0</v>
      </c>
      <c r="N29" s="502">
        <v>8</v>
      </c>
      <c r="O29" s="413">
        <f t="shared" si="13"/>
        <v>6</v>
      </c>
      <c r="P29" s="412">
        <v>1</v>
      </c>
      <c r="Q29" s="375">
        <v>5</v>
      </c>
    </row>
    <row r="30" spans="1:17" ht="40.5" customHeight="1">
      <c r="A30" s="3433"/>
      <c r="B30" s="273" t="s">
        <v>2940</v>
      </c>
      <c r="C30" s="623">
        <f t="shared" si="8"/>
        <v>2</v>
      </c>
      <c r="D30" s="409">
        <f t="shared" si="9"/>
        <v>0</v>
      </c>
      <c r="E30" s="410">
        <f t="shared" si="9"/>
        <v>2</v>
      </c>
      <c r="F30" s="411">
        <f t="shared" si="10"/>
        <v>0</v>
      </c>
      <c r="G30" s="412">
        <v>0</v>
      </c>
      <c r="H30" s="502">
        <v>0</v>
      </c>
      <c r="I30" s="413">
        <f t="shared" si="11"/>
        <v>0</v>
      </c>
      <c r="J30" s="412">
        <v>0</v>
      </c>
      <c r="K30" s="501">
        <v>0</v>
      </c>
      <c r="L30" s="413">
        <f t="shared" si="12"/>
        <v>2</v>
      </c>
      <c r="M30" s="414">
        <v>0</v>
      </c>
      <c r="N30" s="502">
        <v>2</v>
      </c>
      <c r="O30" s="413">
        <f t="shared" si="13"/>
        <v>0</v>
      </c>
      <c r="P30" s="412">
        <v>0</v>
      </c>
      <c r="Q30" s="375">
        <v>0</v>
      </c>
    </row>
    <row r="31" spans="1:17" ht="40.5" customHeight="1">
      <c r="A31" s="3433"/>
      <c r="B31" s="273" t="s">
        <v>2984</v>
      </c>
      <c r="C31" s="623">
        <f t="shared" si="8"/>
        <v>2</v>
      </c>
      <c r="D31" s="409">
        <f t="shared" si="9"/>
        <v>0</v>
      </c>
      <c r="E31" s="410">
        <f t="shared" si="9"/>
        <v>2</v>
      </c>
      <c r="F31" s="411">
        <f t="shared" si="10"/>
        <v>0</v>
      </c>
      <c r="G31" s="412">
        <v>0</v>
      </c>
      <c r="H31" s="502">
        <v>0</v>
      </c>
      <c r="I31" s="413">
        <f t="shared" si="11"/>
        <v>0</v>
      </c>
      <c r="J31" s="412">
        <v>0</v>
      </c>
      <c r="K31" s="501">
        <v>0</v>
      </c>
      <c r="L31" s="413">
        <f t="shared" si="12"/>
        <v>2</v>
      </c>
      <c r="M31" s="414">
        <v>0</v>
      </c>
      <c r="N31" s="502">
        <v>2</v>
      </c>
      <c r="O31" s="413">
        <f t="shared" si="13"/>
        <v>0</v>
      </c>
      <c r="P31" s="412">
        <v>0</v>
      </c>
      <c r="Q31" s="375">
        <v>0</v>
      </c>
    </row>
    <row r="32" spans="1:17" ht="40.5" customHeight="1">
      <c r="A32" s="3433"/>
      <c r="B32" s="273" t="s">
        <v>2894</v>
      </c>
      <c r="C32" s="623">
        <f t="shared" si="8"/>
        <v>124</v>
      </c>
      <c r="D32" s="409">
        <f t="shared" si="9"/>
        <v>47</v>
      </c>
      <c r="E32" s="410">
        <f t="shared" si="9"/>
        <v>77</v>
      </c>
      <c r="F32" s="411">
        <f t="shared" si="10"/>
        <v>4</v>
      </c>
      <c r="G32" s="412">
        <v>1</v>
      </c>
      <c r="H32" s="502">
        <v>3</v>
      </c>
      <c r="I32" s="413">
        <f t="shared" si="11"/>
        <v>2</v>
      </c>
      <c r="J32" s="412">
        <v>1</v>
      </c>
      <c r="K32" s="501">
        <v>1</v>
      </c>
      <c r="L32" s="413">
        <f t="shared" si="12"/>
        <v>80</v>
      </c>
      <c r="M32" s="414">
        <v>30</v>
      </c>
      <c r="N32" s="502">
        <v>50</v>
      </c>
      <c r="O32" s="413">
        <f t="shared" si="13"/>
        <v>38</v>
      </c>
      <c r="P32" s="412">
        <v>15</v>
      </c>
      <c r="Q32" s="375">
        <v>23</v>
      </c>
    </row>
    <row r="33" spans="1:17" ht="40.5" customHeight="1" thickBot="1">
      <c r="A33" s="3588"/>
      <c r="B33" s="896" t="s">
        <v>2805</v>
      </c>
      <c r="C33" s="680">
        <f t="shared" si="8"/>
        <v>9</v>
      </c>
      <c r="D33" s="765">
        <f t="shared" si="9"/>
        <v>1</v>
      </c>
      <c r="E33" s="504">
        <f t="shared" si="9"/>
        <v>8</v>
      </c>
      <c r="F33" s="766">
        <f t="shared" si="10"/>
        <v>0</v>
      </c>
      <c r="G33" s="506">
        <v>0</v>
      </c>
      <c r="H33" s="509">
        <v>0</v>
      </c>
      <c r="I33" s="682">
        <f t="shared" si="11"/>
        <v>0</v>
      </c>
      <c r="J33" s="506">
        <v>0</v>
      </c>
      <c r="K33" s="509">
        <v>0</v>
      </c>
      <c r="L33" s="682">
        <f t="shared" si="12"/>
        <v>9</v>
      </c>
      <c r="M33" s="506">
        <v>1</v>
      </c>
      <c r="N33" s="509">
        <v>8</v>
      </c>
      <c r="O33" s="682">
        <f t="shared" si="13"/>
        <v>0</v>
      </c>
      <c r="P33" s="506">
        <v>0</v>
      </c>
      <c r="Q33" s="389">
        <v>0</v>
      </c>
    </row>
    <row r="34" spans="1:17" ht="18.75" customHeight="1"/>
    <row r="35" spans="1:17" ht="17.25" customHeight="1"/>
    <row r="36" spans="1:17" ht="17.25" customHeight="1"/>
    <row r="37" spans="1:17" ht="17.25" customHeight="1"/>
    <row r="38" spans="1:17" ht="17.25" customHeight="1"/>
    <row r="39" spans="1:17" ht="17.25" customHeight="1"/>
    <row r="40" spans="1:17" ht="17.25" customHeight="1"/>
    <row r="41" spans="1:17" ht="17.25" customHeight="1"/>
    <row r="42" spans="1:17" ht="17.25" customHeight="1"/>
    <row r="43" spans="1:17" ht="17.25" customHeight="1"/>
    <row r="44" spans="1:17" ht="15.75" customHeight="1"/>
    <row r="45" spans="1:17" ht="15.75" customHeight="1"/>
    <row r="46" spans="1:17" ht="15.75" customHeight="1"/>
    <row r="47" spans="1:17" ht="15.75" customHeight="1"/>
    <row r="48" spans="1:17" ht="25.5" customHeight="1"/>
    <row r="49" ht="28.5" customHeight="1"/>
    <row r="50" ht="27" customHeight="1"/>
    <row r="51" ht="27" customHeight="1"/>
    <row r="52" ht="27" customHeight="1"/>
    <row r="53" ht="21" customHeight="1"/>
    <row r="54" ht="21" customHeight="1"/>
    <row r="55" ht="21" customHeight="1"/>
    <row r="56" ht="21.75" customHeight="1"/>
    <row r="57" ht="21.75" customHeight="1"/>
    <row r="58" ht="21.75" customHeight="1"/>
    <row r="59" ht="21.75" customHeight="1"/>
    <row r="60" ht="21.75" customHeight="1"/>
    <row r="61" ht="18" customHeight="1"/>
    <row r="62" ht="18" customHeight="1"/>
    <row r="63" ht="24.75" customHeight="1"/>
    <row r="64" ht="24.75" customHeight="1"/>
    <row r="65" ht="27" customHeight="1"/>
    <row r="66" ht="25.5" customHeight="1"/>
    <row r="67" ht="15.75" customHeight="1"/>
    <row r="68" ht="15.75" customHeight="1"/>
    <row r="69" ht="15.75" customHeight="1"/>
    <row r="70" ht="15.75" customHeight="1"/>
    <row r="71" ht="15.75" customHeight="1"/>
    <row r="72" ht="15.75" customHeight="1"/>
    <row r="73" ht="15.75" customHeight="1"/>
    <row r="74" ht="15.75" customHeight="1"/>
    <row r="75" ht="29.25" customHeight="1"/>
  </sheetData>
  <mergeCells count="16">
    <mergeCell ref="A21:A33"/>
    <mergeCell ref="A2:B4"/>
    <mergeCell ref="C2:Q2"/>
    <mergeCell ref="C3:E3"/>
    <mergeCell ref="F3:H3"/>
    <mergeCell ref="I3:K3"/>
    <mergeCell ref="L3:N3"/>
    <mergeCell ref="O3:Q3"/>
    <mergeCell ref="A5:A17"/>
    <mergeCell ref="A18:B20"/>
    <mergeCell ref="C18:Q18"/>
    <mergeCell ref="C19:E19"/>
    <mergeCell ref="F19:H19"/>
    <mergeCell ref="I19:K19"/>
    <mergeCell ref="L19:N19"/>
    <mergeCell ref="O19:Q19"/>
  </mergeCells>
  <phoneticPr fontId="2"/>
  <pageMargins left="0.59055118110236227" right="0.59055118110236227" top="0.47244094488188981" bottom="0.39370078740157483" header="0.39370078740157483" footer="0.19685039370078741"/>
  <pageSetup paperSize="9" scale="64" orientation="portrait" blackAndWhite="1" r:id="rId1"/>
  <headerFooter alignWithMargins="0">
    <oddFooter>&amp;C&amp;16 20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I69"/>
  <sheetViews>
    <sheetView showGridLines="0" view="pageBreakPreview" topLeftCell="A31" zoomScale="80" zoomScaleNormal="80" zoomScaleSheetLayoutView="80" workbookViewId="0">
      <selection sqref="A1:AC1048576"/>
    </sheetView>
  </sheetViews>
  <sheetFormatPr defaultColWidth="9" defaultRowHeight="13.5"/>
  <cols>
    <col min="1" max="1" width="6.375" style="246" customWidth="1"/>
    <col min="2" max="2" width="1.375" style="246" customWidth="1"/>
    <col min="3" max="3" width="5.25" style="246" customWidth="1"/>
    <col min="4" max="4" width="6.125" style="246" customWidth="1"/>
    <col min="5" max="5" width="1.75" style="246" customWidth="1"/>
    <col min="6" max="6" width="3.375" style="246" customWidth="1"/>
    <col min="7" max="7" width="3.5" style="246" customWidth="1"/>
    <col min="8" max="8" width="3.25" style="246" customWidth="1"/>
    <col min="9" max="9" width="6.625" style="246" customWidth="1"/>
    <col min="10" max="10" width="6.25" style="246" customWidth="1"/>
    <col min="11" max="11" width="5.25" style="246" customWidth="1"/>
    <col min="12" max="16" width="6.125" style="246" customWidth="1"/>
    <col min="17" max="26" width="6.125" style="683" customWidth="1"/>
    <col min="27" max="27" width="4.875" style="246" customWidth="1"/>
    <col min="28" max="28" width="9" style="246" customWidth="1"/>
    <col min="29" max="29" width="9" style="246"/>
    <col min="30" max="16384" width="9" style="9"/>
  </cols>
  <sheetData>
    <row r="1" spans="1:29" s="108" customFormat="1" ht="15.75" customHeight="1" thickBot="1">
      <c r="A1" s="788"/>
      <c r="B1" s="246"/>
      <c r="C1" s="246"/>
      <c r="D1" s="246"/>
      <c r="E1" s="246"/>
      <c r="F1" s="246"/>
      <c r="G1" s="312"/>
      <c r="H1" s="312"/>
      <c r="I1" s="246"/>
      <c r="J1" s="312"/>
      <c r="K1" s="312"/>
      <c r="L1" s="246"/>
      <c r="M1" s="312"/>
      <c r="N1" s="312"/>
      <c r="O1" s="312"/>
      <c r="P1" s="312"/>
      <c r="Q1" s="758"/>
      <c r="R1" s="758"/>
      <c r="S1" s="758"/>
      <c r="T1" s="758"/>
      <c r="U1" s="758"/>
      <c r="V1" s="758"/>
      <c r="W1" s="758"/>
      <c r="X1" s="758"/>
      <c r="Y1" s="758"/>
      <c r="Z1" s="758"/>
      <c r="AA1" s="312"/>
      <c r="AB1" s="312"/>
      <c r="AC1" s="312"/>
    </row>
    <row r="2" spans="1:29" ht="23.1" customHeight="1">
      <c r="A2" s="3442" t="s">
        <v>1684</v>
      </c>
      <c r="B2" s="3302"/>
      <c r="C2" s="3302"/>
      <c r="D2" s="3302"/>
      <c r="E2" s="3302"/>
      <c r="F2" s="3302"/>
      <c r="G2" s="3302"/>
      <c r="H2" s="3302"/>
      <c r="I2" s="3302"/>
      <c r="J2" s="3302"/>
      <c r="K2" s="3303"/>
      <c r="L2" s="3794" t="s">
        <v>1630</v>
      </c>
      <c r="M2" s="3795"/>
      <c r="N2" s="3795"/>
      <c r="O2" s="3796" t="s">
        <v>2921</v>
      </c>
      <c r="P2" s="3267"/>
      <c r="Q2" s="3267"/>
      <c r="R2" s="3266" t="s">
        <v>1469</v>
      </c>
      <c r="S2" s="3267"/>
      <c r="T2" s="3267"/>
      <c r="U2" s="3266" t="s">
        <v>1181</v>
      </c>
      <c r="V2" s="3267"/>
      <c r="W2" s="3267"/>
      <c r="X2" s="3266" t="s">
        <v>2924</v>
      </c>
      <c r="Y2" s="3267"/>
      <c r="Z2" s="3271"/>
    </row>
    <row r="3" spans="1:29" ht="23.1" customHeight="1">
      <c r="A3" s="3446"/>
      <c r="B3" s="3304"/>
      <c r="C3" s="3304"/>
      <c r="D3" s="3304"/>
      <c r="E3" s="3304"/>
      <c r="F3" s="3304"/>
      <c r="G3" s="3304"/>
      <c r="H3" s="3304"/>
      <c r="I3" s="3304"/>
      <c r="J3" s="3304"/>
      <c r="K3" s="3305"/>
      <c r="L3" s="789" t="s">
        <v>1239</v>
      </c>
      <c r="M3" s="897" t="s">
        <v>2918</v>
      </c>
      <c r="N3" s="790" t="s">
        <v>2920</v>
      </c>
      <c r="O3" s="791" t="s">
        <v>1239</v>
      </c>
      <c r="P3" s="723" t="s">
        <v>2918</v>
      </c>
      <c r="Q3" s="792" t="s">
        <v>2920</v>
      </c>
      <c r="R3" s="723" t="s">
        <v>1239</v>
      </c>
      <c r="S3" s="723" t="s">
        <v>2918</v>
      </c>
      <c r="T3" s="792" t="s">
        <v>2920</v>
      </c>
      <c r="U3" s="723" t="s">
        <v>1239</v>
      </c>
      <c r="V3" s="723" t="s">
        <v>2918</v>
      </c>
      <c r="W3" s="792" t="s">
        <v>2920</v>
      </c>
      <c r="X3" s="723" t="s">
        <v>1239</v>
      </c>
      <c r="Y3" s="723" t="s">
        <v>2918</v>
      </c>
      <c r="Z3" s="793" t="s">
        <v>2920</v>
      </c>
    </row>
    <row r="4" spans="1:29" ht="23.1" customHeight="1">
      <c r="A4" s="3441" t="s">
        <v>2944</v>
      </c>
      <c r="B4" s="898"/>
      <c r="C4" s="3424" t="s">
        <v>945</v>
      </c>
      <c r="D4" s="3424"/>
      <c r="E4" s="899"/>
      <c r="F4" s="3328" t="s">
        <v>1239</v>
      </c>
      <c r="G4" s="3329"/>
      <c r="H4" s="3329"/>
      <c r="I4" s="3329"/>
      <c r="J4" s="3329"/>
      <c r="K4" s="3330"/>
      <c r="L4" s="900">
        <f t="shared" ref="L4:L8" si="0">SUM(M4:N4)</f>
        <v>33</v>
      </c>
      <c r="M4" s="901">
        <f t="shared" ref="M4:Z4" si="1">SUM(M5:M9)</f>
        <v>7</v>
      </c>
      <c r="N4" s="902">
        <f t="shared" si="1"/>
        <v>26</v>
      </c>
      <c r="O4" s="903">
        <f t="shared" si="1"/>
        <v>0</v>
      </c>
      <c r="P4" s="904">
        <f t="shared" si="1"/>
        <v>0</v>
      </c>
      <c r="Q4" s="905">
        <f t="shared" si="1"/>
        <v>0</v>
      </c>
      <c r="R4" s="904">
        <f t="shared" si="1"/>
        <v>0</v>
      </c>
      <c r="S4" s="904">
        <f t="shared" si="1"/>
        <v>0</v>
      </c>
      <c r="T4" s="905">
        <f t="shared" si="1"/>
        <v>0</v>
      </c>
      <c r="U4" s="904">
        <f t="shared" si="1"/>
        <v>32</v>
      </c>
      <c r="V4" s="904">
        <f t="shared" si="1"/>
        <v>6</v>
      </c>
      <c r="W4" s="905">
        <f t="shared" si="1"/>
        <v>26</v>
      </c>
      <c r="X4" s="904">
        <f t="shared" si="1"/>
        <v>1</v>
      </c>
      <c r="Y4" s="904">
        <f t="shared" si="1"/>
        <v>1</v>
      </c>
      <c r="Z4" s="906">
        <f t="shared" si="1"/>
        <v>0</v>
      </c>
    </row>
    <row r="5" spans="1:29" ht="23.1" customHeight="1">
      <c r="A5" s="3433"/>
      <c r="B5" s="812"/>
      <c r="C5" s="3425"/>
      <c r="D5" s="3425"/>
      <c r="E5" s="907"/>
      <c r="F5" s="3903" t="s">
        <v>2945</v>
      </c>
      <c r="G5" s="3905" t="s">
        <v>1500</v>
      </c>
      <c r="H5" s="3906"/>
      <c r="I5" s="3906"/>
      <c r="J5" s="3906"/>
      <c r="K5" s="3907"/>
      <c r="L5" s="650">
        <f>SUM(M5:N5)</f>
        <v>0</v>
      </c>
      <c r="M5" s="908">
        <v>0</v>
      </c>
      <c r="N5" s="909">
        <v>0</v>
      </c>
      <c r="O5" s="910">
        <f t="shared" ref="O5:O8" si="2">SUM(P5:Q5)</f>
        <v>0</v>
      </c>
      <c r="P5" s="911">
        <v>0</v>
      </c>
      <c r="Q5" s="912">
        <v>0</v>
      </c>
      <c r="R5" s="911">
        <f t="shared" ref="R5:R8" si="3">SUM(S5:T5)</f>
        <v>0</v>
      </c>
      <c r="S5" s="911">
        <v>0</v>
      </c>
      <c r="T5" s="912">
        <v>0</v>
      </c>
      <c r="U5" s="911">
        <f t="shared" ref="U5:U8" si="4">SUM(V5:W5)</f>
        <v>0</v>
      </c>
      <c r="V5" s="911">
        <v>0</v>
      </c>
      <c r="W5" s="912">
        <v>0</v>
      </c>
      <c r="X5" s="911">
        <f t="shared" ref="X5:X8" si="5">SUM(Y5:Z5)</f>
        <v>0</v>
      </c>
      <c r="Y5" s="911">
        <v>0</v>
      </c>
      <c r="Z5" s="913">
        <v>0</v>
      </c>
    </row>
    <row r="6" spans="1:29" ht="23.1" customHeight="1">
      <c r="A6" s="3433"/>
      <c r="B6" s="812"/>
      <c r="C6" s="3425"/>
      <c r="D6" s="3425"/>
      <c r="E6" s="907"/>
      <c r="F6" s="3881"/>
      <c r="G6" s="3839" t="s">
        <v>1872</v>
      </c>
      <c r="H6" s="3840"/>
      <c r="I6" s="3840"/>
      <c r="J6" s="3840"/>
      <c r="K6" s="3841"/>
      <c r="L6" s="657">
        <f t="shared" si="0"/>
        <v>2</v>
      </c>
      <c r="M6" s="914">
        <v>1</v>
      </c>
      <c r="N6" s="915">
        <v>1</v>
      </c>
      <c r="O6" s="916">
        <f t="shared" si="2"/>
        <v>0</v>
      </c>
      <c r="P6" s="917">
        <v>0</v>
      </c>
      <c r="Q6" s="918">
        <v>0</v>
      </c>
      <c r="R6" s="917">
        <f t="shared" si="3"/>
        <v>0</v>
      </c>
      <c r="S6" s="917">
        <v>0</v>
      </c>
      <c r="T6" s="918">
        <v>0</v>
      </c>
      <c r="U6" s="917">
        <f t="shared" si="4"/>
        <v>2</v>
      </c>
      <c r="V6" s="917">
        <v>1</v>
      </c>
      <c r="W6" s="918">
        <v>1</v>
      </c>
      <c r="X6" s="917">
        <f t="shared" si="5"/>
        <v>0</v>
      </c>
      <c r="Y6" s="917">
        <v>0</v>
      </c>
      <c r="Z6" s="919">
        <v>0</v>
      </c>
    </row>
    <row r="7" spans="1:29" ht="23.1" customHeight="1">
      <c r="A7" s="3433"/>
      <c r="B7" s="812"/>
      <c r="C7" s="3425"/>
      <c r="D7" s="3425"/>
      <c r="E7" s="907"/>
      <c r="F7" s="3904"/>
      <c r="G7" s="3908" t="s">
        <v>1422</v>
      </c>
      <c r="H7" s="3909"/>
      <c r="I7" s="3909"/>
      <c r="J7" s="3909"/>
      <c r="K7" s="3696"/>
      <c r="L7" s="920">
        <f t="shared" si="0"/>
        <v>7</v>
      </c>
      <c r="M7" s="921">
        <v>4</v>
      </c>
      <c r="N7" s="922">
        <v>3</v>
      </c>
      <c r="O7" s="923">
        <f t="shared" si="2"/>
        <v>0</v>
      </c>
      <c r="P7" s="924">
        <v>0</v>
      </c>
      <c r="Q7" s="925">
        <v>0</v>
      </c>
      <c r="R7" s="924">
        <f t="shared" si="3"/>
        <v>0</v>
      </c>
      <c r="S7" s="924">
        <v>0</v>
      </c>
      <c r="T7" s="925">
        <v>0</v>
      </c>
      <c r="U7" s="924">
        <f t="shared" si="4"/>
        <v>7</v>
      </c>
      <c r="V7" s="924">
        <v>4</v>
      </c>
      <c r="W7" s="925">
        <v>3</v>
      </c>
      <c r="X7" s="924">
        <f t="shared" si="5"/>
        <v>0</v>
      </c>
      <c r="Y7" s="924">
        <v>0</v>
      </c>
      <c r="Z7" s="926">
        <v>0</v>
      </c>
    </row>
    <row r="8" spans="1:29" ht="23.1" customHeight="1">
      <c r="A8" s="3433"/>
      <c r="B8" s="812"/>
      <c r="C8" s="3425"/>
      <c r="D8" s="3425"/>
      <c r="E8" s="907"/>
      <c r="F8" s="3905" t="s">
        <v>2947</v>
      </c>
      <c r="G8" s="3906"/>
      <c r="H8" s="3906"/>
      <c r="I8" s="3906"/>
      <c r="J8" s="3906"/>
      <c r="K8" s="3907"/>
      <c r="L8" s="927">
        <f t="shared" si="0"/>
        <v>24</v>
      </c>
      <c r="M8" s="928">
        <v>2</v>
      </c>
      <c r="N8" s="929">
        <v>22</v>
      </c>
      <c r="O8" s="916">
        <f t="shared" si="2"/>
        <v>0</v>
      </c>
      <c r="P8" s="917">
        <v>0</v>
      </c>
      <c r="Q8" s="918">
        <v>0</v>
      </c>
      <c r="R8" s="917">
        <f t="shared" si="3"/>
        <v>0</v>
      </c>
      <c r="S8" s="917">
        <v>0</v>
      </c>
      <c r="T8" s="918">
        <v>0</v>
      </c>
      <c r="U8" s="917">
        <f t="shared" si="4"/>
        <v>23</v>
      </c>
      <c r="V8" s="917">
        <v>1</v>
      </c>
      <c r="W8" s="918">
        <v>22</v>
      </c>
      <c r="X8" s="917">
        <f t="shared" si="5"/>
        <v>1</v>
      </c>
      <c r="Y8" s="917">
        <v>1</v>
      </c>
      <c r="Z8" s="919">
        <v>0</v>
      </c>
    </row>
    <row r="9" spans="1:29" ht="23.1" customHeight="1">
      <c r="A9" s="3433"/>
      <c r="B9" s="814"/>
      <c r="C9" s="3431"/>
      <c r="D9" s="3431"/>
      <c r="E9" s="930"/>
      <c r="F9" s="3905" t="s">
        <v>4470</v>
      </c>
      <c r="G9" s="3906"/>
      <c r="H9" s="3906"/>
      <c r="I9" s="3906"/>
      <c r="J9" s="3906"/>
      <c r="K9" s="3907"/>
      <c r="L9" s="931">
        <f t="shared" ref="L9" si="6">SUM(M9:N9)</f>
        <v>0</v>
      </c>
      <c r="M9" s="932">
        <v>0</v>
      </c>
      <c r="N9" s="933">
        <v>0</v>
      </c>
      <c r="O9" s="934">
        <f t="shared" ref="O9" si="7">SUM(P9:Q9)</f>
        <v>0</v>
      </c>
      <c r="P9" s="935">
        <v>0</v>
      </c>
      <c r="Q9" s="936">
        <v>0</v>
      </c>
      <c r="R9" s="935">
        <f t="shared" ref="R9" si="8">SUM(S9:T9)</f>
        <v>0</v>
      </c>
      <c r="S9" s="935">
        <v>0</v>
      </c>
      <c r="T9" s="936">
        <v>0</v>
      </c>
      <c r="U9" s="935">
        <f t="shared" ref="U9" si="9">SUM(V9:W9)</f>
        <v>0</v>
      </c>
      <c r="V9" s="935">
        <v>0</v>
      </c>
      <c r="W9" s="936">
        <v>0</v>
      </c>
      <c r="X9" s="935">
        <f t="shared" ref="X9" si="10">SUM(Y9:Z9)</f>
        <v>0</v>
      </c>
      <c r="Y9" s="935">
        <v>0</v>
      </c>
      <c r="Z9" s="937">
        <v>0</v>
      </c>
    </row>
    <row r="10" spans="1:29" ht="23.1" customHeight="1">
      <c r="A10" s="3433"/>
      <c r="B10" s="898"/>
      <c r="C10" s="3424" t="s">
        <v>4045</v>
      </c>
      <c r="D10" s="3424"/>
      <c r="E10" s="899"/>
      <c r="F10" s="3328" t="s">
        <v>1239</v>
      </c>
      <c r="G10" s="3329"/>
      <c r="H10" s="3329"/>
      <c r="I10" s="3329"/>
      <c r="J10" s="3329"/>
      <c r="K10" s="3330"/>
      <c r="L10" s="920">
        <f>SUM(L11:L15)</f>
        <v>11</v>
      </c>
      <c r="M10" s="921">
        <f t="shared" ref="M10:Z10" si="11">SUM(M11:M15)</f>
        <v>0</v>
      </c>
      <c r="N10" s="922">
        <f t="shared" si="11"/>
        <v>11</v>
      </c>
      <c r="O10" s="916">
        <f>SUM(O11:O15)</f>
        <v>0</v>
      </c>
      <c r="P10" s="917">
        <f t="shared" si="11"/>
        <v>0</v>
      </c>
      <c r="Q10" s="918">
        <f t="shared" si="11"/>
        <v>0</v>
      </c>
      <c r="R10" s="917">
        <f>SUM(R11:R15)</f>
        <v>0</v>
      </c>
      <c r="S10" s="917">
        <f t="shared" si="11"/>
        <v>0</v>
      </c>
      <c r="T10" s="918">
        <f t="shared" si="11"/>
        <v>0</v>
      </c>
      <c r="U10" s="917">
        <f t="shared" si="11"/>
        <v>11</v>
      </c>
      <c r="V10" s="917">
        <f t="shared" si="11"/>
        <v>0</v>
      </c>
      <c r="W10" s="918">
        <f t="shared" si="11"/>
        <v>11</v>
      </c>
      <c r="X10" s="917">
        <f t="shared" si="11"/>
        <v>0</v>
      </c>
      <c r="Y10" s="917">
        <f t="shared" si="11"/>
        <v>0</v>
      </c>
      <c r="Z10" s="919">
        <f t="shared" si="11"/>
        <v>0</v>
      </c>
    </row>
    <row r="11" spans="1:29" ht="23.1" customHeight="1">
      <c r="A11" s="3433"/>
      <c r="B11" s="812"/>
      <c r="C11" s="3425"/>
      <c r="D11" s="3425"/>
      <c r="E11" s="907"/>
      <c r="F11" s="3903" t="s">
        <v>2945</v>
      </c>
      <c r="G11" s="3905" t="s">
        <v>1500</v>
      </c>
      <c r="H11" s="3906"/>
      <c r="I11" s="3906"/>
      <c r="J11" s="3906"/>
      <c r="K11" s="3907"/>
      <c r="L11" s="650">
        <f t="shared" ref="L11:L14" si="12">SUM(M11:N11)</f>
        <v>0</v>
      </c>
      <c r="M11" s="908">
        <v>0</v>
      </c>
      <c r="N11" s="909">
        <v>0</v>
      </c>
      <c r="O11" s="910">
        <f t="shared" ref="O11:O14" si="13">SUM(P11:Q11)</f>
        <v>0</v>
      </c>
      <c r="P11" s="911">
        <v>0</v>
      </c>
      <c r="Q11" s="912">
        <v>0</v>
      </c>
      <c r="R11" s="911">
        <f t="shared" ref="R11:R14" si="14">SUM(S11:T11)</f>
        <v>0</v>
      </c>
      <c r="S11" s="911">
        <v>0</v>
      </c>
      <c r="T11" s="912">
        <v>0</v>
      </c>
      <c r="U11" s="911">
        <f t="shared" ref="U11:U14" si="15">SUM(V11:W11)</f>
        <v>0</v>
      </c>
      <c r="V11" s="911">
        <v>0</v>
      </c>
      <c r="W11" s="912">
        <v>0</v>
      </c>
      <c r="X11" s="911">
        <f t="shared" ref="X11:X14" si="16">SUM(Y11:Z11)</f>
        <v>0</v>
      </c>
      <c r="Y11" s="911">
        <v>0</v>
      </c>
      <c r="Z11" s="913">
        <v>0</v>
      </c>
    </row>
    <row r="12" spans="1:29" ht="23.1" customHeight="1">
      <c r="A12" s="3433"/>
      <c r="B12" s="812"/>
      <c r="C12" s="3425"/>
      <c r="D12" s="3425"/>
      <c r="E12" s="907"/>
      <c r="F12" s="3881"/>
      <c r="G12" s="3839" t="s">
        <v>1872</v>
      </c>
      <c r="H12" s="3840"/>
      <c r="I12" s="3840"/>
      <c r="J12" s="3840"/>
      <c r="K12" s="3841"/>
      <c r="L12" s="657">
        <f t="shared" si="12"/>
        <v>0</v>
      </c>
      <c r="M12" s="914">
        <v>0</v>
      </c>
      <c r="N12" s="915">
        <v>0</v>
      </c>
      <c r="O12" s="916">
        <f t="shared" si="13"/>
        <v>0</v>
      </c>
      <c r="P12" s="917">
        <v>0</v>
      </c>
      <c r="Q12" s="918">
        <v>0</v>
      </c>
      <c r="R12" s="917">
        <f t="shared" si="14"/>
        <v>0</v>
      </c>
      <c r="S12" s="917">
        <v>0</v>
      </c>
      <c r="T12" s="918">
        <v>0</v>
      </c>
      <c r="U12" s="917">
        <f t="shared" si="15"/>
        <v>0</v>
      </c>
      <c r="V12" s="917">
        <v>0</v>
      </c>
      <c r="W12" s="918">
        <v>0</v>
      </c>
      <c r="X12" s="917">
        <f t="shared" si="16"/>
        <v>0</v>
      </c>
      <c r="Y12" s="917">
        <v>0</v>
      </c>
      <c r="Z12" s="919">
        <v>0</v>
      </c>
    </row>
    <row r="13" spans="1:29" ht="23.1" customHeight="1">
      <c r="A13" s="3433"/>
      <c r="B13" s="812"/>
      <c r="C13" s="3425"/>
      <c r="D13" s="3425"/>
      <c r="E13" s="907"/>
      <c r="F13" s="3904"/>
      <c r="G13" s="3908" t="s">
        <v>1422</v>
      </c>
      <c r="H13" s="3909"/>
      <c r="I13" s="3909"/>
      <c r="J13" s="3909"/>
      <c r="K13" s="3696"/>
      <c r="L13" s="920">
        <f t="shared" si="12"/>
        <v>0</v>
      </c>
      <c r="M13" s="921">
        <v>0</v>
      </c>
      <c r="N13" s="922">
        <v>0</v>
      </c>
      <c r="O13" s="923">
        <f t="shared" si="13"/>
        <v>0</v>
      </c>
      <c r="P13" s="924">
        <v>0</v>
      </c>
      <c r="Q13" s="925">
        <v>0</v>
      </c>
      <c r="R13" s="924">
        <f t="shared" si="14"/>
        <v>0</v>
      </c>
      <c r="S13" s="924">
        <v>0</v>
      </c>
      <c r="T13" s="925">
        <v>0</v>
      </c>
      <c r="U13" s="924">
        <f t="shared" si="15"/>
        <v>0</v>
      </c>
      <c r="V13" s="924">
        <v>0</v>
      </c>
      <c r="W13" s="925">
        <v>0</v>
      </c>
      <c r="X13" s="924">
        <f t="shared" si="16"/>
        <v>0</v>
      </c>
      <c r="Y13" s="924">
        <v>0</v>
      </c>
      <c r="Z13" s="926">
        <v>0</v>
      </c>
    </row>
    <row r="14" spans="1:29" ht="23.1" customHeight="1">
      <c r="A14" s="3433"/>
      <c r="B14" s="812"/>
      <c r="C14" s="3425"/>
      <c r="D14" s="3425"/>
      <c r="E14" s="907"/>
      <c r="F14" s="3905" t="s">
        <v>2947</v>
      </c>
      <c r="G14" s="3910"/>
      <c r="H14" s="3910"/>
      <c r="I14" s="3910"/>
      <c r="J14" s="3910"/>
      <c r="K14" s="3911"/>
      <c r="L14" s="938">
        <f t="shared" si="12"/>
        <v>11</v>
      </c>
      <c r="M14" s="939">
        <v>0</v>
      </c>
      <c r="N14" s="940">
        <v>11</v>
      </c>
      <c r="O14" s="941">
        <f t="shared" si="13"/>
        <v>0</v>
      </c>
      <c r="P14" s="942">
        <v>0</v>
      </c>
      <c r="Q14" s="943">
        <v>0</v>
      </c>
      <c r="R14" s="942">
        <f t="shared" si="14"/>
        <v>0</v>
      </c>
      <c r="S14" s="942">
        <v>0</v>
      </c>
      <c r="T14" s="943">
        <v>0</v>
      </c>
      <c r="U14" s="942">
        <f t="shared" si="15"/>
        <v>11</v>
      </c>
      <c r="V14" s="942">
        <v>0</v>
      </c>
      <c r="W14" s="943">
        <v>11</v>
      </c>
      <c r="X14" s="942">
        <f t="shared" si="16"/>
        <v>0</v>
      </c>
      <c r="Y14" s="942">
        <v>0</v>
      </c>
      <c r="Z14" s="944">
        <v>0</v>
      </c>
    </row>
    <row r="15" spans="1:29" ht="23.1" customHeight="1" thickBot="1">
      <c r="A15" s="3588"/>
      <c r="B15" s="812"/>
      <c r="C15" s="3426"/>
      <c r="D15" s="3426"/>
      <c r="E15" s="907"/>
      <c r="F15" s="3905" t="s">
        <v>4470</v>
      </c>
      <c r="G15" s="3906"/>
      <c r="H15" s="3906"/>
      <c r="I15" s="3906"/>
      <c r="J15" s="3906"/>
      <c r="K15" s="3907"/>
      <c r="L15" s="945">
        <f t="shared" ref="L15" si="17">SUM(M15:N15)</f>
        <v>0</v>
      </c>
      <c r="M15" s="946">
        <v>0</v>
      </c>
      <c r="N15" s="947">
        <v>0</v>
      </c>
      <c r="O15" s="916">
        <f t="shared" ref="O15" si="18">SUM(P15:Q15)</f>
        <v>0</v>
      </c>
      <c r="P15" s="917">
        <v>0</v>
      </c>
      <c r="Q15" s="918">
        <v>0</v>
      </c>
      <c r="R15" s="917">
        <f t="shared" ref="R15" si="19">SUM(S15:T15)</f>
        <v>0</v>
      </c>
      <c r="S15" s="917">
        <v>0</v>
      </c>
      <c r="T15" s="918">
        <v>0</v>
      </c>
      <c r="U15" s="917">
        <f t="shared" ref="U15" si="20">SUM(V15:W15)</f>
        <v>0</v>
      </c>
      <c r="V15" s="917">
        <v>0</v>
      </c>
      <c r="W15" s="918">
        <v>0</v>
      </c>
      <c r="X15" s="917">
        <f t="shared" ref="X15" si="21">SUM(Y15:Z15)</f>
        <v>0</v>
      </c>
      <c r="Y15" s="917">
        <v>0</v>
      </c>
      <c r="Z15" s="919">
        <v>0</v>
      </c>
    </row>
    <row r="16" spans="1:29" ht="23.1" customHeight="1">
      <c r="A16" s="3702" t="s">
        <v>2068</v>
      </c>
      <c r="B16" s="3267"/>
      <c r="C16" s="3267"/>
      <c r="D16" s="3267"/>
      <c r="E16" s="3267"/>
      <c r="F16" s="3267"/>
      <c r="G16" s="3267"/>
      <c r="H16" s="3267"/>
      <c r="I16" s="3267"/>
      <c r="J16" s="3267"/>
      <c r="K16" s="3267"/>
      <c r="L16" s="3267"/>
      <c r="M16" s="3267"/>
      <c r="N16" s="3267"/>
      <c r="O16" s="3267"/>
      <c r="P16" s="3268"/>
      <c r="Q16" s="3794" t="s">
        <v>2949</v>
      </c>
      <c r="R16" s="3795"/>
      <c r="S16" s="3796" t="s">
        <v>2921</v>
      </c>
      <c r="T16" s="3267"/>
      <c r="U16" s="3912" t="s">
        <v>1469</v>
      </c>
      <c r="V16" s="3267"/>
      <c r="W16" s="3912" t="s">
        <v>1181</v>
      </c>
      <c r="X16" s="3267"/>
      <c r="Y16" s="3913" t="s">
        <v>2924</v>
      </c>
      <c r="Z16" s="3914"/>
    </row>
    <row r="17" spans="1:26" ht="23.1" customHeight="1">
      <c r="A17" s="3703" t="s">
        <v>114</v>
      </c>
      <c r="B17" s="898"/>
      <c r="C17" s="3900" t="s">
        <v>601</v>
      </c>
      <c r="D17" s="3900"/>
      <c r="E17" s="3900"/>
      <c r="F17" s="948"/>
      <c r="G17" s="3873" t="s">
        <v>405</v>
      </c>
      <c r="H17" s="3874"/>
      <c r="I17" s="3874"/>
      <c r="J17" s="3874"/>
      <c r="K17" s="3874"/>
      <c r="L17" s="3874"/>
      <c r="M17" s="3874"/>
      <c r="N17" s="3874"/>
      <c r="O17" s="3874"/>
      <c r="P17" s="3875"/>
      <c r="Q17" s="3931">
        <f t="shared" ref="Q17:Q37" si="22">S17+U17+W17+Y17</f>
        <v>150</v>
      </c>
      <c r="R17" s="3932"/>
      <c r="S17" s="3933">
        <v>1</v>
      </c>
      <c r="T17" s="3934"/>
      <c r="U17" s="3935">
        <v>1</v>
      </c>
      <c r="V17" s="3934"/>
      <c r="W17" s="3819">
        <v>146</v>
      </c>
      <c r="X17" s="3936"/>
      <c r="Y17" s="3819">
        <v>2</v>
      </c>
      <c r="Z17" s="3481"/>
    </row>
    <row r="18" spans="1:26" ht="23.1" customHeight="1">
      <c r="A18" s="3705"/>
      <c r="B18" s="812"/>
      <c r="C18" s="3901"/>
      <c r="D18" s="3901"/>
      <c r="E18" s="3901"/>
      <c r="F18" s="949"/>
      <c r="G18" s="3635" t="s">
        <v>1722</v>
      </c>
      <c r="H18" s="3636"/>
      <c r="I18" s="3636"/>
      <c r="J18" s="3636"/>
      <c r="K18" s="3636"/>
      <c r="L18" s="3636"/>
      <c r="M18" s="3636"/>
      <c r="N18" s="3636"/>
      <c r="O18" s="3636"/>
      <c r="P18" s="3637"/>
      <c r="Q18" s="3352">
        <f t="shared" si="22"/>
        <v>436</v>
      </c>
      <c r="R18" s="3892"/>
      <c r="S18" s="3378">
        <v>3</v>
      </c>
      <c r="T18" s="3916"/>
      <c r="U18" s="3915">
        <v>3</v>
      </c>
      <c r="V18" s="3916"/>
      <c r="W18" s="3822">
        <v>418</v>
      </c>
      <c r="X18" s="3917"/>
      <c r="Y18" s="3822">
        <v>12</v>
      </c>
      <c r="Z18" s="3487"/>
    </row>
    <row r="19" spans="1:26" ht="23.1" customHeight="1">
      <c r="A19" s="3705"/>
      <c r="B19" s="812"/>
      <c r="C19" s="3901"/>
      <c r="D19" s="3901"/>
      <c r="E19" s="3901"/>
      <c r="F19" s="949"/>
      <c r="G19" s="3635" t="s">
        <v>1878</v>
      </c>
      <c r="H19" s="3636"/>
      <c r="I19" s="3636"/>
      <c r="J19" s="3636"/>
      <c r="K19" s="3636"/>
      <c r="L19" s="3636"/>
      <c r="M19" s="3636"/>
      <c r="N19" s="3636"/>
      <c r="O19" s="3636"/>
      <c r="P19" s="3637"/>
      <c r="Q19" s="3352">
        <f t="shared" si="22"/>
        <v>145</v>
      </c>
      <c r="R19" s="3892"/>
      <c r="S19" s="3378">
        <v>1</v>
      </c>
      <c r="T19" s="3916"/>
      <c r="U19" s="3915">
        <v>1</v>
      </c>
      <c r="V19" s="3916"/>
      <c r="W19" s="3822">
        <v>141</v>
      </c>
      <c r="X19" s="3917"/>
      <c r="Y19" s="3822">
        <v>2</v>
      </c>
      <c r="Z19" s="3487"/>
    </row>
    <row r="20" spans="1:26" ht="23.1" customHeight="1">
      <c r="A20" s="3705"/>
      <c r="B20" s="812"/>
      <c r="C20" s="3901"/>
      <c r="D20" s="3901"/>
      <c r="E20" s="3901"/>
      <c r="F20" s="949"/>
      <c r="G20" s="3635" t="s">
        <v>1522</v>
      </c>
      <c r="H20" s="3636"/>
      <c r="I20" s="3636"/>
      <c r="J20" s="3636"/>
      <c r="K20" s="3636"/>
      <c r="L20" s="3636"/>
      <c r="M20" s="3636"/>
      <c r="N20" s="3636"/>
      <c r="O20" s="3636"/>
      <c r="P20" s="3637"/>
      <c r="Q20" s="3352">
        <f t="shared" si="22"/>
        <v>148</v>
      </c>
      <c r="R20" s="3892"/>
      <c r="S20" s="3378">
        <v>1</v>
      </c>
      <c r="T20" s="3916"/>
      <c r="U20" s="3915">
        <v>1</v>
      </c>
      <c r="V20" s="3916"/>
      <c r="W20" s="3822">
        <v>144</v>
      </c>
      <c r="X20" s="3917"/>
      <c r="Y20" s="3822">
        <v>2</v>
      </c>
      <c r="Z20" s="3487"/>
    </row>
    <row r="21" spans="1:26" ht="23.1" customHeight="1">
      <c r="A21" s="3705"/>
      <c r="B21" s="812"/>
      <c r="C21" s="3901"/>
      <c r="D21" s="3901"/>
      <c r="E21" s="3901"/>
      <c r="F21" s="949"/>
      <c r="G21" s="3635" t="s">
        <v>1524</v>
      </c>
      <c r="H21" s="3636"/>
      <c r="I21" s="3636"/>
      <c r="J21" s="3636"/>
      <c r="K21" s="3636"/>
      <c r="L21" s="3636"/>
      <c r="M21" s="3636"/>
      <c r="N21" s="3636"/>
      <c r="O21" s="3636"/>
      <c r="P21" s="3637"/>
      <c r="Q21" s="3352">
        <f t="shared" si="22"/>
        <v>150</v>
      </c>
      <c r="R21" s="3892"/>
      <c r="S21" s="3378">
        <v>1</v>
      </c>
      <c r="T21" s="3916"/>
      <c r="U21" s="3915">
        <v>1</v>
      </c>
      <c r="V21" s="3916"/>
      <c r="W21" s="3822">
        <v>146</v>
      </c>
      <c r="X21" s="3917"/>
      <c r="Y21" s="3822">
        <v>2</v>
      </c>
      <c r="Z21" s="3487"/>
    </row>
    <row r="22" spans="1:26" ht="23.1" customHeight="1">
      <c r="A22" s="3705"/>
      <c r="B22" s="812"/>
      <c r="C22" s="3901"/>
      <c r="D22" s="3901"/>
      <c r="E22" s="3901"/>
      <c r="F22" s="949"/>
      <c r="G22" s="3635" t="s">
        <v>597</v>
      </c>
      <c r="H22" s="3636"/>
      <c r="I22" s="3636"/>
      <c r="J22" s="3636"/>
      <c r="K22" s="3636"/>
      <c r="L22" s="3636"/>
      <c r="M22" s="3636"/>
      <c r="N22" s="3636"/>
      <c r="O22" s="3636"/>
      <c r="P22" s="3637"/>
      <c r="Q22" s="3352">
        <f t="shared" si="22"/>
        <v>74</v>
      </c>
      <c r="R22" s="3892"/>
      <c r="S22" s="3378">
        <v>1</v>
      </c>
      <c r="T22" s="3916"/>
      <c r="U22" s="3915">
        <v>0</v>
      </c>
      <c r="V22" s="3916"/>
      <c r="W22" s="3822">
        <v>73</v>
      </c>
      <c r="X22" s="3917"/>
      <c r="Y22" s="3822">
        <v>0</v>
      </c>
      <c r="Z22" s="3487"/>
    </row>
    <row r="23" spans="1:26" ht="23.1" customHeight="1">
      <c r="A23" s="3705"/>
      <c r="B23" s="814"/>
      <c r="C23" s="3902"/>
      <c r="D23" s="3902"/>
      <c r="E23" s="3902"/>
      <c r="F23" s="950"/>
      <c r="G23" s="3638" t="s">
        <v>1880</v>
      </c>
      <c r="H23" s="3639"/>
      <c r="I23" s="3639"/>
      <c r="J23" s="3639"/>
      <c r="K23" s="3639"/>
      <c r="L23" s="3639"/>
      <c r="M23" s="3639"/>
      <c r="N23" s="3639"/>
      <c r="O23" s="3639"/>
      <c r="P23" s="3640"/>
      <c r="Q23" s="3359">
        <f t="shared" si="22"/>
        <v>0</v>
      </c>
      <c r="R23" s="3893"/>
      <c r="S23" s="3918">
        <v>0</v>
      </c>
      <c r="T23" s="3919"/>
      <c r="U23" s="3920">
        <v>0</v>
      </c>
      <c r="V23" s="3919"/>
      <c r="W23" s="3827">
        <v>0</v>
      </c>
      <c r="X23" s="3921"/>
      <c r="Y23" s="3827">
        <v>0</v>
      </c>
      <c r="Z23" s="3472"/>
    </row>
    <row r="24" spans="1:26" ht="23.1" customHeight="1">
      <c r="A24" s="3705"/>
      <c r="B24" s="812"/>
      <c r="C24" s="3424" t="s">
        <v>4927</v>
      </c>
      <c r="D24" s="3424"/>
      <c r="E24" s="3424"/>
      <c r="F24" s="951"/>
      <c r="G24" s="3873" t="s">
        <v>1186</v>
      </c>
      <c r="H24" s="3874"/>
      <c r="I24" s="3874"/>
      <c r="J24" s="3874"/>
      <c r="K24" s="3874"/>
      <c r="L24" s="3874"/>
      <c r="M24" s="3874"/>
      <c r="N24" s="3874"/>
      <c r="O24" s="3874"/>
      <c r="P24" s="3875"/>
      <c r="Q24" s="3476">
        <f t="shared" si="22"/>
        <v>63</v>
      </c>
      <c r="R24" s="3823"/>
      <c r="S24" s="3824">
        <v>0</v>
      </c>
      <c r="T24" s="3478"/>
      <c r="U24" s="3819">
        <v>0</v>
      </c>
      <c r="V24" s="3478"/>
      <c r="W24" s="3819">
        <v>63</v>
      </c>
      <c r="X24" s="3478"/>
      <c r="Y24" s="3819">
        <v>0</v>
      </c>
      <c r="Z24" s="3481"/>
    </row>
    <row r="25" spans="1:26" ht="23.1" customHeight="1">
      <c r="A25" s="3707"/>
      <c r="B25" s="814"/>
      <c r="C25" s="3431"/>
      <c r="D25" s="3431"/>
      <c r="E25" s="3431"/>
      <c r="F25" s="930"/>
      <c r="G25" s="3638" t="s">
        <v>1188</v>
      </c>
      <c r="H25" s="3639"/>
      <c r="I25" s="3639"/>
      <c r="J25" s="3639"/>
      <c r="K25" s="3639"/>
      <c r="L25" s="3639"/>
      <c r="M25" s="3639"/>
      <c r="N25" s="3639"/>
      <c r="O25" s="3639"/>
      <c r="P25" s="3640"/>
      <c r="Q25" s="3467">
        <f t="shared" si="22"/>
        <v>276</v>
      </c>
      <c r="R25" s="3825"/>
      <c r="S25" s="3826">
        <v>0</v>
      </c>
      <c r="T25" s="3469"/>
      <c r="U25" s="3827">
        <v>0</v>
      </c>
      <c r="V25" s="3469"/>
      <c r="W25" s="3827">
        <v>276</v>
      </c>
      <c r="X25" s="3469"/>
      <c r="Y25" s="3827">
        <v>0</v>
      </c>
      <c r="Z25" s="3472"/>
    </row>
    <row r="26" spans="1:26" ht="28.5" customHeight="1">
      <c r="A26" s="3894" t="s">
        <v>4940</v>
      </c>
      <c r="B26" s="898"/>
      <c r="C26" s="3424" t="s">
        <v>4942</v>
      </c>
      <c r="D26" s="3424"/>
      <c r="E26" s="3424"/>
      <c r="F26" s="899"/>
      <c r="G26" s="3632" t="s">
        <v>4983</v>
      </c>
      <c r="H26" s="3874"/>
      <c r="I26" s="3874"/>
      <c r="J26" s="3874"/>
      <c r="K26" s="3874"/>
      <c r="L26" s="3874"/>
      <c r="M26" s="3874"/>
      <c r="N26" s="3874"/>
      <c r="O26" s="3874"/>
      <c r="P26" s="3875"/>
      <c r="Q26" s="3476">
        <f t="shared" si="22"/>
        <v>5</v>
      </c>
      <c r="R26" s="3823"/>
      <c r="S26" s="3824">
        <v>0</v>
      </c>
      <c r="T26" s="3478"/>
      <c r="U26" s="3819">
        <v>0</v>
      </c>
      <c r="V26" s="3478"/>
      <c r="W26" s="3819">
        <v>5</v>
      </c>
      <c r="X26" s="3478"/>
      <c r="Y26" s="3819">
        <v>0</v>
      </c>
      <c r="Z26" s="3481"/>
    </row>
    <row r="27" spans="1:26" ht="23.1" customHeight="1">
      <c r="A27" s="3895"/>
      <c r="B27" s="812"/>
      <c r="C27" s="3425"/>
      <c r="D27" s="3425"/>
      <c r="E27" s="3425"/>
      <c r="F27" s="907"/>
      <c r="G27" s="3635" t="s">
        <v>3012</v>
      </c>
      <c r="H27" s="3636"/>
      <c r="I27" s="3636"/>
      <c r="J27" s="3636"/>
      <c r="K27" s="3636"/>
      <c r="L27" s="3636"/>
      <c r="M27" s="3636"/>
      <c r="N27" s="3636"/>
      <c r="O27" s="3636"/>
      <c r="P27" s="3637"/>
      <c r="Q27" s="3482">
        <f t="shared" si="22"/>
        <v>1</v>
      </c>
      <c r="R27" s="3820"/>
      <c r="S27" s="3821">
        <v>0</v>
      </c>
      <c r="T27" s="3484"/>
      <c r="U27" s="3822">
        <v>0</v>
      </c>
      <c r="V27" s="3484"/>
      <c r="W27" s="3822">
        <v>1</v>
      </c>
      <c r="X27" s="3484"/>
      <c r="Y27" s="3822">
        <v>0</v>
      </c>
      <c r="Z27" s="3487"/>
    </row>
    <row r="28" spans="1:26" ht="23.1" customHeight="1">
      <c r="A28" s="3895"/>
      <c r="B28" s="812"/>
      <c r="C28" s="3425"/>
      <c r="D28" s="3425"/>
      <c r="E28" s="3425"/>
      <c r="F28" s="907"/>
      <c r="G28" s="3635" t="s">
        <v>792</v>
      </c>
      <c r="H28" s="3636"/>
      <c r="I28" s="3636"/>
      <c r="J28" s="3636"/>
      <c r="K28" s="3636"/>
      <c r="L28" s="3636"/>
      <c r="M28" s="3636"/>
      <c r="N28" s="3636"/>
      <c r="O28" s="3636"/>
      <c r="P28" s="3637"/>
      <c r="Q28" s="3482">
        <f t="shared" si="22"/>
        <v>2</v>
      </c>
      <c r="R28" s="3820"/>
      <c r="S28" s="3821">
        <v>0</v>
      </c>
      <c r="T28" s="3484"/>
      <c r="U28" s="3822">
        <v>0</v>
      </c>
      <c r="V28" s="3484"/>
      <c r="W28" s="3822">
        <v>2</v>
      </c>
      <c r="X28" s="3484"/>
      <c r="Y28" s="3822">
        <v>0</v>
      </c>
      <c r="Z28" s="3487"/>
    </row>
    <row r="29" spans="1:26" ht="23.1" customHeight="1">
      <c r="A29" s="3895"/>
      <c r="B29" s="814"/>
      <c r="C29" s="3431"/>
      <c r="D29" s="3431"/>
      <c r="E29" s="3431"/>
      <c r="F29" s="952"/>
      <c r="G29" s="3638" t="s">
        <v>1420</v>
      </c>
      <c r="H29" s="3639"/>
      <c r="I29" s="3639"/>
      <c r="J29" s="3639"/>
      <c r="K29" s="3639"/>
      <c r="L29" s="3639"/>
      <c r="M29" s="3639"/>
      <c r="N29" s="3639"/>
      <c r="O29" s="3639"/>
      <c r="P29" s="3640"/>
      <c r="Q29" s="3467">
        <f t="shared" si="22"/>
        <v>1</v>
      </c>
      <c r="R29" s="3825"/>
      <c r="S29" s="3826">
        <v>0</v>
      </c>
      <c r="T29" s="3469"/>
      <c r="U29" s="3827">
        <v>0</v>
      </c>
      <c r="V29" s="3469"/>
      <c r="W29" s="3827">
        <v>1</v>
      </c>
      <c r="X29" s="3469"/>
      <c r="Y29" s="3827">
        <v>0</v>
      </c>
      <c r="Z29" s="3472"/>
    </row>
    <row r="30" spans="1:26" ht="30" customHeight="1">
      <c r="A30" s="3895"/>
      <c r="B30" s="812"/>
      <c r="C30" s="3424" t="s">
        <v>4923</v>
      </c>
      <c r="D30" s="3424"/>
      <c r="E30" s="3424"/>
      <c r="F30" s="951"/>
      <c r="G30" s="3632" t="s">
        <v>4983</v>
      </c>
      <c r="H30" s="3874"/>
      <c r="I30" s="3874"/>
      <c r="J30" s="3874"/>
      <c r="K30" s="3874"/>
      <c r="L30" s="3874"/>
      <c r="M30" s="3874"/>
      <c r="N30" s="3874"/>
      <c r="O30" s="3874"/>
      <c r="P30" s="3875"/>
      <c r="Q30" s="3476">
        <f t="shared" si="22"/>
        <v>18</v>
      </c>
      <c r="R30" s="3823"/>
      <c r="S30" s="3824">
        <v>0</v>
      </c>
      <c r="T30" s="3478"/>
      <c r="U30" s="3819">
        <v>0</v>
      </c>
      <c r="V30" s="3478"/>
      <c r="W30" s="3819">
        <v>18</v>
      </c>
      <c r="X30" s="3478"/>
      <c r="Y30" s="3819">
        <v>0</v>
      </c>
      <c r="Z30" s="3481"/>
    </row>
    <row r="31" spans="1:26" ht="23.1" customHeight="1">
      <c r="A31" s="3896"/>
      <c r="B31" s="814"/>
      <c r="C31" s="3431"/>
      <c r="D31" s="3431"/>
      <c r="E31" s="3431"/>
      <c r="F31" s="930"/>
      <c r="G31" s="3638" t="s">
        <v>3892</v>
      </c>
      <c r="H31" s="3639"/>
      <c r="I31" s="3639"/>
      <c r="J31" s="3639"/>
      <c r="K31" s="3639"/>
      <c r="L31" s="3639"/>
      <c r="M31" s="3639"/>
      <c r="N31" s="3639"/>
      <c r="O31" s="3639"/>
      <c r="P31" s="3640"/>
      <c r="Q31" s="3467">
        <f t="shared" si="22"/>
        <v>11</v>
      </c>
      <c r="R31" s="3825"/>
      <c r="S31" s="3826">
        <v>0</v>
      </c>
      <c r="T31" s="3469"/>
      <c r="U31" s="3827">
        <v>0</v>
      </c>
      <c r="V31" s="3469"/>
      <c r="W31" s="3827">
        <v>11</v>
      </c>
      <c r="X31" s="3469"/>
      <c r="Y31" s="3827">
        <v>0</v>
      </c>
      <c r="Z31" s="3472"/>
    </row>
    <row r="32" spans="1:26" ht="23.1" customHeight="1">
      <c r="A32" s="3925" t="s">
        <v>4936</v>
      </c>
      <c r="B32" s="3928"/>
      <c r="C32" s="3786" t="s">
        <v>106</v>
      </c>
      <c r="D32" s="3786"/>
      <c r="E32" s="3786"/>
      <c r="F32" s="3786"/>
      <c r="G32" s="3786"/>
      <c r="H32" s="3786"/>
      <c r="I32" s="3786"/>
      <c r="J32" s="3786"/>
      <c r="K32" s="3786"/>
      <c r="L32" s="3786"/>
      <c r="M32" s="3786"/>
      <c r="N32" s="3786"/>
      <c r="O32" s="3786"/>
      <c r="P32" s="3787"/>
      <c r="Q32" s="3476">
        <f t="shared" si="22"/>
        <v>21</v>
      </c>
      <c r="R32" s="3823"/>
      <c r="S32" s="3824">
        <v>0</v>
      </c>
      <c r="T32" s="3478"/>
      <c r="U32" s="3819">
        <v>0</v>
      </c>
      <c r="V32" s="3478"/>
      <c r="W32" s="3819">
        <v>21</v>
      </c>
      <c r="X32" s="3478"/>
      <c r="Y32" s="3819">
        <v>0</v>
      </c>
      <c r="Z32" s="3481"/>
    </row>
    <row r="33" spans="1:35" ht="23.1" customHeight="1">
      <c r="A33" s="3926"/>
      <c r="B33" s="3929"/>
      <c r="C33" s="3782" t="s">
        <v>1454</v>
      </c>
      <c r="D33" s="3782"/>
      <c r="E33" s="3782"/>
      <c r="F33" s="3782"/>
      <c r="G33" s="3782"/>
      <c r="H33" s="3782"/>
      <c r="I33" s="3782"/>
      <c r="J33" s="3782"/>
      <c r="K33" s="3782"/>
      <c r="L33" s="3782"/>
      <c r="M33" s="3782"/>
      <c r="N33" s="3782"/>
      <c r="O33" s="3782"/>
      <c r="P33" s="3783"/>
      <c r="Q33" s="3482">
        <f t="shared" si="22"/>
        <v>7</v>
      </c>
      <c r="R33" s="3820"/>
      <c r="S33" s="3821">
        <v>0</v>
      </c>
      <c r="T33" s="3484"/>
      <c r="U33" s="3822">
        <v>0</v>
      </c>
      <c r="V33" s="3484"/>
      <c r="W33" s="3822">
        <v>7</v>
      </c>
      <c r="X33" s="3484"/>
      <c r="Y33" s="3822">
        <v>0</v>
      </c>
      <c r="Z33" s="3487"/>
    </row>
    <row r="34" spans="1:35" ht="23.1" customHeight="1">
      <c r="A34" s="3927"/>
      <c r="B34" s="3930"/>
      <c r="C34" s="3784" t="s">
        <v>1507</v>
      </c>
      <c r="D34" s="3784"/>
      <c r="E34" s="3784"/>
      <c r="F34" s="3784"/>
      <c r="G34" s="3784"/>
      <c r="H34" s="3784"/>
      <c r="I34" s="3784"/>
      <c r="J34" s="3784"/>
      <c r="K34" s="3784"/>
      <c r="L34" s="3784"/>
      <c r="M34" s="3784"/>
      <c r="N34" s="3784"/>
      <c r="O34" s="3784"/>
      <c r="P34" s="3785"/>
      <c r="Q34" s="3467">
        <f t="shared" si="22"/>
        <v>5</v>
      </c>
      <c r="R34" s="3825"/>
      <c r="S34" s="3826">
        <v>0</v>
      </c>
      <c r="T34" s="3469"/>
      <c r="U34" s="3827">
        <v>0</v>
      </c>
      <c r="V34" s="3469"/>
      <c r="W34" s="3827">
        <v>5</v>
      </c>
      <c r="X34" s="3469"/>
      <c r="Y34" s="3827">
        <v>0</v>
      </c>
      <c r="Z34" s="3472"/>
    </row>
    <row r="35" spans="1:35" ht="24.75" customHeight="1">
      <c r="A35" s="3940" t="s">
        <v>4984</v>
      </c>
      <c r="B35" s="3943"/>
      <c r="C35" s="3786" t="s">
        <v>1511</v>
      </c>
      <c r="D35" s="3786"/>
      <c r="E35" s="3786"/>
      <c r="F35" s="3786"/>
      <c r="G35" s="3786"/>
      <c r="H35" s="3786"/>
      <c r="I35" s="3786"/>
      <c r="J35" s="3786"/>
      <c r="K35" s="3786"/>
      <c r="L35" s="3786"/>
      <c r="M35" s="3786"/>
      <c r="N35" s="3786"/>
      <c r="O35" s="3786"/>
      <c r="P35" s="3787"/>
      <c r="Q35" s="3476">
        <f t="shared" si="22"/>
        <v>357</v>
      </c>
      <c r="R35" s="3823"/>
      <c r="S35" s="3824">
        <v>1</v>
      </c>
      <c r="T35" s="3478"/>
      <c r="U35" s="3819">
        <v>4</v>
      </c>
      <c r="V35" s="3478"/>
      <c r="W35" s="3819">
        <v>333</v>
      </c>
      <c r="X35" s="3478"/>
      <c r="Y35" s="3819">
        <v>19</v>
      </c>
      <c r="Z35" s="3481"/>
    </row>
    <row r="36" spans="1:35" ht="24.75" customHeight="1">
      <c r="A36" s="3941"/>
      <c r="B36" s="3944"/>
      <c r="C36" s="3782" t="s">
        <v>1138</v>
      </c>
      <c r="D36" s="3782"/>
      <c r="E36" s="3782"/>
      <c r="F36" s="3782"/>
      <c r="G36" s="3782"/>
      <c r="H36" s="3782"/>
      <c r="I36" s="3782"/>
      <c r="J36" s="3782"/>
      <c r="K36" s="3782"/>
      <c r="L36" s="3782"/>
      <c r="M36" s="3782"/>
      <c r="N36" s="3782"/>
      <c r="O36" s="3782"/>
      <c r="P36" s="3783"/>
      <c r="Q36" s="3482">
        <f t="shared" si="22"/>
        <v>168</v>
      </c>
      <c r="R36" s="3820"/>
      <c r="S36" s="3821">
        <v>1</v>
      </c>
      <c r="T36" s="3484"/>
      <c r="U36" s="3822">
        <v>1</v>
      </c>
      <c r="V36" s="3484"/>
      <c r="W36" s="3822">
        <v>160</v>
      </c>
      <c r="X36" s="3484"/>
      <c r="Y36" s="3822">
        <v>6</v>
      </c>
      <c r="Z36" s="3487"/>
    </row>
    <row r="37" spans="1:35" ht="24.75" customHeight="1">
      <c r="A37" s="3942"/>
      <c r="B37" s="3945"/>
      <c r="C37" s="3784" t="s">
        <v>1512</v>
      </c>
      <c r="D37" s="3784"/>
      <c r="E37" s="3784"/>
      <c r="F37" s="3784"/>
      <c r="G37" s="3784"/>
      <c r="H37" s="3784"/>
      <c r="I37" s="3784"/>
      <c r="J37" s="3784"/>
      <c r="K37" s="3784"/>
      <c r="L37" s="3784"/>
      <c r="M37" s="3784"/>
      <c r="N37" s="3784"/>
      <c r="O37" s="3784"/>
      <c r="P37" s="3785"/>
      <c r="Q37" s="3467">
        <f t="shared" si="22"/>
        <v>152</v>
      </c>
      <c r="R37" s="3825"/>
      <c r="S37" s="3826">
        <v>1</v>
      </c>
      <c r="T37" s="3469"/>
      <c r="U37" s="3827">
        <v>1</v>
      </c>
      <c r="V37" s="3469"/>
      <c r="W37" s="3827">
        <v>144</v>
      </c>
      <c r="X37" s="3469"/>
      <c r="Y37" s="3827">
        <v>6</v>
      </c>
      <c r="Z37" s="3472"/>
    </row>
    <row r="38" spans="1:35" ht="23.1" customHeight="1">
      <c r="A38" s="3897" t="s">
        <v>4939</v>
      </c>
      <c r="B38" s="953"/>
      <c r="C38" s="3329" t="s">
        <v>5</v>
      </c>
      <c r="D38" s="3329"/>
      <c r="E38" s="3329"/>
      <c r="F38" s="3329"/>
      <c r="G38" s="3329"/>
      <c r="H38" s="3329"/>
      <c r="I38" s="3329"/>
      <c r="J38" s="3329"/>
      <c r="K38" s="3329"/>
      <c r="L38" s="3329"/>
      <c r="M38" s="3329"/>
      <c r="N38" s="3329"/>
      <c r="O38" s="3329"/>
      <c r="P38" s="3329"/>
      <c r="Q38" s="3835">
        <f>SUM(Q39:Q42)</f>
        <v>4</v>
      </c>
      <c r="R38" s="3836"/>
      <c r="S38" s="3946">
        <f>SUM(S39:S42)</f>
        <v>0</v>
      </c>
      <c r="T38" s="3938"/>
      <c r="U38" s="3937">
        <f>SUM(U39:U42)</f>
        <v>0</v>
      </c>
      <c r="V38" s="3938"/>
      <c r="W38" s="3937">
        <f>SUM(W39:W42)</f>
        <v>4</v>
      </c>
      <c r="X38" s="3938"/>
      <c r="Y38" s="3937">
        <f>SUM(Y39:Y42)</f>
        <v>0</v>
      </c>
      <c r="Z38" s="3939"/>
    </row>
    <row r="39" spans="1:35" ht="23.1" customHeight="1">
      <c r="A39" s="3898"/>
      <c r="B39" s="954"/>
      <c r="C39" s="3780" t="s">
        <v>792</v>
      </c>
      <c r="D39" s="3780"/>
      <c r="E39" s="3780"/>
      <c r="F39" s="3780"/>
      <c r="G39" s="3780"/>
      <c r="H39" s="3780"/>
      <c r="I39" s="3780"/>
      <c r="J39" s="3780"/>
      <c r="K39" s="3780"/>
      <c r="L39" s="3780"/>
      <c r="M39" s="3780"/>
      <c r="N39" s="3780"/>
      <c r="O39" s="3780"/>
      <c r="P39" s="3781"/>
      <c r="Q39" s="3830">
        <f>S39+U39+W39+Y39</f>
        <v>4</v>
      </c>
      <c r="R39" s="3831"/>
      <c r="S39" s="3845">
        <v>0</v>
      </c>
      <c r="T39" s="3846"/>
      <c r="U39" s="3847">
        <v>0</v>
      </c>
      <c r="V39" s="3846"/>
      <c r="W39" s="3847">
        <v>4</v>
      </c>
      <c r="X39" s="3846"/>
      <c r="Y39" s="3847">
        <v>0</v>
      </c>
      <c r="Z39" s="3848"/>
    </row>
    <row r="40" spans="1:35" ht="23.1" customHeight="1">
      <c r="A40" s="3898"/>
      <c r="B40" s="954"/>
      <c r="C40" s="3782" t="s">
        <v>1516</v>
      </c>
      <c r="D40" s="3782"/>
      <c r="E40" s="3782"/>
      <c r="F40" s="3782"/>
      <c r="G40" s="3782"/>
      <c r="H40" s="3782"/>
      <c r="I40" s="3782"/>
      <c r="J40" s="3782"/>
      <c r="K40" s="3782"/>
      <c r="L40" s="3782"/>
      <c r="M40" s="3782"/>
      <c r="N40" s="3782"/>
      <c r="O40" s="3782"/>
      <c r="P40" s="3783"/>
      <c r="Q40" s="3482">
        <f>S40+U40+W40+Y40</f>
        <v>0</v>
      </c>
      <c r="R40" s="3820"/>
      <c r="S40" s="3821">
        <v>0</v>
      </c>
      <c r="T40" s="3484"/>
      <c r="U40" s="3822">
        <v>0</v>
      </c>
      <c r="V40" s="3484"/>
      <c r="W40" s="3822">
        <v>0</v>
      </c>
      <c r="X40" s="3484"/>
      <c r="Y40" s="3822">
        <v>0</v>
      </c>
      <c r="Z40" s="3487"/>
    </row>
    <row r="41" spans="1:35" ht="23.1" customHeight="1">
      <c r="A41" s="3898"/>
      <c r="B41" s="954"/>
      <c r="C41" s="3782" t="s">
        <v>541</v>
      </c>
      <c r="D41" s="3782"/>
      <c r="E41" s="3782"/>
      <c r="F41" s="3782"/>
      <c r="G41" s="3782"/>
      <c r="H41" s="3782"/>
      <c r="I41" s="3782"/>
      <c r="J41" s="3782"/>
      <c r="K41" s="3782"/>
      <c r="L41" s="3782"/>
      <c r="M41" s="3782"/>
      <c r="N41" s="3782"/>
      <c r="O41" s="3782"/>
      <c r="P41" s="3783"/>
      <c r="Q41" s="3482">
        <f>S41+U41+W41+Y41</f>
        <v>0</v>
      </c>
      <c r="R41" s="3820"/>
      <c r="S41" s="3821">
        <v>0</v>
      </c>
      <c r="T41" s="3484"/>
      <c r="U41" s="3822">
        <v>0</v>
      </c>
      <c r="V41" s="3484"/>
      <c r="W41" s="3822">
        <v>0</v>
      </c>
      <c r="X41" s="3484"/>
      <c r="Y41" s="3822">
        <v>0</v>
      </c>
      <c r="Z41" s="3487"/>
    </row>
    <row r="42" spans="1:35" ht="23.1" customHeight="1" thickBot="1">
      <c r="A42" s="3899"/>
      <c r="B42" s="955"/>
      <c r="C42" s="3817" t="s">
        <v>1422</v>
      </c>
      <c r="D42" s="3817"/>
      <c r="E42" s="3817"/>
      <c r="F42" s="3817"/>
      <c r="G42" s="3817"/>
      <c r="H42" s="3817"/>
      <c r="I42" s="3817"/>
      <c r="J42" s="3817"/>
      <c r="K42" s="3817"/>
      <c r="L42" s="3817"/>
      <c r="M42" s="3817"/>
      <c r="N42" s="3817"/>
      <c r="O42" s="3817"/>
      <c r="P42" s="3818"/>
      <c r="Q42" s="3488">
        <f>S42+U42+W42+Y42</f>
        <v>0</v>
      </c>
      <c r="R42" s="3833"/>
      <c r="S42" s="3834">
        <v>0</v>
      </c>
      <c r="T42" s="3490"/>
      <c r="U42" s="3832">
        <v>0</v>
      </c>
      <c r="V42" s="3490"/>
      <c r="W42" s="3832">
        <v>0</v>
      </c>
      <c r="X42" s="3490"/>
      <c r="Y42" s="3832">
        <v>0</v>
      </c>
      <c r="Z42" s="3493"/>
    </row>
    <row r="43" spans="1:35" ht="18.75" customHeight="1">
      <c r="A43" s="3442" t="s">
        <v>1684</v>
      </c>
      <c r="B43" s="3302"/>
      <c r="C43" s="3302"/>
      <c r="D43" s="3302"/>
      <c r="E43" s="3302"/>
      <c r="F43" s="3302"/>
      <c r="G43" s="3302"/>
      <c r="H43" s="3302"/>
      <c r="I43" s="3302"/>
      <c r="J43" s="3302"/>
      <c r="K43" s="3303"/>
      <c r="L43" s="3794" t="s">
        <v>1630</v>
      </c>
      <c r="M43" s="3795"/>
      <c r="N43" s="3795"/>
      <c r="O43" s="3796" t="s">
        <v>2921</v>
      </c>
      <c r="P43" s="3267"/>
      <c r="Q43" s="3267"/>
      <c r="R43" s="3266" t="s">
        <v>1469</v>
      </c>
      <c r="S43" s="3267"/>
      <c r="T43" s="3267"/>
      <c r="U43" s="3266" t="s">
        <v>1181</v>
      </c>
      <c r="V43" s="3267"/>
      <c r="W43" s="3267"/>
      <c r="X43" s="3266" t="s">
        <v>2924</v>
      </c>
      <c r="Y43" s="3267"/>
      <c r="Z43" s="3271"/>
      <c r="AB43" s="3528"/>
      <c r="AC43" s="3528"/>
      <c r="AD43" s="3922"/>
      <c r="AE43" s="3922"/>
      <c r="AF43" s="3922"/>
      <c r="AG43" s="3922"/>
      <c r="AH43" s="3922"/>
      <c r="AI43" s="3922"/>
    </row>
    <row r="44" spans="1:35" ht="18.75" customHeight="1">
      <c r="A44" s="3446"/>
      <c r="B44" s="3304"/>
      <c r="C44" s="3304"/>
      <c r="D44" s="3304"/>
      <c r="E44" s="3304"/>
      <c r="F44" s="3304"/>
      <c r="G44" s="3304"/>
      <c r="H44" s="3304"/>
      <c r="I44" s="3304"/>
      <c r="J44" s="3304"/>
      <c r="K44" s="3305"/>
      <c r="L44" s="789" t="s">
        <v>1239</v>
      </c>
      <c r="M44" s="789" t="s">
        <v>2918</v>
      </c>
      <c r="N44" s="790" t="s">
        <v>2920</v>
      </c>
      <c r="O44" s="791" t="s">
        <v>1239</v>
      </c>
      <c r="P44" s="723" t="s">
        <v>2918</v>
      </c>
      <c r="Q44" s="792" t="s">
        <v>2920</v>
      </c>
      <c r="R44" s="723" t="s">
        <v>1239</v>
      </c>
      <c r="S44" s="723" t="s">
        <v>2918</v>
      </c>
      <c r="T44" s="792" t="s">
        <v>2920</v>
      </c>
      <c r="U44" s="723" t="s">
        <v>1239</v>
      </c>
      <c r="V44" s="723" t="s">
        <v>2918</v>
      </c>
      <c r="W44" s="792" t="s">
        <v>2920</v>
      </c>
      <c r="X44" s="723" t="s">
        <v>1239</v>
      </c>
      <c r="Y44" s="723" t="s">
        <v>2918</v>
      </c>
      <c r="Z44" s="793" t="s">
        <v>2920</v>
      </c>
      <c r="AB44" s="3923"/>
      <c r="AC44" s="3923"/>
      <c r="AD44" s="3924"/>
      <c r="AE44" s="3924"/>
      <c r="AF44" s="3924"/>
      <c r="AG44" s="3924"/>
      <c r="AH44" s="3924"/>
      <c r="AI44" s="3924"/>
    </row>
    <row r="45" spans="1:35" ht="23.1" customHeight="1">
      <c r="A45" s="3441" t="s">
        <v>2917</v>
      </c>
      <c r="B45" s="3797" t="s">
        <v>1239</v>
      </c>
      <c r="C45" s="3798"/>
      <c r="D45" s="3798"/>
      <c r="E45" s="3798"/>
      <c r="F45" s="3798"/>
      <c r="G45" s="3798"/>
      <c r="H45" s="3798"/>
      <c r="I45" s="3798"/>
      <c r="J45" s="3798"/>
      <c r="K45" s="3799"/>
      <c r="L45" s="830">
        <f t="shared" ref="L45:Z45" si="23">SUM(L46:L55)</f>
        <v>382</v>
      </c>
      <c r="M45" s="830">
        <f t="shared" si="23"/>
        <v>193</v>
      </c>
      <c r="N45" s="831">
        <f t="shared" si="23"/>
        <v>189</v>
      </c>
      <c r="O45" s="832">
        <f t="shared" si="23"/>
        <v>1</v>
      </c>
      <c r="P45" s="783">
        <f t="shared" si="23"/>
        <v>0</v>
      </c>
      <c r="Q45" s="784">
        <f t="shared" si="23"/>
        <v>1</v>
      </c>
      <c r="R45" s="783">
        <f t="shared" si="23"/>
        <v>1</v>
      </c>
      <c r="S45" s="783">
        <f t="shared" si="23"/>
        <v>0</v>
      </c>
      <c r="T45" s="784">
        <f t="shared" si="23"/>
        <v>1</v>
      </c>
      <c r="U45" s="783">
        <f t="shared" si="23"/>
        <v>376</v>
      </c>
      <c r="V45" s="783">
        <f t="shared" si="23"/>
        <v>191</v>
      </c>
      <c r="W45" s="784">
        <f t="shared" si="23"/>
        <v>185</v>
      </c>
      <c r="X45" s="783">
        <f t="shared" si="23"/>
        <v>4</v>
      </c>
      <c r="Y45" s="783">
        <f t="shared" si="23"/>
        <v>2</v>
      </c>
      <c r="Z45" s="833">
        <f t="shared" si="23"/>
        <v>2</v>
      </c>
    </row>
    <row r="46" spans="1:35" ht="24" customHeight="1">
      <c r="A46" s="3433"/>
      <c r="B46" s="3800" t="s">
        <v>4932</v>
      </c>
      <c r="C46" s="3889"/>
      <c r="D46" s="3769" t="s">
        <v>4925</v>
      </c>
      <c r="E46" s="3410"/>
      <c r="F46" s="3410"/>
      <c r="G46" s="3410"/>
      <c r="H46" s="3410"/>
      <c r="I46" s="3410"/>
      <c r="J46" s="3410"/>
      <c r="K46" s="3411"/>
      <c r="L46" s="830">
        <f t="shared" ref="L46:L56" si="24">M46+N46</f>
        <v>176</v>
      </c>
      <c r="M46" s="830">
        <f t="shared" ref="M46:M56" si="25">P46+S46+V46+Y46</f>
        <v>67</v>
      </c>
      <c r="N46" s="831">
        <f t="shared" ref="N46:N56" si="26">Q46+T46+W46+Z46</f>
        <v>109</v>
      </c>
      <c r="O46" s="832">
        <f t="shared" ref="O46:O56" si="27">P46+Q46</f>
        <v>0</v>
      </c>
      <c r="P46" s="783">
        <v>0</v>
      </c>
      <c r="Q46" s="784">
        <v>0</v>
      </c>
      <c r="R46" s="783">
        <f t="shared" ref="R46:R56" si="28">S46+T46</f>
        <v>1</v>
      </c>
      <c r="S46" s="783">
        <v>0</v>
      </c>
      <c r="T46" s="784">
        <v>1</v>
      </c>
      <c r="U46" s="783">
        <f t="shared" ref="U46:U56" si="29">V46+W46</f>
        <v>175</v>
      </c>
      <c r="V46" s="783">
        <v>67</v>
      </c>
      <c r="W46" s="784">
        <v>108</v>
      </c>
      <c r="X46" s="783">
        <f t="shared" ref="X46:X56" si="30">Y46+Z46</f>
        <v>0</v>
      </c>
      <c r="Y46" s="783">
        <v>0</v>
      </c>
      <c r="Z46" s="833">
        <v>0</v>
      </c>
    </row>
    <row r="47" spans="1:35" ht="24" customHeight="1">
      <c r="A47" s="3433"/>
      <c r="B47" s="3890"/>
      <c r="C47" s="3891"/>
      <c r="D47" s="3769" t="s">
        <v>4926</v>
      </c>
      <c r="E47" s="3410"/>
      <c r="F47" s="3410"/>
      <c r="G47" s="3410"/>
      <c r="H47" s="3410"/>
      <c r="I47" s="3410"/>
      <c r="J47" s="3410"/>
      <c r="K47" s="3411"/>
      <c r="L47" s="830">
        <f t="shared" si="24"/>
        <v>10</v>
      </c>
      <c r="M47" s="830">
        <f t="shared" si="25"/>
        <v>1</v>
      </c>
      <c r="N47" s="831">
        <f t="shared" si="26"/>
        <v>9</v>
      </c>
      <c r="O47" s="832">
        <f t="shared" si="27"/>
        <v>0</v>
      </c>
      <c r="P47" s="783">
        <v>0</v>
      </c>
      <c r="Q47" s="784">
        <v>0</v>
      </c>
      <c r="R47" s="783">
        <f t="shared" si="28"/>
        <v>0</v>
      </c>
      <c r="S47" s="783">
        <v>0</v>
      </c>
      <c r="T47" s="784">
        <v>0</v>
      </c>
      <c r="U47" s="783">
        <f t="shared" si="29"/>
        <v>10</v>
      </c>
      <c r="V47" s="783">
        <v>1</v>
      </c>
      <c r="W47" s="784">
        <v>9</v>
      </c>
      <c r="X47" s="783">
        <f t="shared" si="30"/>
        <v>0</v>
      </c>
      <c r="Y47" s="783">
        <v>0</v>
      </c>
      <c r="Z47" s="833">
        <v>0</v>
      </c>
    </row>
    <row r="48" spans="1:35" ht="16.5" customHeight="1">
      <c r="A48" s="3433"/>
      <c r="B48" s="3804" t="s">
        <v>1687</v>
      </c>
      <c r="C48" s="3704"/>
      <c r="D48" s="3842" t="s">
        <v>481</v>
      </c>
      <c r="E48" s="3843"/>
      <c r="F48" s="3843"/>
      <c r="G48" s="3843"/>
      <c r="H48" s="3843"/>
      <c r="I48" s="3843"/>
      <c r="J48" s="3843"/>
      <c r="K48" s="3844"/>
      <c r="L48" s="393">
        <f t="shared" si="24"/>
        <v>5</v>
      </c>
      <c r="M48" s="393">
        <f t="shared" si="25"/>
        <v>2</v>
      </c>
      <c r="N48" s="834">
        <f t="shared" si="26"/>
        <v>3</v>
      </c>
      <c r="O48" s="835">
        <f t="shared" si="27"/>
        <v>0</v>
      </c>
      <c r="P48" s="398">
        <v>0</v>
      </c>
      <c r="Q48" s="399">
        <v>0</v>
      </c>
      <c r="R48" s="398">
        <f t="shared" si="28"/>
        <v>0</v>
      </c>
      <c r="S48" s="398">
        <v>0</v>
      </c>
      <c r="T48" s="399">
        <v>0</v>
      </c>
      <c r="U48" s="398">
        <f t="shared" si="29"/>
        <v>5</v>
      </c>
      <c r="V48" s="398">
        <v>2</v>
      </c>
      <c r="W48" s="399">
        <v>3</v>
      </c>
      <c r="X48" s="398">
        <f t="shared" si="30"/>
        <v>0</v>
      </c>
      <c r="Y48" s="398">
        <v>0</v>
      </c>
      <c r="Z48" s="836">
        <v>0</v>
      </c>
    </row>
    <row r="49" spans="1:26" ht="16.5" customHeight="1">
      <c r="A49" s="3433"/>
      <c r="B49" s="3805"/>
      <c r="C49" s="3706"/>
      <c r="D49" s="3839" t="s">
        <v>4925</v>
      </c>
      <c r="E49" s="3840"/>
      <c r="F49" s="3840"/>
      <c r="G49" s="3840"/>
      <c r="H49" s="3840"/>
      <c r="I49" s="3840"/>
      <c r="J49" s="3840"/>
      <c r="K49" s="3841"/>
      <c r="L49" s="409">
        <f t="shared" si="24"/>
        <v>7</v>
      </c>
      <c r="M49" s="409">
        <f t="shared" si="25"/>
        <v>1</v>
      </c>
      <c r="N49" s="771">
        <f t="shared" si="26"/>
        <v>6</v>
      </c>
      <c r="O49" s="772">
        <f t="shared" si="27"/>
        <v>1</v>
      </c>
      <c r="P49" s="414">
        <v>0</v>
      </c>
      <c r="Q49" s="502">
        <v>1</v>
      </c>
      <c r="R49" s="414">
        <f t="shared" si="28"/>
        <v>0</v>
      </c>
      <c r="S49" s="414">
        <v>0</v>
      </c>
      <c r="T49" s="502">
        <v>0</v>
      </c>
      <c r="U49" s="414">
        <f t="shared" si="29"/>
        <v>3</v>
      </c>
      <c r="V49" s="414">
        <v>0</v>
      </c>
      <c r="W49" s="502">
        <v>3</v>
      </c>
      <c r="X49" s="414">
        <f t="shared" si="30"/>
        <v>3</v>
      </c>
      <c r="Y49" s="414">
        <v>1</v>
      </c>
      <c r="Z49" s="802">
        <v>2</v>
      </c>
    </row>
    <row r="50" spans="1:26" ht="16.5" customHeight="1">
      <c r="A50" s="3433"/>
      <c r="B50" s="3805"/>
      <c r="C50" s="3706"/>
      <c r="D50" s="3839" t="s">
        <v>4928</v>
      </c>
      <c r="E50" s="3840"/>
      <c r="F50" s="3840"/>
      <c r="G50" s="3840"/>
      <c r="H50" s="3840"/>
      <c r="I50" s="3840"/>
      <c r="J50" s="3840"/>
      <c r="K50" s="3841"/>
      <c r="L50" s="409">
        <f t="shared" si="24"/>
        <v>1</v>
      </c>
      <c r="M50" s="409">
        <f t="shared" si="25"/>
        <v>0</v>
      </c>
      <c r="N50" s="771">
        <f t="shared" si="26"/>
        <v>1</v>
      </c>
      <c r="O50" s="772">
        <f t="shared" si="27"/>
        <v>0</v>
      </c>
      <c r="P50" s="414">
        <v>0</v>
      </c>
      <c r="Q50" s="502">
        <v>0</v>
      </c>
      <c r="R50" s="414">
        <f t="shared" si="28"/>
        <v>0</v>
      </c>
      <c r="S50" s="414">
        <v>0</v>
      </c>
      <c r="T50" s="502">
        <v>0</v>
      </c>
      <c r="U50" s="414">
        <f t="shared" si="29"/>
        <v>1</v>
      </c>
      <c r="V50" s="414">
        <v>0</v>
      </c>
      <c r="W50" s="502">
        <v>1</v>
      </c>
      <c r="X50" s="414">
        <f t="shared" si="30"/>
        <v>0</v>
      </c>
      <c r="Y50" s="414">
        <v>0</v>
      </c>
      <c r="Z50" s="802">
        <v>0</v>
      </c>
    </row>
    <row r="51" spans="1:26" ht="16.5" customHeight="1">
      <c r="A51" s="3433"/>
      <c r="B51" s="3805"/>
      <c r="C51" s="3706"/>
      <c r="D51" s="3839" t="s">
        <v>1518</v>
      </c>
      <c r="E51" s="3840"/>
      <c r="F51" s="3840"/>
      <c r="G51" s="3840"/>
      <c r="H51" s="3840"/>
      <c r="I51" s="3840"/>
      <c r="J51" s="3840"/>
      <c r="K51" s="3841"/>
      <c r="L51" s="409">
        <f t="shared" si="24"/>
        <v>0</v>
      </c>
      <c r="M51" s="409">
        <f t="shared" si="25"/>
        <v>0</v>
      </c>
      <c r="N51" s="771">
        <f t="shared" si="26"/>
        <v>0</v>
      </c>
      <c r="O51" s="772">
        <f t="shared" si="27"/>
        <v>0</v>
      </c>
      <c r="P51" s="414">
        <v>0</v>
      </c>
      <c r="Q51" s="502">
        <v>0</v>
      </c>
      <c r="R51" s="414">
        <f t="shared" si="28"/>
        <v>0</v>
      </c>
      <c r="S51" s="414">
        <v>0</v>
      </c>
      <c r="T51" s="502">
        <v>0</v>
      </c>
      <c r="U51" s="414">
        <f t="shared" si="29"/>
        <v>0</v>
      </c>
      <c r="V51" s="414">
        <v>0</v>
      </c>
      <c r="W51" s="502">
        <v>0</v>
      </c>
      <c r="X51" s="414">
        <f t="shared" si="30"/>
        <v>0</v>
      </c>
      <c r="Y51" s="414">
        <v>0</v>
      </c>
      <c r="Z51" s="802">
        <v>0</v>
      </c>
    </row>
    <row r="52" spans="1:26" ht="16.5" customHeight="1">
      <c r="A52" s="3433"/>
      <c r="B52" s="3805"/>
      <c r="C52" s="3706"/>
      <c r="D52" s="3839" t="s">
        <v>4929</v>
      </c>
      <c r="E52" s="3840"/>
      <c r="F52" s="3840"/>
      <c r="G52" s="3840"/>
      <c r="H52" s="3840"/>
      <c r="I52" s="3840"/>
      <c r="J52" s="3840"/>
      <c r="K52" s="3841"/>
      <c r="L52" s="409">
        <f t="shared" si="24"/>
        <v>0</v>
      </c>
      <c r="M52" s="409">
        <f t="shared" si="25"/>
        <v>0</v>
      </c>
      <c r="N52" s="771">
        <f t="shared" si="26"/>
        <v>0</v>
      </c>
      <c r="O52" s="772">
        <f t="shared" si="27"/>
        <v>0</v>
      </c>
      <c r="P52" s="414">
        <v>0</v>
      </c>
      <c r="Q52" s="502">
        <v>0</v>
      </c>
      <c r="R52" s="414">
        <f t="shared" si="28"/>
        <v>0</v>
      </c>
      <c r="S52" s="414">
        <v>0</v>
      </c>
      <c r="T52" s="502">
        <v>0</v>
      </c>
      <c r="U52" s="414">
        <f t="shared" si="29"/>
        <v>0</v>
      </c>
      <c r="V52" s="414">
        <v>0</v>
      </c>
      <c r="W52" s="502">
        <v>0</v>
      </c>
      <c r="X52" s="414">
        <f t="shared" si="30"/>
        <v>0</v>
      </c>
      <c r="Y52" s="414">
        <v>0</v>
      </c>
      <c r="Z52" s="802">
        <v>0</v>
      </c>
    </row>
    <row r="53" spans="1:26" ht="16.5" customHeight="1">
      <c r="A53" s="3433"/>
      <c r="B53" s="3805"/>
      <c r="C53" s="3706"/>
      <c r="D53" s="3839" t="s">
        <v>1329</v>
      </c>
      <c r="E53" s="3840"/>
      <c r="F53" s="3840"/>
      <c r="G53" s="3840"/>
      <c r="H53" s="3840"/>
      <c r="I53" s="3840"/>
      <c r="J53" s="3840"/>
      <c r="K53" s="3841"/>
      <c r="L53" s="409">
        <f t="shared" si="24"/>
        <v>29</v>
      </c>
      <c r="M53" s="409">
        <f t="shared" si="25"/>
        <v>5</v>
      </c>
      <c r="N53" s="771">
        <f t="shared" si="26"/>
        <v>24</v>
      </c>
      <c r="O53" s="772">
        <f t="shared" si="27"/>
        <v>0</v>
      </c>
      <c r="P53" s="414">
        <v>0</v>
      </c>
      <c r="Q53" s="502">
        <v>0</v>
      </c>
      <c r="R53" s="414">
        <f t="shared" si="28"/>
        <v>0</v>
      </c>
      <c r="S53" s="414">
        <v>0</v>
      </c>
      <c r="T53" s="502">
        <v>0</v>
      </c>
      <c r="U53" s="414">
        <f t="shared" si="29"/>
        <v>29</v>
      </c>
      <c r="V53" s="414">
        <v>5</v>
      </c>
      <c r="W53" s="502">
        <v>24</v>
      </c>
      <c r="X53" s="414">
        <f t="shared" si="30"/>
        <v>0</v>
      </c>
      <c r="Y53" s="414">
        <v>0</v>
      </c>
      <c r="Z53" s="802">
        <v>0</v>
      </c>
    </row>
    <row r="54" spans="1:26" ht="16.5" customHeight="1">
      <c r="A54" s="3433"/>
      <c r="B54" s="3805"/>
      <c r="C54" s="3706"/>
      <c r="D54" s="3839" t="s">
        <v>4930</v>
      </c>
      <c r="E54" s="3840"/>
      <c r="F54" s="3840"/>
      <c r="G54" s="3840"/>
      <c r="H54" s="3840"/>
      <c r="I54" s="3840"/>
      <c r="J54" s="3840"/>
      <c r="K54" s="3841"/>
      <c r="L54" s="409">
        <f t="shared" si="24"/>
        <v>134</v>
      </c>
      <c r="M54" s="409">
        <f t="shared" si="25"/>
        <v>112</v>
      </c>
      <c r="N54" s="771">
        <f t="shared" si="26"/>
        <v>22</v>
      </c>
      <c r="O54" s="772">
        <f t="shared" si="27"/>
        <v>0</v>
      </c>
      <c r="P54" s="414">
        <v>0</v>
      </c>
      <c r="Q54" s="502">
        <v>0</v>
      </c>
      <c r="R54" s="414">
        <f t="shared" si="28"/>
        <v>0</v>
      </c>
      <c r="S54" s="414">
        <v>0</v>
      </c>
      <c r="T54" s="502">
        <v>0</v>
      </c>
      <c r="U54" s="414">
        <f t="shared" si="29"/>
        <v>133</v>
      </c>
      <c r="V54" s="414">
        <v>111</v>
      </c>
      <c r="W54" s="502">
        <v>22</v>
      </c>
      <c r="X54" s="414">
        <f t="shared" si="30"/>
        <v>1</v>
      </c>
      <c r="Y54" s="414">
        <v>1</v>
      </c>
      <c r="Z54" s="802">
        <v>0</v>
      </c>
    </row>
    <row r="55" spans="1:26" ht="16.5" customHeight="1">
      <c r="A55" s="3433"/>
      <c r="B55" s="3806"/>
      <c r="C55" s="3708"/>
      <c r="D55" s="3391" t="s">
        <v>4931</v>
      </c>
      <c r="E55" s="3388"/>
      <c r="F55" s="3388"/>
      <c r="G55" s="3388"/>
      <c r="H55" s="3388"/>
      <c r="I55" s="3388"/>
      <c r="J55" s="3388"/>
      <c r="K55" s="3389"/>
      <c r="L55" s="635">
        <f t="shared" si="24"/>
        <v>20</v>
      </c>
      <c r="M55" s="635">
        <f t="shared" si="25"/>
        <v>5</v>
      </c>
      <c r="N55" s="837">
        <f t="shared" si="26"/>
        <v>15</v>
      </c>
      <c r="O55" s="838">
        <f t="shared" si="27"/>
        <v>0</v>
      </c>
      <c r="P55" s="641">
        <v>0</v>
      </c>
      <c r="Q55" s="785">
        <v>0</v>
      </c>
      <c r="R55" s="641">
        <f t="shared" si="28"/>
        <v>0</v>
      </c>
      <c r="S55" s="641">
        <v>0</v>
      </c>
      <c r="T55" s="785">
        <v>0</v>
      </c>
      <c r="U55" s="641">
        <f t="shared" si="29"/>
        <v>20</v>
      </c>
      <c r="V55" s="641">
        <v>5</v>
      </c>
      <c r="W55" s="785">
        <v>15</v>
      </c>
      <c r="X55" s="641">
        <f t="shared" si="30"/>
        <v>0</v>
      </c>
      <c r="Y55" s="641">
        <v>0</v>
      </c>
      <c r="Z55" s="839">
        <v>0</v>
      </c>
    </row>
    <row r="56" spans="1:26" ht="26.25" customHeight="1" thickBot="1">
      <c r="A56" s="3588"/>
      <c r="B56" s="3807" t="s">
        <v>3965</v>
      </c>
      <c r="C56" s="3808"/>
      <c r="D56" s="3808"/>
      <c r="E56" s="3808"/>
      <c r="F56" s="3808"/>
      <c r="G56" s="3808"/>
      <c r="H56" s="3808"/>
      <c r="I56" s="3808"/>
      <c r="J56" s="3808"/>
      <c r="K56" s="3809"/>
      <c r="L56" s="840">
        <f t="shared" si="24"/>
        <v>0</v>
      </c>
      <c r="M56" s="840">
        <f t="shared" si="25"/>
        <v>0</v>
      </c>
      <c r="N56" s="841">
        <f t="shared" si="26"/>
        <v>0</v>
      </c>
      <c r="O56" s="842">
        <f t="shared" si="27"/>
        <v>0</v>
      </c>
      <c r="P56" s="786">
        <v>0</v>
      </c>
      <c r="Q56" s="787">
        <v>0</v>
      </c>
      <c r="R56" s="786">
        <f t="shared" si="28"/>
        <v>0</v>
      </c>
      <c r="S56" s="786">
        <v>0</v>
      </c>
      <c r="T56" s="787">
        <v>0</v>
      </c>
      <c r="U56" s="786">
        <f t="shared" si="29"/>
        <v>0</v>
      </c>
      <c r="V56" s="786">
        <v>0</v>
      </c>
      <c r="W56" s="787">
        <v>0</v>
      </c>
      <c r="X56" s="786">
        <f t="shared" si="30"/>
        <v>0</v>
      </c>
      <c r="Y56" s="786">
        <v>0</v>
      </c>
      <c r="Z56" s="843">
        <v>0</v>
      </c>
    </row>
    <row r="57" spans="1:26">
      <c r="Q57" s="956"/>
      <c r="R57" s="956"/>
      <c r="S57" s="957"/>
      <c r="X57" s="957"/>
    </row>
    <row r="58" spans="1:26">
      <c r="Q58" s="523"/>
      <c r="R58" s="523"/>
      <c r="S58" s="958"/>
      <c r="X58" s="958"/>
    </row>
    <row r="59" spans="1:26">
      <c r="Q59" s="523"/>
      <c r="R59" s="523"/>
      <c r="S59" s="958"/>
      <c r="X59" s="958"/>
    </row>
    <row r="60" spans="1:26">
      <c r="Q60" s="523"/>
      <c r="R60" s="523"/>
      <c r="S60" s="958"/>
      <c r="X60" s="958"/>
    </row>
    <row r="61" spans="1:26">
      <c r="Q61" s="523"/>
      <c r="R61" s="523"/>
      <c r="S61" s="958"/>
      <c r="X61" s="958"/>
    </row>
    <row r="62" spans="1:26">
      <c r="Q62" s="523"/>
      <c r="R62" s="523"/>
      <c r="S62" s="958"/>
      <c r="X62" s="958"/>
    </row>
    <row r="63" spans="1:26">
      <c r="Q63" s="523"/>
      <c r="R63" s="523"/>
      <c r="S63" s="958"/>
      <c r="X63" s="958"/>
    </row>
    <row r="64" spans="1:26">
      <c r="Q64" s="523"/>
      <c r="R64" s="523"/>
      <c r="S64" s="958"/>
      <c r="X64" s="958"/>
    </row>
    <row r="65" spans="17:24">
      <c r="Q65" s="523"/>
      <c r="R65" s="523"/>
      <c r="S65" s="958"/>
      <c r="X65" s="958"/>
    </row>
    <row r="66" spans="17:24">
      <c r="Q66" s="523"/>
      <c r="R66" s="523"/>
      <c r="S66" s="958"/>
      <c r="X66" s="958"/>
    </row>
    <row r="67" spans="17:24">
      <c r="Q67" s="523"/>
      <c r="R67" s="523"/>
      <c r="S67" s="958"/>
      <c r="X67" s="958"/>
    </row>
    <row r="68" spans="17:24">
      <c r="Q68" s="523"/>
      <c r="R68" s="523"/>
      <c r="S68" s="958"/>
      <c r="X68" s="958"/>
    </row>
    <row r="69" spans="17:24">
      <c r="Q69" s="523"/>
      <c r="R69" s="523"/>
      <c r="S69" s="958"/>
      <c r="X69" s="958"/>
    </row>
  </sheetData>
  <mergeCells count="223">
    <mergeCell ref="C10:D15"/>
    <mergeCell ref="F9:K9"/>
    <mergeCell ref="F15:K15"/>
    <mergeCell ref="R43:T43"/>
    <mergeCell ref="U43:W43"/>
    <mergeCell ref="X43:Z43"/>
    <mergeCell ref="Q40:R40"/>
    <mergeCell ref="S40:T40"/>
    <mergeCell ref="U40:V40"/>
    <mergeCell ref="W40:X40"/>
    <mergeCell ref="Y40:Z40"/>
    <mergeCell ref="Q41:R41"/>
    <mergeCell ref="S41:T41"/>
    <mergeCell ref="U41:V41"/>
    <mergeCell ref="W41:X41"/>
    <mergeCell ref="Y41:Z41"/>
    <mergeCell ref="Q42:R42"/>
    <mergeCell ref="S42:T42"/>
    <mergeCell ref="U42:V42"/>
    <mergeCell ref="W42:X42"/>
    <mergeCell ref="Y42:Z42"/>
    <mergeCell ref="Q38:R38"/>
    <mergeCell ref="S38:T38"/>
    <mergeCell ref="U38:V38"/>
    <mergeCell ref="A35:A37"/>
    <mergeCell ref="B35:B37"/>
    <mergeCell ref="Q35:R35"/>
    <mergeCell ref="S35:T35"/>
    <mergeCell ref="U35:V35"/>
    <mergeCell ref="W35:X35"/>
    <mergeCell ref="Y35:Z35"/>
    <mergeCell ref="Q36:R36"/>
    <mergeCell ref="S36:T36"/>
    <mergeCell ref="U36:V36"/>
    <mergeCell ref="W36:X36"/>
    <mergeCell ref="Y36:Z36"/>
    <mergeCell ref="Q37:R37"/>
    <mergeCell ref="S37:T37"/>
    <mergeCell ref="U37:V37"/>
    <mergeCell ref="W37:X37"/>
    <mergeCell ref="Y37:Z37"/>
    <mergeCell ref="Q34:R34"/>
    <mergeCell ref="S34:T34"/>
    <mergeCell ref="U34:V34"/>
    <mergeCell ref="W34:X34"/>
    <mergeCell ref="Y34:Z34"/>
    <mergeCell ref="W38:X38"/>
    <mergeCell ref="Y38:Z38"/>
    <mergeCell ref="Q39:R39"/>
    <mergeCell ref="S39:T39"/>
    <mergeCell ref="U39:V39"/>
    <mergeCell ref="W39:X39"/>
    <mergeCell ref="Y39:Z39"/>
    <mergeCell ref="Q32:R32"/>
    <mergeCell ref="S32:T32"/>
    <mergeCell ref="U32:V32"/>
    <mergeCell ref="W32:X32"/>
    <mergeCell ref="Y32:Z32"/>
    <mergeCell ref="Q33:R33"/>
    <mergeCell ref="S33:T33"/>
    <mergeCell ref="U33:V33"/>
    <mergeCell ref="W33:X33"/>
    <mergeCell ref="Y33:Z33"/>
    <mergeCell ref="Q30:R30"/>
    <mergeCell ref="S30:T30"/>
    <mergeCell ref="U30:V30"/>
    <mergeCell ref="W30:X30"/>
    <mergeCell ref="Y30:Z30"/>
    <mergeCell ref="Q31:R31"/>
    <mergeCell ref="S31:T31"/>
    <mergeCell ref="U31:V31"/>
    <mergeCell ref="W31:X31"/>
    <mergeCell ref="Y31:Z31"/>
    <mergeCell ref="Q28:R28"/>
    <mergeCell ref="S28:T28"/>
    <mergeCell ref="U28:V28"/>
    <mergeCell ref="W28:X28"/>
    <mergeCell ref="Y28:Z28"/>
    <mergeCell ref="Q29:R29"/>
    <mergeCell ref="S29:T29"/>
    <mergeCell ref="U29:V29"/>
    <mergeCell ref="W29:X29"/>
    <mergeCell ref="Y29:Z29"/>
    <mergeCell ref="S26:T26"/>
    <mergeCell ref="U26:V26"/>
    <mergeCell ref="W26:X26"/>
    <mergeCell ref="Y26:Z26"/>
    <mergeCell ref="Q27:R27"/>
    <mergeCell ref="S27:T27"/>
    <mergeCell ref="U27:V27"/>
    <mergeCell ref="W27:X27"/>
    <mergeCell ref="Y27:Z27"/>
    <mergeCell ref="Y23:Z23"/>
    <mergeCell ref="Q24:R24"/>
    <mergeCell ref="S24:T24"/>
    <mergeCell ref="U24:V24"/>
    <mergeCell ref="W24:X24"/>
    <mergeCell ref="Y24:Z24"/>
    <mergeCell ref="S25:T25"/>
    <mergeCell ref="U25:V25"/>
    <mergeCell ref="W25:X25"/>
    <mergeCell ref="Y25:Z25"/>
    <mergeCell ref="Q25:R25"/>
    <mergeCell ref="AD43:AI43"/>
    <mergeCell ref="AB44:AC44"/>
    <mergeCell ref="AD44:AE44"/>
    <mergeCell ref="AF44:AG44"/>
    <mergeCell ref="AH44:AI44"/>
    <mergeCell ref="A32:A34"/>
    <mergeCell ref="B32:B34"/>
    <mergeCell ref="Q17:R17"/>
    <mergeCell ref="S17:T17"/>
    <mergeCell ref="U17:V17"/>
    <mergeCell ref="W17:X17"/>
    <mergeCell ref="Y17:Z17"/>
    <mergeCell ref="Q18:R18"/>
    <mergeCell ref="S18:T18"/>
    <mergeCell ref="U18:V18"/>
    <mergeCell ref="W18:X18"/>
    <mergeCell ref="Y18:Z18"/>
    <mergeCell ref="Q19:R19"/>
    <mergeCell ref="S19:T19"/>
    <mergeCell ref="U19:V19"/>
    <mergeCell ref="W19:X19"/>
    <mergeCell ref="Y19:Z19"/>
    <mergeCell ref="Q20:R20"/>
    <mergeCell ref="S20:T20"/>
    <mergeCell ref="C4:D9"/>
    <mergeCell ref="U16:V16"/>
    <mergeCell ref="W16:X16"/>
    <mergeCell ref="Y16:Z16"/>
    <mergeCell ref="Q16:R16"/>
    <mergeCell ref="A45:A56"/>
    <mergeCell ref="B45:K45"/>
    <mergeCell ref="B56:K56"/>
    <mergeCell ref="AB43:AC43"/>
    <mergeCell ref="U20:V20"/>
    <mergeCell ref="W20:X20"/>
    <mergeCell ref="Y20:Z20"/>
    <mergeCell ref="S21:T21"/>
    <mergeCell ref="U21:V21"/>
    <mergeCell ref="W21:X21"/>
    <mergeCell ref="Y21:Z21"/>
    <mergeCell ref="Q22:R22"/>
    <mergeCell ref="S22:T22"/>
    <mergeCell ref="U22:V22"/>
    <mergeCell ref="W22:X22"/>
    <mergeCell ref="Y22:Z22"/>
    <mergeCell ref="S23:T23"/>
    <mergeCell ref="U23:V23"/>
    <mergeCell ref="W23:X23"/>
    <mergeCell ref="L2:N2"/>
    <mergeCell ref="O2:Q2"/>
    <mergeCell ref="R2:T2"/>
    <mergeCell ref="U2:W2"/>
    <mergeCell ref="X2:Z2"/>
    <mergeCell ref="A17:A25"/>
    <mergeCell ref="A26:A31"/>
    <mergeCell ref="A38:A42"/>
    <mergeCell ref="C17:E23"/>
    <mergeCell ref="F5:F7"/>
    <mergeCell ref="F11:F13"/>
    <mergeCell ref="A2:K3"/>
    <mergeCell ref="G5:K5"/>
    <mergeCell ref="G6:K6"/>
    <mergeCell ref="G7:K7"/>
    <mergeCell ref="F8:K8"/>
    <mergeCell ref="G11:K11"/>
    <mergeCell ref="G12:K12"/>
    <mergeCell ref="G13:K13"/>
    <mergeCell ref="F14:K14"/>
    <mergeCell ref="S16:T16"/>
    <mergeCell ref="F4:K4"/>
    <mergeCell ref="F10:K10"/>
    <mergeCell ref="A16:P16"/>
    <mergeCell ref="D48:K48"/>
    <mergeCell ref="D49:K49"/>
    <mergeCell ref="D50:K50"/>
    <mergeCell ref="D51:K51"/>
    <mergeCell ref="D52:K52"/>
    <mergeCell ref="D53:K53"/>
    <mergeCell ref="D54:K54"/>
    <mergeCell ref="G17:P17"/>
    <mergeCell ref="G18:P18"/>
    <mergeCell ref="G19:P19"/>
    <mergeCell ref="G20:P20"/>
    <mergeCell ref="G21:P21"/>
    <mergeCell ref="G22:P22"/>
    <mergeCell ref="G23:P23"/>
    <mergeCell ref="D46:K46"/>
    <mergeCell ref="D47:K47"/>
    <mergeCell ref="A43:K44"/>
    <mergeCell ref="L43:N43"/>
    <mergeCell ref="O43:Q43"/>
    <mergeCell ref="C38:P38"/>
    <mergeCell ref="B48:C55"/>
    <mergeCell ref="Q21:R21"/>
    <mergeCell ref="Q23:R23"/>
    <mergeCell ref="Q26:R26"/>
    <mergeCell ref="A4:A15"/>
    <mergeCell ref="D55:K55"/>
    <mergeCell ref="C30:E31"/>
    <mergeCell ref="C24:E25"/>
    <mergeCell ref="C26:E29"/>
    <mergeCell ref="C32:P32"/>
    <mergeCell ref="C33:P33"/>
    <mergeCell ref="C34:P34"/>
    <mergeCell ref="C35:P35"/>
    <mergeCell ref="C36:P36"/>
    <mergeCell ref="C37:P37"/>
    <mergeCell ref="G24:P24"/>
    <mergeCell ref="G25:P25"/>
    <mergeCell ref="G26:P26"/>
    <mergeCell ref="G27:P27"/>
    <mergeCell ref="G28:P28"/>
    <mergeCell ref="G29:P29"/>
    <mergeCell ref="G30:P30"/>
    <mergeCell ref="G31:P31"/>
    <mergeCell ref="C39:P39"/>
    <mergeCell ref="C40:P40"/>
    <mergeCell ref="C41:P41"/>
    <mergeCell ref="C42:P42"/>
    <mergeCell ref="B46:C47"/>
  </mergeCells>
  <phoneticPr fontId="2"/>
  <pageMargins left="0.59055118110236227" right="0.59055118110236227" top="0.47244094488188981" bottom="0.39370078740157483" header="0.39370078740157483" footer="0.19685039370078741"/>
  <pageSetup paperSize="9" scale="65" orientation="portrait" blackAndWhite="1" r:id="rId1"/>
  <headerFooter alignWithMargins="0">
    <oddHeader>&amp;R&amp;12－中学校－</oddHeader>
    <oddFooter>&amp;C&amp;16 21</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K50"/>
  <sheetViews>
    <sheetView showGridLines="0" view="pageBreakPreview" zoomScale="80" zoomScaleNormal="100" zoomScaleSheetLayoutView="80" workbookViewId="0">
      <pane xSplit="4" ySplit="3" topLeftCell="E37" activePane="bottomRight" state="frozen"/>
      <selection activeCell="AO22" sqref="AO22"/>
      <selection pane="topRight" activeCell="AO22" sqref="AO22"/>
      <selection pane="bottomLeft" activeCell="AO22" sqref="AO22"/>
      <selection pane="bottomRight" sqref="A1:K1048576"/>
    </sheetView>
  </sheetViews>
  <sheetFormatPr defaultColWidth="9" defaultRowHeight="13.5"/>
  <cols>
    <col min="1" max="2" width="8.25" style="312" customWidth="1"/>
    <col min="3" max="3" width="19.875" style="312" customWidth="1"/>
    <col min="4" max="4" width="21.5" style="312" customWidth="1"/>
    <col min="5" max="8" width="19.125" style="312" customWidth="1"/>
    <col min="9" max="9" width="5.75" style="312" customWidth="1"/>
    <col min="10" max="10" width="9" style="312" customWidth="1"/>
    <col min="11" max="11" width="9" style="312"/>
    <col min="12" max="16384" width="9" style="108"/>
  </cols>
  <sheetData>
    <row r="1" spans="1:9" ht="15.75" customHeight="1">
      <c r="A1" s="959"/>
    </row>
    <row r="2" spans="1:9" ht="17.25">
      <c r="A2" s="315" t="s">
        <v>3893</v>
      </c>
    </row>
    <row r="3" spans="1:9" ht="24.75" customHeight="1">
      <c r="A3" s="3702" t="s">
        <v>2068</v>
      </c>
      <c r="B3" s="3267"/>
      <c r="C3" s="3267"/>
      <c r="D3" s="3268"/>
      <c r="E3" s="960" t="s">
        <v>1239</v>
      </c>
      <c r="F3" s="961" t="s">
        <v>1469</v>
      </c>
      <c r="G3" s="962" t="s">
        <v>1527</v>
      </c>
      <c r="H3" s="963" t="s">
        <v>2924</v>
      </c>
    </row>
    <row r="4" spans="1:9" ht="24.75" customHeight="1">
      <c r="A4" s="3441" t="s">
        <v>836</v>
      </c>
      <c r="B4" s="3947" t="s">
        <v>455</v>
      </c>
      <c r="C4" s="3948"/>
      <c r="D4" s="3949"/>
      <c r="E4" s="856">
        <f>E5+E6</f>
        <v>63</v>
      </c>
      <c r="F4" s="477">
        <f>F5+F6</f>
        <v>46</v>
      </c>
      <c r="G4" s="844">
        <f>G5+G6</f>
        <v>0</v>
      </c>
      <c r="H4" s="367">
        <f>H5+H6</f>
        <v>17</v>
      </c>
    </row>
    <row r="5" spans="1:9" ht="24.75" customHeight="1">
      <c r="A5" s="3433"/>
      <c r="B5" s="3712" t="s">
        <v>3911</v>
      </c>
      <c r="C5" s="3713"/>
      <c r="D5" s="3714"/>
      <c r="E5" s="688">
        <f>SUM(F5:H5)</f>
        <v>63</v>
      </c>
      <c r="F5" s="501">
        <v>46</v>
      </c>
      <c r="G5" s="845">
        <v>0</v>
      </c>
      <c r="H5" s="375">
        <v>17</v>
      </c>
    </row>
    <row r="6" spans="1:9" ht="24.75" customHeight="1">
      <c r="A6" s="3433"/>
      <c r="B6" s="3715" t="s">
        <v>3111</v>
      </c>
      <c r="C6" s="3296"/>
      <c r="D6" s="3297"/>
      <c r="E6" s="692">
        <f>SUM(F6:H6)</f>
        <v>0</v>
      </c>
      <c r="F6" s="846">
        <v>0</v>
      </c>
      <c r="G6" s="847">
        <v>0</v>
      </c>
      <c r="H6" s="365">
        <v>0</v>
      </c>
    </row>
    <row r="7" spans="1:9" ht="24.75" customHeight="1">
      <c r="A7" s="3433"/>
      <c r="B7" s="3950" t="s">
        <v>676</v>
      </c>
      <c r="C7" s="3951"/>
      <c r="D7" s="964" t="s">
        <v>1239</v>
      </c>
      <c r="E7" s="856">
        <f>E8+E9</f>
        <v>57</v>
      </c>
      <c r="F7" s="477">
        <f>F8+F9</f>
        <v>40</v>
      </c>
      <c r="G7" s="844">
        <f>G8+G9</f>
        <v>0</v>
      </c>
      <c r="H7" s="367">
        <f>H8+H9</f>
        <v>17</v>
      </c>
    </row>
    <row r="8" spans="1:9" ht="24.75" customHeight="1">
      <c r="A8" s="3433"/>
      <c r="B8" s="3839"/>
      <c r="C8" s="3841"/>
      <c r="D8" s="749" t="s">
        <v>3899</v>
      </c>
      <c r="E8" s="688">
        <f>SUM(F8:H8)</f>
        <v>57</v>
      </c>
      <c r="F8" s="501">
        <v>40</v>
      </c>
      <c r="G8" s="845">
        <v>0</v>
      </c>
      <c r="H8" s="375">
        <v>17</v>
      </c>
    </row>
    <row r="9" spans="1:9" ht="24.75" customHeight="1">
      <c r="A9" s="3433"/>
      <c r="B9" s="3391"/>
      <c r="C9" s="3389"/>
      <c r="D9" s="739" t="s">
        <v>2033</v>
      </c>
      <c r="E9" s="688">
        <f>SUM(F9:H9)</f>
        <v>0</v>
      </c>
      <c r="F9" s="501">
        <v>0</v>
      </c>
      <c r="G9" s="845">
        <v>0</v>
      </c>
      <c r="H9" s="375">
        <v>0</v>
      </c>
    </row>
    <row r="10" spans="1:9" ht="24.75" customHeight="1">
      <c r="A10" s="3433"/>
      <c r="B10" s="3950" t="s">
        <v>1689</v>
      </c>
      <c r="C10" s="3951"/>
      <c r="D10" s="964" t="s">
        <v>1239</v>
      </c>
      <c r="E10" s="856">
        <f>E11+E12</f>
        <v>3</v>
      </c>
      <c r="F10" s="477">
        <f>F11+F12</f>
        <v>3</v>
      </c>
      <c r="G10" s="844">
        <f>G11+G12</f>
        <v>0</v>
      </c>
      <c r="H10" s="367">
        <f>H11+H12</f>
        <v>0</v>
      </c>
    </row>
    <row r="11" spans="1:9" ht="24.75" customHeight="1">
      <c r="A11" s="3433"/>
      <c r="B11" s="3839"/>
      <c r="C11" s="3841"/>
      <c r="D11" s="749" t="s">
        <v>3899</v>
      </c>
      <c r="E11" s="688">
        <f>SUM(F11:H11)</f>
        <v>3</v>
      </c>
      <c r="F11" s="501">
        <v>3</v>
      </c>
      <c r="G11" s="845">
        <v>0</v>
      </c>
      <c r="H11" s="375">
        <v>0</v>
      </c>
    </row>
    <row r="12" spans="1:9" ht="24.75" customHeight="1">
      <c r="A12" s="3433"/>
      <c r="B12" s="3391"/>
      <c r="C12" s="3389"/>
      <c r="D12" s="739" t="s">
        <v>2033</v>
      </c>
      <c r="E12" s="692">
        <f>SUM(F12:H12)</f>
        <v>0</v>
      </c>
      <c r="F12" s="846">
        <v>0</v>
      </c>
      <c r="G12" s="847">
        <v>0</v>
      </c>
      <c r="H12" s="365">
        <v>0</v>
      </c>
    </row>
    <row r="13" spans="1:9" ht="24.75" customHeight="1">
      <c r="A13" s="3433"/>
      <c r="B13" s="3950" t="s">
        <v>111</v>
      </c>
      <c r="C13" s="3951"/>
      <c r="D13" s="964" t="s">
        <v>1239</v>
      </c>
      <c r="E13" s="856">
        <f>E14+E15</f>
        <v>3</v>
      </c>
      <c r="F13" s="477">
        <f>F14+F15</f>
        <v>3</v>
      </c>
      <c r="G13" s="844">
        <f>G14+G15</f>
        <v>0</v>
      </c>
      <c r="H13" s="367">
        <f>H14+H15</f>
        <v>0</v>
      </c>
      <c r="I13" s="965"/>
    </row>
    <row r="14" spans="1:9" ht="24.75" customHeight="1">
      <c r="A14" s="3433"/>
      <c r="B14" s="3839"/>
      <c r="C14" s="3841"/>
      <c r="D14" s="749" t="s">
        <v>3899</v>
      </c>
      <c r="E14" s="688">
        <f>SUM(F14:H14)</f>
        <v>3</v>
      </c>
      <c r="F14" s="501">
        <v>3</v>
      </c>
      <c r="G14" s="845">
        <v>0</v>
      </c>
      <c r="H14" s="375">
        <v>0</v>
      </c>
      <c r="I14" s="966"/>
    </row>
    <row r="15" spans="1:9" ht="24.75" customHeight="1">
      <c r="A15" s="3433"/>
      <c r="B15" s="3391"/>
      <c r="C15" s="3389"/>
      <c r="D15" s="739" t="s">
        <v>2033</v>
      </c>
      <c r="E15" s="688">
        <f>SUM(F15:H15)</f>
        <v>0</v>
      </c>
      <c r="F15" s="501">
        <v>0</v>
      </c>
      <c r="G15" s="845">
        <v>0</v>
      </c>
      <c r="H15" s="375">
        <v>0</v>
      </c>
      <c r="I15" s="966"/>
    </row>
    <row r="16" spans="1:9" ht="24.75" customHeight="1">
      <c r="A16" s="3433"/>
      <c r="B16" s="3952" t="s">
        <v>1690</v>
      </c>
      <c r="C16" s="3953"/>
      <c r="D16" s="964" t="s">
        <v>1239</v>
      </c>
      <c r="E16" s="856">
        <f>E17+E18</f>
        <v>60</v>
      </c>
      <c r="F16" s="477">
        <f>F17+F18</f>
        <v>43</v>
      </c>
      <c r="G16" s="844">
        <f>G17+G18</f>
        <v>0</v>
      </c>
      <c r="H16" s="367">
        <f>H17+H18</f>
        <v>17</v>
      </c>
      <c r="I16" s="965"/>
    </row>
    <row r="17" spans="1:9" ht="24.75" customHeight="1">
      <c r="A17" s="3433"/>
      <c r="B17" s="3954"/>
      <c r="C17" s="3414"/>
      <c r="D17" s="749" t="s">
        <v>3899</v>
      </c>
      <c r="E17" s="688">
        <f>SUM(F17:H17)</f>
        <v>60</v>
      </c>
      <c r="F17" s="501">
        <v>43</v>
      </c>
      <c r="G17" s="845">
        <v>0</v>
      </c>
      <c r="H17" s="375">
        <v>17</v>
      </c>
      <c r="I17" s="966"/>
    </row>
    <row r="18" spans="1:9" ht="24.75" customHeight="1">
      <c r="A18" s="3433"/>
      <c r="B18" s="3715"/>
      <c r="C18" s="3297"/>
      <c r="D18" s="739" t="s">
        <v>2033</v>
      </c>
      <c r="E18" s="692">
        <f>SUM(F18:H18)</f>
        <v>0</v>
      </c>
      <c r="F18" s="846">
        <v>0</v>
      </c>
      <c r="G18" s="847">
        <v>0</v>
      </c>
      <c r="H18" s="365">
        <v>0</v>
      </c>
    </row>
    <row r="19" spans="1:9" ht="24.75" customHeight="1">
      <c r="A19" s="3433"/>
      <c r="B19" s="3952" t="s">
        <v>1693</v>
      </c>
      <c r="C19" s="3953"/>
      <c r="D19" s="964" t="s">
        <v>1239</v>
      </c>
      <c r="E19" s="856">
        <f>E20+E21</f>
        <v>6</v>
      </c>
      <c r="F19" s="477">
        <f>F20+F21</f>
        <v>6</v>
      </c>
      <c r="G19" s="844">
        <f>G20+G21</f>
        <v>0</v>
      </c>
      <c r="H19" s="367">
        <f>H20+H21</f>
        <v>0</v>
      </c>
    </row>
    <row r="20" spans="1:9" ht="24.75" customHeight="1">
      <c r="A20" s="3433"/>
      <c r="B20" s="3954"/>
      <c r="C20" s="3414"/>
      <c r="D20" s="749" t="s">
        <v>3899</v>
      </c>
      <c r="E20" s="688">
        <f t="shared" ref="E20:E50" si="0">SUM(F20:H20)</f>
        <v>6</v>
      </c>
      <c r="F20" s="501">
        <v>6</v>
      </c>
      <c r="G20" s="845">
        <v>0</v>
      </c>
      <c r="H20" s="375">
        <v>0</v>
      </c>
    </row>
    <row r="21" spans="1:9" ht="24.75" customHeight="1">
      <c r="A21" s="3576"/>
      <c r="B21" s="3715"/>
      <c r="C21" s="3297"/>
      <c r="D21" s="739" t="s">
        <v>2033</v>
      </c>
      <c r="E21" s="688">
        <f t="shared" si="0"/>
        <v>0</v>
      </c>
      <c r="F21" s="501">
        <v>0</v>
      </c>
      <c r="G21" s="845">
        <v>0</v>
      </c>
      <c r="H21" s="375">
        <v>0</v>
      </c>
    </row>
    <row r="22" spans="1:9" ht="24.75" customHeight="1">
      <c r="A22" s="3955" t="s">
        <v>1694</v>
      </c>
      <c r="B22" s="3874"/>
      <c r="C22" s="3875"/>
      <c r="D22" s="967" t="s">
        <v>1242</v>
      </c>
      <c r="E22" s="853">
        <f t="shared" si="0"/>
        <v>0</v>
      </c>
      <c r="F22" s="400">
        <v>0</v>
      </c>
      <c r="G22" s="854">
        <v>0</v>
      </c>
      <c r="H22" s="349">
        <v>0</v>
      </c>
    </row>
    <row r="23" spans="1:9" ht="24.75" customHeight="1">
      <c r="A23" s="3956"/>
      <c r="B23" s="3636"/>
      <c r="C23" s="3637"/>
      <c r="D23" s="749" t="s">
        <v>1698</v>
      </c>
      <c r="E23" s="688">
        <f t="shared" si="0"/>
        <v>3</v>
      </c>
      <c r="F23" s="501">
        <v>3</v>
      </c>
      <c r="G23" s="845">
        <v>0</v>
      </c>
      <c r="H23" s="375">
        <v>0</v>
      </c>
    </row>
    <row r="24" spans="1:9" ht="24.75" customHeight="1">
      <c r="A24" s="3956"/>
      <c r="B24" s="3636"/>
      <c r="C24" s="3637"/>
      <c r="D24" s="749" t="s">
        <v>3912</v>
      </c>
      <c r="E24" s="688">
        <f t="shared" si="0"/>
        <v>0</v>
      </c>
      <c r="F24" s="501">
        <v>0</v>
      </c>
      <c r="G24" s="845">
        <v>0</v>
      </c>
      <c r="H24" s="375">
        <v>0</v>
      </c>
    </row>
    <row r="25" spans="1:9" ht="24.75" customHeight="1">
      <c r="A25" s="3956"/>
      <c r="B25" s="3636"/>
      <c r="C25" s="3637"/>
      <c r="D25" s="749" t="s">
        <v>3913</v>
      </c>
      <c r="E25" s="688">
        <f t="shared" si="0"/>
        <v>0</v>
      </c>
      <c r="F25" s="501">
        <v>0</v>
      </c>
      <c r="G25" s="845">
        <v>0</v>
      </c>
      <c r="H25" s="375">
        <v>0</v>
      </c>
    </row>
    <row r="26" spans="1:9" ht="24.75" customHeight="1">
      <c r="A26" s="3957"/>
      <c r="B26" s="3639"/>
      <c r="C26" s="3640"/>
      <c r="D26" s="739" t="s">
        <v>65</v>
      </c>
      <c r="E26" s="692">
        <f t="shared" si="0"/>
        <v>3</v>
      </c>
      <c r="F26" s="846">
        <v>3</v>
      </c>
      <c r="G26" s="847">
        <v>0</v>
      </c>
      <c r="H26" s="365">
        <v>0</v>
      </c>
    </row>
    <row r="27" spans="1:9" ht="24.75" customHeight="1">
      <c r="A27" s="3955" t="s">
        <v>2308</v>
      </c>
      <c r="B27" s="3874"/>
      <c r="C27" s="3875"/>
      <c r="D27" s="967" t="s">
        <v>1562</v>
      </c>
      <c r="E27" s="688">
        <f t="shared" si="0"/>
        <v>846</v>
      </c>
      <c r="F27" s="501">
        <v>566</v>
      </c>
      <c r="G27" s="845">
        <v>0</v>
      </c>
      <c r="H27" s="375">
        <v>280</v>
      </c>
    </row>
    <row r="28" spans="1:9" ht="24.75" customHeight="1">
      <c r="A28" s="3957"/>
      <c r="B28" s="3639"/>
      <c r="C28" s="3640"/>
      <c r="D28" s="739" t="s">
        <v>3914</v>
      </c>
      <c r="E28" s="688">
        <f t="shared" si="0"/>
        <v>46</v>
      </c>
      <c r="F28" s="501">
        <v>46</v>
      </c>
      <c r="G28" s="845">
        <v>0</v>
      </c>
      <c r="H28" s="375">
        <v>0</v>
      </c>
    </row>
    <row r="29" spans="1:9" ht="24.75" customHeight="1">
      <c r="A29" s="3955" t="s">
        <v>3008</v>
      </c>
      <c r="B29" s="3874"/>
      <c r="C29" s="3875"/>
      <c r="D29" s="967" t="s">
        <v>1562</v>
      </c>
      <c r="E29" s="853">
        <f t="shared" si="0"/>
        <v>10841</v>
      </c>
      <c r="F29" s="400">
        <v>7210</v>
      </c>
      <c r="G29" s="854">
        <v>0</v>
      </c>
      <c r="H29" s="349">
        <v>3631</v>
      </c>
    </row>
    <row r="30" spans="1:9" ht="24.75" customHeight="1">
      <c r="A30" s="3957"/>
      <c r="B30" s="3639"/>
      <c r="C30" s="3640"/>
      <c r="D30" s="739" t="s">
        <v>3914</v>
      </c>
      <c r="E30" s="692">
        <f t="shared" si="0"/>
        <v>480</v>
      </c>
      <c r="F30" s="846">
        <v>480</v>
      </c>
      <c r="G30" s="847">
        <v>0</v>
      </c>
      <c r="H30" s="365">
        <v>0</v>
      </c>
    </row>
    <row r="31" spans="1:9" ht="24.75" customHeight="1">
      <c r="A31" s="3955" t="s">
        <v>1634</v>
      </c>
      <c r="B31" s="3874"/>
      <c r="C31" s="3875"/>
      <c r="D31" s="967" t="s">
        <v>1562</v>
      </c>
      <c r="E31" s="688">
        <f t="shared" si="0"/>
        <v>0</v>
      </c>
      <c r="F31" s="501">
        <v>0</v>
      </c>
      <c r="G31" s="845">
        <v>0</v>
      </c>
      <c r="H31" s="375">
        <v>0</v>
      </c>
    </row>
    <row r="32" spans="1:9" ht="24.75" customHeight="1">
      <c r="A32" s="3956"/>
      <c r="B32" s="3636"/>
      <c r="C32" s="3637"/>
      <c r="D32" s="749" t="s">
        <v>3914</v>
      </c>
      <c r="E32" s="688">
        <f t="shared" si="0"/>
        <v>0</v>
      </c>
      <c r="F32" s="501">
        <v>0</v>
      </c>
      <c r="G32" s="845">
        <v>0</v>
      </c>
      <c r="H32" s="375">
        <v>0</v>
      </c>
    </row>
    <row r="33" spans="1:8" ht="24.75" customHeight="1">
      <c r="A33" s="3957"/>
      <c r="B33" s="3639"/>
      <c r="C33" s="3640"/>
      <c r="D33" s="739" t="s">
        <v>966</v>
      </c>
      <c r="E33" s="688">
        <f t="shared" si="0"/>
        <v>0</v>
      </c>
      <c r="F33" s="501">
        <v>0</v>
      </c>
      <c r="G33" s="845">
        <v>0</v>
      </c>
      <c r="H33" s="375">
        <v>0</v>
      </c>
    </row>
    <row r="34" spans="1:8" ht="24.75" customHeight="1">
      <c r="A34" s="3955" t="s">
        <v>1708</v>
      </c>
      <c r="B34" s="3874"/>
      <c r="C34" s="3875"/>
      <c r="D34" s="967" t="s">
        <v>1562</v>
      </c>
      <c r="E34" s="853">
        <f t="shared" si="0"/>
        <v>0</v>
      </c>
      <c r="F34" s="400">
        <v>0</v>
      </c>
      <c r="G34" s="854">
        <v>0</v>
      </c>
      <c r="H34" s="349">
        <v>0</v>
      </c>
    </row>
    <row r="35" spans="1:8" ht="24.75" customHeight="1">
      <c r="A35" s="3956"/>
      <c r="B35" s="3636"/>
      <c r="C35" s="3637"/>
      <c r="D35" s="749" t="s">
        <v>3914</v>
      </c>
      <c r="E35" s="688">
        <f t="shared" si="0"/>
        <v>0</v>
      </c>
      <c r="F35" s="501">
        <v>0</v>
      </c>
      <c r="G35" s="845">
        <v>0</v>
      </c>
      <c r="H35" s="375">
        <v>0</v>
      </c>
    </row>
    <row r="36" spans="1:8" ht="24.75" customHeight="1">
      <c r="A36" s="3957"/>
      <c r="B36" s="3639"/>
      <c r="C36" s="3640"/>
      <c r="D36" s="739" t="s">
        <v>966</v>
      </c>
      <c r="E36" s="692">
        <f t="shared" si="0"/>
        <v>0</v>
      </c>
      <c r="F36" s="846">
        <v>0</v>
      </c>
      <c r="G36" s="847">
        <v>0</v>
      </c>
      <c r="H36" s="365">
        <v>0</v>
      </c>
    </row>
    <row r="37" spans="1:8" ht="24.75" customHeight="1">
      <c r="A37" s="3441" t="s">
        <v>1710</v>
      </c>
      <c r="B37" s="3880" t="s">
        <v>1702</v>
      </c>
      <c r="C37" s="3745" t="s">
        <v>3915</v>
      </c>
      <c r="D37" s="3747"/>
      <c r="E37" s="688">
        <f t="shared" si="0"/>
        <v>42</v>
      </c>
      <c r="F37" s="501">
        <v>26</v>
      </c>
      <c r="G37" s="845">
        <v>0</v>
      </c>
      <c r="H37" s="375">
        <v>16</v>
      </c>
    </row>
    <row r="38" spans="1:8" ht="24.75" customHeight="1">
      <c r="A38" s="3433"/>
      <c r="B38" s="3881"/>
      <c r="C38" s="3452" t="s">
        <v>1315</v>
      </c>
      <c r="D38" s="3454"/>
      <c r="E38" s="688">
        <f t="shared" si="0"/>
        <v>4</v>
      </c>
      <c r="F38" s="501">
        <v>4</v>
      </c>
      <c r="G38" s="845">
        <v>0</v>
      </c>
      <c r="H38" s="375">
        <v>0</v>
      </c>
    </row>
    <row r="39" spans="1:8" ht="24.75" customHeight="1">
      <c r="A39" s="3433"/>
      <c r="B39" s="3881"/>
      <c r="C39" s="3452" t="s">
        <v>3916</v>
      </c>
      <c r="D39" s="3454"/>
      <c r="E39" s="688">
        <f t="shared" si="0"/>
        <v>9</v>
      </c>
      <c r="F39" s="501">
        <v>6</v>
      </c>
      <c r="G39" s="845">
        <v>0</v>
      </c>
      <c r="H39" s="375">
        <v>3</v>
      </c>
    </row>
    <row r="40" spans="1:8" ht="24.75" customHeight="1">
      <c r="A40" s="3433"/>
      <c r="B40" s="3881"/>
      <c r="C40" s="3452" t="s">
        <v>2570</v>
      </c>
      <c r="D40" s="3454"/>
      <c r="E40" s="688">
        <f t="shared" si="0"/>
        <v>8</v>
      </c>
      <c r="F40" s="501">
        <v>5</v>
      </c>
      <c r="G40" s="845">
        <v>0</v>
      </c>
      <c r="H40" s="375">
        <v>3</v>
      </c>
    </row>
    <row r="41" spans="1:8" ht="24.75" customHeight="1">
      <c r="A41" s="3433"/>
      <c r="B41" s="3881"/>
      <c r="C41" s="3452" t="s">
        <v>3918</v>
      </c>
      <c r="D41" s="3454"/>
      <c r="E41" s="688">
        <f t="shared" si="0"/>
        <v>1</v>
      </c>
      <c r="F41" s="501">
        <v>1</v>
      </c>
      <c r="G41" s="845">
        <v>0</v>
      </c>
      <c r="H41" s="375">
        <v>0</v>
      </c>
    </row>
    <row r="42" spans="1:8" ht="24.75" customHeight="1">
      <c r="A42" s="3433"/>
      <c r="B42" s="3881"/>
      <c r="C42" s="3452" t="s">
        <v>3919</v>
      </c>
      <c r="D42" s="3454"/>
      <c r="E42" s="688">
        <f t="shared" si="0"/>
        <v>7</v>
      </c>
      <c r="F42" s="501">
        <v>2</v>
      </c>
      <c r="G42" s="845">
        <v>0</v>
      </c>
      <c r="H42" s="375">
        <v>5</v>
      </c>
    </row>
    <row r="43" spans="1:8" ht="24.75" customHeight="1">
      <c r="A43" s="3433"/>
      <c r="B43" s="3881"/>
      <c r="C43" s="3452" t="s">
        <v>3917</v>
      </c>
      <c r="D43" s="3454"/>
      <c r="E43" s="688">
        <f t="shared" si="0"/>
        <v>3</v>
      </c>
      <c r="F43" s="501">
        <v>1</v>
      </c>
      <c r="G43" s="845">
        <v>0</v>
      </c>
      <c r="H43" s="375">
        <v>2</v>
      </c>
    </row>
    <row r="44" spans="1:8" ht="24.75" customHeight="1">
      <c r="A44" s="3433"/>
      <c r="B44" s="3881"/>
      <c r="C44" s="3452" t="s">
        <v>2983</v>
      </c>
      <c r="D44" s="3454"/>
      <c r="E44" s="688">
        <f t="shared" si="0"/>
        <v>1</v>
      </c>
      <c r="F44" s="501">
        <v>0</v>
      </c>
      <c r="G44" s="845">
        <v>0</v>
      </c>
      <c r="H44" s="375">
        <v>1</v>
      </c>
    </row>
    <row r="45" spans="1:8" ht="24.75" customHeight="1">
      <c r="A45" s="3433"/>
      <c r="B45" s="3881"/>
      <c r="C45" s="3452" t="s">
        <v>3920</v>
      </c>
      <c r="D45" s="3454"/>
      <c r="E45" s="688">
        <f t="shared" si="0"/>
        <v>1</v>
      </c>
      <c r="F45" s="501">
        <v>0</v>
      </c>
      <c r="G45" s="845">
        <v>0</v>
      </c>
      <c r="H45" s="375">
        <v>1</v>
      </c>
    </row>
    <row r="46" spans="1:8" ht="24.75" customHeight="1">
      <c r="A46" s="3433"/>
      <c r="B46" s="3881"/>
      <c r="C46" s="3452" t="s">
        <v>1676</v>
      </c>
      <c r="D46" s="3454"/>
      <c r="E46" s="688">
        <f t="shared" si="0"/>
        <v>8</v>
      </c>
      <c r="F46" s="501">
        <v>6</v>
      </c>
      <c r="G46" s="845">
        <v>0</v>
      </c>
      <c r="H46" s="375">
        <v>2</v>
      </c>
    </row>
    <row r="47" spans="1:8" ht="24.75" customHeight="1">
      <c r="A47" s="3433"/>
      <c r="B47" s="3882"/>
      <c r="C47" s="3520" t="s">
        <v>2874</v>
      </c>
      <c r="D47" s="3522"/>
      <c r="E47" s="692">
        <f t="shared" si="0"/>
        <v>5</v>
      </c>
      <c r="F47" s="846">
        <v>4</v>
      </c>
      <c r="G47" s="847">
        <v>0</v>
      </c>
      <c r="H47" s="365">
        <v>1</v>
      </c>
    </row>
    <row r="48" spans="1:8" ht="24.75" customHeight="1">
      <c r="A48" s="3433"/>
      <c r="B48" s="3880" t="s">
        <v>1459</v>
      </c>
      <c r="C48" s="3745" t="s">
        <v>3915</v>
      </c>
      <c r="D48" s="3747"/>
      <c r="E48" s="688">
        <f t="shared" si="0"/>
        <v>5</v>
      </c>
      <c r="F48" s="400">
        <v>5</v>
      </c>
      <c r="G48" s="845">
        <v>0</v>
      </c>
      <c r="H48" s="375">
        <v>0</v>
      </c>
    </row>
    <row r="49" spans="1:8" ht="24.75" customHeight="1">
      <c r="A49" s="3433"/>
      <c r="B49" s="3881"/>
      <c r="C49" s="3452" t="s">
        <v>3916</v>
      </c>
      <c r="D49" s="3454"/>
      <c r="E49" s="688">
        <f t="shared" si="0"/>
        <v>0</v>
      </c>
      <c r="F49" s="501">
        <v>0</v>
      </c>
      <c r="G49" s="845">
        <v>0</v>
      </c>
      <c r="H49" s="375">
        <v>0</v>
      </c>
    </row>
    <row r="50" spans="1:8" ht="24.75" customHeight="1">
      <c r="A50" s="3588"/>
      <c r="B50" s="3958"/>
      <c r="C50" s="3523" t="s">
        <v>2054</v>
      </c>
      <c r="D50" s="3525"/>
      <c r="E50" s="706">
        <f t="shared" si="0"/>
        <v>1</v>
      </c>
      <c r="F50" s="505">
        <v>1</v>
      </c>
      <c r="G50" s="862">
        <v>0</v>
      </c>
      <c r="H50" s="389">
        <v>0</v>
      </c>
    </row>
  </sheetData>
  <mergeCells count="32">
    <mergeCell ref="C50:D50"/>
    <mergeCell ref="A37:A50"/>
    <mergeCell ref="B37:B47"/>
    <mergeCell ref="C37:D37"/>
    <mergeCell ref="C38:D38"/>
    <mergeCell ref="C39:D39"/>
    <mergeCell ref="C40:D40"/>
    <mergeCell ref="C41:D41"/>
    <mergeCell ref="C42:D42"/>
    <mergeCell ref="C43:D43"/>
    <mergeCell ref="C44:D44"/>
    <mergeCell ref="C45:D45"/>
    <mergeCell ref="C46:D46"/>
    <mergeCell ref="C47:D47"/>
    <mergeCell ref="B48:B50"/>
    <mergeCell ref="C48:D48"/>
    <mergeCell ref="C49:D49"/>
    <mergeCell ref="A22:C26"/>
    <mergeCell ref="A27:C28"/>
    <mergeCell ref="A29:C30"/>
    <mergeCell ref="A31:C33"/>
    <mergeCell ref="A34:C36"/>
    <mergeCell ref="A3:D3"/>
    <mergeCell ref="A4:A21"/>
    <mergeCell ref="B4:D4"/>
    <mergeCell ref="B5:D5"/>
    <mergeCell ref="B6:D6"/>
    <mergeCell ref="B7:C9"/>
    <mergeCell ref="B10:C12"/>
    <mergeCell ref="B13:C15"/>
    <mergeCell ref="B16:C18"/>
    <mergeCell ref="B19:C21"/>
  </mergeCells>
  <phoneticPr fontId="2"/>
  <pageMargins left="0.59055118110236227" right="0.59055118110236227" top="0.47244094488188981" bottom="0.39370078740157483" header="0.39370078740157483" footer="0.19685039370078741"/>
  <pageSetup paperSize="9" scale="67" orientation="portrait" blackAndWhite="1" r:id="rId1"/>
  <headerFooter alignWithMargins="0">
    <oddFooter>&amp;C&amp;16 22</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T51"/>
  <sheetViews>
    <sheetView showGridLines="0" view="pageBreakPreview" zoomScale="80" zoomScaleNormal="100" zoomScaleSheetLayoutView="80" workbookViewId="0">
      <pane xSplit="2" ySplit="3" topLeftCell="C34" activePane="bottomRight" state="frozen"/>
      <selection activeCell="AO22" sqref="AO22"/>
      <selection pane="topRight" activeCell="AO22" sqref="AO22"/>
      <selection pane="bottomLeft" activeCell="AO22" sqref="AO22"/>
      <selection pane="bottomRight" sqref="A1:T1048576"/>
    </sheetView>
  </sheetViews>
  <sheetFormatPr defaultColWidth="9" defaultRowHeight="13.5"/>
  <cols>
    <col min="1" max="1" width="4.625" style="312" customWidth="1"/>
    <col min="2" max="2" width="23.625" style="272" customWidth="1"/>
    <col min="3" max="5" width="9.125" style="312" customWidth="1"/>
    <col min="6" max="14" width="9.125" style="320" customWidth="1"/>
    <col min="15" max="15" width="5.875" style="312" customWidth="1"/>
    <col min="16" max="16" width="9" style="312" customWidth="1"/>
    <col min="17" max="20" width="9" style="312"/>
    <col min="21" max="16384" width="9" style="108"/>
  </cols>
  <sheetData>
    <row r="1" spans="1:14" ht="15.75" customHeight="1">
      <c r="A1" s="788"/>
    </row>
    <row r="2" spans="1:14" ht="24.6" customHeight="1">
      <c r="A2" s="3442" t="s">
        <v>2068</v>
      </c>
      <c r="B2" s="3303"/>
      <c r="C2" s="3794" t="s">
        <v>1630</v>
      </c>
      <c r="D2" s="3795"/>
      <c r="E2" s="3959"/>
      <c r="F2" s="3267" t="s">
        <v>1469</v>
      </c>
      <c r="G2" s="3267"/>
      <c r="H2" s="3268"/>
      <c r="I2" s="3267" t="s">
        <v>1527</v>
      </c>
      <c r="J2" s="3267"/>
      <c r="K2" s="3268"/>
      <c r="L2" s="3266" t="s">
        <v>2924</v>
      </c>
      <c r="M2" s="3267"/>
      <c r="N2" s="3271"/>
    </row>
    <row r="3" spans="1:14" ht="24.6" customHeight="1">
      <c r="A3" s="3446"/>
      <c r="B3" s="3305"/>
      <c r="C3" s="968" t="s">
        <v>1239</v>
      </c>
      <c r="D3" s="969" t="s">
        <v>2918</v>
      </c>
      <c r="E3" s="970" t="s">
        <v>2920</v>
      </c>
      <c r="F3" s="971" t="s">
        <v>1239</v>
      </c>
      <c r="G3" s="972" t="s">
        <v>2918</v>
      </c>
      <c r="H3" s="971" t="s">
        <v>2920</v>
      </c>
      <c r="I3" s="971" t="s">
        <v>1239</v>
      </c>
      <c r="J3" s="973" t="s">
        <v>2918</v>
      </c>
      <c r="K3" s="974" t="s">
        <v>2920</v>
      </c>
      <c r="L3" s="975" t="s">
        <v>1239</v>
      </c>
      <c r="M3" s="972" t="s">
        <v>2918</v>
      </c>
      <c r="N3" s="976" t="s">
        <v>2920</v>
      </c>
    </row>
    <row r="4" spans="1:14" ht="24.6" customHeight="1">
      <c r="A4" s="3441" t="s">
        <v>1533</v>
      </c>
      <c r="B4" s="977" t="s">
        <v>1239</v>
      </c>
      <c r="C4" s="474">
        <f t="shared" ref="C4:N4" si="0">SUM(C5:C15)</f>
        <v>2415</v>
      </c>
      <c r="D4" s="474">
        <f t="shared" si="0"/>
        <v>1591</v>
      </c>
      <c r="E4" s="476">
        <f t="shared" si="0"/>
        <v>824</v>
      </c>
      <c r="F4" s="479">
        <f t="shared" si="0"/>
        <v>1812</v>
      </c>
      <c r="G4" s="478">
        <f t="shared" si="0"/>
        <v>1188</v>
      </c>
      <c r="H4" s="479">
        <f t="shared" si="0"/>
        <v>624</v>
      </c>
      <c r="I4" s="477">
        <f t="shared" si="0"/>
        <v>0</v>
      </c>
      <c r="J4" s="498">
        <f t="shared" si="0"/>
        <v>0</v>
      </c>
      <c r="K4" s="500">
        <f t="shared" si="0"/>
        <v>0</v>
      </c>
      <c r="L4" s="479">
        <f t="shared" si="0"/>
        <v>603</v>
      </c>
      <c r="M4" s="478">
        <f t="shared" si="0"/>
        <v>403</v>
      </c>
      <c r="N4" s="367">
        <f t="shared" si="0"/>
        <v>200</v>
      </c>
    </row>
    <row r="5" spans="1:14" ht="24.6" customHeight="1">
      <c r="A5" s="3433"/>
      <c r="B5" s="978" t="s">
        <v>3922</v>
      </c>
      <c r="C5" s="409">
        <f t="shared" ref="C5:C15" si="1">D5+E5</f>
        <v>59</v>
      </c>
      <c r="D5" s="409">
        <f t="shared" ref="D5:E15" si="2">G5+J5+M5</f>
        <v>52</v>
      </c>
      <c r="E5" s="410">
        <f t="shared" si="2"/>
        <v>7</v>
      </c>
      <c r="F5" s="411">
        <f t="shared" ref="F5:F15" si="3">G5+H5</f>
        <v>43</v>
      </c>
      <c r="G5" s="412">
        <v>39</v>
      </c>
      <c r="H5" s="411">
        <v>4</v>
      </c>
      <c r="I5" s="501">
        <f t="shared" ref="I5:I15" si="4">J5+K5</f>
        <v>0</v>
      </c>
      <c r="J5" s="414">
        <v>0</v>
      </c>
      <c r="K5" s="415">
        <v>0</v>
      </c>
      <c r="L5" s="411">
        <f t="shared" ref="L5:L15" si="5">M5+N5</f>
        <v>16</v>
      </c>
      <c r="M5" s="412">
        <v>13</v>
      </c>
      <c r="N5" s="375">
        <v>3</v>
      </c>
    </row>
    <row r="6" spans="1:14" ht="24.6" customHeight="1">
      <c r="A6" s="3433"/>
      <c r="B6" s="978" t="s">
        <v>3923</v>
      </c>
      <c r="C6" s="409">
        <f t="shared" si="1"/>
        <v>11</v>
      </c>
      <c r="D6" s="409">
        <f t="shared" si="2"/>
        <v>11</v>
      </c>
      <c r="E6" s="410">
        <f t="shared" si="2"/>
        <v>0</v>
      </c>
      <c r="F6" s="411">
        <f t="shared" si="3"/>
        <v>0</v>
      </c>
      <c r="G6" s="412">
        <v>0</v>
      </c>
      <c r="H6" s="411">
        <v>0</v>
      </c>
      <c r="I6" s="501">
        <f t="shared" si="4"/>
        <v>0</v>
      </c>
      <c r="J6" s="414">
        <v>0</v>
      </c>
      <c r="K6" s="415">
        <v>0</v>
      </c>
      <c r="L6" s="411">
        <f t="shared" si="5"/>
        <v>11</v>
      </c>
      <c r="M6" s="412">
        <v>11</v>
      </c>
      <c r="N6" s="375">
        <v>0</v>
      </c>
    </row>
    <row r="7" spans="1:14" ht="24.6" customHeight="1">
      <c r="A7" s="3433"/>
      <c r="B7" s="978" t="s">
        <v>3925</v>
      </c>
      <c r="C7" s="409">
        <f t="shared" si="1"/>
        <v>69</v>
      </c>
      <c r="D7" s="409">
        <f t="shared" si="2"/>
        <v>58</v>
      </c>
      <c r="E7" s="410">
        <f t="shared" si="2"/>
        <v>11</v>
      </c>
      <c r="F7" s="411">
        <f t="shared" si="3"/>
        <v>50</v>
      </c>
      <c r="G7" s="412">
        <v>44</v>
      </c>
      <c r="H7" s="411">
        <v>6</v>
      </c>
      <c r="I7" s="501">
        <f t="shared" si="4"/>
        <v>0</v>
      </c>
      <c r="J7" s="414">
        <v>0</v>
      </c>
      <c r="K7" s="415">
        <v>0</v>
      </c>
      <c r="L7" s="411">
        <f t="shared" si="5"/>
        <v>19</v>
      </c>
      <c r="M7" s="412">
        <v>14</v>
      </c>
      <c r="N7" s="375">
        <v>5</v>
      </c>
    </row>
    <row r="8" spans="1:14" ht="24.6" customHeight="1">
      <c r="A8" s="3433"/>
      <c r="B8" s="978" t="s">
        <v>3926</v>
      </c>
      <c r="C8" s="409">
        <f t="shared" si="1"/>
        <v>1</v>
      </c>
      <c r="D8" s="409">
        <f t="shared" si="2"/>
        <v>1</v>
      </c>
      <c r="E8" s="410">
        <f t="shared" si="2"/>
        <v>0</v>
      </c>
      <c r="F8" s="411">
        <f t="shared" si="3"/>
        <v>0</v>
      </c>
      <c r="G8" s="412">
        <v>0</v>
      </c>
      <c r="H8" s="411">
        <v>0</v>
      </c>
      <c r="I8" s="501">
        <f t="shared" si="4"/>
        <v>0</v>
      </c>
      <c r="J8" s="414">
        <v>0</v>
      </c>
      <c r="K8" s="415">
        <v>0</v>
      </c>
      <c r="L8" s="411">
        <f t="shared" si="5"/>
        <v>1</v>
      </c>
      <c r="M8" s="412">
        <v>1</v>
      </c>
      <c r="N8" s="375">
        <v>0</v>
      </c>
    </row>
    <row r="9" spans="1:14" ht="24.6" customHeight="1">
      <c r="A9" s="3433"/>
      <c r="B9" s="978" t="s">
        <v>3928</v>
      </c>
      <c r="C9" s="409">
        <f t="shared" si="1"/>
        <v>2</v>
      </c>
      <c r="D9" s="409">
        <f t="shared" si="2"/>
        <v>1</v>
      </c>
      <c r="E9" s="410">
        <f t="shared" si="2"/>
        <v>1</v>
      </c>
      <c r="F9" s="411">
        <f t="shared" si="3"/>
        <v>0</v>
      </c>
      <c r="G9" s="412">
        <v>0</v>
      </c>
      <c r="H9" s="411">
        <v>0</v>
      </c>
      <c r="I9" s="501">
        <f t="shared" si="4"/>
        <v>0</v>
      </c>
      <c r="J9" s="414">
        <v>0</v>
      </c>
      <c r="K9" s="415">
        <v>0</v>
      </c>
      <c r="L9" s="411">
        <f t="shared" si="5"/>
        <v>2</v>
      </c>
      <c r="M9" s="412">
        <v>1</v>
      </c>
      <c r="N9" s="375">
        <v>1</v>
      </c>
    </row>
    <row r="10" spans="1:14" ht="24.6" customHeight="1">
      <c r="A10" s="3433"/>
      <c r="B10" s="978" t="s">
        <v>3929</v>
      </c>
      <c r="C10" s="409">
        <f t="shared" si="1"/>
        <v>2006</v>
      </c>
      <c r="D10" s="409">
        <f t="shared" si="2"/>
        <v>1339</v>
      </c>
      <c r="E10" s="410">
        <f t="shared" si="2"/>
        <v>667</v>
      </c>
      <c r="F10" s="411">
        <f t="shared" si="3"/>
        <v>1511</v>
      </c>
      <c r="G10" s="412">
        <v>999</v>
      </c>
      <c r="H10" s="411">
        <v>512</v>
      </c>
      <c r="I10" s="501">
        <f t="shared" si="4"/>
        <v>0</v>
      </c>
      <c r="J10" s="414">
        <v>0</v>
      </c>
      <c r="K10" s="415">
        <v>0</v>
      </c>
      <c r="L10" s="411">
        <f t="shared" si="5"/>
        <v>495</v>
      </c>
      <c r="M10" s="412">
        <v>340</v>
      </c>
      <c r="N10" s="375">
        <v>155</v>
      </c>
    </row>
    <row r="11" spans="1:14" ht="24.6" customHeight="1">
      <c r="A11" s="3433"/>
      <c r="B11" s="978" t="s">
        <v>3931</v>
      </c>
      <c r="C11" s="409">
        <f t="shared" si="1"/>
        <v>9</v>
      </c>
      <c r="D11" s="409">
        <f t="shared" si="2"/>
        <v>0</v>
      </c>
      <c r="E11" s="410">
        <f t="shared" si="2"/>
        <v>9</v>
      </c>
      <c r="F11" s="411">
        <f t="shared" si="3"/>
        <v>0</v>
      </c>
      <c r="G11" s="412">
        <v>0</v>
      </c>
      <c r="H11" s="411">
        <v>0</v>
      </c>
      <c r="I11" s="501">
        <f t="shared" si="4"/>
        <v>0</v>
      </c>
      <c r="J11" s="414">
        <v>0</v>
      </c>
      <c r="K11" s="415">
        <v>0</v>
      </c>
      <c r="L11" s="411">
        <f t="shared" si="5"/>
        <v>9</v>
      </c>
      <c r="M11" s="412">
        <v>0</v>
      </c>
      <c r="N11" s="375">
        <v>9</v>
      </c>
    </row>
    <row r="12" spans="1:14" ht="24.6" customHeight="1">
      <c r="A12" s="3433"/>
      <c r="B12" s="978" t="s">
        <v>3932</v>
      </c>
      <c r="C12" s="409">
        <f t="shared" si="1"/>
        <v>60</v>
      </c>
      <c r="D12" s="409">
        <f t="shared" si="2"/>
        <v>2</v>
      </c>
      <c r="E12" s="410">
        <f t="shared" si="2"/>
        <v>58</v>
      </c>
      <c r="F12" s="411">
        <f t="shared" si="3"/>
        <v>42</v>
      </c>
      <c r="G12" s="412">
        <v>0</v>
      </c>
      <c r="H12" s="411">
        <v>42</v>
      </c>
      <c r="I12" s="501">
        <f t="shared" si="4"/>
        <v>0</v>
      </c>
      <c r="J12" s="414">
        <v>0</v>
      </c>
      <c r="K12" s="415">
        <v>0</v>
      </c>
      <c r="L12" s="411">
        <f t="shared" si="5"/>
        <v>18</v>
      </c>
      <c r="M12" s="412">
        <v>2</v>
      </c>
      <c r="N12" s="375">
        <v>16</v>
      </c>
    </row>
    <row r="13" spans="1:14" ht="24.6" customHeight="1">
      <c r="A13" s="3433"/>
      <c r="B13" s="978" t="s">
        <v>2940</v>
      </c>
      <c r="C13" s="409">
        <f t="shared" si="1"/>
        <v>6</v>
      </c>
      <c r="D13" s="409">
        <f t="shared" si="2"/>
        <v>0</v>
      </c>
      <c r="E13" s="410">
        <f t="shared" si="2"/>
        <v>6</v>
      </c>
      <c r="F13" s="411">
        <f t="shared" si="3"/>
        <v>5</v>
      </c>
      <c r="G13" s="412">
        <v>0</v>
      </c>
      <c r="H13" s="411">
        <v>5</v>
      </c>
      <c r="I13" s="501">
        <f t="shared" si="4"/>
        <v>0</v>
      </c>
      <c r="J13" s="414">
        <v>0</v>
      </c>
      <c r="K13" s="415">
        <v>0</v>
      </c>
      <c r="L13" s="411">
        <f t="shared" si="5"/>
        <v>1</v>
      </c>
      <c r="M13" s="412">
        <v>0</v>
      </c>
      <c r="N13" s="375">
        <v>1</v>
      </c>
    </row>
    <row r="14" spans="1:14" ht="24.6" customHeight="1">
      <c r="A14" s="3433"/>
      <c r="B14" s="978" t="s">
        <v>3933</v>
      </c>
      <c r="C14" s="409">
        <f t="shared" si="1"/>
        <v>0</v>
      </c>
      <c r="D14" s="409">
        <f t="shared" si="2"/>
        <v>0</v>
      </c>
      <c r="E14" s="410">
        <f t="shared" si="2"/>
        <v>0</v>
      </c>
      <c r="F14" s="411">
        <f t="shared" si="3"/>
        <v>0</v>
      </c>
      <c r="G14" s="412">
        <v>0</v>
      </c>
      <c r="H14" s="411">
        <v>0</v>
      </c>
      <c r="I14" s="501">
        <f t="shared" si="4"/>
        <v>0</v>
      </c>
      <c r="J14" s="414">
        <v>0</v>
      </c>
      <c r="K14" s="415">
        <v>0</v>
      </c>
      <c r="L14" s="411">
        <f t="shared" si="5"/>
        <v>0</v>
      </c>
      <c r="M14" s="412">
        <v>0</v>
      </c>
      <c r="N14" s="375">
        <v>0</v>
      </c>
    </row>
    <row r="15" spans="1:14" ht="24.6" customHeight="1">
      <c r="A15" s="3576"/>
      <c r="B15" s="979" t="s">
        <v>1616</v>
      </c>
      <c r="C15" s="635">
        <f t="shared" si="1"/>
        <v>192</v>
      </c>
      <c r="D15" s="635">
        <f t="shared" si="2"/>
        <v>127</v>
      </c>
      <c r="E15" s="636">
        <f t="shared" si="2"/>
        <v>65</v>
      </c>
      <c r="F15" s="639">
        <f t="shared" si="3"/>
        <v>161</v>
      </c>
      <c r="G15" s="638">
        <v>106</v>
      </c>
      <c r="H15" s="639">
        <v>55</v>
      </c>
      <c r="I15" s="846">
        <f t="shared" si="4"/>
        <v>0</v>
      </c>
      <c r="J15" s="641">
        <v>0</v>
      </c>
      <c r="K15" s="642">
        <v>0</v>
      </c>
      <c r="L15" s="639">
        <f t="shared" si="5"/>
        <v>31</v>
      </c>
      <c r="M15" s="638">
        <v>21</v>
      </c>
      <c r="N15" s="365">
        <v>10</v>
      </c>
    </row>
    <row r="16" spans="1:14" ht="24.6" customHeight="1">
      <c r="A16" s="3441" t="s">
        <v>1712</v>
      </c>
      <c r="B16" s="977" t="s">
        <v>1239</v>
      </c>
      <c r="C16" s="474">
        <f t="shared" ref="C16:N16" si="6">SUM(C17:C27)</f>
        <v>143</v>
      </c>
      <c r="D16" s="474">
        <f t="shared" si="6"/>
        <v>80</v>
      </c>
      <c r="E16" s="476">
        <f t="shared" si="6"/>
        <v>63</v>
      </c>
      <c r="F16" s="479">
        <f t="shared" si="6"/>
        <v>143</v>
      </c>
      <c r="G16" s="478">
        <f t="shared" si="6"/>
        <v>80</v>
      </c>
      <c r="H16" s="479">
        <f t="shared" si="6"/>
        <v>63</v>
      </c>
      <c r="I16" s="477">
        <f t="shared" si="6"/>
        <v>0</v>
      </c>
      <c r="J16" s="498">
        <f t="shared" si="6"/>
        <v>0</v>
      </c>
      <c r="K16" s="500">
        <f t="shared" si="6"/>
        <v>0</v>
      </c>
      <c r="L16" s="479">
        <f t="shared" si="6"/>
        <v>0</v>
      </c>
      <c r="M16" s="478">
        <f t="shared" si="6"/>
        <v>0</v>
      </c>
      <c r="N16" s="367">
        <f t="shared" si="6"/>
        <v>0</v>
      </c>
    </row>
    <row r="17" spans="1:14" ht="24.6" customHeight="1">
      <c r="A17" s="3433"/>
      <c r="B17" s="978" t="s">
        <v>3922</v>
      </c>
      <c r="C17" s="409">
        <f t="shared" ref="C17:C27" si="7">D17+E17</f>
        <v>3</v>
      </c>
      <c r="D17" s="409">
        <f t="shared" ref="D17:E27" si="8">G17+J17+M17</f>
        <v>2</v>
      </c>
      <c r="E17" s="410">
        <f t="shared" si="8"/>
        <v>1</v>
      </c>
      <c r="F17" s="411">
        <f t="shared" ref="F17:F27" si="9">G17+H17</f>
        <v>3</v>
      </c>
      <c r="G17" s="412">
        <v>2</v>
      </c>
      <c r="H17" s="501">
        <v>1</v>
      </c>
      <c r="I17" s="414">
        <f t="shared" ref="I17:I27" si="10">J17+K17</f>
        <v>0</v>
      </c>
      <c r="J17" s="414">
        <v>0</v>
      </c>
      <c r="K17" s="415">
        <v>0</v>
      </c>
      <c r="L17" s="411">
        <f t="shared" ref="L17:L27" si="11">M17+N17</f>
        <v>0</v>
      </c>
      <c r="M17" s="412">
        <v>0</v>
      </c>
      <c r="N17" s="375">
        <v>0</v>
      </c>
    </row>
    <row r="18" spans="1:14" ht="24.6" customHeight="1">
      <c r="A18" s="3433"/>
      <c r="B18" s="978" t="s">
        <v>3923</v>
      </c>
      <c r="C18" s="409">
        <f t="shared" si="7"/>
        <v>0</v>
      </c>
      <c r="D18" s="409">
        <f t="shared" si="8"/>
        <v>0</v>
      </c>
      <c r="E18" s="410">
        <f t="shared" si="8"/>
        <v>0</v>
      </c>
      <c r="F18" s="411">
        <f t="shared" si="9"/>
        <v>0</v>
      </c>
      <c r="G18" s="412">
        <v>0</v>
      </c>
      <c r="H18" s="501">
        <v>0</v>
      </c>
      <c r="I18" s="414">
        <f t="shared" si="10"/>
        <v>0</v>
      </c>
      <c r="J18" s="414">
        <v>0</v>
      </c>
      <c r="K18" s="415">
        <v>0</v>
      </c>
      <c r="L18" s="411">
        <f t="shared" si="11"/>
        <v>0</v>
      </c>
      <c r="M18" s="412">
        <v>0</v>
      </c>
      <c r="N18" s="375">
        <v>0</v>
      </c>
    </row>
    <row r="19" spans="1:14" ht="24.6" customHeight="1">
      <c r="A19" s="3433"/>
      <c r="B19" s="978" t="s">
        <v>3925</v>
      </c>
      <c r="C19" s="409">
        <f t="shared" si="7"/>
        <v>9</v>
      </c>
      <c r="D19" s="409">
        <f t="shared" si="8"/>
        <v>8</v>
      </c>
      <c r="E19" s="410">
        <f t="shared" si="8"/>
        <v>1</v>
      </c>
      <c r="F19" s="411">
        <f t="shared" si="9"/>
        <v>9</v>
      </c>
      <c r="G19" s="412">
        <v>8</v>
      </c>
      <c r="H19" s="501">
        <v>1</v>
      </c>
      <c r="I19" s="414">
        <f t="shared" si="10"/>
        <v>0</v>
      </c>
      <c r="J19" s="414">
        <v>0</v>
      </c>
      <c r="K19" s="415">
        <v>0</v>
      </c>
      <c r="L19" s="411">
        <f t="shared" si="11"/>
        <v>0</v>
      </c>
      <c r="M19" s="412">
        <v>0</v>
      </c>
      <c r="N19" s="375">
        <v>0</v>
      </c>
    </row>
    <row r="20" spans="1:14" ht="24.6" customHeight="1">
      <c r="A20" s="3433"/>
      <c r="B20" s="978" t="s">
        <v>3926</v>
      </c>
      <c r="C20" s="409">
        <f t="shared" si="7"/>
        <v>0</v>
      </c>
      <c r="D20" s="409">
        <f t="shared" si="8"/>
        <v>0</v>
      </c>
      <c r="E20" s="410">
        <f t="shared" si="8"/>
        <v>0</v>
      </c>
      <c r="F20" s="411">
        <f t="shared" si="9"/>
        <v>0</v>
      </c>
      <c r="G20" s="412">
        <v>0</v>
      </c>
      <c r="H20" s="501">
        <v>0</v>
      </c>
      <c r="I20" s="414">
        <f t="shared" si="10"/>
        <v>0</v>
      </c>
      <c r="J20" s="414">
        <v>0</v>
      </c>
      <c r="K20" s="415">
        <v>0</v>
      </c>
      <c r="L20" s="411">
        <f t="shared" si="11"/>
        <v>0</v>
      </c>
      <c r="M20" s="412">
        <v>0</v>
      </c>
      <c r="N20" s="375">
        <v>0</v>
      </c>
    </row>
    <row r="21" spans="1:14" ht="24.6" customHeight="1">
      <c r="A21" s="3433"/>
      <c r="B21" s="978" t="s">
        <v>3928</v>
      </c>
      <c r="C21" s="409">
        <f t="shared" si="7"/>
        <v>0</v>
      </c>
      <c r="D21" s="409">
        <f t="shared" si="8"/>
        <v>0</v>
      </c>
      <c r="E21" s="410">
        <f t="shared" si="8"/>
        <v>0</v>
      </c>
      <c r="F21" s="411">
        <f t="shared" si="9"/>
        <v>0</v>
      </c>
      <c r="G21" s="412">
        <v>0</v>
      </c>
      <c r="H21" s="501">
        <v>0</v>
      </c>
      <c r="I21" s="414">
        <f t="shared" si="10"/>
        <v>0</v>
      </c>
      <c r="J21" s="414">
        <v>0</v>
      </c>
      <c r="K21" s="415">
        <v>0</v>
      </c>
      <c r="L21" s="411">
        <f t="shared" si="11"/>
        <v>0</v>
      </c>
      <c r="M21" s="412">
        <v>0</v>
      </c>
      <c r="N21" s="375">
        <v>0</v>
      </c>
    </row>
    <row r="22" spans="1:14" ht="24.6" customHeight="1">
      <c r="A22" s="3433"/>
      <c r="B22" s="978" t="s">
        <v>3929</v>
      </c>
      <c r="C22" s="409">
        <f t="shared" si="7"/>
        <v>101</v>
      </c>
      <c r="D22" s="409">
        <f t="shared" si="8"/>
        <v>57</v>
      </c>
      <c r="E22" s="410">
        <f t="shared" si="8"/>
        <v>44</v>
      </c>
      <c r="F22" s="411">
        <f t="shared" si="9"/>
        <v>101</v>
      </c>
      <c r="G22" s="412">
        <v>57</v>
      </c>
      <c r="H22" s="501">
        <v>44</v>
      </c>
      <c r="I22" s="414">
        <f t="shared" si="10"/>
        <v>0</v>
      </c>
      <c r="J22" s="414">
        <v>0</v>
      </c>
      <c r="K22" s="415">
        <v>0</v>
      </c>
      <c r="L22" s="411">
        <f t="shared" si="11"/>
        <v>0</v>
      </c>
      <c r="M22" s="412">
        <v>0</v>
      </c>
      <c r="N22" s="375">
        <v>0</v>
      </c>
    </row>
    <row r="23" spans="1:14" ht="24.6" customHeight="1">
      <c r="A23" s="3433"/>
      <c r="B23" s="978" t="s">
        <v>3931</v>
      </c>
      <c r="C23" s="409">
        <f t="shared" si="7"/>
        <v>0</v>
      </c>
      <c r="D23" s="409">
        <f t="shared" si="8"/>
        <v>0</v>
      </c>
      <c r="E23" s="410">
        <f t="shared" si="8"/>
        <v>0</v>
      </c>
      <c r="F23" s="411">
        <f t="shared" si="9"/>
        <v>0</v>
      </c>
      <c r="G23" s="412">
        <v>0</v>
      </c>
      <c r="H23" s="501">
        <v>0</v>
      </c>
      <c r="I23" s="414">
        <f t="shared" si="10"/>
        <v>0</v>
      </c>
      <c r="J23" s="414">
        <v>0</v>
      </c>
      <c r="K23" s="415">
        <v>0</v>
      </c>
      <c r="L23" s="411">
        <f t="shared" si="11"/>
        <v>0</v>
      </c>
      <c r="M23" s="412">
        <v>0</v>
      </c>
      <c r="N23" s="375">
        <v>0</v>
      </c>
    </row>
    <row r="24" spans="1:14" ht="24.6" customHeight="1">
      <c r="A24" s="3433"/>
      <c r="B24" s="978" t="s">
        <v>3932</v>
      </c>
      <c r="C24" s="409">
        <f t="shared" si="7"/>
        <v>8</v>
      </c>
      <c r="D24" s="409">
        <f t="shared" si="8"/>
        <v>0</v>
      </c>
      <c r="E24" s="410">
        <f t="shared" si="8"/>
        <v>8</v>
      </c>
      <c r="F24" s="411">
        <f t="shared" si="9"/>
        <v>8</v>
      </c>
      <c r="G24" s="412">
        <v>0</v>
      </c>
      <c r="H24" s="501">
        <v>8</v>
      </c>
      <c r="I24" s="414">
        <f t="shared" si="10"/>
        <v>0</v>
      </c>
      <c r="J24" s="414">
        <v>0</v>
      </c>
      <c r="K24" s="415">
        <v>0</v>
      </c>
      <c r="L24" s="411">
        <f t="shared" si="11"/>
        <v>0</v>
      </c>
      <c r="M24" s="412">
        <v>0</v>
      </c>
      <c r="N24" s="375">
        <v>0</v>
      </c>
    </row>
    <row r="25" spans="1:14" ht="24.6" customHeight="1">
      <c r="A25" s="3433"/>
      <c r="B25" s="978" t="s">
        <v>2940</v>
      </c>
      <c r="C25" s="409">
        <f t="shared" si="7"/>
        <v>1</v>
      </c>
      <c r="D25" s="409">
        <f t="shared" si="8"/>
        <v>0</v>
      </c>
      <c r="E25" s="410">
        <f t="shared" si="8"/>
        <v>1</v>
      </c>
      <c r="F25" s="411">
        <f t="shared" si="9"/>
        <v>1</v>
      </c>
      <c r="G25" s="412">
        <v>0</v>
      </c>
      <c r="H25" s="501">
        <v>1</v>
      </c>
      <c r="I25" s="414">
        <f t="shared" si="10"/>
        <v>0</v>
      </c>
      <c r="J25" s="414">
        <v>0</v>
      </c>
      <c r="K25" s="415">
        <v>0</v>
      </c>
      <c r="L25" s="411">
        <f t="shared" si="11"/>
        <v>0</v>
      </c>
      <c r="M25" s="412">
        <v>0</v>
      </c>
      <c r="N25" s="375">
        <v>0</v>
      </c>
    </row>
    <row r="26" spans="1:14" ht="24.6" customHeight="1">
      <c r="A26" s="3433"/>
      <c r="B26" s="978" t="s">
        <v>3933</v>
      </c>
      <c r="C26" s="409">
        <f t="shared" si="7"/>
        <v>0</v>
      </c>
      <c r="D26" s="409">
        <f t="shared" si="8"/>
        <v>0</v>
      </c>
      <c r="E26" s="410">
        <f t="shared" si="8"/>
        <v>0</v>
      </c>
      <c r="F26" s="411">
        <f t="shared" si="9"/>
        <v>0</v>
      </c>
      <c r="G26" s="412">
        <v>0</v>
      </c>
      <c r="H26" s="501">
        <v>0</v>
      </c>
      <c r="I26" s="414">
        <f t="shared" si="10"/>
        <v>0</v>
      </c>
      <c r="J26" s="414">
        <v>0</v>
      </c>
      <c r="K26" s="415">
        <v>0</v>
      </c>
      <c r="L26" s="411">
        <f t="shared" si="11"/>
        <v>0</v>
      </c>
      <c r="M26" s="412">
        <v>0</v>
      </c>
      <c r="N26" s="375">
        <v>0</v>
      </c>
    </row>
    <row r="27" spans="1:14" ht="24.6" customHeight="1">
      <c r="A27" s="3576"/>
      <c r="B27" s="978" t="s">
        <v>1616</v>
      </c>
      <c r="C27" s="635">
        <f t="shared" si="7"/>
        <v>21</v>
      </c>
      <c r="D27" s="635">
        <f t="shared" si="8"/>
        <v>13</v>
      </c>
      <c r="E27" s="636">
        <f t="shared" si="8"/>
        <v>8</v>
      </c>
      <c r="F27" s="639">
        <f t="shared" si="9"/>
        <v>21</v>
      </c>
      <c r="G27" s="638">
        <v>13</v>
      </c>
      <c r="H27" s="846">
        <v>8</v>
      </c>
      <c r="I27" s="641">
        <f t="shared" si="10"/>
        <v>0</v>
      </c>
      <c r="J27" s="641">
        <v>0</v>
      </c>
      <c r="K27" s="642">
        <v>0</v>
      </c>
      <c r="L27" s="639">
        <f t="shared" si="11"/>
        <v>0</v>
      </c>
      <c r="M27" s="638">
        <v>0</v>
      </c>
      <c r="N27" s="365">
        <v>0</v>
      </c>
    </row>
    <row r="28" spans="1:14" ht="24.6" customHeight="1">
      <c r="A28" s="3441" t="s">
        <v>611</v>
      </c>
      <c r="B28" s="977" t="s">
        <v>1239</v>
      </c>
      <c r="C28" s="474">
        <f t="shared" ref="C28:N28" si="12">SUM(C29:C39)</f>
        <v>332</v>
      </c>
      <c r="D28" s="474">
        <f t="shared" si="12"/>
        <v>191</v>
      </c>
      <c r="E28" s="476">
        <f t="shared" si="12"/>
        <v>141</v>
      </c>
      <c r="F28" s="479">
        <f t="shared" si="12"/>
        <v>84</v>
      </c>
      <c r="G28" s="478">
        <f t="shared" si="12"/>
        <v>45</v>
      </c>
      <c r="H28" s="477">
        <f t="shared" si="12"/>
        <v>39</v>
      </c>
      <c r="I28" s="498">
        <f t="shared" si="12"/>
        <v>0</v>
      </c>
      <c r="J28" s="498">
        <f t="shared" si="12"/>
        <v>0</v>
      </c>
      <c r="K28" s="500">
        <f t="shared" si="12"/>
        <v>0</v>
      </c>
      <c r="L28" s="479">
        <f t="shared" si="12"/>
        <v>248</v>
      </c>
      <c r="M28" s="478">
        <f t="shared" si="12"/>
        <v>146</v>
      </c>
      <c r="N28" s="367">
        <f t="shared" si="12"/>
        <v>102</v>
      </c>
    </row>
    <row r="29" spans="1:14" ht="24.6" customHeight="1">
      <c r="A29" s="3433"/>
      <c r="B29" s="978" t="s">
        <v>3922</v>
      </c>
      <c r="C29" s="409">
        <f t="shared" ref="C29:C39" si="13">D29+E29</f>
        <v>1</v>
      </c>
      <c r="D29" s="409">
        <f t="shared" ref="D29:E39" si="14">G29+J29+M29</f>
        <v>1</v>
      </c>
      <c r="E29" s="410">
        <f t="shared" si="14"/>
        <v>0</v>
      </c>
      <c r="F29" s="411">
        <f t="shared" ref="F29:F39" si="15">G29+H29</f>
        <v>0</v>
      </c>
      <c r="G29" s="412">
        <v>0</v>
      </c>
      <c r="H29" s="501">
        <v>0</v>
      </c>
      <c r="I29" s="414">
        <f t="shared" ref="I29:I39" si="16">J29+K29</f>
        <v>0</v>
      </c>
      <c r="J29" s="414">
        <v>0</v>
      </c>
      <c r="K29" s="415">
        <v>0</v>
      </c>
      <c r="L29" s="411">
        <f t="shared" ref="L29:L39" si="17">M29+N29</f>
        <v>1</v>
      </c>
      <c r="M29" s="412">
        <v>1</v>
      </c>
      <c r="N29" s="375">
        <v>0</v>
      </c>
    </row>
    <row r="30" spans="1:14" ht="24.6" customHeight="1">
      <c r="A30" s="3433"/>
      <c r="B30" s="978" t="s">
        <v>3923</v>
      </c>
      <c r="C30" s="409">
        <f t="shared" si="13"/>
        <v>0</v>
      </c>
      <c r="D30" s="409">
        <f t="shared" si="14"/>
        <v>0</v>
      </c>
      <c r="E30" s="410">
        <f t="shared" si="14"/>
        <v>0</v>
      </c>
      <c r="F30" s="411">
        <f t="shared" si="15"/>
        <v>0</v>
      </c>
      <c r="G30" s="412">
        <v>0</v>
      </c>
      <c r="H30" s="501">
        <v>0</v>
      </c>
      <c r="I30" s="414">
        <f t="shared" si="16"/>
        <v>0</v>
      </c>
      <c r="J30" s="414">
        <v>0</v>
      </c>
      <c r="K30" s="415">
        <v>0</v>
      </c>
      <c r="L30" s="411">
        <f t="shared" si="17"/>
        <v>0</v>
      </c>
      <c r="M30" s="412">
        <v>0</v>
      </c>
      <c r="N30" s="375">
        <v>0</v>
      </c>
    </row>
    <row r="31" spans="1:14" ht="24.6" customHeight="1">
      <c r="A31" s="3433"/>
      <c r="B31" s="978" t="s">
        <v>3925</v>
      </c>
      <c r="C31" s="409">
        <f t="shared" si="13"/>
        <v>3</v>
      </c>
      <c r="D31" s="409">
        <f t="shared" si="14"/>
        <v>3</v>
      </c>
      <c r="E31" s="410">
        <f t="shared" si="14"/>
        <v>0</v>
      </c>
      <c r="F31" s="411">
        <f t="shared" si="15"/>
        <v>1</v>
      </c>
      <c r="G31" s="412">
        <v>1</v>
      </c>
      <c r="H31" s="501">
        <v>0</v>
      </c>
      <c r="I31" s="414">
        <f t="shared" si="16"/>
        <v>0</v>
      </c>
      <c r="J31" s="414">
        <v>0</v>
      </c>
      <c r="K31" s="415">
        <v>0</v>
      </c>
      <c r="L31" s="411">
        <f t="shared" si="17"/>
        <v>2</v>
      </c>
      <c r="M31" s="412">
        <v>2</v>
      </c>
      <c r="N31" s="375">
        <v>0</v>
      </c>
    </row>
    <row r="32" spans="1:14" ht="24.6" customHeight="1">
      <c r="A32" s="3433"/>
      <c r="B32" s="978" t="s">
        <v>3926</v>
      </c>
      <c r="C32" s="409">
        <f t="shared" si="13"/>
        <v>0</v>
      </c>
      <c r="D32" s="409">
        <f t="shared" si="14"/>
        <v>0</v>
      </c>
      <c r="E32" s="410">
        <f t="shared" si="14"/>
        <v>0</v>
      </c>
      <c r="F32" s="411">
        <f t="shared" si="15"/>
        <v>0</v>
      </c>
      <c r="G32" s="412">
        <v>0</v>
      </c>
      <c r="H32" s="501">
        <v>0</v>
      </c>
      <c r="I32" s="414">
        <f t="shared" si="16"/>
        <v>0</v>
      </c>
      <c r="J32" s="414">
        <v>0</v>
      </c>
      <c r="K32" s="415">
        <v>0</v>
      </c>
      <c r="L32" s="411">
        <f t="shared" si="17"/>
        <v>0</v>
      </c>
      <c r="M32" s="412">
        <v>0</v>
      </c>
      <c r="N32" s="375">
        <v>0</v>
      </c>
    </row>
    <row r="33" spans="1:14" ht="24.6" customHeight="1">
      <c r="A33" s="3433"/>
      <c r="B33" s="978" t="s">
        <v>3928</v>
      </c>
      <c r="C33" s="409">
        <f t="shared" si="13"/>
        <v>0</v>
      </c>
      <c r="D33" s="409">
        <f t="shared" si="14"/>
        <v>0</v>
      </c>
      <c r="E33" s="410">
        <f t="shared" si="14"/>
        <v>0</v>
      </c>
      <c r="F33" s="411">
        <f t="shared" si="15"/>
        <v>0</v>
      </c>
      <c r="G33" s="412">
        <v>0</v>
      </c>
      <c r="H33" s="501">
        <v>0</v>
      </c>
      <c r="I33" s="414">
        <f t="shared" si="16"/>
        <v>0</v>
      </c>
      <c r="J33" s="414">
        <v>0</v>
      </c>
      <c r="K33" s="415">
        <v>0</v>
      </c>
      <c r="L33" s="411">
        <f t="shared" si="17"/>
        <v>0</v>
      </c>
      <c r="M33" s="412">
        <v>0</v>
      </c>
      <c r="N33" s="375">
        <v>0</v>
      </c>
    </row>
    <row r="34" spans="1:14" ht="24.6" customHeight="1">
      <c r="A34" s="3433"/>
      <c r="B34" s="978" t="s">
        <v>3929</v>
      </c>
      <c r="C34" s="409">
        <f t="shared" si="13"/>
        <v>49</v>
      </c>
      <c r="D34" s="409">
        <f t="shared" si="14"/>
        <v>26</v>
      </c>
      <c r="E34" s="410">
        <f t="shared" si="14"/>
        <v>23</v>
      </c>
      <c r="F34" s="411">
        <f t="shared" si="15"/>
        <v>12</v>
      </c>
      <c r="G34" s="412">
        <v>6</v>
      </c>
      <c r="H34" s="501">
        <v>6</v>
      </c>
      <c r="I34" s="414">
        <f t="shared" si="16"/>
        <v>0</v>
      </c>
      <c r="J34" s="414">
        <v>0</v>
      </c>
      <c r="K34" s="415">
        <v>0</v>
      </c>
      <c r="L34" s="411">
        <f t="shared" si="17"/>
        <v>37</v>
      </c>
      <c r="M34" s="412">
        <v>20</v>
      </c>
      <c r="N34" s="375">
        <v>17</v>
      </c>
    </row>
    <row r="35" spans="1:14" ht="24.6" customHeight="1">
      <c r="A35" s="3433"/>
      <c r="B35" s="978" t="s">
        <v>3931</v>
      </c>
      <c r="C35" s="409">
        <f t="shared" si="13"/>
        <v>0</v>
      </c>
      <c r="D35" s="409">
        <f t="shared" si="14"/>
        <v>0</v>
      </c>
      <c r="E35" s="410">
        <f t="shared" si="14"/>
        <v>0</v>
      </c>
      <c r="F35" s="411">
        <f t="shared" si="15"/>
        <v>0</v>
      </c>
      <c r="G35" s="412">
        <v>0</v>
      </c>
      <c r="H35" s="501">
        <v>0</v>
      </c>
      <c r="I35" s="414">
        <f t="shared" si="16"/>
        <v>0</v>
      </c>
      <c r="J35" s="414">
        <v>0</v>
      </c>
      <c r="K35" s="415">
        <v>0</v>
      </c>
      <c r="L35" s="411">
        <f t="shared" si="17"/>
        <v>0</v>
      </c>
      <c r="M35" s="412">
        <v>0</v>
      </c>
      <c r="N35" s="375">
        <v>0</v>
      </c>
    </row>
    <row r="36" spans="1:14" ht="24.6" customHeight="1">
      <c r="A36" s="3433"/>
      <c r="B36" s="978" t="s">
        <v>3932</v>
      </c>
      <c r="C36" s="409">
        <f t="shared" si="13"/>
        <v>0</v>
      </c>
      <c r="D36" s="409">
        <f t="shared" si="14"/>
        <v>0</v>
      </c>
      <c r="E36" s="410">
        <f t="shared" si="14"/>
        <v>0</v>
      </c>
      <c r="F36" s="411">
        <f t="shared" si="15"/>
        <v>0</v>
      </c>
      <c r="G36" s="412">
        <v>0</v>
      </c>
      <c r="H36" s="501">
        <v>0</v>
      </c>
      <c r="I36" s="414">
        <f t="shared" si="16"/>
        <v>0</v>
      </c>
      <c r="J36" s="414">
        <v>0</v>
      </c>
      <c r="K36" s="415">
        <v>0</v>
      </c>
      <c r="L36" s="411">
        <f t="shared" si="17"/>
        <v>0</v>
      </c>
      <c r="M36" s="412">
        <v>0</v>
      </c>
      <c r="N36" s="375">
        <v>0</v>
      </c>
    </row>
    <row r="37" spans="1:14" ht="24.6" customHeight="1">
      <c r="A37" s="3433"/>
      <c r="B37" s="978" t="s">
        <v>2940</v>
      </c>
      <c r="C37" s="409">
        <f t="shared" si="13"/>
        <v>1</v>
      </c>
      <c r="D37" s="409">
        <f t="shared" si="14"/>
        <v>0</v>
      </c>
      <c r="E37" s="410">
        <f t="shared" si="14"/>
        <v>1</v>
      </c>
      <c r="F37" s="411">
        <f t="shared" si="15"/>
        <v>1</v>
      </c>
      <c r="G37" s="412">
        <v>0</v>
      </c>
      <c r="H37" s="501">
        <v>1</v>
      </c>
      <c r="I37" s="414">
        <f t="shared" si="16"/>
        <v>0</v>
      </c>
      <c r="J37" s="414">
        <v>0</v>
      </c>
      <c r="K37" s="415">
        <v>0</v>
      </c>
      <c r="L37" s="411">
        <f t="shared" si="17"/>
        <v>0</v>
      </c>
      <c r="M37" s="412">
        <v>0</v>
      </c>
      <c r="N37" s="375">
        <v>0</v>
      </c>
    </row>
    <row r="38" spans="1:14" ht="24.6" customHeight="1">
      <c r="A38" s="3433"/>
      <c r="B38" s="978" t="s">
        <v>3933</v>
      </c>
      <c r="C38" s="409">
        <f t="shared" si="13"/>
        <v>0</v>
      </c>
      <c r="D38" s="409">
        <f t="shared" si="14"/>
        <v>0</v>
      </c>
      <c r="E38" s="410">
        <f t="shared" si="14"/>
        <v>0</v>
      </c>
      <c r="F38" s="411">
        <f t="shared" si="15"/>
        <v>0</v>
      </c>
      <c r="G38" s="412">
        <v>0</v>
      </c>
      <c r="H38" s="501">
        <v>0</v>
      </c>
      <c r="I38" s="414">
        <f t="shared" si="16"/>
        <v>0</v>
      </c>
      <c r="J38" s="414">
        <v>0</v>
      </c>
      <c r="K38" s="415">
        <v>0</v>
      </c>
      <c r="L38" s="411">
        <f t="shared" si="17"/>
        <v>0</v>
      </c>
      <c r="M38" s="412">
        <v>0</v>
      </c>
      <c r="N38" s="375">
        <v>0</v>
      </c>
    </row>
    <row r="39" spans="1:14" ht="24.6" customHeight="1">
      <c r="A39" s="3576"/>
      <c r="B39" s="979" t="s">
        <v>1616</v>
      </c>
      <c r="C39" s="635">
        <f t="shared" si="13"/>
        <v>278</v>
      </c>
      <c r="D39" s="635">
        <f t="shared" si="14"/>
        <v>161</v>
      </c>
      <c r="E39" s="636">
        <f t="shared" si="14"/>
        <v>117</v>
      </c>
      <c r="F39" s="639">
        <f t="shared" si="15"/>
        <v>70</v>
      </c>
      <c r="G39" s="638">
        <v>38</v>
      </c>
      <c r="H39" s="846">
        <v>32</v>
      </c>
      <c r="I39" s="641">
        <f t="shared" si="16"/>
        <v>0</v>
      </c>
      <c r="J39" s="641">
        <v>0</v>
      </c>
      <c r="K39" s="642">
        <v>0</v>
      </c>
      <c r="L39" s="639">
        <f t="shared" si="17"/>
        <v>208</v>
      </c>
      <c r="M39" s="638">
        <v>123</v>
      </c>
      <c r="N39" s="365">
        <v>85</v>
      </c>
    </row>
    <row r="40" spans="1:14" ht="24.6" customHeight="1">
      <c r="A40" s="3441" t="s">
        <v>1715</v>
      </c>
      <c r="B40" s="977" t="s">
        <v>1239</v>
      </c>
      <c r="C40" s="474">
        <f t="shared" ref="C40:N40" si="18">SUM(C41:C51)</f>
        <v>17</v>
      </c>
      <c r="D40" s="474">
        <f t="shared" si="18"/>
        <v>9</v>
      </c>
      <c r="E40" s="476">
        <f t="shared" si="18"/>
        <v>8</v>
      </c>
      <c r="F40" s="479">
        <f t="shared" si="18"/>
        <v>17</v>
      </c>
      <c r="G40" s="478">
        <f t="shared" si="18"/>
        <v>9</v>
      </c>
      <c r="H40" s="477">
        <f t="shared" si="18"/>
        <v>8</v>
      </c>
      <c r="I40" s="498">
        <f t="shared" si="18"/>
        <v>0</v>
      </c>
      <c r="J40" s="498">
        <f t="shared" si="18"/>
        <v>0</v>
      </c>
      <c r="K40" s="500">
        <f t="shared" si="18"/>
        <v>0</v>
      </c>
      <c r="L40" s="479">
        <f t="shared" si="18"/>
        <v>0</v>
      </c>
      <c r="M40" s="478">
        <f t="shared" si="18"/>
        <v>0</v>
      </c>
      <c r="N40" s="367">
        <f t="shared" si="18"/>
        <v>0</v>
      </c>
    </row>
    <row r="41" spans="1:14" ht="24.6" customHeight="1">
      <c r="A41" s="3433"/>
      <c r="B41" s="978" t="s">
        <v>3922</v>
      </c>
      <c r="C41" s="409">
        <f t="shared" ref="C41:C51" si="19">D41+E41</f>
        <v>0</v>
      </c>
      <c r="D41" s="409">
        <f t="shared" ref="D41:E51" si="20">G41+J41+M41</f>
        <v>0</v>
      </c>
      <c r="E41" s="410">
        <f t="shared" si="20"/>
        <v>0</v>
      </c>
      <c r="F41" s="411">
        <f t="shared" ref="F41:F51" si="21">G41+H41</f>
        <v>0</v>
      </c>
      <c r="G41" s="412">
        <v>0</v>
      </c>
      <c r="H41" s="501">
        <v>0</v>
      </c>
      <c r="I41" s="414">
        <f t="shared" ref="I41:I51" si="22">J41+K41</f>
        <v>0</v>
      </c>
      <c r="J41" s="414">
        <v>0</v>
      </c>
      <c r="K41" s="415">
        <v>0</v>
      </c>
      <c r="L41" s="411">
        <f t="shared" ref="L41:L51" si="23">M41+N41</f>
        <v>0</v>
      </c>
      <c r="M41" s="412">
        <v>0</v>
      </c>
      <c r="N41" s="375">
        <v>0</v>
      </c>
    </row>
    <row r="42" spans="1:14" ht="24.6" customHeight="1">
      <c r="A42" s="3433"/>
      <c r="B42" s="978" t="s">
        <v>3923</v>
      </c>
      <c r="C42" s="409">
        <f t="shared" si="19"/>
        <v>0</v>
      </c>
      <c r="D42" s="409">
        <f t="shared" si="20"/>
        <v>0</v>
      </c>
      <c r="E42" s="410">
        <f t="shared" si="20"/>
        <v>0</v>
      </c>
      <c r="F42" s="411">
        <f t="shared" si="21"/>
        <v>0</v>
      </c>
      <c r="G42" s="412">
        <v>0</v>
      </c>
      <c r="H42" s="501">
        <v>0</v>
      </c>
      <c r="I42" s="414">
        <f t="shared" si="22"/>
        <v>0</v>
      </c>
      <c r="J42" s="414">
        <v>0</v>
      </c>
      <c r="K42" s="415">
        <v>0</v>
      </c>
      <c r="L42" s="411">
        <f t="shared" si="23"/>
        <v>0</v>
      </c>
      <c r="M42" s="412">
        <v>0</v>
      </c>
      <c r="N42" s="375">
        <v>0</v>
      </c>
    </row>
    <row r="43" spans="1:14" ht="24.6" customHeight="1">
      <c r="A43" s="3433"/>
      <c r="B43" s="978" t="s">
        <v>3925</v>
      </c>
      <c r="C43" s="409">
        <f t="shared" si="19"/>
        <v>0</v>
      </c>
      <c r="D43" s="409">
        <f t="shared" si="20"/>
        <v>0</v>
      </c>
      <c r="E43" s="410">
        <f t="shared" si="20"/>
        <v>0</v>
      </c>
      <c r="F43" s="411">
        <f t="shared" si="21"/>
        <v>0</v>
      </c>
      <c r="G43" s="412">
        <v>0</v>
      </c>
      <c r="H43" s="501">
        <v>0</v>
      </c>
      <c r="I43" s="414">
        <f t="shared" si="22"/>
        <v>0</v>
      </c>
      <c r="J43" s="414">
        <v>0</v>
      </c>
      <c r="K43" s="415">
        <v>0</v>
      </c>
      <c r="L43" s="411">
        <f t="shared" si="23"/>
        <v>0</v>
      </c>
      <c r="M43" s="412">
        <v>0</v>
      </c>
      <c r="N43" s="375">
        <v>0</v>
      </c>
    </row>
    <row r="44" spans="1:14" ht="24.6" customHeight="1">
      <c r="A44" s="3433"/>
      <c r="B44" s="978" t="s">
        <v>3926</v>
      </c>
      <c r="C44" s="409">
        <f t="shared" si="19"/>
        <v>0</v>
      </c>
      <c r="D44" s="409">
        <f t="shared" si="20"/>
        <v>0</v>
      </c>
      <c r="E44" s="410">
        <f t="shared" si="20"/>
        <v>0</v>
      </c>
      <c r="F44" s="411">
        <f t="shared" si="21"/>
        <v>0</v>
      </c>
      <c r="G44" s="412">
        <v>0</v>
      </c>
      <c r="H44" s="501">
        <v>0</v>
      </c>
      <c r="I44" s="414">
        <f t="shared" si="22"/>
        <v>0</v>
      </c>
      <c r="J44" s="414">
        <v>0</v>
      </c>
      <c r="K44" s="415">
        <v>0</v>
      </c>
      <c r="L44" s="411">
        <f t="shared" si="23"/>
        <v>0</v>
      </c>
      <c r="M44" s="412">
        <v>0</v>
      </c>
      <c r="N44" s="375">
        <v>0</v>
      </c>
    </row>
    <row r="45" spans="1:14" ht="24.6" customHeight="1">
      <c r="A45" s="3433"/>
      <c r="B45" s="978" t="s">
        <v>3928</v>
      </c>
      <c r="C45" s="409">
        <f t="shared" si="19"/>
        <v>0</v>
      </c>
      <c r="D45" s="409">
        <f t="shared" si="20"/>
        <v>0</v>
      </c>
      <c r="E45" s="410">
        <f t="shared" si="20"/>
        <v>0</v>
      </c>
      <c r="F45" s="411">
        <f t="shared" si="21"/>
        <v>0</v>
      </c>
      <c r="G45" s="412">
        <v>0</v>
      </c>
      <c r="H45" s="501">
        <v>0</v>
      </c>
      <c r="I45" s="414">
        <f t="shared" si="22"/>
        <v>0</v>
      </c>
      <c r="J45" s="414">
        <v>0</v>
      </c>
      <c r="K45" s="415">
        <v>0</v>
      </c>
      <c r="L45" s="411">
        <f t="shared" si="23"/>
        <v>0</v>
      </c>
      <c r="M45" s="412">
        <v>0</v>
      </c>
      <c r="N45" s="375">
        <v>0</v>
      </c>
    </row>
    <row r="46" spans="1:14" ht="24.6" customHeight="1">
      <c r="A46" s="3433"/>
      <c r="B46" s="978" t="s">
        <v>3929</v>
      </c>
      <c r="C46" s="409">
        <f t="shared" si="19"/>
        <v>0</v>
      </c>
      <c r="D46" s="409">
        <f t="shared" si="20"/>
        <v>0</v>
      </c>
      <c r="E46" s="410">
        <f t="shared" si="20"/>
        <v>0</v>
      </c>
      <c r="F46" s="411">
        <f t="shared" si="21"/>
        <v>0</v>
      </c>
      <c r="G46" s="412">
        <v>0</v>
      </c>
      <c r="H46" s="501">
        <v>0</v>
      </c>
      <c r="I46" s="414">
        <f t="shared" si="22"/>
        <v>0</v>
      </c>
      <c r="J46" s="414">
        <v>0</v>
      </c>
      <c r="K46" s="415">
        <v>0</v>
      </c>
      <c r="L46" s="411">
        <f t="shared" si="23"/>
        <v>0</v>
      </c>
      <c r="M46" s="412">
        <v>0</v>
      </c>
      <c r="N46" s="375">
        <v>0</v>
      </c>
    </row>
    <row r="47" spans="1:14" ht="24.6" customHeight="1">
      <c r="A47" s="3433"/>
      <c r="B47" s="978" t="s">
        <v>3931</v>
      </c>
      <c r="C47" s="409">
        <f t="shared" si="19"/>
        <v>0</v>
      </c>
      <c r="D47" s="409">
        <f t="shared" si="20"/>
        <v>0</v>
      </c>
      <c r="E47" s="410">
        <f t="shared" si="20"/>
        <v>0</v>
      </c>
      <c r="F47" s="411">
        <f t="shared" si="21"/>
        <v>0</v>
      </c>
      <c r="G47" s="412">
        <v>0</v>
      </c>
      <c r="H47" s="501">
        <v>0</v>
      </c>
      <c r="I47" s="414">
        <f t="shared" si="22"/>
        <v>0</v>
      </c>
      <c r="J47" s="414">
        <v>0</v>
      </c>
      <c r="K47" s="415">
        <v>0</v>
      </c>
      <c r="L47" s="411">
        <f t="shared" si="23"/>
        <v>0</v>
      </c>
      <c r="M47" s="412">
        <v>0</v>
      </c>
      <c r="N47" s="375">
        <v>0</v>
      </c>
    </row>
    <row r="48" spans="1:14" ht="24.6" customHeight="1">
      <c r="A48" s="3433"/>
      <c r="B48" s="978" t="s">
        <v>3932</v>
      </c>
      <c r="C48" s="409">
        <f t="shared" si="19"/>
        <v>0</v>
      </c>
      <c r="D48" s="409">
        <f t="shared" si="20"/>
        <v>0</v>
      </c>
      <c r="E48" s="410">
        <f t="shared" si="20"/>
        <v>0</v>
      </c>
      <c r="F48" s="411">
        <f t="shared" si="21"/>
        <v>0</v>
      </c>
      <c r="G48" s="412">
        <v>0</v>
      </c>
      <c r="H48" s="501">
        <v>0</v>
      </c>
      <c r="I48" s="414">
        <f t="shared" si="22"/>
        <v>0</v>
      </c>
      <c r="J48" s="414">
        <v>0</v>
      </c>
      <c r="K48" s="415">
        <v>0</v>
      </c>
      <c r="L48" s="411">
        <f t="shared" si="23"/>
        <v>0</v>
      </c>
      <c r="M48" s="412">
        <v>0</v>
      </c>
      <c r="N48" s="375">
        <v>0</v>
      </c>
    </row>
    <row r="49" spans="1:14" ht="24.6" customHeight="1">
      <c r="A49" s="3433"/>
      <c r="B49" s="978" t="s">
        <v>2940</v>
      </c>
      <c r="C49" s="409">
        <f t="shared" si="19"/>
        <v>0</v>
      </c>
      <c r="D49" s="409">
        <f t="shared" si="20"/>
        <v>0</v>
      </c>
      <c r="E49" s="410">
        <f t="shared" si="20"/>
        <v>0</v>
      </c>
      <c r="F49" s="411">
        <f t="shared" si="21"/>
        <v>0</v>
      </c>
      <c r="G49" s="412">
        <v>0</v>
      </c>
      <c r="H49" s="501">
        <v>0</v>
      </c>
      <c r="I49" s="414">
        <f t="shared" si="22"/>
        <v>0</v>
      </c>
      <c r="J49" s="414">
        <v>0</v>
      </c>
      <c r="K49" s="415">
        <v>0</v>
      </c>
      <c r="L49" s="411">
        <f t="shared" si="23"/>
        <v>0</v>
      </c>
      <c r="M49" s="412">
        <v>0</v>
      </c>
      <c r="N49" s="375">
        <v>0</v>
      </c>
    </row>
    <row r="50" spans="1:14" ht="24.6" customHeight="1">
      <c r="A50" s="3433"/>
      <c r="B50" s="978" t="s">
        <v>3933</v>
      </c>
      <c r="C50" s="409">
        <f t="shared" si="19"/>
        <v>0</v>
      </c>
      <c r="D50" s="409">
        <f t="shared" si="20"/>
        <v>0</v>
      </c>
      <c r="E50" s="410">
        <f t="shared" si="20"/>
        <v>0</v>
      </c>
      <c r="F50" s="411">
        <f t="shared" si="21"/>
        <v>0</v>
      </c>
      <c r="G50" s="412">
        <v>0</v>
      </c>
      <c r="H50" s="501">
        <v>0</v>
      </c>
      <c r="I50" s="414">
        <f t="shared" si="22"/>
        <v>0</v>
      </c>
      <c r="J50" s="414">
        <v>0</v>
      </c>
      <c r="K50" s="415">
        <v>0</v>
      </c>
      <c r="L50" s="411">
        <f t="shared" si="23"/>
        <v>0</v>
      </c>
      <c r="M50" s="412">
        <v>0</v>
      </c>
      <c r="N50" s="375">
        <v>0</v>
      </c>
    </row>
    <row r="51" spans="1:14" ht="24.6" customHeight="1">
      <c r="A51" s="3588"/>
      <c r="B51" s="980" t="s">
        <v>1616</v>
      </c>
      <c r="C51" s="503">
        <f t="shared" si="19"/>
        <v>17</v>
      </c>
      <c r="D51" s="503">
        <f t="shared" si="20"/>
        <v>9</v>
      </c>
      <c r="E51" s="504">
        <f t="shared" si="20"/>
        <v>8</v>
      </c>
      <c r="F51" s="681">
        <f t="shared" si="21"/>
        <v>17</v>
      </c>
      <c r="G51" s="506">
        <v>9</v>
      </c>
      <c r="H51" s="505">
        <v>8</v>
      </c>
      <c r="I51" s="507">
        <f t="shared" si="22"/>
        <v>0</v>
      </c>
      <c r="J51" s="507">
        <v>0</v>
      </c>
      <c r="K51" s="509">
        <v>0</v>
      </c>
      <c r="L51" s="681">
        <f t="shared" si="23"/>
        <v>0</v>
      </c>
      <c r="M51" s="506">
        <v>0</v>
      </c>
      <c r="N51" s="389">
        <v>0</v>
      </c>
    </row>
  </sheetData>
  <mergeCells count="9">
    <mergeCell ref="L2:N2"/>
    <mergeCell ref="A4:A15"/>
    <mergeCell ref="A16:A27"/>
    <mergeCell ref="A28:A39"/>
    <mergeCell ref="A40:A51"/>
    <mergeCell ref="A2:B3"/>
    <mergeCell ref="C2:E2"/>
    <mergeCell ref="F2:H2"/>
    <mergeCell ref="I2:K2"/>
  </mergeCells>
  <phoneticPr fontId="2"/>
  <pageMargins left="0.59055118110236227" right="0.59055118110236227" top="0.47244094488188981" bottom="0.39370078740157483" header="0.39370078740157483" footer="0.19685039370078741"/>
  <pageSetup paperSize="9" scale="65" orientation="portrait" blackAndWhite="1" r:id="rId1"/>
  <headerFooter alignWithMargins="0">
    <oddHeader>&amp;R&amp;12－高等学校－</oddHeader>
    <oddFooter>&amp;C&amp;16 23</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AC59"/>
  <sheetViews>
    <sheetView showGridLines="0" topLeftCell="A46" zoomScale="80" zoomScaleNormal="80" zoomScaleSheetLayoutView="90" workbookViewId="0">
      <selection activeCell="AH26" sqref="AH26"/>
    </sheetView>
  </sheetViews>
  <sheetFormatPr defaultColWidth="9" defaultRowHeight="13.5"/>
  <cols>
    <col min="1" max="1" width="5.375" style="312" customWidth="1"/>
    <col min="2" max="2" width="0.875" style="312" customWidth="1"/>
    <col min="3" max="3" width="5.625" style="758" customWidth="1"/>
    <col min="4" max="4" width="5.75" style="981" customWidth="1"/>
    <col min="5" max="5" width="0.875" style="312" customWidth="1"/>
    <col min="6" max="6" width="3.625" style="320" customWidth="1"/>
    <col min="7" max="7" width="4.375" style="320" customWidth="1"/>
    <col min="8" max="8" width="8.625" style="320" customWidth="1"/>
    <col min="9" max="12" width="3.375" style="320" customWidth="1"/>
    <col min="13" max="13" width="4.875" style="320" customWidth="1"/>
    <col min="14" max="14" width="3.375" style="320" customWidth="1"/>
    <col min="15" max="15" width="7.75" style="320" customWidth="1"/>
    <col min="16" max="18" width="6.125" style="312" customWidth="1"/>
    <col min="19" max="25" width="6.125" style="320" customWidth="1"/>
    <col min="26" max="27" width="6.125" style="312" customWidth="1"/>
    <col min="28" max="28" width="4.875" style="312" customWidth="1"/>
    <col min="29" max="29" width="9" style="312" customWidth="1"/>
    <col min="30" max="16384" width="9" style="108"/>
  </cols>
  <sheetData>
    <row r="1" spans="1:27" ht="15.75" customHeight="1" thickBot="1">
      <c r="A1" s="757"/>
    </row>
    <row r="2" spans="1:27" ht="21.95" customHeight="1">
      <c r="A2" s="3442" t="s">
        <v>2068</v>
      </c>
      <c r="B2" s="3302"/>
      <c r="C2" s="3302"/>
      <c r="D2" s="3302"/>
      <c r="E2" s="3302"/>
      <c r="F2" s="3302"/>
      <c r="G2" s="3302"/>
      <c r="H2" s="3302"/>
      <c r="I2" s="3302"/>
      <c r="J2" s="3302"/>
      <c r="K2" s="3302"/>
      <c r="L2" s="3302"/>
      <c r="M2" s="3302"/>
      <c r="N2" s="3302"/>
      <c r="O2" s="3303"/>
      <c r="P2" s="3794" t="s">
        <v>1630</v>
      </c>
      <c r="Q2" s="3795"/>
      <c r="R2" s="3959"/>
      <c r="S2" s="3796" t="s">
        <v>1469</v>
      </c>
      <c r="T2" s="3267"/>
      <c r="U2" s="3268"/>
      <c r="V2" s="3266" t="s">
        <v>1527</v>
      </c>
      <c r="W2" s="3267"/>
      <c r="X2" s="3268"/>
      <c r="Y2" s="3266" t="s">
        <v>2924</v>
      </c>
      <c r="Z2" s="3267"/>
      <c r="AA2" s="3271"/>
    </row>
    <row r="3" spans="1:27" ht="21.95" customHeight="1">
      <c r="A3" s="3995"/>
      <c r="B3" s="3530"/>
      <c r="C3" s="3530"/>
      <c r="D3" s="3530"/>
      <c r="E3" s="3530"/>
      <c r="F3" s="3530"/>
      <c r="G3" s="3530"/>
      <c r="H3" s="3530"/>
      <c r="I3" s="3530"/>
      <c r="J3" s="3530"/>
      <c r="K3" s="3530"/>
      <c r="L3" s="3530"/>
      <c r="M3" s="3530"/>
      <c r="N3" s="3530"/>
      <c r="O3" s="3531"/>
      <c r="P3" s="982" t="s">
        <v>4985</v>
      </c>
      <c r="Q3" s="983" t="s">
        <v>4986</v>
      </c>
      <c r="R3" s="984" t="s">
        <v>4987</v>
      </c>
      <c r="S3" s="985" t="s">
        <v>4985</v>
      </c>
      <c r="T3" s="986" t="s">
        <v>4986</v>
      </c>
      <c r="U3" s="987" t="s">
        <v>4987</v>
      </c>
      <c r="V3" s="988" t="s">
        <v>4985</v>
      </c>
      <c r="W3" s="986" t="s">
        <v>4986</v>
      </c>
      <c r="X3" s="987" t="s">
        <v>4987</v>
      </c>
      <c r="Y3" s="988" t="s">
        <v>4985</v>
      </c>
      <c r="Z3" s="986" t="s">
        <v>4986</v>
      </c>
      <c r="AA3" s="989" t="s">
        <v>4987</v>
      </c>
    </row>
    <row r="4" spans="1:27" ht="21" customHeight="1">
      <c r="A4" s="3703" t="s">
        <v>1716</v>
      </c>
      <c r="B4" s="990"/>
      <c r="C4" s="3424" t="s">
        <v>1068</v>
      </c>
      <c r="D4" s="3424"/>
      <c r="E4" s="821"/>
      <c r="F4" s="3328" t="s">
        <v>1239</v>
      </c>
      <c r="G4" s="3329"/>
      <c r="H4" s="3329"/>
      <c r="I4" s="3329"/>
      <c r="J4" s="3329"/>
      <c r="K4" s="3329"/>
      <c r="L4" s="3329"/>
      <c r="M4" s="3329"/>
      <c r="N4" s="3329"/>
      <c r="O4" s="3330"/>
      <c r="P4" s="393">
        <f>SUM(P5:P9)</f>
        <v>21</v>
      </c>
      <c r="Q4" s="646">
        <f t="shared" ref="Q4:AA4" si="0">SUM(Q5:Q9)</f>
        <v>4</v>
      </c>
      <c r="R4" s="394">
        <f t="shared" si="0"/>
        <v>17</v>
      </c>
      <c r="S4" s="395">
        <f t="shared" si="0"/>
        <v>18</v>
      </c>
      <c r="T4" s="396">
        <f t="shared" si="0"/>
        <v>3</v>
      </c>
      <c r="U4" s="619">
        <f t="shared" si="0"/>
        <v>15</v>
      </c>
      <c r="V4" s="397">
        <f t="shared" si="0"/>
        <v>0</v>
      </c>
      <c r="W4" s="398">
        <f t="shared" si="0"/>
        <v>0</v>
      </c>
      <c r="X4" s="619">
        <f t="shared" si="0"/>
        <v>0</v>
      </c>
      <c r="Y4" s="397">
        <f t="shared" si="0"/>
        <v>3</v>
      </c>
      <c r="Z4" s="398">
        <f t="shared" si="0"/>
        <v>1</v>
      </c>
      <c r="AA4" s="836">
        <f t="shared" si="0"/>
        <v>2</v>
      </c>
    </row>
    <row r="5" spans="1:27" ht="21.95" customHeight="1">
      <c r="A5" s="3705"/>
      <c r="B5" s="991"/>
      <c r="C5" s="3425"/>
      <c r="D5" s="3425"/>
      <c r="E5" s="823"/>
      <c r="F5" s="3532" t="s">
        <v>2945</v>
      </c>
      <c r="G5" s="880"/>
      <c r="H5" s="3344" t="s">
        <v>1500</v>
      </c>
      <c r="I5" s="3344"/>
      <c r="J5" s="3344"/>
      <c r="K5" s="3344"/>
      <c r="L5" s="3344"/>
      <c r="M5" s="3344"/>
      <c r="N5" s="3344"/>
      <c r="O5" s="992"/>
      <c r="P5" s="401">
        <f>SUM(Q5:R5)</f>
        <v>0</v>
      </c>
      <c r="Q5" s="456">
        <f>SUM(T5,W5,Z5)</f>
        <v>0</v>
      </c>
      <c r="R5" s="402">
        <f t="shared" ref="R5:R9" si="1">SUM(U5,X5,AA5)</f>
        <v>0</v>
      </c>
      <c r="S5" s="403">
        <f t="shared" ref="S5:S9" si="2">SUM(T5:U5)</f>
        <v>0</v>
      </c>
      <c r="T5" s="404">
        <v>0</v>
      </c>
      <c r="U5" s="407">
        <v>0</v>
      </c>
      <c r="V5" s="405">
        <f t="shared" ref="V5:V9" si="3">SUM(W5:X5)</f>
        <v>0</v>
      </c>
      <c r="W5" s="406">
        <v>0</v>
      </c>
      <c r="X5" s="407">
        <v>0</v>
      </c>
      <c r="Y5" s="405">
        <f t="shared" ref="Y5:Y9" si="4">SUM(Z5:AA5)</f>
        <v>0</v>
      </c>
      <c r="Z5" s="406">
        <v>0</v>
      </c>
      <c r="AA5" s="458">
        <v>0</v>
      </c>
    </row>
    <row r="6" spans="1:27" ht="21.95" customHeight="1">
      <c r="A6" s="3705"/>
      <c r="B6" s="991"/>
      <c r="C6" s="3425"/>
      <c r="D6" s="3425"/>
      <c r="E6" s="823"/>
      <c r="F6" s="3722"/>
      <c r="G6" s="274"/>
      <c r="H6" s="3351" t="s">
        <v>1872</v>
      </c>
      <c r="I6" s="3351"/>
      <c r="J6" s="3351"/>
      <c r="K6" s="3351"/>
      <c r="L6" s="3351"/>
      <c r="M6" s="3351"/>
      <c r="N6" s="3351"/>
      <c r="O6" s="274"/>
      <c r="P6" s="409">
        <f t="shared" ref="P6:P8" si="5">SUM(Q6:R6)</f>
        <v>0</v>
      </c>
      <c r="Q6" s="993">
        <f t="shared" ref="Q6:Q9" si="6">SUM(T6,W6,Z6)</f>
        <v>0</v>
      </c>
      <c r="R6" s="410">
        <f t="shared" si="1"/>
        <v>0</v>
      </c>
      <c r="S6" s="411">
        <f t="shared" si="2"/>
        <v>0</v>
      </c>
      <c r="T6" s="412">
        <v>0</v>
      </c>
      <c r="U6" s="415">
        <v>0</v>
      </c>
      <c r="V6" s="413">
        <f t="shared" si="3"/>
        <v>0</v>
      </c>
      <c r="W6" s="414">
        <v>0</v>
      </c>
      <c r="X6" s="415">
        <v>0</v>
      </c>
      <c r="Y6" s="413">
        <f t="shared" si="4"/>
        <v>0</v>
      </c>
      <c r="Z6" s="414">
        <v>0</v>
      </c>
      <c r="AA6" s="802">
        <v>0</v>
      </c>
    </row>
    <row r="7" spans="1:27" ht="21.95" customHeight="1">
      <c r="A7" s="3705"/>
      <c r="B7" s="991"/>
      <c r="C7" s="3425"/>
      <c r="D7" s="3425"/>
      <c r="E7" s="823"/>
      <c r="F7" s="3533"/>
      <c r="G7" s="994"/>
      <c r="H7" s="3791" t="s">
        <v>1422</v>
      </c>
      <c r="I7" s="3791"/>
      <c r="J7" s="3791"/>
      <c r="K7" s="3791"/>
      <c r="L7" s="3791"/>
      <c r="M7" s="3791"/>
      <c r="N7" s="3791"/>
      <c r="O7" s="994"/>
      <c r="P7" s="433">
        <f t="shared" si="5"/>
        <v>4</v>
      </c>
      <c r="Q7" s="460">
        <f t="shared" si="6"/>
        <v>3</v>
      </c>
      <c r="R7" s="434">
        <f t="shared" si="1"/>
        <v>1</v>
      </c>
      <c r="S7" s="435">
        <f t="shared" si="2"/>
        <v>4</v>
      </c>
      <c r="T7" s="436">
        <v>3</v>
      </c>
      <c r="U7" s="439">
        <v>1</v>
      </c>
      <c r="V7" s="437">
        <f t="shared" si="3"/>
        <v>0</v>
      </c>
      <c r="W7" s="438">
        <v>0</v>
      </c>
      <c r="X7" s="439">
        <v>0</v>
      </c>
      <c r="Y7" s="437">
        <f t="shared" si="4"/>
        <v>0</v>
      </c>
      <c r="Z7" s="438">
        <v>0</v>
      </c>
      <c r="AA7" s="462">
        <v>0</v>
      </c>
    </row>
    <row r="8" spans="1:27" ht="21.95" customHeight="1">
      <c r="A8" s="3705"/>
      <c r="B8" s="991"/>
      <c r="C8" s="3425"/>
      <c r="D8" s="3425"/>
      <c r="E8" s="823"/>
      <c r="F8" s="3970" t="s">
        <v>2947</v>
      </c>
      <c r="G8" s="3971"/>
      <c r="H8" s="3971"/>
      <c r="I8" s="3971"/>
      <c r="J8" s="3971"/>
      <c r="K8" s="3971"/>
      <c r="L8" s="3971"/>
      <c r="M8" s="3971"/>
      <c r="N8" s="3971"/>
      <c r="O8" s="3972"/>
      <c r="P8" s="626">
        <f t="shared" si="5"/>
        <v>17</v>
      </c>
      <c r="Q8" s="995">
        <f t="shared" si="6"/>
        <v>1</v>
      </c>
      <c r="R8" s="627">
        <f t="shared" si="1"/>
        <v>16</v>
      </c>
      <c r="S8" s="630">
        <f t="shared" si="2"/>
        <v>14</v>
      </c>
      <c r="T8" s="629">
        <v>0</v>
      </c>
      <c r="U8" s="633">
        <v>14</v>
      </c>
      <c r="V8" s="631">
        <f t="shared" si="3"/>
        <v>0</v>
      </c>
      <c r="W8" s="632">
        <v>0</v>
      </c>
      <c r="X8" s="633">
        <v>0</v>
      </c>
      <c r="Y8" s="631">
        <f t="shared" si="4"/>
        <v>3</v>
      </c>
      <c r="Z8" s="632">
        <v>1</v>
      </c>
      <c r="AA8" s="807">
        <v>2</v>
      </c>
    </row>
    <row r="9" spans="1:27" ht="21.95" customHeight="1">
      <c r="A9" s="3705"/>
      <c r="B9" s="991"/>
      <c r="C9" s="3280"/>
      <c r="D9" s="3280"/>
      <c r="E9" s="823"/>
      <c r="F9" s="3307" t="s">
        <v>4470</v>
      </c>
      <c r="G9" s="3304"/>
      <c r="H9" s="3304"/>
      <c r="I9" s="3304"/>
      <c r="J9" s="3304"/>
      <c r="K9" s="3304"/>
      <c r="L9" s="3304"/>
      <c r="M9" s="3304"/>
      <c r="N9" s="3304"/>
      <c r="O9" s="3305"/>
      <c r="P9" s="409">
        <f>SUM(Q9:R9)</f>
        <v>0</v>
      </c>
      <c r="Q9" s="993">
        <f t="shared" si="6"/>
        <v>0</v>
      </c>
      <c r="R9" s="410">
        <f t="shared" si="1"/>
        <v>0</v>
      </c>
      <c r="S9" s="411">
        <f t="shared" si="2"/>
        <v>0</v>
      </c>
      <c r="T9" s="412">
        <v>0</v>
      </c>
      <c r="U9" s="415">
        <v>0</v>
      </c>
      <c r="V9" s="413">
        <f t="shared" si="3"/>
        <v>0</v>
      </c>
      <c r="W9" s="414">
        <v>0</v>
      </c>
      <c r="X9" s="415">
        <v>0</v>
      </c>
      <c r="Y9" s="413">
        <f t="shared" si="4"/>
        <v>0</v>
      </c>
      <c r="Z9" s="414">
        <v>0</v>
      </c>
      <c r="AA9" s="802">
        <v>0</v>
      </c>
    </row>
    <row r="10" spans="1:27" ht="21.95" customHeight="1">
      <c r="A10" s="3705"/>
      <c r="B10" s="996"/>
      <c r="C10" s="3424" t="s">
        <v>4045</v>
      </c>
      <c r="D10" s="3424"/>
      <c r="E10" s="997"/>
      <c r="F10" s="3328" t="s">
        <v>1239</v>
      </c>
      <c r="G10" s="3329"/>
      <c r="H10" s="3329"/>
      <c r="I10" s="3329"/>
      <c r="J10" s="3329"/>
      <c r="K10" s="3329"/>
      <c r="L10" s="3329"/>
      <c r="M10" s="3329"/>
      <c r="N10" s="3329"/>
      <c r="O10" s="3330"/>
      <c r="P10" s="393">
        <f>SUM(P11:P14)</f>
        <v>1</v>
      </c>
      <c r="Q10" s="646">
        <f t="shared" ref="Q10" si="7">SUM(Q11:Q15)</f>
        <v>0</v>
      </c>
      <c r="R10" s="394">
        <f t="shared" ref="R10" si="8">SUM(R11:R15)</f>
        <v>1</v>
      </c>
      <c r="S10" s="395">
        <f>SUM(S11:S14)</f>
        <v>0</v>
      </c>
      <c r="T10" s="396">
        <f t="shared" ref="T10" si="9">SUM(T11:T15)</f>
        <v>0</v>
      </c>
      <c r="U10" s="619">
        <f t="shared" ref="U10" si="10">SUM(U11:U15)</f>
        <v>0</v>
      </c>
      <c r="V10" s="397">
        <f>SUM(V11:V14)</f>
        <v>0</v>
      </c>
      <c r="W10" s="398">
        <f t="shared" ref="W10" si="11">SUM(W11:W15)</f>
        <v>0</v>
      </c>
      <c r="X10" s="619">
        <f t="shared" ref="X10" si="12">SUM(X11:X15)</f>
        <v>0</v>
      </c>
      <c r="Y10" s="397">
        <f>SUM(Y11:Y14)</f>
        <v>1</v>
      </c>
      <c r="Z10" s="398">
        <f t="shared" ref="Z10" si="13">SUM(Z11:Z15)</f>
        <v>0</v>
      </c>
      <c r="AA10" s="836">
        <f t="shared" ref="AA10" si="14">SUM(AA11:AA15)</f>
        <v>1</v>
      </c>
    </row>
    <row r="11" spans="1:27" ht="21.95" customHeight="1">
      <c r="A11" s="3705"/>
      <c r="B11" s="998"/>
      <c r="C11" s="3425"/>
      <c r="D11" s="3425"/>
      <c r="E11" s="999"/>
      <c r="F11" s="3985" t="s">
        <v>2945</v>
      </c>
      <c r="G11" s="800"/>
      <c r="H11" s="3344" t="s">
        <v>1500</v>
      </c>
      <c r="I11" s="3344"/>
      <c r="J11" s="3344"/>
      <c r="K11" s="3344"/>
      <c r="L11" s="3344"/>
      <c r="M11" s="3344"/>
      <c r="N11" s="3344"/>
      <c r="O11" s="992"/>
      <c r="P11" s="401">
        <f t="shared" ref="P11:P15" si="15">SUM(Q11:R11)</f>
        <v>0</v>
      </c>
      <c r="Q11" s="456">
        <f t="shared" ref="Q11:Q15" si="16">SUM(T11,W11,Z11)</f>
        <v>0</v>
      </c>
      <c r="R11" s="402">
        <f t="shared" ref="R11:R15" si="17">SUM(U11,X11,AA11)</f>
        <v>0</v>
      </c>
      <c r="S11" s="403">
        <f t="shared" ref="S11:S15" si="18">SUM(T11:U11)</f>
        <v>0</v>
      </c>
      <c r="T11" s="404">
        <v>0</v>
      </c>
      <c r="U11" s="407">
        <v>0</v>
      </c>
      <c r="V11" s="405">
        <f t="shared" ref="V11:V15" si="19">SUM(W11:X11)</f>
        <v>0</v>
      </c>
      <c r="W11" s="406">
        <v>0</v>
      </c>
      <c r="X11" s="407">
        <v>0</v>
      </c>
      <c r="Y11" s="405">
        <f t="shared" ref="Y11:Y15" si="20">SUM(Z11:AA11)</f>
        <v>0</v>
      </c>
      <c r="Z11" s="406">
        <v>0</v>
      </c>
      <c r="AA11" s="458">
        <v>0</v>
      </c>
    </row>
    <row r="12" spans="1:27" ht="21.95" customHeight="1">
      <c r="A12" s="3705"/>
      <c r="B12" s="998"/>
      <c r="C12" s="3425"/>
      <c r="D12" s="3425"/>
      <c r="E12" s="999"/>
      <c r="F12" s="3805"/>
      <c r="G12" s="801"/>
      <c r="H12" s="3351" t="s">
        <v>1872</v>
      </c>
      <c r="I12" s="3351"/>
      <c r="J12" s="3351"/>
      <c r="K12" s="3351"/>
      <c r="L12" s="3351"/>
      <c r="M12" s="3351"/>
      <c r="N12" s="3351"/>
      <c r="O12" s="274"/>
      <c r="P12" s="409">
        <f t="shared" si="15"/>
        <v>0</v>
      </c>
      <c r="Q12" s="993">
        <f t="shared" si="16"/>
        <v>0</v>
      </c>
      <c r="R12" s="410">
        <f t="shared" si="17"/>
        <v>0</v>
      </c>
      <c r="S12" s="411">
        <f t="shared" si="18"/>
        <v>0</v>
      </c>
      <c r="T12" s="412">
        <v>0</v>
      </c>
      <c r="U12" s="415">
        <v>0</v>
      </c>
      <c r="V12" s="413">
        <f t="shared" si="19"/>
        <v>0</v>
      </c>
      <c r="W12" s="414">
        <v>0</v>
      </c>
      <c r="X12" s="415">
        <v>0</v>
      </c>
      <c r="Y12" s="413">
        <f t="shared" si="20"/>
        <v>0</v>
      </c>
      <c r="Z12" s="414">
        <v>0</v>
      </c>
      <c r="AA12" s="802">
        <v>0</v>
      </c>
    </row>
    <row r="13" spans="1:27" ht="21.95" customHeight="1">
      <c r="A13" s="3705"/>
      <c r="B13" s="998"/>
      <c r="C13" s="3425"/>
      <c r="D13" s="3425"/>
      <c r="E13" s="999"/>
      <c r="F13" s="3986"/>
      <c r="G13" s="811"/>
      <c r="H13" s="3791" t="s">
        <v>1422</v>
      </c>
      <c r="I13" s="3791"/>
      <c r="J13" s="3791"/>
      <c r="K13" s="3791"/>
      <c r="L13" s="3791"/>
      <c r="M13" s="3791"/>
      <c r="N13" s="3791"/>
      <c r="O13" s="804"/>
      <c r="P13" s="433">
        <f t="shared" si="15"/>
        <v>0</v>
      </c>
      <c r="Q13" s="460">
        <f t="shared" si="16"/>
        <v>0</v>
      </c>
      <c r="R13" s="434">
        <f t="shared" si="17"/>
        <v>0</v>
      </c>
      <c r="S13" s="435">
        <f t="shared" si="18"/>
        <v>0</v>
      </c>
      <c r="T13" s="436">
        <v>0</v>
      </c>
      <c r="U13" s="439">
        <v>0</v>
      </c>
      <c r="V13" s="437">
        <f t="shared" si="19"/>
        <v>0</v>
      </c>
      <c r="W13" s="438">
        <v>0</v>
      </c>
      <c r="X13" s="439">
        <v>0</v>
      </c>
      <c r="Y13" s="437">
        <f t="shared" si="20"/>
        <v>0</v>
      </c>
      <c r="Z13" s="438">
        <v>0</v>
      </c>
      <c r="AA13" s="462">
        <v>0</v>
      </c>
    </row>
    <row r="14" spans="1:27" ht="21.95" customHeight="1">
      <c r="A14" s="3705"/>
      <c r="B14" s="998"/>
      <c r="C14" s="3425"/>
      <c r="D14" s="3425"/>
      <c r="E14" s="999"/>
      <c r="F14" s="3970" t="s">
        <v>2947</v>
      </c>
      <c r="G14" s="3971"/>
      <c r="H14" s="3971"/>
      <c r="I14" s="3971"/>
      <c r="J14" s="3971"/>
      <c r="K14" s="3971"/>
      <c r="L14" s="3971"/>
      <c r="M14" s="3971"/>
      <c r="N14" s="3971"/>
      <c r="O14" s="3972"/>
      <c r="P14" s="626">
        <f t="shared" si="15"/>
        <v>1</v>
      </c>
      <c r="Q14" s="995">
        <f t="shared" si="16"/>
        <v>0</v>
      </c>
      <c r="R14" s="627">
        <f t="shared" si="17"/>
        <v>1</v>
      </c>
      <c r="S14" s="630">
        <f t="shared" si="18"/>
        <v>0</v>
      </c>
      <c r="T14" s="629">
        <v>0</v>
      </c>
      <c r="U14" s="633">
        <v>0</v>
      </c>
      <c r="V14" s="631">
        <f t="shared" si="19"/>
        <v>0</v>
      </c>
      <c r="W14" s="632">
        <v>0</v>
      </c>
      <c r="X14" s="633">
        <v>0</v>
      </c>
      <c r="Y14" s="631">
        <f t="shared" si="20"/>
        <v>1</v>
      </c>
      <c r="Z14" s="632">
        <v>0</v>
      </c>
      <c r="AA14" s="807">
        <v>1</v>
      </c>
    </row>
    <row r="15" spans="1:27" ht="21.95" customHeight="1">
      <c r="A15" s="3707"/>
      <c r="B15" s="991"/>
      <c r="C15" s="3280"/>
      <c r="D15" s="3280"/>
      <c r="E15" s="823"/>
      <c r="F15" s="3999" t="s">
        <v>4470</v>
      </c>
      <c r="G15" s="4000"/>
      <c r="H15" s="4000"/>
      <c r="I15" s="4000"/>
      <c r="J15" s="4000"/>
      <c r="K15" s="4000"/>
      <c r="L15" s="4000"/>
      <c r="M15" s="4000"/>
      <c r="N15" s="4000"/>
      <c r="O15" s="4001"/>
      <c r="P15" s="409">
        <f t="shared" si="15"/>
        <v>0</v>
      </c>
      <c r="Q15" s="993">
        <f t="shared" si="16"/>
        <v>0</v>
      </c>
      <c r="R15" s="410">
        <f t="shared" si="17"/>
        <v>0</v>
      </c>
      <c r="S15" s="411">
        <f t="shared" si="18"/>
        <v>0</v>
      </c>
      <c r="T15" s="412">
        <v>0</v>
      </c>
      <c r="U15" s="415">
        <v>0</v>
      </c>
      <c r="V15" s="413">
        <f t="shared" si="19"/>
        <v>0</v>
      </c>
      <c r="W15" s="414">
        <v>0</v>
      </c>
      <c r="X15" s="415">
        <v>0</v>
      </c>
      <c r="Y15" s="413">
        <f t="shared" si="20"/>
        <v>0</v>
      </c>
      <c r="Z15" s="414">
        <v>0</v>
      </c>
      <c r="AA15" s="802">
        <v>0</v>
      </c>
    </row>
    <row r="16" spans="1:27" ht="21.95" customHeight="1">
      <c r="A16" s="3703" t="s">
        <v>297</v>
      </c>
      <c r="B16" s="990"/>
      <c r="C16" s="3424" t="s">
        <v>1068</v>
      </c>
      <c r="D16" s="3424"/>
      <c r="E16" s="821"/>
      <c r="F16" s="3328" t="s">
        <v>1239</v>
      </c>
      <c r="G16" s="3329"/>
      <c r="H16" s="3329"/>
      <c r="I16" s="3329"/>
      <c r="J16" s="3329"/>
      <c r="K16" s="3329"/>
      <c r="L16" s="3329"/>
      <c r="M16" s="3329"/>
      <c r="N16" s="3329"/>
      <c r="O16" s="3330"/>
      <c r="P16" s="393">
        <f>SUM(P17:P20)</f>
        <v>1</v>
      </c>
      <c r="Q16" s="646">
        <f t="shared" ref="Q16" si="21">SUM(Q17:Q21)</f>
        <v>0</v>
      </c>
      <c r="R16" s="394">
        <f t="shared" ref="R16" si="22">SUM(R17:R21)</f>
        <v>1</v>
      </c>
      <c r="S16" s="395">
        <f>SUM(S17:S20)</f>
        <v>1</v>
      </c>
      <c r="T16" s="396">
        <f t="shared" ref="T16" si="23">SUM(T17:T21)</f>
        <v>0</v>
      </c>
      <c r="U16" s="619">
        <f t="shared" ref="U16" si="24">SUM(U17:U21)</f>
        <v>1</v>
      </c>
      <c r="V16" s="397">
        <f>SUM(V17:V20)</f>
        <v>0</v>
      </c>
      <c r="W16" s="398">
        <f t="shared" ref="W16" si="25">SUM(W17:W21)</f>
        <v>0</v>
      </c>
      <c r="X16" s="619">
        <f t="shared" ref="X16" si="26">SUM(X17:X21)</f>
        <v>0</v>
      </c>
      <c r="Y16" s="397">
        <f>SUM(Y17:Y20)</f>
        <v>0</v>
      </c>
      <c r="Z16" s="398">
        <f t="shared" ref="Z16" si="27">SUM(Z17:Z21)</f>
        <v>0</v>
      </c>
      <c r="AA16" s="836">
        <f t="shared" ref="AA16" si="28">SUM(AA17:AA21)</f>
        <v>0</v>
      </c>
    </row>
    <row r="17" spans="1:27" ht="21.95" customHeight="1">
      <c r="A17" s="3705"/>
      <c r="B17" s="991"/>
      <c r="C17" s="3425"/>
      <c r="D17" s="3425"/>
      <c r="E17" s="823"/>
      <c r="F17" s="3985" t="s">
        <v>2945</v>
      </c>
      <c r="G17" s="1000"/>
      <c r="H17" s="3344" t="s">
        <v>1500</v>
      </c>
      <c r="I17" s="3344"/>
      <c r="J17" s="3344"/>
      <c r="K17" s="3344"/>
      <c r="L17" s="3344"/>
      <c r="M17" s="3344"/>
      <c r="N17" s="3344"/>
      <c r="O17" s="992"/>
      <c r="P17" s="401">
        <f t="shared" ref="P17:P21" si="29">SUM(Q17:R17)</f>
        <v>0</v>
      </c>
      <c r="Q17" s="456">
        <f t="shared" ref="Q17:Q21" si="30">SUM(T17,W17,Z17)</f>
        <v>0</v>
      </c>
      <c r="R17" s="402">
        <f t="shared" ref="R17:R21" si="31">SUM(U17,X17,AA17)</f>
        <v>0</v>
      </c>
      <c r="S17" s="403">
        <f t="shared" ref="S17:S21" si="32">SUM(T17:U17)</f>
        <v>0</v>
      </c>
      <c r="T17" s="404">
        <v>0</v>
      </c>
      <c r="U17" s="407">
        <v>0</v>
      </c>
      <c r="V17" s="405">
        <f t="shared" ref="V17:V21" si="33">SUM(W17:X17)</f>
        <v>0</v>
      </c>
      <c r="W17" s="406">
        <v>0</v>
      </c>
      <c r="X17" s="407">
        <v>0</v>
      </c>
      <c r="Y17" s="405">
        <f t="shared" ref="Y17:Y21" si="34">SUM(Z17:AA17)</f>
        <v>0</v>
      </c>
      <c r="Z17" s="406">
        <v>0</v>
      </c>
      <c r="AA17" s="458">
        <v>0</v>
      </c>
    </row>
    <row r="18" spans="1:27" ht="21.95" customHeight="1">
      <c r="A18" s="3705"/>
      <c r="B18" s="991"/>
      <c r="C18" s="3425"/>
      <c r="D18" s="3425"/>
      <c r="E18" s="823"/>
      <c r="F18" s="3805"/>
      <c r="G18" s="801"/>
      <c r="H18" s="3351" t="s">
        <v>1872</v>
      </c>
      <c r="I18" s="3351"/>
      <c r="J18" s="3351"/>
      <c r="K18" s="3351"/>
      <c r="L18" s="3351"/>
      <c r="M18" s="3351"/>
      <c r="N18" s="3351"/>
      <c r="O18" s="274"/>
      <c r="P18" s="409">
        <f t="shared" si="29"/>
        <v>0</v>
      </c>
      <c r="Q18" s="993">
        <f t="shared" si="30"/>
        <v>0</v>
      </c>
      <c r="R18" s="410">
        <f t="shared" si="31"/>
        <v>0</v>
      </c>
      <c r="S18" s="411">
        <f t="shared" si="32"/>
        <v>0</v>
      </c>
      <c r="T18" s="412">
        <v>0</v>
      </c>
      <c r="U18" s="415">
        <v>0</v>
      </c>
      <c r="V18" s="413">
        <f t="shared" si="33"/>
        <v>0</v>
      </c>
      <c r="W18" s="414">
        <v>0</v>
      </c>
      <c r="X18" s="415">
        <v>0</v>
      </c>
      <c r="Y18" s="413">
        <f t="shared" si="34"/>
        <v>0</v>
      </c>
      <c r="Z18" s="414">
        <v>0</v>
      </c>
      <c r="AA18" s="802">
        <v>0</v>
      </c>
    </row>
    <row r="19" spans="1:27" ht="21.95" customHeight="1">
      <c r="A19" s="3705"/>
      <c r="B19" s="991"/>
      <c r="C19" s="3425"/>
      <c r="D19" s="3425"/>
      <c r="E19" s="823"/>
      <c r="F19" s="3986"/>
      <c r="G19" s="803"/>
      <c r="H19" s="3791" t="s">
        <v>1422</v>
      </c>
      <c r="I19" s="3791"/>
      <c r="J19" s="3791"/>
      <c r="K19" s="3791"/>
      <c r="L19" s="3791"/>
      <c r="M19" s="3791"/>
      <c r="N19" s="3791"/>
      <c r="O19" s="994"/>
      <c r="P19" s="433">
        <f t="shared" si="29"/>
        <v>0</v>
      </c>
      <c r="Q19" s="460">
        <f t="shared" si="30"/>
        <v>0</v>
      </c>
      <c r="R19" s="434">
        <f t="shared" si="31"/>
        <v>0</v>
      </c>
      <c r="S19" s="435">
        <f t="shared" si="32"/>
        <v>0</v>
      </c>
      <c r="T19" s="436">
        <v>0</v>
      </c>
      <c r="U19" s="439">
        <v>0</v>
      </c>
      <c r="V19" s="437">
        <f t="shared" si="33"/>
        <v>0</v>
      </c>
      <c r="W19" s="438">
        <v>0</v>
      </c>
      <c r="X19" s="439">
        <v>0</v>
      </c>
      <c r="Y19" s="437">
        <f t="shared" si="34"/>
        <v>0</v>
      </c>
      <c r="Z19" s="438">
        <v>0</v>
      </c>
      <c r="AA19" s="462">
        <v>0</v>
      </c>
    </row>
    <row r="20" spans="1:27" ht="21.95" customHeight="1">
      <c r="A20" s="3705"/>
      <c r="B20" s="991"/>
      <c r="C20" s="3425"/>
      <c r="D20" s="3425"/>
      <c r="E20" s="823"/>
      <c r="F20" s="3970" t="s">
        <v>2947</v>
      </c>
      <c r="G20" s="3971"/>
      <c r="H20" s="3971"/>
      <c r="I20" s="3971"/>
      <c r="J20" s="3971"/>
      <c r="K20" s="3971"/>
      <c r="L20" s="3971"/>
      <c r="M20" s="3971"/>
      <c r="N20" s="3971"/>
      <c r="O20" s="3972"/>
      <c r="P20" s="626">
        <f t="shared" si="29"/>
        <v>1</v>
      </c>
      <c r="Q20" s="995">
        <f t="shared" si="30"/>
        <v>0</v>
      </c>
      <c r="R20" s="627">
        <f t="shared" si="31"/>
        <v>1</v>
      </c>
      <c r="S20" s="630">
        <f t="shared" si="32"/>
        <v>1</v>
      </c>
      <c r="T20" s="629">
        <v>0</v>
      </c>
      <c r="U20" s="633">
        <v>1</v>
      </c>
      <c r="V20" s="631">
        <f t="shared" si="33"/>
        <v>0</v>
      </c>
      <c r="W20" s="632">
        <v>0</v>
      </c>
      <c r="X20" s="633">
        <v>0</v>
      </c>
      <c r="Y20" s="631">
        <f t="shared" si="34"/>
        <v>0</v>
      </c>
      <c r="Z20" s="632">
        <v>0</v>
      </c>
      <c r="AA20" s="807">
        <v>0</v>
      </c>
    </row>
    <row r="21" spans="1:27" ht="21.95" customHeight="1">
      <c r="A21" s="3705"/>
      <c r="B21" s="991"/>
      <c r="C21" s="3280"/>
      <c r="D21" s="3280"/>
      <c r="E21" s="823"/>
      <c r="F21" s="3999" t="s">
        <v>4470</v>
      </c>
      <c r="G21" s="4000"/>
      <c r="H21" s="4000"/>
      <c r="I21" s="4000"/>
      <c r="J21" s="4000"/>
      <c r="K21" s="4000"/>
      <c r="L21" s="4000"/>
      <c r="M21" s="4000"/>
      <c r="N21" s="4000"/>
      <c r="O21" s="4001"/>
      <c r="P21" s="409">
        <f t="shared" si="29"/>
        <v>0</v>
      </c>
      <c r="Q21" s="993">
        <f t="shared" si="30"/>
        <v>0</v>
      </c>
      <c r="R21" s="410">
        <f t="shared" si="31"/>
        <v>0</v>
      </c>
      <c r="S21" s="411">
        <f t="shared" si="32"/>
        <v>0</v>
      </c>
      <c r="T21" s="412">
        <v>0</v>
      </c>
      <c r="U21" s="415">
        <v>0</v>
      </c>
      <c r="V21" s="413">
        <f t="shared" si="33"/>
        <v>0</v>
      </c>
      <c r="W21" s="414">
        <v>0</v>
      </c>
      <c r="X21" s="415">
        <v>0</v>
      </c>
      <c r="Y21" s="413">
        <f t="shared" si="34"/>
        <v>0</v>
      </c>
      <c r="Z21" s="414">
        <v>0</v>
      </c>
      <c r="AA21" s="802">
        <v>0</v>
      </c>
    </row>
    <row r="22" spans="1:27" ht="21.95" customHeight="1">
      <c r="A22" s="3705"/>
      <c r="B22" s="996"/>
      <c r="C22" s="3424" t="s">
        <v>4045</v>
      </c>
      <c r="D22" s="3424"/>
      <c r="E22" s="997"/>
      <c r="F22" s="3328" t="s">
        <v>1239</v>
      </c>
      <c r="G22" s="3329"/>
      <c r="H22" s="3329"/>
      <c r="I22" s="3329"/>
      <c r="J22" s="3329"/>
      <c r="K22" s="3329"/>
      <c r="L22" s="3329"/>
      <c r="M22" s="3329"/>
      <c r="N22" s="3329"/>
      <c r="O22" s="3330"/>
      <c r="P22" s="393">
        <f>SUM(P23:P26)</f>
        <v>0</v>
      </c>
      <c r="Q22" s="646">
        <f t="shared" ref="Q22" si="35">SUM(Q23:Q27)</f>
        <v>0</v>
      </c>
      <c r="R22" s="394">
        <f t="shared" ref="R22" si="36">SUM(R23:R27)</f>
        <v>0</v>
      </c>
      <c r="S22" s="395">
        <f>SUM(S23:S26)</f>
        <v>0</v>
      </c>
      <c r="T22" s="396">
        <f t="shared" ref="T22" si="37">SUM(T23:T27)</f>
        <v>0</v>
      </c>
      <c r="U22" s="619">
        <f t="shared" ref="U22" si="38">SUM(U23:U27)</f>
        <v>0</v>
      </c>
      <c r="V22" s="397">
        <f>SUM(V23:V26)</f>
        <v>0</v>
      </c>
      <c r="W22" s="398">
        <f t="shared" ref="W22" si="39">SUM(W23:W27)</f>
        <v>0</v>
      </c>
      <c r="X22" s="619">
        <f t="shared" ref="X22" si="40">SUM(X23:X27)</f>
        <v>0</v>
      </c>
      <c r="Y22" s="397">
        <f>SUM(Y23:Y26)</f>
        <v>0</v>
      </c>
      <c r="Z22" s="398">
        <f t="shared" ref="Z22" si="41">SUM(Z23:Z27)</f>
        <v>0</v>
      </c>
      <c r="AA22" s="836">
        <f t="shared" ref="AA22" si="42">SUM(AA23:AA27)</f>
        <v>0</v>
      </c>
    </row>
    <row r="23" spans="1:27" ht="21.95" customHeight="1">
      <c r="A23" s="3705"/>
      <c r="B23" s="998"/>
      <c r="C23" s="3425"/>
      <c r="D23" s="3425"/>
      <c r="E23" s="999"/>
      <c r="F23" s="3532" t="s">
        <v>2945</v>
      </c>
      <c r="G23" s="880"/>
      <c r="H23" s="3344" t="s">
        <v>1500</v>
      </c>
      <c r="I23" s="3344"/>
      <c r="J23" s="3344"/>
      <c r="K23" s="3344"/>
      <c r="L23" s="3344"/>
      <c r="M23" s="3344"/>
      <c r="N23" s="3344"/>
      <c r="O23" s="992"/>
      <c r="P23" s="401">
        <f t="shared" ref="P23:P27" si="43">SUM(Q23:R23)</f>
        <v>0</v>
      </c>
      <c r="Q23" s="456">
        <f t="shared" ref="Q23:Q27" si="44">SUM(T23,W23,Z23)</f>
        <v>0</v>
      </c>
      <c r="R23" s="402">
        <f t="shared" ref="R23:R27" si="45">SUM(U23,X23,AA23)</f>
        <v>0</v>
      </c>
      <c r="S23" s="403">
        <f t="shared" ref="S23:S27" si="46">SUM(T23:U23)</f>
        <v>0</v>
      </c>
      <c r="T23" s="404">
        <v>0</v>
      </c>
      <c r="U23" s="407">
        <v>0</v>
      </c>
      <c r="V23" s="405">
        <f t="shared" ref="V23:V27" si="47">SUM(W23:X23)</f>
        <v>0</v>
      </c>
      <c r="W23" s="406">
        <v>0</v>
      </c>
      <c r="X23" s="407">
        <v>0</v>
      </c>
      <c r="Y23" s="405">
        <f t="shared" ref="Y23:Y27" si="48">SUM(Z23:AA23)</f>
        <v>0</v>
      </c>
      <c r="Z23" s="406">
        <v>0</v>
      </c>
      <c r="AA23" s="458">
        <v>0</v>
      </c>
    </row>
    <row r="24" spans="1:27" ht="21.95" customHeight="1">
      <c r="A24" s="3705"/>
      <c r="B24" s="998"/>
      <c r="C24" s="3425"/>
      <c r="D24" s="3425"/>
      <c r="E24" s="999"/>
      <c r="F24" s="3722"/>
      <c r="G24" s="274"/>
      <c r="H24" s="3351" t="s">
        <v>1872</v>
      </c>
      <c r="I24" s="3351"/>
      <c r="J24" s="3351"/>
      <c r="K24" s="3351"/>
      <c r="L24" s="3351"/>
      <c r="M24" s="3351"/>
      <c r="N24" s="3351"/>
      <c r="O24" s="274"/>
      <c r="P24" s="409">
        <f t="shared" si="43"/>
        <v>0</v>
      </c>
      <c r="Q24" s="993">
        <f t="shared" si="44"/>
        <v>0</v>
      </c>
      <c r="R24" s="410">
        <f t="shared" si="45"/>
        <v>0</v>
      </c>
      <c r="S24" s="411">
        <f t="shared" si="46"/>
        <v>0</v>
      </c>
      <c r="T24" s="412">
        <v>0</v>
      </c>
      <c r="U24" s="415">
        <v>0</v>
      </c>
      <c r="V24" s="413">
        <f t="shared" si="47"/>
        <v>0</v>
      </c>
      <c r="W24" s="414">
        <v>0</v>
      </c>
      <c r="X24" s="415">
        <v>0</v>
      </c>
      <c r="Y24" s="413">
        <f t="shared" si="48"/>
        <v>0</v>
      </c>
      <c r="Z24" s="414">
        <v>0</v>
      </c>
      <c r="AA24" s="802">
        <v>0</v>
      </c>
    </row>
    <row r="25" spans="1:27" ht="21.95" customHeight="1">
      <c r="A25" s="3705"/>
      <c r="B25" s="998"/>
      <c r="C25" s="3425"/>
      <c r="D25" s="3425"/>
      <c r="E25" s="999"/>
      <c r="F25" s="3533"/>
      <c r="G25" s="994"/>
      <c r="H25" s="3791" t="s">
        <v>1422</v>
      </c>
      <c r="I25" s="3791"/>
      <c r="J25" s="3791"/>
      <c r="K25" s="3791"/>
      <c r="L25" s="3791"/>
      <c r="M25" s="3791"/>
      <c r="N25" s="3791"/>
      <c r="O25" s="994"/>
      <c r="P25" s="433">
        <f t="shared" si="43"/>
        <v>0</v>
      </c>
      <c r="Q25" s="460">
        <f t="shared" si="44"/>
        <v>0</v>
      </c>
      <c r="R25" s="434">
        <f t="shared" si="45"/>
        <v>0</v>
      </c>
      <c r="S25" s="435">
        <f t="shared" si="46"/>
        <v>0</v>
      </c>
      <c r="T25" s="436">
        <v>0</v>
      </c>
      <c r="U25" s="439">
        <v>0</v>
      </c>
      <c r="V25" s="437">
        <f t="shared" si="47"/>
        <v>0</v>
      </c>
      <c r="W25" s="438">
        <v>0</v>
      </c>
      <c r="X25" s="439">
        <v>0</v>
      </c>
      <c r="Y25" s="437">
        <f t="shared" si="48"/>
        <v>0</v>
      </c>
      <c r="Z25" s="438">
        <v>0</v>
      </c>
      <c r="AA25" s="462">
        <v>0</v>
      </c>
    </row>
    <row r="26" spans="1:27" ht="21.95" customHeight="1">
      <c r="A26" s="3705"/>
      <c r="B26" s="998"/>
      <c r="C26" s="3425"/>
      <c r="D26" s="3425"/>
      <c r="E26" s="999"/>
      <c r="F26" s="3970" t="s">
        <v>2947</v>
      </c>
      <c r="G26" s="3971"/>
      <c r="H26" s="3971"/>
      <c r="I26" s="3971"/>
      <c r="J26" s="3971"/>
      <c r="K26" s="3971"/>
      <c r="L26" s="3971"/>
      <c r="M26" s="3971"/>
      <c r="N26" s="3971"/>
      <c r="O26" s="3972"/>
      <c r="P26" s="626">
        <f t="shared" si="43"/>
        <v>0</v>
      </c>
      <c r="Q26" s="995">
        <f t="shared" si="44"/>
        <v>0</v>
      </c>
      <c r="R26" s="627">
        <f t="shared" si="45"/>
        <v>0</v>
      </c>
      <c r="S26" s="630">
        <f t="shared" si="46"/>
        <v>0</v>
      </c>
      <c r="T26" s="629">
        <v>0</v>
      </c>
      <c r="U26" s="633">
        <v>0</v>
      </c>
      <c r="V26" s="631">
        <f t="shared" si="47"/>
        <v>0</v>
      </c>
      <c r="W26" s="632">
        <v>0</v>
      </c>
      <c r="X26" s="633">
        <v>0</v>
      </c>
      <c r="Y26" s="631">
        <f t="shared" si="48"/>
        <v>0</v>
      </c>
      <c r="Z26" s="632">
        <v>0</v>
      </c>
      <c r="AA26" s="807">
        <v>0</v>
      </c>
    </row>
    <row r="27" spans="1:27" ht="21.95" customHeight="1" thickBot="1">
      <c r="A27" s="3740"/>
      <c r="B27" s="1001"/>
      <c r="C27" s="3973"/>
      <c r="D27" s="3973"/>
      <c r="E27" s="1002"/>
      <c r="F27" s="4002" t="s">
        <v>4470</v>
      </c>
      <c r="G27" s="4003"/>
      <c r="H27" s="4003"/>
      <c r="I27" s="4003"/>
      <c r="J27" s="4003"/>
      <c r="K27" s="4003"/>
      <c r="L27" s="4003"/>
      <c r="M27" s="4003"/>
      <c r="N27" s="4003"/>
      <c r="O27" s="4004"/>
      <c r="P27" s="483">
        <f t="shared" si="43"/>
        <v>0</v>
      </c>
      <c r="Q27" s="484">
        <f t="shared" si="44"/>
        <v>0</v>
      </c>
      <c r="R27" s="485">
        <f t="shared" si="45"/>
        <v>0</v>
      </c>
      <c r="S27" s="488">
        <f t="shared" si="46"/>
        <v>0</v>
      </c>
      <c r="T27" s="487">
        <v>0</v>
      </c>
      <c r="U27" s="1003">
        <v>0</v>
      </c>
      <c r="V27" s="1004">
        <f t="shared" si="47"/>
        <v>0</v>
      </c>
      <c r="W27" s="1005">
        <v>0</v>
      </c>
      <c r="X27" s="1003">
        <v>0</v>
      </c>
      <c r="Y27" s="1004">
        <f t="shared" si="48"/>
        <v>0</v>
      </c>
      <c r="Z27" s="1005">
        <v>0</v>
      </c>
      <c r="AA27" s="489">
        <v>0</v>
      </c>
    </row>
    <row r="28" spans="1:27" ht="21.95" customHeight="1">
      <c r="A28" s="3702" t="s">
        <v>4988</v>
      </c>
      <c r="B28" s="3267"/>
      <c r="C28" s="3267"/>
      <c r="D28" s="3267"/>
      <c r="E28" s="3267"/>
      <c r="F28" s="3267"/>
      <c r="G28" s="3267"/>
      <c r="H28" s="3267"/>
      <c r="I28" s="3267"/>
      <c r="J28" s="3267"/>
      <c r="K28" s="3267"/>
      <c r="L28" s="3267"/>
      <c r="M28" s="3267"/>
      <c r="N28" s="3267"/>
      <c r="O28" s="3268"/>
      <c r="P28" s="3996" t="s">
        <v>4989</v>
      </c>
      <c r="Q28" s="3997"/>
      <c r="R28" s="3998"/>
      <c r="S28" s="3796" t="s">
        <v>4990</v>
      </c>
      <c r="T28" s="3267"/>
      <c r="U28" s="3268"/>
      <c r="V28" s="3266" t="s">
        <v>4991</v>
      </c>
      <c r="W28" s="3267"/>
      <c r="X28" s="3268"/>
      <c r="Y28" s="3266" t="s">
        <v>4992</v>
      </c>
      <c r="Z28" s="3267"/>
      <c r="AA28" s="3271"/>
    </row>
    <row r="29" spans="1:27" ht="21.95" customHeight="1">
      <c r="A29" s="4010" t="s">
        <v>4944</v>
      </c>
      <c r="B29" s="3392"/>
      <c r="C29" s="3392"/>
      <c r="D29" s="3392"/>
      <c r="E29" s="3392"/>
      <c r="F29" s="3392"/>
      <c r="G29" s="3392"/>
      <c r="H29" s="3392"/>
      <c r="I29" s="3392"/>
      <c r="J29" s="3392"/>
      <c r="K29" s="3392"/>
      <c r="L29" s="3392"/>
      <c r="M29" s="3392"/>
      <c r="N29" s="3392"/>
      <c r="O29" s="3314"/>
      <c r="P29" s="3987">
        <f t="shared" ref="P29:P58" si="49">SUM(S29:Y29)</f>
        <v>12</v>
      </c>
      <c r="Q29" s="3988"/>
      <c r="R29" s="3989"/>
      <c r="S29" s="3990">
        <v>12</v>
      </c>
      <c r="T29" s="3991"/>
      <c r="U29" s="3992"/>
      <c r="V29" s="3993">
        <v>0</v>
      </c>
      <c r="W29" s="3991"/>
      <c r="X29" s="3992"/>
      <c r="Y29" s="3993">
        <v>0</v>
      </c>
      <c r="Z29" s="3991"/>
      <c r="AA29" s="3994"/>
    </row>
    <row r="30" spans="1:27" ht="21.95" customHeight="1">
      <c r="A30" s="3966" t="s">
        <v>4794</v>
      </c>
      <c r="B30" s="826"/>
      <c r="C30" s="1006"/>
      <c r="D30" s="3960" t="s">
        <v>106</v>
      </c>
      <c r="E30" s="3960"/>
      <c r="F30" s="3960"/>
      <c r="G30" s="3960"/>
      <c r="H30" s="3960"/>
      <c r="I30" s="3960"/>
      <c r="J30" s="3960"/>
      <c r="K30" s="3960"/>
      <c r="L30" s="3960"/>
      <c r="M30" s="3960"/>
      <c r="N30" s="3960"/>
      <c r="O30" s="894"/>
      <c r="P30" s="3476">
        <f t="shared" si="49"/>
        <v>11</v>
      </c>
      <c r="Q30" s="3823"/>
      <c r="R30" s="3477"/>
      <c r="S30" s="3824">
        <v>11</v>
      </c>
      <c r="T30" s="3478"/>
      <c r="U30" s="3479"/>
      <c r="V30" s="3480">
        <v>0</v>
      </c>
      <c r="W30" s="3478"/>
      <c r="X30" s="3479"/>
      <c r="Y30" s="3480">
        <v>0</v>
      </c>
      <c r="Z30" s="3478"/>
      <c r="AA30" s="3481"/>
    </row>
    <row r="31" spans="1:27" ht="21.95" customHeight="1">
      <c r="A31" s="3967"/>
      <c r="B31" s="827"/>
      <c r="C31" s="1007"/>
      <c r="D31" s="3840" t="s">
        <v>1454</v>
      </c>
      <c r="E31" s="3840"/>
      <c r="F31" s="3840"/>
      <c r="G31" s="3840"/>
      <c r="H31" s="3840"/>
      <c r="I31" s="3840"/>
      <c r="J31" s="3840"/>
      <c r="K31" s="3840"/>
      <c r="L31" s="3840"/>
      <c r="M31" s="3840"/>
      <c r="N31" s="3840"/>
      <c r="O31" s="274"/>
      <c r="P31" s="3482">
        <f t="shared" si="49"/>
        <v>1</v>
      </c>
      <c r="Q31" s="3820"/>
      <c r="R31" s="3483"/>
      <c r="S31" s="3821">
        <v>1</v>
      </c>
      <c r="T31" s="3484"/>
      <c r="U31" s="3485"/>
      <c r="V31" s="3486">
        <v>0</v>
      </c>
      <c r="W31" s="3484"/>
      <c r="X31" s="3485"/>
      <c r="Y31" s="3486">
        <v>0</v>
      </c>
      <c r="Z31" s="3484"/>
      <c r="AA31" s="3487"/>
    </row>
    <row r="32" spans="1:27" ht="21.95" customHeight="1">
      <c r="A32" s="3968"/>
      <c r="B32" s="827"/>
      <c r="C32" s="1007"/>
      <c r="D32" s="3388" t="s">
        <v>1507</v>
      </c>
      <c r="E32" s="3388"/>
      <c r="F32" s="3388"/>
      <c r="G32" s="3388"/>
      <c r="H32" s="3388"/>
      <c r="I32" s="3388"/>
      <c r="J32" s="3388"/>
      <c r="K32" s="3388"/>
      <c r="L32" s="3388"/>
      <c r="M32" s="3388"/>
      <c r="N32" s="3388"/>
      <c r="O32" s="274"/>
      <c r="P32" s="3467">
        <f t="shared" si="49"/>
        <v>6</v>
      </c>
      <c r="Q32" s="3825"/>
      <c r="R32" s="3468"/>
      <c r="S32" s="3826">
        <v>6</v>
      </c>
      <c r="T32" s="3469"/>
      <c r="U32" s="3470"/>
      <c r="V32" s="3471">
        <v>0</v>
      </c>
      <c r="W32" s="3469"/>
      <c r="X32" s="3470"/>
      <c r="Y32" s="3471">
        <v>0</v>
      </c>
      <c r="Z32" s="3469"/>
      <c r="AA32" s="3472"/>
    </row>
    <row r="33" spans="1:27" ht="21.95" customHeight="1">
      <c r="A33" s="3703" t="s">
        <v>114</v>
      </c>
      <c r="B33" s="973"/>
      <c r="C33" s="1008"/>
      <c r="D33" s="3960" t="s">
        <v>559</v>
      </c>
      <c r="E33" s="3960"/>
      <c r="F33" s="3960"/>
      <c r="G33" s="3960"/>
      <c r="H33" s="3960"/>
      <c r="I33" s="3960"/>
      <c r="J33" s="3960"/>
      <c r="K33" s="3960"/>
      <c r="L33" s="3960"/>
      <c r="M33" s="3960"/>
      <c r="N33" s="3960"/>
      <c r="O33" s="1009"/>
      <c r="P33" s="3476">
        <f t="shared" si="49"/>
        <v>66</v>
      </c>
      <c r="Q33" s="3823"/>
      <c r="R33" s="3477"/>
      <c r="S33" s="3824">
        <v>49</v>
      </c>
      <c r="T33" s="3478"/>
      <c r="U33" s="3479"/>
      <c r="V33" s="3480">
        <v>0</v>
      </c>
      <c r="W33" s="3478"/>
      <c r="X33" s="3479"/>
      <c r="Y33" s="3480">
        <v>17</v>
      </c>
      <c r="Z33" s="3478"/>
      <c r="AA33" s="3481"/>
    </row>
    <row r="34" spans="1:27" ht="21.95" customHeight="1">
      <c r="A34" s="3705"/>
      <c r="B34" s="318"/>
      <c r="C34" s="1010"/>
      <c r="D34" s="3840" t="s">
        <v>2657</v>
      </c>
      <c r="E34" s="3840"/>
      <c r="F34" s="3840"/>
      <c r="G34" s="3840"/>
      <c r="H34" s="3840"/>
      <c r="I34" s="3840"/>
      <c r="J34" s="3840"/>
      <c r="K34" s="3840"/>
      <c r="L34" s="3840"/>
      <c r="M34" s="3840"/>
      <c r="N34" s="3840"/>
      <c r="O34" s="273"/>
      <c r="P34" s="3482">
        <f t="shared" si="49"/>
        <v>189</v>
      </c>
      <c r="Q34" s="3820"/>
      <c r="R34" s="3483"/>
      <c r="S34" s="3821">
        <v>138</v>
      </c>
      <c r="T34" s="3484"/>
      <c r="U34" s="3485"/>
      <c r="V34" s="3486">
        <v>0</v>
      </c>
      <c r="W34" s="3484"/>
      <c r="X34" s="3485"/>
      <c r="Y34" s="3486">
        <v>51</v>
      </c>
      <c r="Z34" s="3484"/>
      <c r="AA34" s="3487"/>
    </row>
    <row r="35" spans="1:27" ht="21.95" customHeight="1">
      <c r="A35" s="3705"/>
      <c r="B35" s="318"/>
      <c r="C35" s="1010"/>
      <c r="D35" s="3840" t="s">
        <v>1878</v>
      </c>
      <c r="E35" s="3840"/>
      <c r="F35" s="3840"/>
      <c r="G35" s="3840"/>
      <c r="H35" s="3840"/>
      <c r="I35" s="3840"/>
      <c r="J35" s="3840"/>
      <c r="K35" s="3840"/>
      <c r="L35" s="3840"/>
      <c r="M35" s="3840"/>
      <c r="N35" s="3840"/>
      <c r="O35" s="273"/>
      <c r="P35" s="3482">
        <f t="shared" si="49"/>
        <v>58</v>
      </c>
      <c r="Q35" s="3820"/>
      <c r="R35" s="3483"/>
      <c r="S35" s="3821">
        <v>49</v>
      </c>
      <c r="T35" s="3484"/>
      <c r="U35" s="3485"/>
      <c r="V35" s="3486">
        <v>0</v>
      </c>
      <c r="W35" s="3484"/>
      <c r="X35" s="3485"/>
      <c r="Y35" s="3486">
        <v>9</v>
      </c>
      <c r="Z35" s="3484"/>
      <c r="AA35" s="3487"/>
    </row>
    <row r="36" spans="1:27" ht="21.95" customHeight="1">
      <c r="A36" s="3705"/>
      <c r="B36" s="318"/>
      <c r="C36" s="1010"/>
      <c r="D36" s="3840" t="s">
        <v>1522</v>
      </c>
      <c r="E36" s="3840"/>
      <c r="F36" s="3840"/>
      <c r="G36" s="3840"/>
      <c r="H36" s="3840"/>
      <c r="I36" s="3840"/>
      <c r="J36" s="3840"/>
      <c r="K36" s="3840"/>
      <c r="L36" s="3840"/>
      <c r="M36" s="3840"/>
      <c r="N36" s="3840"/>
      <c r="O36" s="273"/>
      <c r="P36" s="3482">
        <f t="shared" si="49"/>
        <v>65</v>
      </c>
      <c r="Q36" s="3820"/>
      <c r="R36" s="3483"/>
      <c r="S36" s="3821">
        <v>49</v>
      </c>
      <c r="T36" s="3484"/>
      <c r="U36" s="3485"/>
      <c r="V36" s="3486">
        <v>0</v>
      </c>
      <c r="W36" s="3484"/>
      <c r="X36" s="3485"/>
      <c r="Y36" s="3486">
        <v>16</v>
      </c>
      <c r="Z36" s="3484"/>
      <c r="AA36" s="3487"/>
    </row>
    <row r="37" spans="1:27" ht="21.95" customHeight="1">
      <c r="A37" s="3705"/>
      <c r="B37" s="318"/>
      <c r="C37" s="1010"/>
      <c r="D37" s="3840" t="s">
        <v>1524</v>
      </c>
      <c r="E37" s="3840"/>
      <c r="F37" s="3840"/>
      <c r="G37" s="3840"/>
      <c r="H37" s="3840"/>
      <c r="I37" s="3840"/>
      <c r="J37" s="3840"/>
      <c r="K37" s="3840"/>
      <c r="L37" s="3840"/>
      <c r="M37" s="3840"/>
      <c r="N37" s="3840"/>
      <c r="O37" s="273"/>
      <c r="P37" s="3482">
        <f t="shared" si="49"/>
        <v>66</v>
      </c>
      <c r="Q37" s="3820"/>
      <c r="R37" s="3483"/>
      <c r="S37" s="3821">
        <v>49</v>
      </c>
      <c r="T37" s="3484"/>
      <c r="U37" s="3485"/>
      <c r="V37" s="3486">
        <v>0</v>
      </c>
      <c r="W37" s="3484"/>
      <c r="X37" s="3485"/>
      <c r="Y37" s="3486">
        <v>17</v>
      </c>
      <c r="Z37" s="3484"/>
      <c r="AA37" s="3487"/>
    </row>
    <row r="38" spans="1:27" ht="21.95" customHeight="1">
      <c r="A38" s="3705"/>
      <c r="B38" s="318"/>
      <c r="C38" s="1010"/>
      <c r="D38" s="3840" t="s">
        <v>3009</v>
      </c>
      <c r="E38" s="3840"/>
      <c r="F38" s="3840"/>
      <c r="G38" s="3840"/>
      <c r="H38" s="3840"/>
      <c r="I38" s="3840"/>
      <c r="J38" s="3840"/>
      <c r="K38" s="3840"/>
      <c r="L38" s="3840"/>
      <c r="M38" s="3840"/>
      <c r="N38" s="3840"/>
      <c r="O38" s="273"/>
      <c r="P38" s="3482">
        <f t="shared" si="49"/>
        <v>94</v>
      </c>
      <c r="Q38" s="3820"/>
      <c r="R38" s="3483"/>
      <c r="S38" s="3821">
        <v>66</v>
      </c>
      <c r="T38" s="3484"/>
      <c r="U38" s="3485"/>
      <c r="V38" s="3486">
        <v>0</v>
      </c>
      <c r="W38" s="3484"/>
      <c r="X38" s="3485"/>
      <c r="Y38" s="3486">
        <v>28</v>
      </c>
      <c r="Z38" s="3484"/>
      <c r="AA38" s="3487"/>
    </row>
    <row r="39" spans="1:27" ht="21.95" customHeight="1">
      <c r="A39" s="3705"/>
      <c r="B39" s="318"/>
      <c r="C39" s="1010"/>
      <c r="D39" s="3840" t="s">
        <v>3010</v>
      </c>
      <c r="E39" s="3840"/>
      <c r="F39" s="3840"/>
      <c r="G39" s="3840"/>
      <c r="H39" s="3840"/>
      <c r="I39" s="3840"/>
      <c r="J39" s="3840"/>
      <c r="K39" s="3840"/>
      <c r="L39" s="3840"/>
      <c r="M39" s="3840"/>
      <c r="N39" s="3840"/>
      <c r="O39" s="273"/>
      <c r="P39" s="3482">
        <f t="shared" si="49"/>
        <v>4</v>
      </c>
      <c r="Q39" s="3820"/>
      <c r="R39" s="3483"/>
      <c r="S39" s="3821">
        <v>4</v>
      </c>
      <c r="T39" s="3484"/>
      <c r="U39" s="3485"/>
      <c r="V39" s="3486">
        <v>0</v>
      </c>
      <c r="W39" s="3484"/>
      <c r="X39" s="3485"/>
      <c r="Y39" s="3486">
        <v>0</v>
      </c>
      <c r="Z39" s="3484"/>
      <c r="AA39" s="3487"/>
    </row>
    <row r="40" spans="1:27" ht="21.95" customHeight="1">
      <c r="A40" s="3705"/>
      <c r="B40" s="318"/>
      <c r="C40" s="1010"/>
      <c r="D40" s="3840" t="s">
        <v>597</v>
      </c>
      <c r="E40" s="3840"/>
      <c r="F40" s="3840"/>
      <c r="G40" s="3840"/>
      <c r="H40" s="3840"/>
      <c r="I40" s="3840"/>
      <c r="J40" s="3840"/>
      <c r="K40" s="3840"/>
      <c r="L40" s="3840"/>
      <c r="M40" s="3840"/>
      <c r="N40" s="3840"/>
      <c r="O40" s="273"/>
      <c r="P40" s="3482">
        <f t="shared" si="49"/>
        <v>52</v>
      </c>
      <c r="Q40" s="3820"/>
      <c r="R40" s="3483"/>
      <c r="S40" s="3821">
        <v>40</v>
      </c>
      <c r="T40" s="3484"/>
      <c r="U40" s="3485"/>
      <c r="V40" s="3486">
        <v>0</v>
      </c>
      <c r="W40" s="3484"/>
      <c r="X40" s="3485"/>
      <c r="Y40" s="3486">
        <v>12</v>
      </c>
      <c r="Z40" s="3484"/>
      <c r="AA40" s="3487"/>
    </row>
    <row r="41" spans="1:27" ht="21.95" customHeight="1">
      <c r="A41" s="3707"/>
      <c r="B41" s="321"/>
      <c r="C41" s="1010"/>
      <c r="D41" s="3388" t="s">
        <v>1880</v>
      </c>
      <c r="E41" s="3388"/>
      <c r="F41" s="3388"/>
      <c r="G41" s="3388"/>
      <c r="H41" s="3388"/>
      <c r="I41" s="3388"/>
      <c r="J41" s="3388"/>
      <c r="K41" s="3388"/>
      <c r="L41" s="3388"/>
      <c r="M41" s="3388"/>
      <c r="N41" s="3388"/>
      <c r="O41" s="277"/>
      <c r="P41" s="3467">
        <f t="shared" si="49"/>
        <v>130</v>
      </c>
      <c r="Q41" s="3825"/>
      <c r="R41" s="3468"/>
      <c r="S41" s="3826">
        <v>124</v>
      </c>
      <c r="T41" s="3469"/>
      <c r="U41" s="3470"/>
      <c r="V41" s="3471">
        <v>0</v>
      </c>
      <c r="W41" s="3469"/>
      <c r="X41" s="3470"/>
      <c r="Y41" s="3471">
        <v>6</v>
      </c>
      <c r="Z41" s="3469"/>
      <c r="AA41" s="3472"/>
    </row>
    <row r="42" spans="1:27" ht="21.95" customHeight="1">
      <c r="A42" s="3703" t="s">
        <v>44</v>
      </c>
      <c r="B42" s="898"/>
      <c r="C42" s="3424" t="s">
        <v>4943</v>
      </c>
      <c r="D42" s="3961"/>
      <c r="E42" s="1011"/>
      <c r="F42" s="3979" t="s">
        <v>3014</v>
      </c>
      <c r="G42" s="3980"/>
      <c r="H42" s="3980"/>
      <c r="I42" s="3980"/>
      <c r="J42" s="3980"/>
      <c r="K42" s="3980"/>
      <c r="L42" s="3980"/>
      <c r="M42" s="3981"/>
      <c r="N42" s="3962" t="s">
        <v>1702</v>
      </c>
      <c r="O42" s="3963"/>
      <c r="P42" s="3476">
        <f t="shared" si="49"/>
        <v>2</v>
      </c>
      <c r="Q42" s="3823"/>
      <c r="R42" s="3477"/>
      <c r="S42" s="3824">
        <v>1</v>
      </c>
      <c r="T42" s="3478"/>
      <c r="U42" s="3479"/>
      <c r="V42" s="3480">
        <v>0</v>
      </c>
      <c r="W42" s="3478"/>
      <c r="X42" s="3479"/>
      <c r="Y42" s="3480">
        <v>1</v>
      </c>
      <c r="Z42" s="3478"/>
      <c r="AA42" s="3481"/>
    </row>
    <row r="43" spans="1:27" ht="21.95" customHeight="1">
      <c r="A43" s="3705"/>
      <c r="B43" s="812"/>
      <c r="C43" s="3351"/>
      <c r="D43" s="3351"/>
      <c r="E43" s="813"/>
      <c r="F43" s="3982"/>
      <c r="G43" s="3983"/>
      <c r="H43" s="3983"/>
      <c r="I43" s="3983"/>
      <c r="J43" s="3983"/>
      <c r="K43" s="3983"/>
      <c r="L43" s="3983"/>
      <c r="M43" s="3984"/>
      <c r="N43" s="3307" t="s">
        <v>1459</v>
      </c>
      <c r="O43" s="3304"/>
      <c r="P43" s="3467">
        <f t="shared" si="49"/>
        <v>0</v>
      </c>
      <c r="Q43" s="3825"/>
      <c r="R43" s="3468"/>
      <c r="S43" s="3826">
        <v>0</v>
      </c>
      <c r="T43" s="3469"/>
      <c r="U43" s="3470"/>
      <c r="V43" s="3471">
        <v>0</v>
      </c>
      <c r="W43" s="3469"/>
      <c r="X43" s="3470"/>
      <c r="Y43" s="3471">
        <v>0</v>
      </c>
      <c r="Z43" s="3469"/>
      <c r="AA43" s="3472"/>
    </row>
    <row r="44" spans="1:27" ht="21.95" customHeight="1">
      <c r="A44" s="3705"/>
      <c r="B44" s="812"/>
      <c r="C44" s="3351"/>
      <c r="D44" s="3351"/>
      <c r="E44" s="813"/>
      <c r="F44" s="3979" t="s">
        <v>3012</v>
      </c>
      <c r="G44" s="3980"/>
      <c r="H44" s="3980"/>
      <c r="I44" s="3980"/>
      <c r="J44" s="3980"/>
      <c r="K44" s="3980"/>
      <c r="L44" s="3980"/>
      <c r="M44" s="3981"/>
      <c r="N44" s="3962" t="s">
        <v>1702</v>
      </c>
      <c r="O44" s="3963"/>
      <c r="P44" s="3476">
        <f t="shared" si="49"/>
        <v>2</v>
      </c>
      <c r="Q44" s="3823"/>
      <c r="R44" s="3477"/>
      <c r="S44" s="3824">
        <v>1</v>
      </c>
      <c r="T44" s="3478"/>
      <c r="U44" s="3479"/>
      <c r="V44" s="3480">
        <v>0</v>
      </c>
      <c r="W44" s="3478"/>
      <c r="X44" s="3479"/>
      <c r="Y44" s="3480">
        <v>1</v>
      </c>
      <c r="Z44" s="3478"/>
      <c r="AA44" s="3481"/>
    </row>
    <row r="45" spans="1:27" ht="21.95" customHeight="1">
      <c r="A45" s="3705"/>
      <c r="B45" s="812"/>
      <c r="C45" s="3351"/>
      <c r="D45" s="3351"/>
      <c r="E45" s="813"/>
      <c r="F45" s="3982"/>
      <c r="G45" s="3983"/>
      <c r="H45" s="3983"/>
      <c r="I45" s="3983"/>
      <c r="J45" s="3983"/>
      <c r="K45" s="3983"/>
      <c r="L45" s="3983"/>
      <c r="M45" s="3984"/>
      <c r="N45" s="3307" t="s">
        <v>1459</v>
      </c>
      <c r="O45" s="3304"/>
      <c r="P45" s="3467">
        <f t="shared" si="49"/>
        <v>0</v>
      </c>
      <c r="Q45" s="3825"/>
      <c r="R45" s="3468"/>
      <c r="S45" s="3826">
        <v>0</v>
      </c>
      <c r="T45" s="3469"/>
      <c r="U45" s="3470"/>
      <c r="V45" s="3471">
        <v>0</v>
      </c>
      <c r="W45" s="3469"/>
      <c r="X45" s="3470"/>
      <c r="Y45" s="3471">
        <v>0</v>
      </c>
      <c r="Z45" s="3469"/>
      <c r="AA45" s="3472"/>
    </row>
    <row r="46" spans="1:27" ht="21.95" customHeight="1">
      <c r="A46" s="3705"/>
      <c r="B46" s="812"/>
      <c r="C46" s="3351"/>
      <c r="D46" s="3351"/>
      <c r="E46" s="813"/>
      <c r="F46" s="3979" t="s">
        <v>704</v>
      </c>
      <c r="G46" s="3980"/>
      <c r="H46" s="3980"/>
      <c r="I46" s="3980"/>
      <c r="J46" s="3980"/>
      <c r="K46" s="3980"/>
      <c r="L46" s="3980"/>
      <c r="M46" s="3981"/>
      <c r="N46" s="3962" t="s">
        <v>1702</v>
      </c>
      <c r="O46" s="3963"/>
      <c r="P46" s="3476">
        <f t="shared" si="49"/>
        <v>1</v>
      </c>
      <c r="Q46" s="3823"/>
      <c r="R46" s="3477"/>
      <c r="S46" s="3824">
        <v>1</v>
      </c>
      <c r="T46" s="3478"/>
      <c r="U46" s="3479"/>
      <c r="V46" s="3480">
        <v>0</v>
      </c>
      <c r="W46" s="3478"/>
      <c r="X46" s="3479"/>
      <c r="Y46" s="3480">
        <v>0</v>
      </c>
      <c r="Z46" s="3478"/>
      <c r="AA46" s="3481"/>
    </row>
    <row r="47" spans="1:27" ht="21.95" customHeight="1">
      <c r="A47" s="3705"/>
      <c r="B47" s="812"/>
      <c r="C47" s="3351"/>
      <c r="D47" s="3351"/>
      <c r="E47" s="813"/>
      <c r="F47" s="3982"/>
      <c r="G47" s="3983"/>
      <c r="H47" s="3983"/>
      <c r="I47" s="3983"/>
      <c r="J47" s="3983"/>
      <c r="K47" s="3983"/>
      <c r="L47" s="3983"/>
      <c r="M47" s="3984"/>
      <c r="N47" s="3307" t="s">
        <v>1459</v>
      </c>
      <c r="O47" s="3304"/>
      <c r="P47" s="3467">
        <f t="shared" si="49"/>
        <v>1</v>
      </c>
      <c r="Q47" s="3825"/>
      <c r="R47" s="3468"/>
      <c r="S47" s="3826">
        <v>1</v>
      </c>
      <c r="T47" s="3469"/>
      <c r="U47" s="3470"/>
      <c r="V47" s="3471">
        <v>0</v>
      </c>
      <c r="W47" s="3469"/>
      <c r="X47" s="3470"/>
      <c r="Y47" s="3471">
        <v>0</v>
      </c>
      <c r="Z47" s="3469"/>
      <c r="AA47" s="3472"/>
    </row>
    <row r="48" spans="1:27" ht="21.95" customHeight="1">
      <c r="A48" s="3705"/>
      <c r="B48" s="812"/>
      <c r="C48" s="3351"/>
      <c r="D48" s="3351"/>
      <c r="E48" s="813"/>
      <c r="F48" s="3950" t="s">
        <v>798</v>
      </c>
      <c r="G48" s="3974"/>
      <c r="H48" s="3974"/>
      <c r="I48" s="3974"/>
      <c r="J48" s="3974"/>
      <c r="K48" s="3974"/>
      <c r="L48" s="3974"/>
      <c r="M48" s="3975"/>
      <c r="N48" s="3962" t="s">
        <v>1702</v>
      </c>
      <c r="O48" s="3963"/>
      <c r="P48" s="3476">
        <f t="shared" si="49"/>
        <v>0</v>
      </c>
      <c r="Q48" s="3823"/>
      <c r="R48" s="3477"/>
      <c r="S48" s="3824">
        <v>0</v>
      </c>
      <c r="T48" s="3478"/>
      <c r="U48" s="3479"/>
      <c r="V48" s="3480">
        <v>0</v>
      </c>
      <c r="W48" s="3478"/>
      <c r="X48" s="3479"/>
      <c r="Y48" s="3480">
        <v>0</v>
      </c>
      <c r="Z48" s="3478"/>
      <c r="AA48" s="3481"/>
    </row>
    <row r="49" spans="1:27" ht="21.95" customHeight="1">
      <c r="A49" s="3705"/>
      <c r="B49" s="814"/>
      <c r="C49" s="3358"/>
      <c r="D49" s="3358"/>
      <c r="E49" s="815"/>
      <c r="F49" s="3976"/>
      <c r="G49" s="3977"/>
      <c r="H49" s="3977"/>
      <c r="I49" s="3977"/>
      <c r="J49" s="3977"/>
      <c r="K49" s="3977"/>
      <c r="L49" s="3977"/>
      <c r="M49" s="3978"/>
      <c r="N49" s="3307" t="s">
        <v>1459</v>
      </c>
      <c r="O49" s="3304"/>
      <c r="P49" s="3467">
        <f t="shared" si="49"/>
        <v>0</v>
      </c>
      <c r="Q49" s="3825"/>
      <c r="R49" s="3468"/>
      <c r="S49" s="3826">
        <v>0</v>
      </c>
      <c r="T49" s="3469"/>
      <c r="U49" s="3470"/>
      <c r="V49" s="3471">
        <v>0</v>
      </c>
      <c r="W49" s="3469"/>
      <c r="X49" s="3470"/>
      <c r="Y49" s="3471">
        <v>0</v>
      </c>
      <c r="Z49" s="3469"/>
      <c r="AA49" s="3472"/>
    </row>
    <row r="50" spans="1:27" ht="21.95" customHeight="1">
      <c r="A50" s="3705"/>
      <c r="B50" s="1012"/>
      <c r="C50" s="3424" t="s">
        <v>4941</v>
      </c>
      <c r="D50" s="3424"/>
      <c r="E50" s="1011"/>
      <c r="F50" s="3979" t="s">
        <v>3014</v>
      </c>
      <c r="G50" s="4005"/>
      <c r="H50" s="4005"/>
      <c r="I50" s="4005"/>
      <c r="J50" s="4005"/>
      <c r="K50" s="4005"/>
      <c r="L50" s="4005"/>
      <c r="M50" s="4006"/>
      <c r="N50" s="3962" t="s">
        <v>1702</v>
      </c>
      <c r="O50" s="3963"/>
      <c r="P50" s="3476">
        <f t="shared" si="49"/>
        <v>6</v>
      </c>
      <c r="Q50" s="3823"/>
      <c r="R50" s="3477"/>
      <c r="S50" s="3824">
        <v>6</v>
      </c>
      <c r="T50" s="3478"/>
      <c r="U50" s="3479"/>
      <c r="V50" s="3480">
        <v>0</v>
      </c>
      <c r="W50" s="3478"/>
      <c r="X50" s="3479"/>
      <c r="Y50" s="3480">
        <v>0</v>
      </c>
      <c r="Z50" s="3478"/>
      <c r="AA50" s="3481"/>
    </row>
    <row r="51" spans="1:27" ht="21.95" customHeight="1">
      <c r="A51" s="3705"/>
      <c r="B51" s="812"/>
      <c r="C51" s="3425"/>
      <c r="D51" s="3425"/>
      <c r="E51" s="813"/>
      <c r="F51" s="4007"/>
      <c r="G51" s="4008"/>
      <c r="H51" s="4008"/>
      <c r="I51" s="4008"/>
      <c r="J51" s="4008"/>
      <c r="K51" s="4008"/>
      <c r="L51" s="4008"/>
      <c r="M51" s="4009"/>
      <c r="N51" s="3307" t="s">
        <v>1459</v>
      </c>
      <c r="O51" s="3304"/>
      <c r="P51" s="3467">
        <f t="shared" si="49"/>
        <v>1</v>
      </c>
      <c r="Q51" s="3825"/>
      <c r="R51" s="3468"/>
      <c r="S51" s="3826">
        <v>1</v>
      </c>
      <c r="T51" s="3469"/>
      <c r="U51" s="3470"/>
      <c r="V51" s="3471">
        <v>0</v>
      </c>
      <c r="W51" s="3469"/>
      <c r="X51" s="3470"/>
      <c r="Y51" s="3471">
        <v>0</v>
      </c>
      <c r="Z51" s="3469"/>
      <c r="AA51" s="3472"/>
    </row>
    <row r="52" spans="1:27" ht="21.95" customHeight="1">
      <c r="A52" s="3705"/>
      <c r="B52" s="812"/>
      <c r="C52" s="3425"/>
      <c r="D52" s="3425"/>
      <c r="E52" s="813"/>
      <c r="F52" s="3979" t="s">
        <v>3012</v>
      </c>
      <c r="G52" s="3980"/>
      <c r="H52" s="3980"/>
      <c r="I52" s="3980"/>
      <c r="J52" s="3980"/>
      <c r="K52" s="3980"/>
      <c r="L52" s="3980"/>
      <c r="M52" s="3981"/>
      <c r="N52" s="3962" t="s">
        <v>1702</v>
      </c>
      <c r="O52" s="3963"/>
      <c r="P52" s="3476">
        <f t="shared" si="49"/>
        <v>0</v>
      </c>
      <c r="Q52" s="3823"/>
      <c r="R52" s="3477"/>
      <c r="S52" s="3824">
        <v>0</v>
      </c>
      <c r="T52" s="3478"/>
      <c r="U52" s="3479"/>
      <c r="V52" s="3480">
        <v>0</v>
      </c>
      <c r="W52" s="3478"/>
      <c r="X52" s="3479"/>
      <c r="Y52" s="3480">
        <v>0</v>
      </c>
      <c r="Z52" s="3478"/>
      <c r="AA52" s="3481"/>
    </row>
    <row r="53" spans="1:27" ht="21.95" customHeight="1">
      <c r="A53" s="3705"/>
      <c r="B53" s="812"/>
      <c r="C53" s="3425"/>
      <c r="D53" s="3425"/>
      <c r="E53" s="813"/>
      <c r="F53" s="3982"/>
      <c r="G53" s="3983"/>
      <c r="H53" s="3983"/>
      <c r="I53" s="3983"/>
      <c r="J53" s="3983"/>
      <c r="K53" s="3983"/>
      <c r="L53" s="3983"/>
      <c r="M53" s="3984"/>
      <c r="N53" s="3307" t="s">
        <v>1459</v>
      </c>
      <c r="O53" s="3304"/>
      <c r="P53" s="3467">
        <f t="shared" si="49"/>
        <v>0</v>
      </c>
      <c r="Q53" s="3825"/>
      <c r="R53" s="3468"/>
      <c r="S53" s="3826">
        <v>0</v>
      </c>
      <c r="T53" s="3469"/>
      <c r="U53" s="3470"/>
      <c r="V53" s="3471">
        <v>0</v>
      </c>
      <c r="W53" s="3469"/>
      <c r="X53" s="3470"/>
      <c r="Y53" s="3471">
        <v>0</v>
      </c>
      <c r="Z53" s="3469"/>
      <c r="AA53" s="3472"/>
    </row>
    <row r="54" spans="1:27" ht="21.95" customHeight="1">
      <c r="A54" s="3705"/>
      <c r="B54" s="812"/>
      <c r="C54" s="3425"/>
      <c r="D54" s="3425"/>
      <c r="E54" s="813"/>
      <c r="F54" s="3950" t="s">
        <v>3013</v>
      </c>
      <c r="G54" s="3974"/>
      <c r="H54" s="3974"/>
      <c r="I54" s="3974"/>
      <c r="J54" s="3974"/>
      <c r="K54" s="3974"/>
      <c r="L54" s="3974"/>
      <c r="M54" s="3975"/>
      <c r="N54" s="3962" t="s">
        <v>1702</v>
      </c>
      <c r="O54" s="3963"/>
      <c r="P54" s="3476">
        <f t="shared" si="49"/>
        <v>0</v>
      </c>
      <c r="Q54" s="3823"/>
      <c r="R54" s="3477"/>
      <c r="S54" s="3824">
        <v>0</v>
      </c>
      <c r="T54" s="3478"/>
      <c r="U54" s="3479"/>
      <c r="V54" s="3480">
        <v>0</v>
      </c>
      <c r="W54" s="3478"/>
      <c r="X54" s="3479"/>
      <c r="Y54" s="3480">
        <v>0</v>
      </c>
      <c r="Z54" s="3478"/>
      <c r="AA54" s="3481"/>
    </row>
    <row r="55" spans="1:27" ht="21.95" customHeight="1">
      <c r="A55" s="3707"/>
      <c r="B55" s="814"/>
      <c r="C55" s="3431"/>
      <c r="D55" s="3431"/>
      <c r="E55" s="815"/>
      <c r="F55" s="3976"/>
      <c r="G55" s="3977"/>
      <c r="H55" s="3977"/>
      <c r="I55" s="3977"/>
      <c r="J55" s="3977"/>
      <c r="K55" s="3977"/>
      <c r="L55" s="3977"/>
      <c r="M55" s="3978"/>
      <c r="N55" s="3307" t="s">
        <v>1459</v>
      </c>
      <c r="O55" s="3304"/>
      <c r="P55" s="3467">
        <f t="shared" si="49"/>
        <v>0</v>
      </c>
      <c r="Q55" s="3825"/>
      <c r="R55" s="3468"/>
      <c r="S55" s="3826">
        <v>0</v>
      </c>
      <c r="T55" s="3469"/>
      <c r="U55" s="3470"/>
      <c r="V55" s="3471">
        <v>0</v>
      </c>
      <c r="W55" s="3469"/>
      <c r="X55" s="3470"/>
      <c r="Y55" s="3471">
        <v>0</v>
      </c>
      <c r="Z55" s="3469"/>
      <c r="AA55" s="3472"/>
    </row>
    <row r="56" spans="1:27" ht="21.95" customHeight="1">
      <c r="A56" s="3940" t="s">
        <v>4984</v>
      </c>
      <c r="B56" s="973"/>
      <c r="C56" s="1010"/>
      <c r="D56" s="3960" t="s">
        <v>244</v>
      </c>
      <c r="E56" s="3960"/>
      <c r="F56" s="3960"/>
      <c r="G56" s="3960"/>
      <c r="H56" s="3960"/>
      <c r="I56" s="3960"/>
      <c r="J56" s="3960"/>
      <c r="K56" s="3960"/>
      <c r="L56" s="3960"/>
      <c r="M56" s="3960"/>
      <c r="N56" s="3960"/>
      <c r="O56" s="1009"/>
      <c r="P56" s="3476">
        <f t="shared" si="49"/>
        <v>202</v>
      </c>
      <c r="Q56" s="3823"/>
      <c r="R56" s="3477"/>
      <c r="S56" s="3824">
        <v>155</v>
      </c>
      <c r="T56" s="3478"/>
      <c r="U56" s="3479"/>
      <c r="V56" s="3480">
        <v>0</v>
      </c>
      <c r="W56" s="3478"/>
      <c r="X56" s="3479"/>
      <c r="Y56" s="3480">
        <v>47</v>
      </c>
      <c r="Z56" s="3478"/>
      <c r="AA56" s="3481"/>
    </row>
    <row r="57" spans="1:27" ht="21.95" customHeight="1">
      <c r="A57" s="3964"/>
      <c r="B57" s="318"/>
      <c r="C57" s="1010"/>
      <c r="D57" s="3840" t="s">
        <v>1138</v>
      </c>
      <c r="E57" s="3840"/>
      <c r="F57" s="3840"/>
      <c r="G57" s="3840"/>
      <c r="H57" s="3840"/>
      <c r="I57" s="3840"/>
      <c r="J57" s="3840"/>
      <c r="K57" s="3840"/>
      <c r="L57" s="3840"/>
      <c r="M57" s="3840"/>
      <c r="N57" s="3840"/>
      <c r="O57" s="273"/>
      <c r="P57" s="3482">
        <f t="shared" si="49"/>
        <v>64</v>
      </c>
      <c r="Q57" s="3820"/>
      <c r="R57" s="3483"/>
      <c r="S57" s="3821">
        <v>46</v>
      </c>
      <c r="T57" s="3484"/>
      <c r="U57" s="3485"/>
      <c r="V57" s="3486">
        <v>0</v>
      </c>
      <c r="W57" s="3484"/>
      <c r="X57" s="3485"/>
      <c r="Y57" s="3486">
        <v>18</v>
      </c>
      <c r="Z57" s="3484"/>
      <c r="AA57" s="3487"/>
    </row>
    <row r="58" spans="1:27" ht="21.95" customHeight="1" thickBot="1">
      <c r="A58" s="3965"/>
      <c r="B58" s="1013"/>
      <c r="C58" s="1014"/>
      <c r="D58" s="3969" t="s">
        <v>1512</v>
      </c>
      <c r="E58" s="3969"/>
      <c r="F58" s="3969"/>
      <c r="G58" s="3969"/>
      <c r="H58" s="3969"/>
      <c r="I58" s="3969"/>
      <c r="J58" s="3969"/>
      <c r="K58" s="3969"/>
      <c r="L58" s="3969"/>
      <c r="M58" s="3969"/>
      <c r="N58" s="3969"/>
      <c r="O58" s="1015"/>
      <c r="P58" s="3488">
        <f t="shared" si="49"/>
        <v>63</v>
      </c>
      <c r="Q58" s="3833"/>
      <c r="R58" s="3489"/>
      <c r="S58" s="3834">
        <v>46</v>
      </c>
      <c r="T58" s="3490"/>
      <c r="U58" s="3491"/>
      <c r="V58" s="3492">
        <v>0</v>
      </c>
      <c r="W58" s="3490"/>
      <c r="X58" s="3491"/>
      <c r="Y58" s="3492">
        <v>17</v>
      </c>
      <c r="Z58" s="3490"/>
      <c r="AA58" s="3493"/>
    </row>
    <row r="59" spans="1:27" ht="20.25" customHeight="1"/>
  </sheetData>
  <mergeCells count="207">
    <mergeCell ref="Y56:AA56"/>
    <mergeCell ref="Y57:AA57"/>
    <mergeCell ref="V42:X42"/>
    <mergeCell ref="V43:X43"/>
    <mergeCell ref="V44:X44"/>
    <mergeCell ref="V45:X45"/>
    <mergeCell ref="V46:X46"/>
    <mergeCell ref="S55:U55"/>
    <mergeCell ref="S56:U56"/>
    <mergeCell ref="S57:U57"/>
    <mergeCell ref="V50:X50"/>
    <mergeCell ref="V57:X57"/>
    <mergeCell ref="V51:X51"/>
    <mergeCell ref="S46:U46"/>
    <mergeCell ref="S47:U47"/>
    <mergeCell ref="S48:U48"/>
    <mergeCell ref="S49:U49"/>
    <mergeCell ref="Y52:AA52"/>
    <mergeCell ref="Y53:AA53"/>
    <mergeCell ref="Y44:AA44"/>
    <mergeCell ref="Y45:AA45"/>
    <mergeCell ref="Y46:AA46"/>
    <mergeCell ref="Y47:AA47"/>
    <mergeCell ref="Y48:AA48"/>
    <mergeCell ref="Y54:AA54"/>
    <mergeCell ref="Y55:AA55"/>
    <mergeCell ref="V58:X58"/>
    <mergeCell ref="Y33:AA33"/>
    <mergeCell ref="Y34:AA34"/>
    <mergeCell ref="Y35:AA35"/>
    <mergeCell ref="Y36:AA36"/>
    <mergeCell ref="Y37:AA37"/>
    <mergeCell ref="Y38:AA38"/>
    <mergeCell ref="Y39:AA39"/>
    <mergeCell ref="Y40:AA40"/>
    <mergeCell ref="Y41:AA41"/>
    <mergeCell ref="Y42:AA42"/>
    <mergeCell ref="Y43:AA43"/>
    <mergeCell ref="V52:X52"/>
    <mergeCell ref="V53:X53"/>
    <mergeCell ref="V54:X54"/>
    <mergeCell ref="V55:X55"/>
    <mergeCell ref="V56:X56"/>
    <mergeCell ref="V47:X47"/>
    <mergeCell ref="V48:X48"/>
    <mergeCell ref="V49:X49"/>
    <mergeCell ref="Y58:AA58"/>
    <mergeCell ref="Y49:AA49"/>
    <mergeCell ref="Y50:AA50"/>
    <mergeCell ref="Y51:AA51"/>
    <mergeCell ref="P56:R56"/>
    <mergeCell ref="P57:R57"/>
    <mergeCell ref="P48:R48"/>
    <mergeCell ref="P49:R49"/>
    <mergeCell ref="P50:R50"/>
    <mergeCell ref="S58:U58"/>
    <mergeCell ref="V30:X30"/>
    <mergeCell ref="V31:X31"/>
    <mergeCell ref="V32:X32"/>
    <mergeCell ref="V33:X33"/>
    <mergeCell ref="V34:X34"/>
    <mergeCell ref="V35:X35"/>
    <mergeCell ref="V36:X36"/>
    <mergeCell ref="V37:X37"/>
    <mergeCell ref="V38:X38"/>
    <mergeCell ref="V39:X39"/>
    <mergeCell ref="V40:X40"/>
    <mergeCell ref="V41:X41"/>
    <mergeCell ref="S50:U50"/>
    <mergeCell ref="S51:U51"/>
    <mergeCell ref="S52:U52"/>
    <mergeCell ref="S53:U53"/>
    <mergeCell ref="P58:R58"/>
    <mergeCell ref="S30:U30"/>
    <mergeCell ref="S31:U31"/>
    <mergeCell ref="S32:U32"/>
    <mergeCell ref="S33:U33"/>
    <mergeCell ref="S34:U34"/>
    <mergeCell ref="S35:U35"/>
    <mergeCell ref="S36:U36"/>
    <mergeCell ref="S37:U37"/>
    <mergeCell ref="S38:U38"/>
    <mergeCell ref="S39:U39"/>
    <mergeCell ref="S40:U40"/>
    <mergeCell ref="S41:U41"/>
    <mergeCell ref="S42:U42"/>
    <mergeCell ref="S43:U43"/>
    <mergeCell ref="S44:U44"/>
    <mergeCell ref="P53:R53"/>
    <mergeCell ref="P55:R55"/>
    <mergeCell ref="P51:R51"/>
    <mergeCell ref="A4:A15"/>
    <mergeCell ref="A16:A27"/>
    <mergeCell ref="A29:O29"/>
    <mergeCell ref="F4:O4"/>
    <mergeCell ref="P33:R33"/>
    <mergeCell ref="P46:R46"/>
    <mergeCell ref="P47:R47"/>
    <mergeCell ref="P38:R38"/>
    <mergeCell ref="P39:R39"/>
    <mergeCell ref="P40:R40"/>
    <mergeCell ref="P41:R41"/>
    <mergeCell ref="P42:R42"/>
    <mergeCell ref="P34:R34"/>
    <mergeCell ref="P35:R35"/>
    <mergeCell ref="P36:R36"/>
    <mergeCell ref="P37:R37"/>
    <mergeCell ref="F42:M43"/>
    <mergeCell ref="F44:M45"/>
    <mergeCell ref="F46:M47"/>
    <mergeCell ref="C4:D9"/>
    <mergeCell ref="C10:D15"/>
    <mergeCell ref="D37:N37"/>
    <mergeCell ref="H5:N5"/>
    <mergeCell ref="H6:N6"/>
    <mergeCell ref="H7:N7"/>
    <mergeCell ref="F5:F7"/>
    <mergeCell ref="F8:O8"/>
    <mergeCell ref="A2:O3"/>
    <mergeCell ref="P28:R28"/>
    <mergeCell ref="S28:U28"/>
    <mergeCell ref="P54:R54"/>
    <mergeCell ref="S54:U54"/>
    <mergeCell ref="S45:U45"/>
    <mergeCell ref="P52:R52"/>
    <mergeCell ref="P43:R43"/>
    <mergeCell ref="P44:R44"/>
    <mergeCell ref="P45:R45"/>
    <mergeCell ref="S2:U2"/>
    <mergeCell ref="F9:O9"/>
    <mergeCell ref="F15:O15"/>
    <mergeCell ref="F21:O21"/>
    <mergeCell ref="F27:O27"/>
    <mergeCell ref="F48:M49"/>
    <mergeCell ref="F50:M51"/>
    <mergeCell ref="F11:F13"/>
    <mergeCell ref="H11:N11"/>
    <mergeCell ref="F14:O14"/>
    <mergeCell ref="F10:O10"/>
    <mergeCell ref="V2:X2"/>
    <mergeCell ref="Y2:AA2"/>
    <mergeCell ref="P29:R29"/>
    <mergeCell ref="S29:U29"/>
    <mergeCell ref="P30:R30"/>
    <mergeCell ref="P31:R31"/>
    <mergeCell ref="P32:R32"/>
    <mergeCell ref="P2:R2"/>
    <mergeCell ref="Y30:AA30"/>
    <mergeCell ref="Y31:AA31"/>
    <mergeCell ref="Y32:AA32"/>
    <mergeCell ref="V29:X29"/>
    <mergeCell ref="Y29:AA29"/>
    <mergeCell ref="H12:N12"/>
    <mergeCell ref="H13:N13"/>
    <mergeCell ref="A28:O28"/>
    <mergeCell ref="D38:N38"/>
    <mergeCell ref="D39:N39"/>
    <mergeCell ref="F54:M55"/>
    <mergeCell ref="F52:M53"/>
    <mergeCell ref="D40:N40"/>
    <mergeCell ref="D41:N41"/>
    <mergeCell ref="N51:O51"/>
    <mergeCell ref="N46:O46"/>
    <mergeCell ref="N47:O47"/>
    <mergeCell ref="N48:O48"/>
    <mergeCell ref="N49:O49"/>
    <mergeCell ref="D35:N35"/>
    <mergeCell ref="D36:N36"/>
    <mergeCell ref="F16:O16"/>
    <mergeCell ref="F17:F19"/>
    <mergeCell ref="H17:N17"/>
    <mergeCell ref="H18:N18"/>
    <mergeCell ref="F20:O20"/>
    <mergeCell ref="F22:O22"/>
    <mergeCell ref="F23:F25"/>
    <mergeCell ref="H24:N24"/>
    <mergeCell ref="H25:N25"/>
    <mergeCell ref="F26:O26"/>
    <mergeCell ref="H19:N19"/>
    <mergeCell ref="H23:N23"/>
    <mergeCell ref="C16:D21"/>
    <mergeCell ref="C22:D27"/>
    <mergeCell ref="D30:N30"/>
    <mergeCell ref="V28:X28"/>
    <mergeCell ref="Y28:AA28"/>
    <mergeCell ref="D31:N31"/>
    <mergeCell ref="D32:N32"/>
    <mergeCell ref="D56:N56"/>
    <mergeCell ref="A42:A55"/>
    <mergeCell ref="C42:D49"/>
    <mergeCell ref="N42:O42"/>
    <mergeCell ref="N43:O43"/>
    <mergeCell ref="N44:O44"/>
    <mergeCell ref="N45:O45"/>
    <mergeCell ref="C50:D55"/>
    <mergeCell ref="N50:O50"/>
    <mergeCell ref="A56:A58"/>
    <mergeCell ref="A30:A32"/>
    <mergeCell ref="A33:A41"/>
    <mergeCell ref="D33:N33"/>
    <mergeCell ref="D57:N57"/>
    <mergeCell ref="D58:N58"/>
    <mergeCell ref="N52:O52"/>
    <mergeCell ref="N53:O53"/>
    <mergeCell ref="N54:O54"/>
    <mergeCell ref="N55:O55"/>
    <mergeCell ref="D34:N34"/>
  </mergeCells>
  <phoneticPr fontId="2"/>
  <pageMargins left="0.59055118110236227" right="0.59055118110236227" top="0.47244094488188981" bottom="0.39370078740157483" header="0.39370078740157483" footer="0.19685039370078741"/>
  <pageSetup paperSize="9" scale="65" orientation="portrait" blackAndWhite="1" r:id="rId1"/>
  <headerFooter alignWithMargins="0">
    <oddFooter>&amp;C&amp;16 24</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S37"/>
  <sheetViews>
    <sheetView showGridLines="0" view="pageBreakPreview" topLeftCell="A31" zoomScale="80" zoomScaleNormal="100" zoomScaleSheetLayoutView="80" workbookViewId="0">
      <selection sqref="A1:S1048576"/>
    </sheetView>
  </sheetViews>
  <sheetFormatPr defaultColWidth="9" defaultRowHeight="13.5"/>
  <cols>
    <col min="1" max="1" width="3.875" style="312" customWidth="1"/>
    <col min="2" max="2" width="3.875" style="320" customWidth="1"/>
    <col min="3" max="3" width="26.625" style="320" customWidth="1"/>
    <col min="4" max="4" width="3" style="312" customWidth="1"/>
    <col min="5" max="16" width="8.125" style="312" customWidth="1"/>
    <col min="17" max="17" width="10.625" style="312" customWidth="1"/>
    <col min="18" max="18" width="9" style="312" customWidth="1"/>
    <col min="19" max="19" width="9" style="312"/>
    <col min="20" max="16384" width="9" style="108"/>
  </cols>
  <sheetData>
    <row r="1" spans="1:16" ht="15.75" customHeight="1">
      <c r="A1" s="788"/>
    </row>
    <row r="2" spans="1:16" ht="48" customHeight="1">
      <c r="A2" s="3442" t="s">
        <v>2068</v>
      </c>
      <c r="B2" s="3302"/>
      <c r="C2" s="3302"/>
      <c r="D2" s="3303"/>
      <c r="E2" s="3794" t="s">
        <v>1630</v>
      </c>
      <c r="F2" s="3795"/>
      <c r="G2" s="3959"/>
      <c r="H2" s="3267" t="s">
        <v>1469</v>
      </c>
      <c r="I2" s="3267"/>
      <c r="J2" s="3268"/>
      <c r="K2" s="3266" t="s">
        <v>1529</v>
      </c>
      <c r="L2" s="3267"/>
      <c r="M2" s="3268"/>
      <c r="N2" s="3266" t="s">
        <v>2924</v>
      </c>
      <c r="O2" s="3267"/>
      <c r="P2" s="3271"/>
    </row>
    <row r="3" spans="1:16" ht="48" customHeight="1">
      <c r="A3" s="3446"/>
      <c r="B3" s="3304"/>
      <c r="C3" s="3304"/>
      <c r="D3" s="3305"/>
      <c r="E3" s="968" t="s">
        <v>1239</v>
      </c>
      <c r="F3" s="969" t="s">
        <v>2918</v>
      </c>
      <c r="G3" s="970" t="s">
        <v>2920</v>
      </c>
      <c r="H3" s="971" t="s">
        <v>1239</v>
      </c>
      <c r="I3" s="972" t="s">
        <v>2918</v>
      </c>
      <c r="J3" s="971" t="s">
        <v>2920</v>
      </c>
      <c r="K3" s="973" t="s">
        <v>1239</v>
      </c>
      <c r="L3" s="973" t="s">
        <v>2918</v>
      </c>
      <c r="M3" s="974" t="s">
        <v>2920</v>
      </c>
      <c r="N3" s="975" t="s">
        <v>1239</v>
      </c>
      <c r="O3" s="972" t="s">
        <v>2918</v>
      </c>
      <c r="P3" s="976" t="s">
        <v>2920</v>
      </c>
    </row>
    <row r="4" spans="1:16" ht="48" customHeight="1">
      <c r="A4" s="3441" t="s">
        <v>1000</v>
      </c>
      <c r="B4" s="3797" t="s">
        <v>1239</v>
      </c>
      <c r="C4" s="3798"/>
      <c r="D4" s="3799"/>
      <c r="E4" s="830">
        <f t="shared" ref="E4:P4" si="0">SUM(E5:E12)</f>
        <v>638</v>
      </c>
      <c r="F4" s="830">
        <f t="shared" si="0"/>
        <v>410</v>
      </c>
      <c r="G4" s="1016">
        <f t="shared" si="0"/>
        <v>228</v>
      </c>
      <c r="H4" s="703">
        <f t="shared" si="0"/>
        <v>455</v>
      </c>
      <c r="I4" s="1017">
        <f t="shared" si="0"/>
        <v>285</v>
      </c>
      <c r="J4" s="859">
        <f t="shared" si="0"/>
        <v>170</v>
      </c>
      <c r="K4" s="783">
        <f t="shared" si="0"/>
        <v>0</v>
      </c>
      <c r="L4" s="783">
        <f t="shared" si="0"/>
        <v>0</v>
      </c>
      <c r="M4" s="1018">
        <f t="shared" si="0"/>
        <v>0</v>
      </c>
      <c r="N4" s="703">
        <f t="shared" si="0"/>
        <v>183</v>
      </c>
      <c r="O4" s="1017">
        <f t="shared" si="0"/>
        <v>125</v>
      </c>
      <c r="P4" s="861">
        <f t="shared" si="0"/>
        <v>58</v>
      </c>
    </row>
    <row r="5" spans="1:16" ht="48" customHeight="1">
      <c r="A5" s="3433"/>
      <c r="B5" s="4011" t="s">
        <v>1731</v>
      </c>
      <c r="C5" s="4013" t="s">
        <v>3016</v>
      </c>
      <c r="D5" s="4014"/>
      <c r="E5" s="393">
        <f t="shared" ref="E5:E13" si="1">F5+G5</f>
        <v>175</v>
      </c>
      <c r="F5" s="393">
        <f t="shared" ref="F5:G13" si="2">I5+L5+O5</f>
        <v>65</v>
      </c>
      <c r="G5" s="394">
        <f t="shared" si="2"/>
        <v>110</v>
      </c>
      <c r="H5" s="395">
        <f t="shared" ref="H5:H13" si="3">I5+J5</f>
        <v>175</v>
      </c>
      <c r="I5" s="396">
        <v>65</v>
      </c>
      <c r="J5" s="400">
        <v>110</v>
      </c>
      <c r="K5" s="398">
        <f t="shared" ref="K5:K13" si="4">L5+M5</f>
        <v>0</v>
      </c>
      <c r="L5" s="398">
        <v>0</v>
      </c>
      <c r="M5" s="619">
        <v>0</v>
      </c>
      <c r="N5" s="395">
        <f t="shared" ref="N5:N13" si="5">O5+P5</f>
        <v>0</v>
      </c>
      <c r="O5" s="396">
        <v>0</v>
      </c>
      <c r="P5" s="349">
        <v>0</v>
      </c>
    </row>
    <row r="6" spans="1:16" ht="48" customHeight="1">
      <c r="A6" s="3433"/>
      <c r="B6" s="4012"/>
      <c r="C6" s="4015" t="s">
        <v>3017</v>
      </c>
      <c r="D6" s="4001"/>
      <c r="E6" s="465">
        <f t="shared" si="1"/>
        <v>98</v>
      </c>
      <c r="F6" s="465">
        <f t="shared" si="2"/>
        <v>48</v>
      </c>
      <c r="G6" s="467">
        <f t="shared" si="2"/>
        <v>50</v>
      </c>
      <c r="H6" s="470">
        <f t="shared" si="3"/>
        <v>6</v>
      </c>
      <c r="I6" s="469">
        <v>0</v>
      </c>
      <c r="J6" s="468">
        <v>6</v>
      </c>
      <c r="K6" s="781">
        <f t="shared" si="4"/>
        <v>0</v>
      </c>
      <c r="L6" s="781">
        <v>0</v>
      </c>
      <c r="M6" s="1019">
        <v>0</v>
      </c>
      <c r="N6" s="470">
        <f t="shared" si="5"/>
        <v>92</v>
      </c>
      <c r="O6" s="469">
        <v>48</v>
      </c>
      <c r="P6" s="1020">
        <v>44</v>
      </c>
    </row>
    <row r="7" spans="1:16" ht="48" customHeight="1">
      <c r="A7" s="3433"/>
      <c r="B7" s="3950" t="s">
        <v>2492</v>
      </c>
      <c r="C7" s="3960"/>
      <c r="D7" s="3951"/>
      <c r="E7" s="409">
        <f t="shared" si="1"/>
        <v>163</v>
      </c>
      <c r="F7" s="409">
        <f t="shared" si="2"/>
        <v>120</v>
      </c>
      <c r="G7" s="410">
        <f t="shared" si="2"/>
        <v>43</v>
      </c>
      <c r="H7" s="411">
        <f t="shared" si="3"/>
        <v>158</v>
      </c>
      <c r="I7" s="412">
        <v>119</v>
      </c>
      <c r="J7" s="501">
        <v>39</v>
      </c>
      <c r="K7" s="414">
        <f t="shared" si="4"/>
        <v>0</v>
      </c>
      <c r="L7" s="414">
        <v>0</v>
      </c>
      <c r="M7" s="415">
        <v>0</v>
      </c>
      <c r="N7" s="411">
        <f t="shared" si="5"/>
        <v>5</v>
      </c>
      <c r="O7" s="412">
        <v>1</v>
      </c>
      <c r="P7" s="375">
        <v>4</v>
      </c>
    </row>
    <row r="8" spans="1:16" ht="48" customHeight="1">
      <c r="A8" s="3433"/>
      <c r="B8" s="3839" t="s">
        <v>3025</v>
      </c>
      <c r="C8" s="3840"/>
      <c r="D8" s="3841"/>
      <c r="E8" s="409">
        <f t="shared" si="1"/>
        <v>3</v>
      </c>
      <c r="F8" s="409">
        <f t="shared" si="2"/>
        <v>2</v>
      </c>
      <c r="G8" s="410">
        <f t="shared" si="2"/>
        <v>1</v>
      </c>
      <c r="H8" s="411">
        <f t="shared" si="3"/>
        <v>0</v>
      </c>
      <c r="I8" s="412">
        <v>0</v>
      </c>
      <c r="J8" s="501">
        <v>0</v>
      </c>
      <c r="K8" s="414">
        <f t="shared" si="4"/>
        <v>0</v>
      </c>
      <c r="L8" s="414">
        <v>0</v>
      </c>
      <c r="M8" s="415">
        <v>0</v>
      </c>
      <c r="N8" s="411">
        <f t="shared" si="5"/>
        <v>3</v>
      </c>
      <c r="O8" s="412">
        <v>2</v>
      </c>
      <c r="P8" s="375">
        <v>1</v>
      </c>
    </row>
    <row r="9" spans="1:16" ht="48" customHeight="1">
      <c r="A9" s="3433"/>
      <c r="B9" s="3839" t="s">
        <v>2515</v>
      </c>
      <c r="C9" s="3840"/>
      <c r="D9" s="3841"/>
      <c r="E9" s="409">
        <f t="shared" si="1"/>
        <v>51</v>
      </c>
      <c r="F9" s="409">
        <f t="shared" si="2"/>
        <v>50</v>
      </c>
      <c r="G9" s="410">
        <f t="shared" si="2"/>
        <v>1</v>
      </c>
      <c r="H9" s="411">
        <f t="shared" si="3"/>
        <v>13</v>
      </c>
      <c r="I9" s="412">
        <v>12</v>
      </c>
      <c r="J9" s="501">
        <v>1</v>
      </c>
      <c r="K9" s="414">
        <f t="shared" si="4"/>
        <v>0</v>
      </c>
      <c r="L9" s="414">
        <v>0</v>
      </c>
      <c r="M9" s="415">
        <v>0</v>
      </c>
      <c r="N9" s="411">
        <f t="shared" si="5"/>
        <v>38</v>
      </c>
      <c r="O9" s="412">
        <v>38</v>
      </c>
      <c r="P9" s="375">
        <v>0</v>
      </c>
    </row>
    <row r="10" spans="1:16" ht="48" customHeight="1">
      <c r="A10" s="3433"/>
      <c r="B10" s="3839" t="s">
        <v>3021</v>
      </c>
      <c r="C10" s="3840"/>
      <c r="D10" s="3841"/>
      <c r="E10" s="409">
        <f t="shared" si="1"/>
        <v>1</v>
      </c>
      <c r="F10" s="409">
        <f t="shared" si="2"/>
        <v>0</v>
      </c>
      <c r="G10" s="410">
        <f t="shared" si="2"/>
        <v>1</v>
      </c>
      <c r="H10" s="411">
        <f t="shared" si="3"/>
        <v>0</v>
      </c>
      <c r="I10" s="412">
        <v>0</v>
      </c>
      <c r="J10" s="501">
        <v>0</v>
      </c>
      <c r="K10" s="414">
        <f t="shared" si="4"/>
        <v>0</v>
      </c>
      <c r="L10" s="414">
        <v>0</v>
      </c>
      <c r="M10" s="415">
        <v>0</v>
      </c>
      <c r="N10" s="411">
        <f t="shared" si="5"/>
        <v>1</v>
      </c>
      <c r="O10" s="412">
        <v>0</v>
      </c>
      <c r="P10" s="375">
        <v>1</v>
      </c>
    </row>
    <row r="11" spans="1:16" ht="48" customHeight="1">
      <c r="A11" s="3433"/>
      <c r="B11" s="3839" t="s">
        <v>1760</v>
      </c>
      <c r="C11" s="3840"/>
      <c r="D11" s="3841"/>
      <c r="E11" s="409">
        <f t="shared" si="1"/>
        <v>86</v>
      </c>
      <c r="F11" s="409">
        <f t="shared" si="2"/>
        <v>69</v>
      </c>
      <c r="G11" s="410">
        <f t="shared" si="2"/>
        <v>17</v>
      </c>
      <c r="H11" s="411">
        <f t="shared" si="3"/>
        <v>57</v>
      </c>
      <c r="I11" s="412">
        <v>46</v>
      </c>
      <c r="J11" s="501">
        <v>11</v>
      </c>
      <c r="K11" s="414">
        <f t="shared" si="4"/>
        <v>0</v>
      </c>
      <c r="L11" s="414">
        <v>0</v>
      </c>
      <c r="M11" s="415">
        <v>0</v>
      </c>
      <c r="N11" s="411">
        <f t="shared" si="5"/>
        <v>29</v>
      </c>
      <c r="O11" s="412">
        <v>23</v>
      </c>
      <c r="P11" s="375">
        <v>6</v>
      </c>
    </row>
    <row r="12" spans="1:16" ht="48" customHeight="1">
      <c r="A12" s="3433"/>
      <c r="B12" s="4016" t="s">
        <v>2465</v>
      </c>
      <c r="C12" s="4017"/>
      <c r="D12" s="4018"/>
      <c r="E12" s="416">
        <f t="shared" si="1"/>
        <v>61</v>
      </c>
      <c r="F12" s="416">
        <f t="shared" si="2"/>
        <v>56</v>
      </c>
      <c r="G12" s="417">
        <f t="shared" si="2"/>
        <v>5</v>
      </c>
      <c r="H12" s="418">
        <f t="shared" si="3"/>
        <v>46</v>
      </c>
      <c r="I12" s="419">
        <v>43</v>
      </c>
      <c r="J12" s="1021">
        <v>3</v>
      </c>
      <c r="K12" s="421">
        <f t="shared" si="4"/>
        <v>0</v>
      </c>
      <c r="L12" s="421">
        <v>0</v>
      </c>
      <c r="M12" s="422">
        <v>0</v>
      </c>
      <c r="N12" s="418">
        <f t="shared" si="5"/>
        <v>15</v>
      </c>
      <c r="O12" s="419">
        <v>13</v>
      </c>
      <c r="P12" s="423">
        <v>2</v>
      </c>
    </row>
    <row r="13" spans="1:16" ht="48" customHeight="1">
      <c r="A13" s="3576"/>
      <c r="B13" s="4019" t="s">
        <v>3022</v>
      </c>
      <c r="C13" s="4020"/>
      <c r="D13" s="4021"/>
      <c r="E13" s="635">
        <f t="shared" si="1"/>
        <v>0</v>
      </c>
      <c r="F13" s="635">
        <f t="shared" si="2"/>
        <v>0</v>
      </c>
      <c r="G13" s="636">
        <f t="shared" si="2"/>
        <v>0</v>
      </c>
      <c r="H13" s="639">
        <f t="shared" si="3"/>
        <v>0</v>
      </c>
      <c r="I13" s="638">
        <v>0</v>
      </c>
      <c r="J13" s="846">
        <v>0</v>
      </c>
      <c r="K13" s="641">
        <f t="shared" si="4"/>
        <v>0</v>
      </c>
      <c r="L13" s="641">
        <v>0</v>
      </c>
      <c r="M13" s="642">
        <v>0</v>
      </c>
      <c r="N13" s="639">
        <f t="shared" si="5"/>
        <v>0</v>
      </c>
      <c r="O13" s="638">
        <v>0</v>
      </c>
      <c r="P13" s="365">
        <v>0</v>
      </c>
    </row>
    <row r="14" spans="1:16" ht="48" customHeight="1">
      <c r="A14" s="3441" t="s">
        <v>3019</v>
      </c>
      <c r="B14" s="3797" t="s">
        <v>1239</v>
      </c>
      <c r="C14" s="3798"/>
      <c r="D14" s="3799"/>
      <c r="E14" s="409">
        <f t="shared" ref="E14:P14" si="6">SUM(E15:E22)</f>
        <v>23</v>
      </c>
      <c r="F14" s="409">
        <f t="shared" si="6"/>
        <v>12</v>
      </c>
      <c r="G14" s="410">
        <f t="shared" si="6"/>
        <v>11</v>
      </c>
      <c r="H14" s="411">
        <f t="shared" si="6"/>
        <v>23</v>
      </c>
      <c r="I14" s="412">
        <f t="shared" si="6"/>
        <v>12</v>
      </c>
      <c r="J14" s="501">
        <f t="shared" si="6"/>
        <v>11</v>
      </c>
      <c r="K14" s="414">
        <f t="shared" si="6"/>
        <v>0</v>
      </c>
      <c r="L14" s="414">
        <f t="shared" si="6"/>
        <v>0</v>
      </c>
      <c r="M14" s="415">
        <f t="shared" si="6"/>
        <v>0</v>
      </c>
      <c r="N14" s="411">
        <f t="shared" si="6"/>
        <v>0</v>
      </c>
      <c r="O14" s="412">
        <f t="shared" si="6"/>
        <v>0</v>
      </c>
      <c r="P14" s="349">
        <f t="shared" si="6"/>
        <v>0</v>
      </c>
    </row>
    <row r="15" spans="1:16" ht="48" customHeight="1">
      <c r="A15" s="3433"/>
      <c r="B15" s="4011" t="s">
        <v>1731</v>
      </c>
      <c r="C15" s="4013" t="s">
        <v>2435</v>
      </c>
      <c r="D15" s="4014"/>
      <c r="E15" s="393">
        <f t="shared" ref="E15:E23" si="7">F15+G15</f>
        <v>14</v>
      </c>
      <c r="F15" s="393">
        <f t="shared" ref="F15:G23" si="8">I15+L15+O15</f>
        <v>5</v>
      </c>
      <c r="G15" s="394">
        <f t="shared" si="8"/>
        <v>9</v>
      </c>
      <c r="H15" s="395">
        <f t="shared" ref="H15:H23" si="9">I15+J15</f>
        <v>14</v>
      </c>
      <c r="I15" s="396">
        <v>5</v>
      </c>
      <c r="J15" s="400">
        <v>9</v>
      </c>
      <c r="K15" s="398">
        <f t="shared" ref="K15:K23" si="10">L15+M15</f>
        <v>0</v>
      </c>
      <c r="L15" s="398">
        <v>0</v>
      </c>
      <c r="M15" s="619">
        <v>0</v>
      </c>
      <c r="N15" s="395">
        <f t="shared" ref="N15:N23" si="11">O15+P15</f>
        <v>0</v>
      </c>
      <c r="O15" s="396">
        <v>0</v>
      </c>
      <c r="P15" s="349">
        <v>0</v>
      </c>
    </row>
    <row r="16" spans="1:16" ht="48" customHeight="1">
      <c r="A16" s="3433"/>
      <c r="B16" s="4012"/>
      <c r="C16" s="4022" t="s">
        <v>2092</v>
      </c>
      <c r="D16" s="3539"/>
      <c r="E16" s="465">
        <f t="shared" si="7"/>
        <v>0</v>
      </c>
      <c r="F16" s="465">
        <f t="shared" si="8"/>
        <v>0</v>
      </c>
      <c r="G16" s="467">
        <f t="shared" si="8"/>
        <v>0</v>
      </c>
      <c r="H16" s="470">
        <f t="shared" si="9"/>
        <v>0</v>
      </c>
      <c r="I16" s="469">
        <v>0</v>
      </c>
      <c r="J16" s="468">
        <v>0</v>
      </c>
      <c r="K16" s="781">
        <f t="shared" si="10"/>
        <v>0</v>
      </c>
      <c r="L16" s="781">
        <v>0</v>
      </c>
      <c r="M16" s="1019">
        <v>0</v>
      </c>
      <c r="N16" s="470">
        <f t="shared" si="11"/>
        <v>0</v>
      </c>
      <c r="O16" s="469">
        <v>0</v>
      </c>
      <c r="P16" s="1020">
        <v>0</v>
      </c>
    </row>
    <row r="17" spans="1:16" ht="48" customHeight="1">
      <c r="A17" s="3433"/>
      <c r="B17" s="3950" t="s">
        <v>2492</v>
      </c>
      <c r="C17" s="3960"/>
      <c r="D17" s="3951"/>
      <c r="E17" s="409">
        <f t="shared" si="7"/>
        <v>3</v>
      </c>
      <c r="F17" s="409">
        <f t="shared" si="8"/>
        <v>2</v>
      </c>
      <c r="G17" s="410">
        <f t="shared" si="8"/>
        <v>1</v>
      </c>
      <c r="H17" s="411">
        <f t="shared" si="9"/>
        <v>3</v>
      </c>
      <c r="I17" s="412">
        <v>2</v>
      </c>
      <c r="J17" s="501">
        <v>1</v>
      </c>
      <c r="K17" s="414">
        <f t="shared" si="10"/>
        <v>0</v>
      </c>
      <c r="L17" s="414">
        <v>0</v>
      </c>
      <c r="M17" s="415">
        <v>0</v>
      </c>
      <c r="N17" s="411">
        <f t="shared" si="11"/>
        <v>0</v>
      </c>
      <c r="O17" s="412">
        <v>0</v>
      </c>
      <c r="P17" s="375">
        <v>0</v>
      </c>
    </row>
    <row r="18" spans="1:16" ht="48" customHeight="1">
      <c r="A18" s="3433"/>
      <c r="B18" s="3839" t="s">
        <v>3025</v>
      </c>
      <c r="C18" s="3840"/>
      <c r="D18" s="3841"/>
      <c r="E18" s="409">
        <f t="shared" si="7"/>
        <v>0</v>
      </c>
      <c r="F18" s="409">
        <f t="shared" si="8"/>
        <v>0</v>
      </c>
      <c r="G18" s="410">
        <f t="shared" si="8"/>
        <v>0</v>
      </c>
      <c r="H18" s="411">
        <f t="shared" si="9"/>
        <v>0</v>
      </c>
      <c r="I18" s="412">
        <v>0</v>
      </c>
      <c r="J18" s="501">
        <v>0</v>
      </c>
      <c r="K18" s="414">
        <f t="shared" si="10"/>
        <v>0</v>
      </c>
      <c r="L18" s="414">
        <v>0</v>
      </c>
      <c r="M18" s="415">
        <v>0</v>
      </c>
      <c r="N18" s="411">
        <f t="shared" si="11"/>
        <v>0</v>
      </c>
      <c r="O18" s="412">
        <v>0</v>
      </c>
      <c r="P18" s="375">
        <v>0</v>
      </c>
    </row>
    <row r="19" spans="1:16" ht="48" customHeight="1">
      <c r="A19" s="3433"/>
      <c r="B19" s="3839" t="s">
        <v>2515</v>
      </c>
      <c r="C19" s="3840"/>
      <c r="D19" s="3841"/>
      <c r="E19" s="409">
        <f t="shared" si="7"/>
        <v>0</v>
      </c>
      <c r="F19" s="409">
        <f t="shared" si="8"/>
        <v>0</v>
      </c>
      <c r="G19" s="410">
        <f t="shared" si="8"/>
        <v>0</v>
      </c>
      <c r="H19" s="411">
        <f t="shared" si="9"/>
        <v>0</v>
      </c>
      <c r="I19" s="412">
        <v>0</v>
      </c>
      <c r="J19" s="501">
        <v>0</v>
      </c>
      <c r="K19" s="414">
        <f t="shared" si="10"/>
        <v>0</v>
      </c>
      <c r="L19" s="414">
        <v>0</v>
      </c>
      <c r="M19" s="415">
        <v>0</v>
      </c>
      <c r="N19" s="411">
        <f t="shared" si="11"/>
        <v>0</v>
      </c>
      <c r="O19" s="412">
        <v>0</v>
      </c>
      <c r="P19" s="375">
        <v>0</v>
      </c>
    </row>
    <row r="20" spans="1:16" ht="48" customHeight="1">
      <c r="A20" s="3433"/>
      <c r="B20" s="3839" t="s">
        <v>3954</v>
      </c>
      <c r="C20" s="3840"/>
      <c r="D20" s="3841"/>
      <c r="E20" s="409">
        <f t="shared" si="7"/>
        <v>0</v>
      </c>
      <c r="F20" s="409">
        <f t="shared" si="8"/>
        <v>0</v>
      </c>
      <c r="G20" s="410">
        <f t="shared" si="8"/>
        <v>0</v>
      </c>
      <c r="H20" s="411">
        <f t="shared" si="9"/>
        <v>0</v>
      </c>
      <c r="I20" s="412">
        <v>0</v>
      </c>
      <c r="J20" s="501">
        <v>0</v>
      </c>
      <c r="K20" s="414">
        <f t="shared" si="10"/>
        <v>0</v>
      </c>
      <c r="L20" s="414">
        <v>0</v>
      </c>
      <c r="M20" s="415">
        <v>0</v>
      </c>
      <c r="N20" s="411">
        <f t="shared" si="11"/>
        <v>0</v>
      </c>
      <c r="O20" s="412">
        <v>0</v>
      </c>
      <c r="P20" s="375">
        <v>0</v>
      </c>
    </row>
    <row r="21" spans="1:16" ht="48" customHeight="1">
      <c r="A21" s="3433"/>
      <c r="B21" s="3839" t="s">
        <v>1760</v>
      </c>
      <c r="C21" s="3840"/>
      <c r="D21" s="3841"/>
      <c r="E21" s="409">
        <f t="shared" si="7"/>
        <v>6</v>
      </c>
      <c r="F21" s="409">
        <f t="shared" si="8"/>
        <v>5</v>
      </c>
      <c r="G21" s="410">
        <f t="shared" si="8"/>
        <v>1</v>
      </c>
      <c r="H21" s="411">
        <f t="shared" si="9"/>
        <v>6</v>
      </c>
      <c r="I21" s="412">
        <v>5</v>
      </c>
      <c r="J21" s="501">
        <v>1</v>
      </c>
      <c r="K21" s="414">
        <f t="shared" si="10"/>
        <v>0</v>
      </c>
      <c r="L21" s="414">
        <v>0</v>
      </c>
      <c r="M21" s="415">
        <v>0</v>
      </c>
      <c r="N21" s="411">
        <f t="shared" si="11"/>
        <v>0</v>
      </c>
      <c r="O21" s="412">
        <v>0</v>
      </c>
      <c r="P21" s="375">
        <v>0</v>
      </c>
    </row>
    <row r="22" spans="1:16" ht="48" customHeight="1">
      <c r="A22" s="3433"/>
      <c r="B22" s="4016" t="s">
        <v>2465</v>
      </c>
      <c r="C22" s="4017"/>
      <c r="D22" s="4018"/>
      <c r="E22" s="416">
        <f t="shared" si="7"/>
        <v>0</v>
      </c>
      <c r="F22" s="416">
        <f t="shared" si="8"/>
        <v>0</v>
      </c>
      <c r="G22" s="417">
        <f t="shared" si="8"/>
        <v>0</v>
      </c>
      <c r="H22" s="418">
        <f t="shared" si="9"/>
        <v>0</v>
      </c>
      <c r="I22" s="419">
        <v>0</v>
      </c>
      <c r="J22" s="1021">
        <v>0</v>
      </c>
      <c r="K22" s="421">
        <f t="shared" si="10"/>
        <v>0</v>
      </c>
      <c r="L22" s="421">
        <v>0</v>
      </c>
      <c r="M22" s="422">
        <v>0</v>
      </c>
      <c r="N22" s="418">
        <f t="shared" si="11"/>
        <v>0</v>
      </c>
      <c r="O22" s="419">
        <v>0</v>
      </c>
      <c r="P22" s="423">
        <v>0</v>
      </c>
    </row>
    <row r="23" spans="1:16" ht="48" customHeight="1">
      <c r="A23" s="3588"/>
      <c r="B23" s="4023" t="s">
        <v>2678</v>
      </c>
      <c r="C23" s="4024"/>
      <c r="D23" s="4025"/>
      <c r="E23" s="425">
        <f t="shared" si="7"/>
        <v>0</v>
      </c>
      <c r="F23" s="425">
        <f t="shared" si="8"/>
        <v>0</v>
      </c>
      <c r="G23" s="426">
        <f t="shared" si="8"/>
        <v>0</v>
      </c>
      <c r="H23" s="427">
        <f t="shared" si="9"/>
        <v>0</v>
      </c>
      <c r="I23" s="428">
        <v>0</v>
      </c>
      <c r="J23" s="442">
        <v>0</v>
      </c>
      <c r="K23" s="430">
        <f t="shared" si="10"/>
        <v>0</v>
      </c>
      <c r="L23" s="430">
        <v>0</v>
      </c>
      <c r="M23" s="431">
        <v>0</v>
      </c>
      <c r="N23" s="427">
        <f t="shared" si="11"/>
        <v>0</v>
      </c>
      <c r="O23" s="428">
        <v>0</v>
      </c>
      <c r="P23" s="432">
        <v>0</v>
      </c>
    </row>
    <row r="24" spans="1:16" ht="27.75" customHeight="1"/>
    <row r="25" spans="1:16" ht="27.75" customHeight="1"/>
    <row r="29" spans="1:16" ht="25.5" customHeight="1"/>
    <row r="30" spans="1:16" ht="25.5" customHeight="1"/>
    <row r="31" spans="1:16" ht="25.5" customHeight="1"/>
    <row r="32" spans="1:16" ht="25.5" customHeight="1"/>
    <row r="33" ht="25.5" customHeight="1"/>
    <row r="34" ht="25.5" customHeight="1"/>
    <row r="35" ht="25.5" customHeight="1"/>
    <row r="36" ht="25.5" customHeight="1"/>
    <row r="37" ht="25.5" customHeight="1"/>
  </sheetData>
  <mergeCells count="29">
    <mergeCell ref="A14:A23"/>
    <mergeCell ref="B14:D14"/>
    <mergeCell ref="B15:B16"/>
    <mergeCell ref="C15:D15"/>
    <mergeCell ref="C16:D16"/>
    <mergeCell ref="B17:D17"/>
    <mergeCell ref="B18:D18"/>
    <mergeCell ref="B19:D19"/>
    <mergeCell ref="B20:D20"/>
    <mergeCell ref="B21:D21"/>
    <mergeCell ref="B22:D22"/>
    <mergeCell ref="B23:D23"/>
    <mergeCell ref="A4:A13"/>
    <mergeCell ref="B4:D4"/>
    <mergeCell ref="B5:B6"/>
    <mergeCell ref="C5:D5"/>
    <mergeCell ref="C6:D6"/>
    <mergeCell ref="B7:D7"/>
    <mergeCell ref="B8:D8"/>
    <mergeCell ref="B9:D9"/>
    <mergeCell ref="B10:D10"/>
    <mergeCell ref="B11:D11"/>
    <mergeCell ref="B12:D12"/>
    <mergeCell ref="B13:D13"/>
    <mergeCell ref="A2:D3"/>
    <mergeCell ref="E2:G2"/>
    <mergeCell ref="H2:J2"/>
    <mergeCell ref="K2:M2"/>
    <mergeCell ref="N2:P2"/>
  </mergeCells>
  <phoneticPr fontId="2"/>
  <pageMargins left="0.59055118110236227" right="0.59055118110236227" top="0.47244094488188981" bottom="0.39370078740157483" header="0.39370078740157483" footer="0.19685039370078741"/>
  <pageSetup paperSize="9" scale="67" orientation="portrait" blackAndWhite="1" r:id="rId1"/>
  <headerFooter alignWithMargins="0">
    <oddHeader>&amp;R&amp;12－高等学校－</oddHeader>
    <oddFooter>&amp;C&amp;16 25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2:W52"/>
  <sheetViews>
    <sheetView showGridLines="0" view="pageBreakPreview" topLeftCell="A4" zoomScale="70" zoomScaleSheetLayoutView="70" workbookViewId="0">
      <pane xSplit="6" ySplit="3" topLeftCell="G10" activePane="bottomRight" state="frozen"/>
      <selection activeCell="AO22" sqref="AO22"/>
      <selection pane="topRight" activeCell="AO22" sqref="AO22"/>
      <selection pane="bottomLeft" activeCell="AO22" sqref="AO22"/>
      <selection pane="bottomRight" activeCell="J16" sqref="J16"/>
    </sheetView>
  </sheetViews>
  <sheetFormatPr defaultColWidth="9" defaultRowHeight="13.5"/>
  <cols>
    <col min="1" max="1" width="0.875" style="9" customWidth="1"/>
    <col min="2" max="2" width="13.625" style="311" customWidth="1"/>
    <col min="3" max="3" width="1.625" style="246" customWidth="1"/>
    <col min="4" max="4" width="2.125" style="246" customWidth="1"/>
    <col min="5" max="5" width="11.625" style="246" customWidth="1"/>
    <col min="6" max="6" width="0.875" style="246" customWidth="1"/>
    <col min="7" max="9" width="6.125" style="246" customWidth="1"/>
    <col min="10" max="10" width="8.875" style="246" customWidth="1"/>
    <col min="11" max="16" width="9.375" style="246" customWidth="1"/>
    <col min="17" max="19" width="7.75" style="246" customWidth="1"/>
    <col min="20" max="20" width="0.25" style="246" customWidth="1"/>
    <col min="21" max="21" width="9" style="246" customWidth="1"/>
    <col min="22" max="22" width="6.625" style="246" customWidth="1"/>
    <col min="23" max="23" width="9" style="9" customWidth="1"/>
    <col min="24" max="24" width="6.5" style="9" customWidth="1"/>
    <col min="25" max="25" width="3.75" style="9" customWidth="1"/>
    <col min="26" max="27" width="10.125" style="9" customWidth="1"/>
    <col min="28" max="28" width="9" style="9" customWidth="1"/>
    <col min="29" max="30" width="6.625" style="9" customWidth="1"/>
    <col min="31" max="31" width="3.75" style="9" customWidth="1"/>
    <col min="32" max="32" width="10.125" style="9" customWidth="1"/>
    <col min="33" max="33" width="11.375" style="9" customWidth="1"/>
    <col min="34" max="34" width="9" style="9" customWidth="1"/>
    <col min="35" max="45" width="6.625" style="9" customWidth="1"/>
    <col min="46" max="16384" width="9" style="9"/>
  </cols>
  <sheetData>
    <row r="2" spans="1:20" ht="21">
      <c r="A2" s="3258" t="s">
        <v>1848</v>
      </c>
      <c r="B2" s="3258"/>
      <c r="C2" s="3258"/>
      <c r="D2" s="3258"/>
      <c r="E2" s="3258"/>
      <c r="F2" s="3259"/>
      <c r="G2" s="3259"/>
    </row>
    <row r="3" spans="1:20" ht="15.95" customHeight="1">
      <c r="A3" s="181"/>
      <c r="B3" s="247"/>
      <c r="C3" s="248"/>
      <c r="D3" s="248"/>
      <c r="E3" s="248"/>
      <c r="F3" s="249"/>
      <c r="G3" s="249"/>
    </row>
    <row r="4" spans="1:20" ht="20.100000000000001" customHeight="1" thickBot="1">
      <c r="A4" s="126" t="s">
        <v>3875</v>
      </c>
      <c r="B4" s="250"/>
      <c r="C4" s="251"/>
      <c r="D4" s="252"/>
      <c r="E4" s="252"/>
      <c r="F4" s="253"/>
      <c r="G4" s="253"/>
    </row>
    <row r="5" spans="1:20" ht="26.45" customHeight="1">
      <c r="A5" s="3260" t="s">
        <v>1864</v>
      </c>
      <c r="B5" s="3261"/>
      <c r="C5" s="3261"/>
      <c r="D5" s="3261"/>
      <c r="E5" s="3261"/>
      <c r="F5" s="3262"/>
      <c r="G5" s="3266" t="s">
        <v>2909</v>
      </c>
      <c r="H5" s="3267"/>
      <c r="I5" s="3268"/>
      <c r="J5" s="3269" t="s">
        <v>2911</v>
      </c>
      <c r="K5" s="3266" t="s">
        <v>2914</v>
      </c>
      <c r="L5" s="3267"/>
      <c r="M5" s="3268"/>
      <c r="N5" s="3266" t="s">
        <v>2915</v>
      </c>
      <c r="O5" s="3267"/>
      <c r="P5" s="3268"/>
      <c r="Q5" s="3266" t="s">
        <v>2917</v>
      </c>
      <c r="R5" s="3267"/>
      <c r="S5" s="3271"/>
      <c r="T5" s="254"/>
    </row>
    <row r="6" spans="1:20" ht="26.45" customHeight="1">
      <c r="A6" s="3263"/>
      <c r="B6" s="3264"/>
      <c r="C6" s="3264"/>
      <c r="D6" s="3264"/>
      <c r="E6" s="3264"/>
      <c r="F6" s="3265"/>
      <c r="G6" s="255" t="s">
        <v>1239</v>
      </c>
      <c r="H6" s="256" t="s">
        <v>2087</v>
      </c>
      <c r="I6" s="257" t="s">
        <v>2089</v>
      </c>
      <c r="J6" s="3270"/>
      <c r="K6" s="255" t="s">
        <v>1239</v>
      </c>
      <c r="L6" s="258" t="s">
        <v>2918</v>
      </c>
      <c r="M6" s="259" t="s">
        <v>2920</v>
      </c>
      <c r="N6" s="255" t="s">
        <v>1239</v>
      </c>
      <c r="O6" s="258" t="s">
        <v>2918</v>
      </c>
      <c r="P6" s="257" t="s">
        <v>2920</v>
      </c>
      <c r="Q6" s="255" t="s">
        <v>1239</v>
      </c>
      <c r="R6" s="258" t="s">
        <v>2918</v>
      </c>
      <c r="S6" s="260" t="s">
        <v>2920</v>
      </c>
      <c r="T6" s="261"/>
    </row>
    <row r="7" spans="1:20" ht="26.45" customHeight="1">
      <c r="A7" s="163"/>
      <c r="B7" s="3272" t="s">
        <v>684</v>
      </c>
      <c r="C7" s="262"/>
      <c r="D7" s="263"/>
      <c r="E7" s="264" t="s">
        <v>5</v>
      </c>
      <c r="F7" s="263"/>
      <c r="G7" s="245">
        <f t="shared" ref="G7" si="0">H7+I7</f>
        <v>81</v>
      </c>
      <c r="H7" s="265">
        <f t="shared" ref="H7:S7" si="1">SUM(H8:H10)</f>
        <v>81</v>
      </c>
      <c r="I7" s="266">
        <f t="shared" si="1"/>
        <v>0</v>
      </c>
      <c r="J7" s="245">
        <f t="shared" si="1"/>
        <v>270</v>
      </c>
      <c r="K7" s="245">
        <f t="shared" ref="K7" si="2">L7+M7</f>
        <v>3000</v>
      </c>
      <c r="L7" s="267">
        <f t="shared" si="1"/>
        <v>1494</v>
      </c>
      <c r="M7" s="268">
        <f t="shared" si="1"/>
        <v>1506</v>
      </c>
      <c r="N7" s="245">
        <f t="shared" ref="N7" si="3">O7+P7</f>
        <v>612</v>
      </c>
      <c r="O7" s="267">
        <f t="shared" si="1"/>
        <v>30</v>
      </c>
      <c r="P7" s="269">
        <f t="shared" si="1"/>
        <v>582</v>
      </c>
      <c r="Q7" s="245">
        <f t="shared" ref="Q7" si="4">R7+S7</f>
        <v>169</v>
      </c>
      <c r="R7" s="267">
        <f t="shared" si="1"/>
        <v>82</v>
      </c>
      <c r="S7" s="270">
        <f t="shared" si="1"/>
        <v>87</v>
      </c>
      <c r="T7" s="271"/>
    </row>
    <row r="8" spans="1:20" ht="26.45" customHeight="1">
      <c r="A8" s="105"/>
      <c r="B8" s="3273"/>
      <c r="C8" s="272"/>
      <c r="D8" s="273"/>
      <c r="E8" s="274" t="s">
        <v>1639</v>
      </c>
      <c r="F8" s="273"/>
      <c r="G8" s="242">
        <f>H8+I8</f>
        <v>1</v>
      </c>
      <c r="H8" s="242">
        <v>1</v>
      </c>
      <c r="I8" s="243">
        <v>0</v>
      </c>
      <c r="J8" s="242">
        <v>4</v>
      </c>
      <c r="K8" s="242">
        <f>L8+M8</f>
        <v>36</v>
      </c>
      <c r="L8" s="233">
        <v>20</v>
      </c>
      <c r="M8" s="234">
        <v>16</v>
      </c>
      <c r="N8" s="242">
        <f>O8+P8</f>
        <v>6</v>
      </c>
      <c r="O8" s="233">
        <v>0</v>
      </c>
      <c r="P8" s="235">
        <v>6</v>
      </c>
      <c r="Q8" s="242">
        <f>R8+S8</f>
        <v>0</v>
      </c>
      <c r="R8" s="233">
        <v>0</v>
      </c>
      <c r="S8" s="236">
        <v>0</v>
      </c>
      <c r="T8" s="275"/>
    </row>
    <row r="9" spans="1:20" ht="26.45" customHeight="1">
      <c r="A9" s="105"/>
      <c r="B9" s="3273"/>
      <c r="C9" s="272"/>
      <c r="D9" s="273"/>
      <c r="E9" s="274" t="s">
        <v>657</v>
      </c>
      <c r="F9" s="273"/>
      <c r="G9" s="242">
        <f>H9+I9</f>
        <v>2</v>
      </c>
      <c r="H9" s="242">
        <v>2</v>
      </c>
      <c r="I9" s="243">
        <v>0</v>
      </c>
      <c r="J9" s="242">
        <v>4</v>
      </c>
      <c r="K9" s="242">
        <f>L9+M9</f>
        <v>11</v>
      </c>
      <c r="L9" s="233">
        <v>6</v>
      </c>
      <c r="M9" s="234">
        <v>5</v>
      </c>
      <c r="N9" s="242">
        <f>O9+P9</f>
        <v>7</v>
      </c>
      <c r="O9" s="233">
        <v>3</v>
      </c>
      <c r="P9" s="235">
        <v>4</v>
      </c>
      <c r="Q9" s="242">
        <f>R9+S9</f>
        <v>1</v>
      </c>
      <c r="R9" s="233">
        <v>0</v>
      </c>
      <c r="S9" s="236">
        <v>1</v>
      </c>
      <c r="T9" s="275"/>
    </row>
    <row r="10" spans="1:20" ht="26.45" customHeight="1">
      <c r="A10" s="127"/>
      <c r="B10" s="3274"/>
      <c r="C10" s="276"/>
      <c r="D10" s="277"/>
      <c r="E10" s="278" t="s">
        <v>92</v>
      </c>
      <c r="F10" s="277"/>
      <c r="G10" s="237">
        <f>H10+I10</f>
        <v>78</v>
      </c>
      <c r="H10" s="237">
        <v>78</v>
      </c>
      <c r="I10" s="244">
        <v>0</v>
      </c>
      <c r="J10" s="279">
        <v>262</v>
      </c>
      <c r="K10" s="237">
        <f>L10+M10</f>
        <v>2953</v>
      </c>
      <c r="L10" s="238">
        <v>1468</v>
      </c>
      <c r="M10" s="239">
        <v>1485</v>
      </c>
      <c r="N10" s="237">
        <f>O10+P10</f>
        <v>599</v>
      </c>
      <c r="O10" s="238">
        <v>27</v>
      </c>
      <c r="P10" s="240">
        <v>572</v>
      </c>
      <c r="Q10" s="279">
        <f>R10+S10</f>
        <v>168</v>
      </c>
      <c r="R10" s="238">
        <v>82</v>
      </c>
      <c r="S10" s="241">
        <v>86</v>
      </c>
      <c r="T10" s="275"/>
    </row>
    <row r="11" spans="1:20" ht="26.45" customHeight="1">
      <c r="A11" s="164"/>
      <c r="B11" s="3275" t="s">
        <v>5207</v>
      </c>
      <c r="C11" s="280"/>
      <c r="D11" s="263"/>
      <c r="E11" s="264" t="s">
        <v>5</v>
      </c>
      <c r="F11" s="263"/>
      <c r="G11" s="245">
        <f t="shared" ref="G11" si="5">H11+I11</f>
        <v>255</v>
      </c>
      <c r="H11" s="245">
        <f t="shared" ref="H11:S11" si="6">H12+H13</f>
        <v>249</v>
      </c>
      <c r="I11" s="266">
        <f t="shared" si="6"/>
        <v>6</v>
      </c>
      <c r="J11" s="245">
        <f t="shared" si="6"/>
        <v>794</v>
      </c>
      <c r="K11" s="245">
        <f t="shared" ref="K11" si="7">L11+M11</f>
        <v>17742</v>
      </c>
      <c r="L11" s="281">
        <f t="shared" si="6"/>
        <v>9170</v>
      </c>
      <c r="M11" s="268">
        <f t="shared" si="6"/>
        <v>8572</v>
      </c>
      <c r="N11" s="245">
        <f t="shared" ref="N11" si="8">O11+P11</f>
        <v>3828</v>
      </c>
      <c r="O11" s="281">
        <f t="shared" si="6"/>
        <v>239</v>
      </c>
      <c r="P11" s="269">
        <f t="shared" si="6"/>
        <v>3589</v>
      </c>
      <c r="Q11" s="245">
        <f t="shared" ref="Q11" si="9">R11+S11</f>
        <v>956</v>
      </c>
      <c r="R11" s="281">
        <f t="shared" si="6"/>
        <v>121</v>
      </c>
      <c r="S11" s="282">
        <f t="shared" si="6"/>
        <v>835</v>
      </c>
      <c r="T11" s="283"/>
    </row>
    <row r="12" spans="1:20" ht="26.45" customHeight="1">
      <c r="A12" s="105"/>
      <c r="B12" s="3273"/>
      <c r="C12" s="280"/>
      <c r="D12" s="273"/>
      <c r="E12" s="274" t="s">
        <v>1181</v>
      </c>
      <c r="F12" s="273"/>
      <c r="G12" s="242">
        <f>H12+I12</f>
        <v>1</v>
      </c>
      <c r="H12" s="242">
        <v>1</v>
      </c>
      <c r="I12" s="243">
        <v>0</v>
      </c>
      <c r="J12" s="242">
        <v>4</v>
      </c>
      <c r="K12" s="242">
        <f>L12+M12</f>
        <v>134</v>
      </c>
      <c r="L12" s="233">
        <v>82</v>
      </c>
      <c r="M12" s="234">
        <v>52</v>
      </c>
      <c r="N12" s="242">
        <f>O12+P12</f>
        <v>23</v>
      </c>
      <c r="O12" s="233">
        <v>0</v>
      </c>
      <c r="P12" s="235">
        <v>23</v>
      </c>
      <c r="Q12" s="242">
        <f>R12+S12</f>
        <v>8</v>
      </c>
      <c r="R12" s="233">
        <v>0</v>
      </c>
      <c r="S12" s="236">
        <v>8</v>
      </c>
      <c r="T12" s="275"/>
    </row>
    <row r="13" spans="1:20" ht="26.45" customHeight="1">
      <c r="A13" s="105"/>
      <c r="B13" s="3274"/>
      <c r="C13" s="272"/>
      <c r="D13" s="277"/>
      <c r="E13" s="278" t="s">
        <v>1184</v>
      </c>
      <c r="F13" s="277"/>
      <c r="G13" s="237">
        <f>H13+I13</f>
        <v>254</v>
      </c>
      <c r="H13" s="237">
        <v>248</v>
      </c>
      <c r="I13" s="244">
        <v>6</v>
      </c>
      <c r="J13" s="237">
        <v>790</v>
      </c>
      <c r="K13" s="237">
        <f>L13+M13</f>
        <v>17608</v>
      </c>
      <c r="L13" s="238">
        <v>9088</v>
      </c>
      <c r="M13" s="239">
        <v>8520</v>
      </c>
      <c r="N13" s="237">
        <f>O13+P13</f>
        <v>3805</v>
      </c>
      <c r="O13" s="238">
        <v>239</v>
      </c>
      <c r="P13" s="240">
        <v>3566</v>
      </c>
      <c r="Q13" s="237">
        <f>R13+S13</f>
        <v>948</v>
      </c>
      <c r="R13" s="238">
        <v>121</v>
      </c>
      <c r="S13" s="241">
        <v>827</v>
      </c>
      <c r="T13" s="275"/>
    </row>
    <row r="14" spans="1:20" ht="26.45" customHeight="1">
      <c r="A14" s="163"/>
      <c r="B14" s="3272" t="s">
        <v>2682</v>
      </c>
      <c r="C14" s="262"/>
      <c r="D14" s="263"/>
      <c r="E14" s="264" t="s">
        <v>5</v>
      </c>
      <c r="F14" s="263"/>
      <c r="G14" s="245">
        <f t="shared" ref="G14" si="10">H14+I14</f>
        <v>249</v>
      </c>
      <c r="H14" s="245">
        <f t="shared" ref="H14:S14" si="11">H15+H16</f>
        <v>249</v>
      </c>
      <c r="I14" s="266">
        <f t="shared" si="11"/>
        <v>0</v>
      </c>
      <c r="J14" s="245">
        <f t="shared" si="11"/>
        <v>2816</v>
      </c>
      <c r="K14" s="245">
        <f t="shared" ref="K14" si="12">L14+M14</f>
        <v>51035</v>
      </c>
      <c r="L14" s="281">
        <f t="shared" si="11"/>
        <v>26029</v>
      </c>
      <c r="M14" s="268">
        <f t="shared" si="11"/>
        <v>25006</v>
      </c>
      <c r="N14" s="245">
        <f t="shared" ref="N14" si="13">O14+P14</f>
        <v>4280</v>
      </c>
      <c r="O14" s="281">
        <f t="shared" si="11"/>
        <v>1442</v>
      </c>
      <c r="P14" s="269">
        <f t="shared" si="11"/>
        <v>2838</v>
      </c>
      <c r="Q14" s="245">
        <f t="shared" ref="Q14" si="14">R14+S14</f>
        <v>710</v>
      </c>
      <c r="R14" s="281">
        <f t="shared" si="11"/>
        <v>296</v>
      </c>
      <c r="S14" s="282">
        <f t="shared" si="11"/>
        <v>414</v>
      </c>
      <c r="T14" s="271"/>
    </row>
    <row r="15" spans="1:20" ht="26.45" customHeight="1">
      <c r="A15" s="105"/>
      <c r="B15" s="3273"/>
      <c r="C15" s="272"/>
      <c r="D15" s="273"/>
      <c r="E15" s="274" t="s">
        <v>1639</v>
      </c>
      <c r="F15" s="273"/>
      <c r="G15" s="242">
        <f>H15+I15</f>
        <v>1</v>
      </c>
      <c r="H15" s="242">
        <v>1</v>
      </c>
      <c r="I15" s="243">
        <v>0</v>
      </c>
      <c r="J15" s="242">
        <v>17</v>
      </c>
      <c r="K15" s="242">
        <f>L15+M15</f>
        <v>461</v>
      </c>
      <c r="L15" s="233">
        <v>225</v>
      </c>
      <c r="M15" s="234">
        <v>236</v>
      </c>
      <c r="N15" s="242">
        <f>O15+P15</f>
        <v>28</v>
      </c>
      <c r="O15" s="233">
        <v>11</v>
      </c>
      <c r="P15" s="235">
        <v>17</v>
      </c>
      <c r="Q15" s="242">
        <f>R15+S15</f>
        <v>3</v>
      </c>
      <c r="R15" s="233">
        <v>2</v>
      </c>
      <c r="S15" s="236">
        <v>1</v>
      </c>
      <c r="T15" s="275"/>
    </row>
    <row r="16" spans="1:20" ht="26.45" customHeight="1">
      <c r="A16" s="127"/>
      <c r="B16" s="3274"/>
      <c r="C16" s="276"/>
      <c r="D16" s="277"/>
      <c r="E16" s="278" t="s">
        <v>2031</v>
      </c>
      <c r="F16" s="277"/>
      <c r="G16" s="237">
        <f>H16+I16</f>
        <v>248</v>
      </c>
      <c r="H16" s="237">
        <v>248</v>
      </c>
      <c r="I16" s="244">
        <v>0</v>
      </c>
      <c r="J16" s="2820">
        <v>2799</v>
      </c>
      <c r="K16" s="237">
        <f>L16+M16</f>
        <v>50574</v>
      </c>
      <c r="L16" s="238">
        <v>25804</v>
      </c>
      <c r="M16" s="239">
        <v>24770</v>
      </c>
      <c r="N16" s="237">
        <f>O16+P16</f>
        <v>4252</v>
      </c>
      <c r="O16" s="238">
        <v>1431</v>
      </c>
      <c r="P16" s="240">
        <v>2821</v>
      </c>
      <c r="Q16" s="237">
        <f>R16+S16</f>
        <v>707</v>
      </c>
      <c r="R16" s="238">
        <v>294</v>
      </c>
      <c r="S16" s="241">
        <v>413</v>
      </c>
      <c r="T16" s="275"/>
    </row>
    <row r="17" spans="1:20" ht="26.45" customHeight="1">
      <c r="A17" s="164"/>
      <c r="B17" s="3272" t="s">
        <v>1772</v>
      </c>
      <c r="C17" s="280"/>
      <c r="D17" s="263"/>
      <c r="E17" s="264" t="s">
        <v>5</v>
      </c>
      <c r="F17" s="263"/>
      <c r="G17" s="245">
        <f t="shared" ref="G17" si="15">H17+I17</f>
        <v>153</v>
      </c>
      <c r="H17" s="245">
        <f t="shared" ref="H17:S17" si="16">SUM(H18:H21)</f>
        <v>153</v>
      </c>
      <c r="I17" s="266">
        <f t="shared" si="16"/>
        <v>0</v>
      </c>
      <c r="J17" s="245">
        <f t="shared" si="16"/>
        <v>1325</v>
      </c>
      <c r="K17" s="245">
        <f t="shared" ref="K17" si="17">L17+M17</f>
        <v>27895</v>
      </c>
      <c r="L17" s="281">
        <f t="shared" si="16"/>
        <v>14107</v>
      </c>
      <c r="M17" s="268">
        <f t="shared" si="16"/>
        <v>13788</v>
      </c>
      <c r="N17" s="245">
        <f t="shared" ref="N17" si="18">O17+P17</f>
        <v>2905</v>
      </c>
      <c r="O17" s="281">
        <f t="shared" si="16"/>
        <v>1522</v>
      </c>
      <c r="P17" s="269">
        <f t="shared" si="16"/>
        <v>1383</v>
      </c>
      <c r="Q17" s="245">
        <f t="shared" ref="Q17" si="19">R17+S17</f>
        <v>382</v>
      </c>
      <c r="R17" s="281">
        <f t="shared" si="16"/>
        <v>193</v>
      </c>
      <c r="S17" s="282">
        <f t="shared" si="16"/>
        <v>189</v>
      </c>
      <c r="T17" s="271"/>
    </row>
    <row r="18" spans="1:20" ht="26.45" customHeight="1">
      <c r="A18" s="105"/>
      <c r="B18" s="3273"/>
      <c r="C18" s="272"/>
      <c r="D18" s="273"/>
      <c r="E18" s="274" t="s">
        <v>1639</v>
      </c>
      <c r="F18" s="273"/>
      <c r="G18" s="242">
        <f>H18+I18</f>
        <v>1</v>
      </c>
      <c r="H18" s="242">
        <v>1</v>
      </c>
      <c r="I18" s="243">
        <v>0</v>
      </c>
      <c r="J18" s="242">
        <v>12</v>
      </c>
      <c r="K18" s="242">
        <f>L18+M18</f>
        <v>382</v>
      </c>
      <c r="L18" s="233">
        <v>182</v>
      </c>
      <c r="M18" s="234">
        <v>200</v>
      </c>
      <c r="N18" s="242">
        <f>O18+P18</f>
        <v>29</v>
      </c>
      <c r="O18" s="233">
        <v>17</v>
      </c>
      <c r="P18" s="235">
        <v>12</v>
      </c>
      <c r="Q18" s="242">
        <f>R18+S18</f>
        <v>1</v>
      </c>
      <c r="R18" s="233">
        <v>0</v>
      </c>
      <c r="S18" s="236">
        <v>1</v>
      </c>
      <c r="T18" s="275"/>
    </row>
    <row r="19" spans="1:20" ht="26.45" customHeight="1">
      <c r="A19" s="105"/>
      <c r="B19" s="3273"/>
      <c r="C19" s="272"/>
      <c r="D19" s="273"/>
      <c r="E19" s="274" t="s">
        <v>2684</v>
      </c>
      <c r="F19" s="273"/>
      <c r="G19" s="242">
        <f>H19+I19</f>
        <v>1</v>
      </c>
      <c r="H19" s="242">
        <v>1</v>
      </c>
      <c r="I19" s="243">
        <v>0</v>
      </c>
      <c r="J19" s="242">
        <v>6</v>
      </c>
      <c r="K19" s="242">
        <f>L19+M19</f>
        <v>222</v>
      </c>
      <c r="L19" s="233">
        <v>112</v>
      </c>
      <c r="M19" s="234">
        <v>110</v>
      </c>
      <c r="N19" s="242">
        <f>O19+P19</f>
        <v>14</v>
      </c>
      <c r="O19" s="233">
        <v>7</v>
      </c>
      <c r="P19" s="235">
        <v>7</v>
      </c>
      <c r="Q19" s="242">
        <f>R19+S19</f>
        <v>1</v>
      </c>
      <c r="R19" s="233">
        <v>0</v>
      </c>
      <c r="S19" s="236">
        <v>1</v>
      </c>
      <c r="T19" s="275"/>
    </row>
    <row r="20" spans="1:20" ht="26.45" customHeight="1">
      <c r="A20" s="105"/>
      <c r="B20" s="3273"/>
      <c r="C20" s="272"/>
      <c r="D20" s="273"/>
      <c r="E20" s="274" t="s">
        <v>2031</v>
      </c>
      <c r="F20" s="273"/>
      <c r="G20" s="242">
        <f>H20+I20</f>
        <v>145</v>
      </c>
      <c r="H20" s="242">
        <v>145</v>
      </c>
      <c r="I20" s="243">
        <v>0</v>
      </c>
      <c r="J20" s="242">
        <v>1280</v>
      </c>
      <c r="K20" s="242">
        <f>L20+M20</f>
        <v>26729</v>
      </c>
      <c r="L20" s="233">
        <v>13502</v>
      </c>
      <c r="M20" s="234">
        <v>13227</v>
      </c>
      <c r="N20" s="242">
        <f>O20+P20</f>
        <v>2808</v>
      </c>
      <c r="O20" s="233">
        <v>1463</v>
      </c>
      <c r="P20" s="235">
        <v>1345</v>
      </c>
      <c r="Q20" s="242">
        <f>R20+S20</f>
        <v>376</v>
      </c>
      <c r="R20" s="233">
        <v>191</v>
      </c>
      <c r="S20" s="236">
        <v>185</v>
      </c>
      <c r="T20" s="275"/>
    </row>
    <row r="21" spans="1:20" ht="26.45" customHeight="1">
      <c r="A21" s="105"/>
      <c r="B21" s="3274"/>
      <c r="C21" s="272"/>
      <c r="D21" s="277"/>
      <c r="E21" s="278" t="s">
        <v>92</v>
      </c>
      <c r="F21" s="277"/>
      <c r="G21" s="237">
        <f>H21+I21</f>
        <v>6</v>
      </c>
      <c r="H21" s="237">
        <v>6</v>
      </c>
      <c r="I21" s="244">
        <v>0</v>
      </c>
      <c r="J21" s="237">
        <v>27</v>
      </c>
      <c r="K21" s="237">
        <f>L21+M21</f>
        <v>562</v>
      </c>
      <c r="L21" s="238">
        <v>311</v>
      </c>
      <c r="M21" s="239">
        <v>251</v>
      </c>
      <c r="N21" s="237">
        <f>O21+P21</f>
        <v>54</v>
      </c>
      <c r="O21" s="238">
        <v>35</v>
      </c>
      <c r="P21" s="240">
        <v>19</v>
      </c>
      <c r="Q21" s="237">
        <f>R21+S21</f>
        <v>4</v>
      </c>
      <c r="R21" s="238">
        <v>2</v>
      </c>
      <c r="S21" s="241">
        <v>2</v>
      </c>
      <c r="T21" s="275"/>
    </row>
    <row r="22" spans="1:20" ht="26.45" customHeight="1">
      <c r="A22" s="163"/>
      <c r="B22" s="3275" t="s">
        <v>4798</v>
      </c>
      <c r="C22" s="262"/>
      <c r="D22" s="263"/>
      <c r="E22" s="264" t="s">
        <v>5</v>
      </c>
      <c r="F22" s="263"/>
      <c r="G22" s="245">
        <f t="shared" ref="G22" si="20">H22+I22</f>
        <v>60</v>
      </c>
      <c r="H22" s="245">
        <f t="shared" ref="H22:S22" si="21">H23+H24</f>
        <v>60</v>
      </c>
      <c r="I22" s="266">
        <f t="shared" si="21"/>
        <v>0</v>
      </c>
      <c r="J22" s="245">
        <f t="shared" si="21"/>
        <v>846</v>
      </c>
      <c r="K22" s="245">
        <f t="shared" ref="K22" si="22">L22+M22</f>
        <v>26734</v>
      </c>
      <c r="L22" s="281">
        <f t="shared" si="21"/>
        <v>13773</v>
      </c>
      <c r="M22" s="268">
        <f t="shared" si="21"/>
        <v>12961</v>
      </c>
      <c r="N22" s="245">
        <f t="shared" ref="N22" si="23">O22+P22</f>
        <v>2415</v>
      </c>
      <c r="O22" s="281">
        <f t="shared" si="21"/>
        <v>1591</v>
      </c>
      <c r="P22" s="269">
        <f t="shared" si="21"/>
        <v>824</v>
      </c>
      <c r="Q22" s="245">
        <f t="shared" ref="Q22" si="24">R22+S22</f>
        <v>638</v>
      </c>
      <c r="R22" s="281">
        <f t="shared" si="21"/>
        <v>410</v>
      </c>
      <c r="S22" s="282">
        <f t="shared" si="21"/>
        <v>228</v>
      </c>
      <c r="T22" s="271"/>
    </row>
    <row r="23" spans="1:20" ht="26.45" customHeight="1">
      <c r="A23" s="105"/>
      <c r="B23" s="3279"/>
      <c r="C23" s="272"/>
      <c r="D23" s="273"/>
      <c r="E23" s="274" t="s">
        <v>2684</v>
      </c>
      <c r="F23" s="273"/>
      <c r="G23" s="242">
        <f>H23+I23</f>
        <v>43</v>
      </c>
      <c r="H23" s="242">
        <v>43</v>
      </c>
      <c r="I23" s="243">
        <v>0</v>
      </c>
      <c r="J23" s="242">
        <v>566</v>
      </c>
      <c r="K23" s="242">
        <f>L23+M23</f>
        <v>19216</v>
      </c>
      <c r="L23" s="233">
        <v>9873</v>
      </c>
      <c r="M23" s="234">
        <v>9343</v>
      </c>
      <c r="N23" s="242">
        <f>O23+P23</f>
        <v>1812</v>
      </c>
      <c r="O23" s="233">
        <v>1188</v>
      </c>
      <c r="P23" s="235">
        <v>624</v>
      </c>
      <c r="Q23" s="242">
        <f>R23+S23</f>
        <v>455</v>
      </c>
      <c r="R23" s="233">
        <v>285</v>
      </c>
      <c r="S23" s="236">
        <v>170</v>
      </c>
      <c r="T23" s="275"/>
    </row>
    <row r="24" spans="1:20" ht="26.45" customHeight="1">
      <c r="A24" s="127"/>
      <c r="B24" s="3280"/>
      <c r="C24" s="276"/>
      <c r="D24" s="277"/>
      <c r="E24" s="278" t="s">
        <v>92</v>
      </c>
      <c r="F24" s="277"/>
      <c r="G24" s="237">
        <f>H24+I24</f>
        <v>17</v>
      </c>
      <c r="H24" s="237">
        <v>17</v>
      </c>
      <c r="I24" s="244">
        <v>0</v>
      </c>
      <c r="J24" s="237">
        <v>280</v>
      </c>
      <c r="K24" s="237">
        <f>L24+M24</f>
        <v>7518</v>
      </c>
      <c r="L24" s="238">
        <v>3900</v>
      </c>
      <c r="M24" s="239">
        <v>3618</v>
      </c>
      <c r="N24" s="237">
        <f>O24+P24</f>
        <v>603</v>
      </c>
      <c r="O24" s="238">
        <v>403</v>
      </c>
      <c r="P24" s="240">
        <v>200</v>
      </c>
      <c r="Q24" s="237">
        <f>R24+S24</f>
        <v>183</v>
      </c>
      <c r="R24" s="238">
        <v>125</v>
      </c>
      <c r="S24" s="241">
        <v>58</v>
      </c>
      <c r="T24" s="275"/>
    </row>
    <row r="25" spans="1:20" ht="26.45" customHeight="1">
      <c r="A25" s="105"/>
      <c r="B25" s="3275" t="s">
        <v>4789</v>
      </c>
      <c r="C25" s="272"/>
      <c r="D25" s="273"/>
      <c r="E25" s="274" t="s">
        <v>2684</v>
      </c>
      <c r="F25" s="273"/>
      <c r="G25" s="245">
        <f>H25+I25</f>
        <v>6</v>
      </c>
      <c r="H25" s="245">
        <v>6</v>
      </c>
      <c r="I25" s="266">
        <v>0</v>
      </c>
      <c r="J25" s="245">
        <v>46</v>
      </c>
      <c r="K25" s="245">
        <f>L25+M25</f>
        <v>846</v>
      </c>
      <c r="L25" s="245">
        <v>424</v>
      </c>
      <c r="M25" s="269">
        <v>422</v>
      </c>
      <c r="N25" s="245">
        <f>O25+P25</f>
        <v>143</v>
      </c>
      <c r="O25" s="281">
        <v>80</v>
      </c>
      <c r="P25" s="269">
        <v>63</v>
      </c>
      <c r="Q25" s="245">
        <f>R25+S25</f>
        <v>23</v>
      </c>
      <c r="R25" s="281">
        <v>12</v>
      </c>
      <c r="S25" s="282">
        <v>11</v>
      </c>
      <c r="T25" s="275"/>
    </row>
    <row r="26" spans="1:20" ht="26.45" customHeight="1">
      <c r="A26" s="105"/>
      <c r="B26" s="3280"/>
      <c r="C26" s="272"/>
      <c r="D26" s="277"/>
      <c r="E26" s="284" t="s">
        <v>4466</v>
      </c>
      <c r="F26" s="277"/>
      <c r="G26" s="237">
        <f>H26+I26</f>
        <v>3</v>
      </c>
      <c r="H26" s="237">
        <v>3</v>
      </c>
      <c r="I26" s="244">
        <v>0</v>
      </c>
      <c r="J26" s="237">
        <v>36</v>
      </c>
      <c r="K26" s="237">
        <f>L26+M26</f>
        <v>706</v>
      </c>
      <c r="L26" s="237">
        <v>354</v>
      </c>
      <c r="M26" s="240">
        <v>352</v>
      </c>
      <c r="N26" s="237">
        <f>O26+P26</f>
        <v>116</v>
      </c>
      <c r="O26" s="238">
        <v>65</v>
      </c>
      <c r="P26" s="240">
        <v>51</v>
      </c>
      <c r="Q26" s="237">
        <f>R26+S26</f>
        <v>19</v>
      </c>
      <c r="R26" s="238">
        <v>10</v>
      </c>
      <c r="S26" s="241">
        <v>9</v>
      </c>
      <c r="T26" s="275"/>
    </row>
    <row r="27" spans="1:20" ht="26.45" customHeight="1">
      <c r="A27" s="163"/>
      <c r="B27" s="3275" t="s">
        <v>4790</v>
      </c>
      <c r="C27" s="262"/>
      <c r="D27" s="263"/>
      <c r="E27" s="264" t="s">
        <v>5</v>
      </c>
      <c r="F27" s="263"/>
      <c r="G27" s="245">
        <f t="shared" ref="G27" si="25">H27+I27</f>
        <v>7</v>
      </c>
      <c r="H27" s="245">
        <f t="shared" ref="H27:S27" si="26">H28+H29</f>
        <v>7</v>
      </c>
      <c r="I27" s="266">
        <f t="shared" si="26"/>
        <v>0</v>
      </c>
      <c r="J27" s="245">
        <f t="shared" si="26"/>
        <v>0</v>
      </c>
      <c r="K27" s="245">
        <f t="shared" ref="K27" si="27">L27+M27</f>
        <v>1051</v>
      </c>
      <c r="L27" s="245">
        <f t="shared" si="26"/>
        <v>452</v>
      </c>
      <c r="M27" s="269">
        <f t="shared" si="26"/>
        <v>599</v>
      </c>
      <c r="N27" s="245">
        <f t="shared" ref="N27" si="28">O27+P27</f>
        <v>56</v>
      </c>
      <c r="O27" s="281">
        <f t="shared" si="26"/>
        <v>34</v>
      </c>
      <c r="P27" s="269">
        <f t="shared" si="26"/>
        <v>22</v>
      </c>
      <c r="Q27" s="245">
        <f t="shared" ref="Q27" si="29">R27+S27</f>
        <v>6</v>
      </c>
      <c r="R27" s="281">
        <f t="shared" si="26"/>
        <v>1</v>
      </c>
      <c r="S27" s="282">
        <f t="shared" si="26"/>
        <v>5</v>
      </c>
      <c r="T27" s="271"/>
    </row>
    <row r="28" spans="1:20" ht="26.45" customHeight="1">
      <c r="A28" s="105"/>
      <c r="B28" s="3279"/>
      <c r="C28" s="272"/>
      <c r="D28" s="273"/>
      <c r="E28" s="274" t="s">
        <v>2684</v>
      </c>
      <c r="F28" s="273"/>
      <c r="G28" s="242">
        <f>H28+I28</f>
        <v>3</v>
      </c>
      <c r="H28" s="242">
        <v>3</v>
      </c>
      <c r="I28" s="243">
        <v>0</v>
      </c>
      <c r="J28" s="242">
        <v>0</v>
      </c>
      <c r="K28" s="242">
        <f>L28+M28</f>
        <v>456</v>
      </c>
      <c r="L28" s="242">
        <v>195</v>
      </c>
      <c r="M28" s="235">
        <v>261</v>
      </c>
      <c r="N28" s="242">
        <f>O28+P28</f>
        <v>30</v>
      </c>
      <c r="O28" s="233">
        <v>18</v>
      </c>
      <c r="P28" s="235">
        <v>12</v>
      </c>
      <c r="Q28" s="242">
        <f>R28+S28</f>
        <v>3</v>
      </c>
      <c r="R28" s="233">
        <v>0</v>
      </c>
      <c r="S28" s="236">
        <v>3</v>
      </c>
      <c r="T28" s="275"/>
    </row>
    <row r="29" spans="1:20" ht="26.45" customHeight="1">
      <c r="A29" s="127"/>
      <c r="B29" s="3280"/>
      <c r="C29" s="276"/>
      <c r="D29" s="277"/>
      <c r="E29" s="278" t="s">
        <v>92</v>
      </c>
      <c r="F29" s="277"/>
      <c r="G29" s="237">
        <f>H29+I29</f>
        <v>4</v>
      </c>
      <c r="H29" s="237">
        <v>4</v>
      </c>
      <c r="I29" s="244">
        <v>0</v>
      </c>
      <c r="J29" s="237">
        <v>0</v>
      </c>
      <c r="K29" s="237">
        <f>L29+M29</f>
        <v>595</v>
      </c>
      <c r="L29" s="237">
        <v>257</v>
      </c>
      <c r="M29" s="240">
        <v>338</v>
      </c>
      <c r="N29" s="237">
        <f>O29+P29</f>
        <v>26</v>
      </c>
      <c r="O29" s="238">
        <v>16</v>
      </c>
      <c r="P29" s="240">
        <v>10</v>
      </c>
      <c r="Q29" s="237">
        <f>R29+S29</f>
        <v>3</v>
      </c>
      <c r="R29" s="238">
        <v>1</v>
      </c>
      <c r="S29" s="241">
        <v>2</v>
      </c>
      <c r="T29" s="275"/>
    </row>
    <row r="30" spans="1:20" ht="26.45" customHeight="1">
      <c r="A30" s="164"/>
      <c r="B30" s="3275" t="s">
        <v>3960</v>
      </c>
      <c r="C30" s="280"/>
      <c r="D30" s="263"/>
      <c r="E30" s="264" t="s">
        <v>5</v>
      </c>
      <c r="F30" s="263"/>
      <c r="G30" s="245">
        <f t="shared" ref="G30" si="30">H30+I30</f>
        <v>5</v>
      </c>
      <c r="H30" s="245">
        <f t="shared" ref="H30:S30" si="31">H31+H32</f>
        <v>5</v>
      </c>
      <c r="I30" s="266">
        <f t="shared" si="31"/>
        <v>0</v>
      </c>
      <c r="J30" s="245">
        <f t="shared" si="31"/>
        <v>0</v>
      </c>
      <c r="K30" s="245">
        <f t="shared" ref="K30" si="32">L30+M30</f>
        <v>238</v>
      </c>
      <c r="L30" s="245">
        <f t="shared" si="31"/>
        <v>58</v>
      </c>
      <c r="M30" s="269">
        <f t="shared" si="31"/>
        <v>180</v>
      </c>
      <c r="N30" s="245">
        <f t="shared" ref="N30" si="33">O30+P30</f>
        <v>0</v>
      </c>
      <c r="O30" s="281">
        <f t="shared" si="31"/>
        <v>0</v>
      </c>
      <c r="P30" s="269">
        <f t="shared" si="31"/>
        <v>0</v>
      </c>
      <c r="Q30" s="245">
        <f t="shared" ref="Q30" si="34">R30+S30</f>
        <v>0</v>
      </c>
      <c r="R30" s="281">
        <f t="shared" si="31"/>
        <v>0</v>
      </c>
      <c r="S30" s="282">
        <f t="shared" si="31"/>
        <v>0</v>
      </c>
      <c r="T30" s="271"/>
    </row>
    <row r="31" spans="1:20" ht="26.45" customHeight="1">
      <c r="A31" s="105"/>
      <c r="B31" s="3273"/>
      <c r="C31" s="272"/>
      <c r="D31" s="273"/>
      <c r="E31" s="274" t="s">
        <v>2684</v>
      </c>
      <c r="F31" s="273"/>
      <c r="G31" s="242">
        <f>H31+I31</f>
        <v>2</v>
      </c>
      <c r="H31" s="242">
        <v>2</v>
      </c>
      <c r="I31" s="243">
        <v>0</v>
      </c>
      <c r="J31" s="242">
        <v>0</v>
      </c>
      <c r="K31" s="242">
        <f>L31+M31</f>
        <v>96</v>
      </c>
      <c r="L31" s="242">
        <v>26</v>
      </c>
      <c r="M31" s="235">
        <v>70</v>
      </c>
      <c r="N31" s="242">
        <f>O31+P31</f>
        <v>0</v>
      </c>
      <c r="O31" s="233">
        <v>0</v>
      </c>
      <c r="P31" s="235">
        <v>0</v>
      </c>
      <c r="Q31" s="242">
        <f>R31+S31</f>
        <v>0</v>
      </c>
      <c r="R31" s="233">
        <v>0</v>
      </c>
      <c r="S31" s="236">
        <v>0</v>
      </c>
      <c r="T31" s="275"/>
    </row>
    <row r="32" spans="1:20" ht="26.45" customHeight="1">
      <c r="A32" s="105"/>
      <c r="B32" s="3274"/>
      <c r="C32" s="272"/>
      <c r="D32" s="277"/>
      <c r="E32" s="278" t="s">
        <v>92</v>
      </c>
      <c r="F32" s="277"/>
      <c r="G32" s="237">
        <f>H32+I32</f>
        <v>3</v>
      </c>
      <c r="H32" s="237">
        <v>3</v>
      </c>
      <c r="I32" s="244">
        <v>0</v>
      </c>
      <c r="J32" s="237">
        <v>0</v>
      </c>
      <c r="K32" s="237">
        <f>L32+M32</f>
        <v>142</v>
      </c>
      <c r="L32" s="237">
        <v>32</v>
      </c>
      <c r="M32" s="240">
        <v>110</v>
      </c>
      <c r="N32" s="237">
        <f>O32+P32</f>
        <v>0</v>
      </c>
      <c r="O32" s="238">
        <v>0</v>
      </c>
      <c r="P32" s="240">
        <v>0</v>
      </c>
      <c r="Q32" s="237">
        <f>R32+S32</f>
        <v>0</v>
      </c>
      <c r="R32" s="238">
        <v>0</v>
      </c>
      <c r="S32" s="241">
        <v>0</v>
      </c>
      <c r="T32" s="275"/>
    </row>
    <row r="33" spans="1:23" ht="26.45" customHeight="1">
      <c r="A33" s="163"/>
      <c r="B33" s="3272" t="s">
        <v>2686</v>
      </c>
      <c r="C33" s="262"/>
      <c r="D33" s="263"/>
      <c r="E33" s="264" t="s">
        <v>5</v>
      </c>
      <c r="F33" s="263"/>
      <c r="G33" s="245">
        <f t="shared" ref="G33" si="35">H33+I33</f>
        <v>21</v>
      </c>
      <c r="H33" s="245">
        <f t="shared" ref="H33:S33" si="36">H34+H35</f>
        <v>21</v>
      </c>
      <c r="I33" s="266">
        <f t="shared" si="36"/>
        <v>0</v>
      </c>
      <c r="J33" s="245">
        <f t="shared" si="36"/>
        <v>465</v>
      </c>
      <c r="K33" s="245">
        <f t="shared" ref="K33" si="37">L33+M33</f>
        <v>1721</v>
      </c>
      <c r="L33" s="245">
        <f t="shared" si="36"/>
        <v>1189</v>
      </c>
      <c r="M33" s="269">
        <f t="shared" si="36"/>
        <v>532</v>
      </c>
      <c r="N33" s="245">
        <f t="shared" ref="N33" si="38">O33+P33</f>
        <v>1098</v>
      </c>
      <c r="O33" s="281">
        <f t="shared" si="36"/>
        <v>402</v>
      </c>
      <c r="P33" s="269">
        <f t="shared" si="36"/>
        <v>696</v>
      </c>
      <c r="Q33" s="245">
        <f t="shared" ref="Q33" si="39">R33+S33</f>
        <v>166</v>
      </c>
      <c r="R33" s="281">
        <f t="shared" si="36"/>
        <v>74</v>
      </c>
      <c r="S33" s="282">
        <f t="shared" si="36"/>
        <v>92</v>
      </c>
      <c r="T33" s="271"/>
    </row>
    <row r="34" spans="1:23" ht="26.45" customHeight="1">
      <c r="A34" s="105"/>
      <c r="B34" s="3273"/>
      <c r="C34" s="272"/>
      <c r="D34" s="273"/>
      <c r="E34" s="274" t="s">
        <v>1639</v>
      </c>
      <c r="F34" s="273"/>
      <c r="G34" s="242">
        <f>H34+I34</f>
        <v>1</v>
      </c>
      <c r="H34" s="242">
        <v>1</v>
      </c>
      <c r="I34" s="243">
        <v>0</v>
      </c>
      <c r="J34" s="242">
        <v>9</v>
      </c>
      <c r="K34" s="242">
        <f>L34+M34</f>
        <v>56</v>
      </c>
      <c r="L34" s="242">
        <v>44</v>
      </c>
      <c r="M34" s="235">
        <v>12</v>
      </c>
      <c r="N34" s="242">
        <f>O34+P34</f>
        <v>30</v>
      </c>
      <c r="O34" s="233">
        <v>12</v>
      </c>
      <c r="P34" s="235">
        <v>18</v>
      </c>
      <c r="Q34" s="242">
        <f>R34+S34</f>
        <v>1</v>
      </c>
      <c r="R34" s="233">
        <v>1</v>
      </c>
      <c r="S34" s="236">
        <v>0</v>
      </c>
      <c r="T34" s="275"/>
    </row>
    <row r="35" spans="1:23" ht="26.45" customHeight="1">
      <c r="A35" s="127"/>
      <c r="B35" s="3274"/>
      <c r="C35" s="276"/>
      <c r="D35" s="277"/>
      <c r="E35" s="278" t="s">
        <v>2684</v>
      </c>
      <c r="F35" s="277"/>
      <c r="G35" s="237">
        <f>H35+I35</f>
        <v>20</v>
      </c>
      <c r="H35" s="237">
        <v>20</v>
      </c>
      <c r="I35" s="244">
        <v>0</v>
      </c>
      <c r="J35" s="237">
        <v>456</v>
      </c>
      <c r="K35" s="237">
        <f>L35+M35</f>
        <v>1665</v>
      </c>
      <c r="L35" s="237">
        <v>1145</v>
      </c>
      <c r="M35" s="240">
        <v>520</v>
      </c>
      <c r="N35" s="237">
        <f>O35+P35</f>
        <v>1068</v>
      </c>
      <c r="O35" s="238">
        <v>390</v>
      </c>
      <c r="P35" s="240">
        <v>678</v>
      </c>
      <c r="Q35" s="237">
        <f>R35+S35</f>
        <v>165</v>
      </c>
      <c r="R35" s="238">
        <v>73</v>
      </c>
      <c r="S35" s="241">
        <v>92</v>
      </c>
      <c r="T35" s="275"/>
    </row>
    <row r="36" spans="1:23" ht="26.45" customHeight="1">
      <c r="A36" s="164"/>
      <c r="B36" s="3272" t="s">
        <v>1938</v>
      </c>
      <c r="C36" s="280"/>
      <c r="D36" s="263"/>
      <c r="E36" s="264" t="s">
        <v>5</v>
      </c>
      <c r="F36" s="263"/>
      <c r="G36" s="245">
        <f t="shared" ref="G36" si="40">H36+I36</f>
        <v>11</v>
      </c>
      <c r="H36" s="245">
        <f t="shared" ref="H36:P36" si="41">SUM(H37:H40)</f>
        <v>11</v>
      </c>
      <c r="I36" s="266">
        <f t="shared" si="41"/>
        <v>0</v>
      </c>
      <c r="J36" s="245">
        <f t="shared" si="41"/>
        <v>0</v>
      </c>
      <c r="K36" s="245">
        <f t="shared" ref="K36" si="42">L36+M36</f>
        <v>15126</v>
      </c>
      <c r="L36" s="245">
        <f t="shared" si="41"/>
        <v>7993</v>
      </c>
      <c r="M36" s="269">
        <f t="shared" si="41"/>
        <v>7133</v>
      </c>
      <c r="N36" s="245">
        <f t="shared" ref="N36" si="43">O36+P36</f>
        <v>1441</v>
      </c>
      <c r="O36" s="281">
        <f t="shared" si="41"/>
        <v>1041</v>
      </c>
      <c r="P36" s="269">
        <f t="shared" si="41"/>
        <v>400</v>
      </c>
      <c r="Q36" s="245">
        <v>1602</v>
      </c>
      <c r="R36" s="281">
        <v>592</v>
      </c>
      <c r="S36" s="282">
        <v>1010</v>
      </c>
      <c r="T36" s="271"/>
    </row>
    <row r="37" spans="1:23" ht="26.45" customHeight="1">
      <c r="A37" s="105"/>
      <c r="B37" s="3273"/>
      <c r="C37" s="272"/>
      <c r="D37" s="273"/>
      <c r="E37" s="274" t="s">
        <v>1639</v>
      </c>
      <c r="F37" s="273"/>
      <c r="G37" s="242">
        <f t="shared" ref="G37:G40" si="44">H37+I37</f>
        <v>1</v>
      </c>
      <c r="H37" s="242">
        <v>1</v>
      </c>
      <c r="I37" s="243">
        <v>0</v>
      </c>
      <c r="J37" s="242">
        <v>0</v>
      </c>
      <c r="K37" s="242">
        <f t="shared" ref="K37:K43" si="45">L37+M37</f>
        <v>5939</v>
      </c>
      <c r="L37" s="242">
        <f>'106～111（大学等）'!O6</f>
        <v>3296</v>
      </c>
      <c r="M37" s="235">
        <f>'106～111（大学等）'!P6</f>
        <v>2643</v>
      </c>
      <c r="N37" s="242">
        <f t="shared" ref="N37:N43" si="46">O37+P37</f>
        <v>795</v>
      </c>
      <c r="O37" s="233">
        <f>'106～111（大学等）'!R6</f>
        <v>613</v>
      </c>
      <c r="P37" s="235">
        <f>'106～111（大学等）'!S6</f>
        <v>182</v>
      </c>
      <c r="Q37" s="242">
        <v>1226</v>
      </c>
      <c r="R37" s="233">
        <v>388</v>
      </c>
      <c r="S37" s="236">
        <v>838</v>
      </c>
      <c r="T37" s="275"/>
      <c r="V37" s="3276"/>
    </row>
    <row r="38" spans="1:23" ht="26.45" customHeight="1">
      <c r="A38" s="105"/>
      <c r="B38" s="3273"/>
      <c r="C38" s="272"/>
      <c r="D38" s="273"/>
      <c r="E38" s="274" t="s">
        <v>2684</v>
      </c>
      <c r="F38" s="273"/>
      <c r="G38" s="242">
        <f t="shared" si="44"/>
        <v>1</v>
      </c>
      <c r="H38" s="242">
        <v>1</v>
      </c>
      <c r="I38" s="243">
        <v>0</v>
      </c>
      <c r="J38" s="242">
        <v>0</v>
      </c>
      <c r="K38" s="242">
        <f t="shared" si="45"/>
        <v>914</v>
      </c>
      <c r="L38" s="242">
        <f>'106～111（大学等）'!$O$51</f>
        <v>157</v>
      </c>
      <c r="M38" s="235">
        <f>'106～111（大学等）'!$P$51</f>
        <v>757</v>
      </c>
      <c r="N38" s="242">
        <f t="shared" si="46"/>
        <v>96</v>
      </c>
      <c r="O38" s="233">
        <f>'106～111（大学等）'!R51</f>
        <v>51</v>
      </c>
      <c r="P38" s="235">
        <f>'106～111（大学等）'!S51</f>
        <v>45</v>
      </c>
      <c r="Q38" s="242">
        <v>28</v>
      </c>
      <c r="R38" s="233">
        <v>16</v>
      </c>
      <c r="S38" s="236">
        <v>12</v>
      </c>
      <c r="T38" s="275"/>
      <c r="V38" s="3276"/>
    </row>
    <row r="39" spans="1:23" ht="26.45" customHeight="1">
      <c r="A39" s="105"/>
      <c r="B39" s="3273"/>
      <c r="C39" s="272"/>
      <c r="D39" s="273"/>
      <c r="E39" s="274" t="s">
        <v>657</v>
      </c>
      <c r="F39" s="273"/>
      <c r="G39" s="242">
        <f t="shared" si="44"/>
        <v>1</v>
      </c>
      <c r="H39" s="242">
        <v>1</v>
      </c>
      <c r="I39" s="243">
        <v>0</v>
      </c>
      <c r="J39" s="242">
        <v>0</v>
      </c>
      <c r="K39" s="242">
        <f t="shared" si="45"/>
        <v>1258</v>
      </c>
      <c r="L39" s="242">
        <f>'106～111（大学等）'!$O$66</f>
        <v>747</v>
      </c>
      <c r="M39" s="235">
        <f>'106～111（大学等）'!$P$66</f>
        <v>511</v>
      </c>
      <c r="N39" s="242">
        <f t="shared" si="46"/>
        <v>51</v>
      </c>
      <c r="O39" s="233">
        <f>'106～111（大学等）'!R66</f>
        <v>44</v>
      </c>
      <c r="P39" s="235">
        <f>'106～111（大学等）'!S66</f>
        <v>7</v>
      </c>
      <c r="Q39" s="242">
        <v>29</v>
      </c>
      <c r="R39" s="233">
        <v>19</v>
      </c>
      <c r="S39" s="236">
        <v>10</v>
      </c>
      <c r="T39" s="275"/>
      <c r="V39" s="3276"/>
      <c r="W39" s="108"/>
    </row>
    <row r="40" spans="1:23" ht="26.45" customHeight="1">
      <c r="A40" s="105"/>
      <c r="B40" s="3274"/>
      <c r="C40" s="272"/>
      <c r="D40" s="273"/>
      <c r="E40" s="274" t="s">
        <v>92</v>
      </c>
      <c r="F40" s="273"/>
      <c r="G40" s="242">
        <f t="shared" si="44"/>
        <v>8</v>
      </c>
      <c r="H40" s="242">
        <v>8</v>
      </c>
      <c r="I40" s="243">
        <v>0</v>
      </c>
      <c r="J40" s="242">
        <v>0</v>
      </c>
      <c r="K40" s="242">
        <f t="shared" si="45"/>
        <v>7015</v>
      </c>
      <c r="L40" s="242">
        <f>'106～111（大学等）'!$O$75</f>
        <v>3793</v>
      </c>
      <c r="M40" s="235">
        <f>'106～111（大学等）'!$P$75</f>
        <v>3222</v>
      </c>
      <c r="N40" s="242">
        <f t="shared" si="46"/>
        <v>499</v>
      </c>
      <c r="O40" s="233">
        <f>'106～111（大学等）'!R75</f>
        <v>333</v>
      </c>
      <c r="P40" s="235">
        <f>'106～111（大学等）'!S75</f>
        <v>166</v>
      </c>
      <c r="Q40" s="242">
        <v>319</v>
      </c>
      <c r="R40" s="233">
        <v>169</v>
      </c>
      <c r="S40" s="236">
        <v>150</v>
      </c>
      <c r="T40" s="275"/>
      <c r="V40" s="3276"/>
      <c r="W40" s="108"/>
    </row>
    <row r="41" spans="1:23" ht="26.45" customHeight="1">
      <c r="A41" s="165"/>
      <c r="B41" s="285" t="s">
        <v>1707</v>
      </c>
      <c r="C41" s="286"/>
      <c r="D41" s="287"/>
      <c r="E41" s="288" t="s">
        <v>92</v>
      </c>
      <c r="F41" s="287"/>
      <c r="G41" s="265">
        <f t="shared" ref="G41:G43" si="47">H41+I41</f>
        <v>5</v>
      </c>
      <c r="H41" s="265">
        <v>5</v>
      </c>
      <c r="I41" s="289">
        <v>0</v>
      </c>
      <c r="J41" s="265">
        <v>0</v>
      </c>
      <c r="K41" s="265">
        <f t="shared" si="45"/>
        <v>814</v>
      </c>
      <c r="L41" s="265">
        <f>'106～111（大学等）'!O137</f>
        <v>165</v>
      </c>
      <c r="M41" s="290">
        <f>'106～111（大学等）'!P137</f>
        <v>649</v>
      </c>
      <c r="N41" s="265">
        <f t="shared" si="46"/>
        <v>109</v>
      </c>
      <c r="O41" s="267">
        <f>'106～111（大学等）'!R137</f>
        <v>44</v>
      </c>
      <c r="P41" s="290">
        <f>'106～111（大学等）'!S137</f>
        <v>65</v>
      </c>
      <c r="Q41" s="265">
        <v>67</v>
      </c>
      <c r="R41" s="267">
        <v>30</v>
      </c>
      <c r="S41" s="270">
        <v>37</v>
      </c>
      <c r="T41" s="271"/>
      <c r="V41" s="3276"/>
    </row>
    <row r="42" spans="1:23" ht="26.45" customHeight="1">
      <c r="A42" s="165"/>
      <c r="B42" s="285" t="s">
        <v>1383</v>
      </c>
      <c r="C42" s="286"/>
      <c r="D42" s="291"/>
      <c r="E42" s="292" t="s">
        <v>1639</v>
      </c>
      <c r="F42" s="291"/>
      <c r="G42" s="293">
        <f t="shared" si="47"/>
        <v>1</v>
      </c>
      <c r="H42" s="293">
        <v>1</v>
      </c>
      <c r="I42" s="294">
        <v>0</v>
      </c>
      <c r="J42" s="293">
        <v>0</v>
      </c>
      <c r="K42" s="293">
        <f t="shared" si="45"/>
        <v>818</v>
      </c>
      <c r="L42" s="293">
        <f>'106～111（大学等）'!O157</f>
        <v>591</v>
      </c>
      <c r="M42" s="295">
        <f>'106～111（大学等）'!P157</f>
        <v>227</v>
      </c>
      <c r="N42" s="293">
        <f t="shared" si="46"/>
        <v>62</v>
      </c>
      <c r="O42" s="296">
        <f>'106～111（大学等）'!R157</f>
        <v>54</v>
      </c>
      <c r="P42" s="295">
        <f>'106～111（大学等）'!S157</f>
        <v>8</v>
      </c>
      <c r="Q42" s="293">
        <v>39</v>
      </c>
      <c r="R42" s="296">
        <v>26</v>
      </c>
      <c r="S42" s="297">
        <v>13</v>
      </c>
      <c r="T42" s="271"/>
      <c r="V42" s="298"/>
    </row>
    <row r="43" spans="1:23" ht="26.45" customHeight="1">
      <c r="A43" s="164"/>
      <c r="B43" s="3272" t="s">
        <v>1677</v>
      </c>
      <c r="C43" s="280"/>
      <c r="D43" s="263"/>
      <c r="E43" s="264" t="s">
        <v>5</v>
      </c>
      <c r="F43" s="263"/>
      <c r="G43" s="245">
        <f t="shared" si="47"/>
        <v>25</v>
      </c>
      <c r="H43" s="245">
        <f t="shared" ref="H43:P43" si="48">SUM(H44:H46)</f>
        <v>25</v>
      </c>
      <c r="I43" s="266">
        <f t="shared" si="48"/>
        <v>0</v>
      </c>
      <c r="J43" s="245">
        <f t="shared" si="48"/>
        <v>0</v>
      </c>
      <c r="K43" s="245">
        <f t="shared" si="45"/>
        <v>1954</v>
      </c>
      <c r="L43" s="245">
        <f t="shared" si="48"/>
        <v>626</v>
      </c>
      <c r="M43" s="269">
        <f t="shared" si="48"/>
        <v>1328</v>
      </c>
      <c r="N43" s="245">
        <f t="shared" si="46"/>
        <v>211</v>
      </c>
      <c r="O43" s="281">
        <f t="shared" si="48"/>
        <v>66</v>
      </c>
      <c r="P43" s="269">
        <f t="shared" si="48"/>
        <v>145</v>
      </c>
      <c r="Q43" s="245">
        <v>80</v>
      </c>
      <c r="R43" s="281">
        <v>24</v>
      </c>
      <c r="S43" s="282">
        <v>56</v>
      </c>
      <c r="T43" s="271"/>
    </row>
    <row r="44" spans="1:23" ht="26.45" customHeight="1">
      <c r="A44" s="164"/>
      <c r="B44" s="3273"/>
      <c r="C44" s="280"/>
      <c r="D44" s="263"/>
      <c r="E44" s="274" t="s">
        <v>4465</v>
      </c>
      <c r="F44" s="263"/>
      <c r="G44" s="242">
        <f>H44+I44</f>
        <v>1</v>
      </c>
      <c r="H44" s="242">
        <v>1</v>
      </c>
      <c r="I44" s="299">
        <v>0</v>
      </c>
      <c r="J44" s="300">
        <v>0</v>
      </c>
      <c r="K44" s="242">
        <f>L44+M44</f>
        <v>74</v>
      </c>
      <c r="L44" s="242">
        <v>52</v>
      </c>
      <c r="M44" s="235">
        <v>22</v>
      </c>
      <c r="N44" s="242">
        <f>O44+P44</f>
        <v>22</v>
      </c>
      <c r="O44" s="233">
        <v>17</v>
      </c>
      <c r="P44" s="235">
        <v>5</v>
      </c>
      <c r="Q44" s="242">
        <f>R44+S44</f>
        <v>8</v>
      </c>
      <c r="R44" s="233">
        <v>4</v>
      </c>
      <c r="S44" s="236">
        <v>4</v>
      </c>
      <c r="T44" s="271"/>
    </row>
    <row r="45" spans="1:23" ht="26.45" customHeight="1">
      <c r="A45" s="105"/>
      <c r="B45" s="3273"/>
      <c r="C45" s="272"/>
      <c r="D45" s="273"/>
      <c r="E45" s="274" t="s">
        <v>657</v>
      </c>
      <c r="F45" s="273"/>
      <c r="G45" s="242">
        <f>H45+I45</f>
        <v>3</v>
      </c>
      <c r="H45" s="242">
        <v>3</v>
      </c>
      <c r="I45" s="243">
        <v>0</v>
      </c>
      <c r="J45" s="242">
        <v>0</v>
      </c>
      <c r="K45" s="242">
        <f>L45+M45</f>
        <v>151</v>
      </c>
      <c r="L45" s="242">
        <v>29</v>
      </c>
      <c r="M45" s="235">
        <v>122</v>
      </c>
      <c r="N45" s="242">
        <f>O45+P45</f>
        <v>22</v>
      </c>
      <c r="O45" s="233">
        <v>1</v>
      </c>
      <c r="P45" s="235">
        <v>21</v>
      </c>
      <c r="Q45" s="242">
        <f>R45+S45</f>
        <v>14</v>
      </c>
      <c r="R45" s="233">
        <v>4</v>
      </c>
      <c r="S45" s="236">
        <v>10</v>
      </c>
      <c r="T45" s="275"/>
    </row>
    <row r="46" spans="1:23" ht="26.45" customHeight="1">
      <c r="A46" s="105"/>
      <c r="B46" s="3274"/>
      <c r="C46" s="272"/>
      <c r="D46" s="277"/>
      <c r="E46" s="278" t="s">
        <v>92</v>
      </c>
      <c r="F46" s="277"/>
      <c r="G46" s="237">
        <f>H46+I46</f>
        <v>21</v>
      </c>
      <c r="H46" s="237">
        <v>21</v>
      </c>
      <c r="I46" s="244">
        <v>0</v>
      </c>
      <c r="J46" s="237">
        <v>0</v>
      </c>
      <c r="K46" s="237">
        <f>L46+M46</f>
        <v>1729</v>
      </c>
      <c r="L46" s="237">
        <v>545</v>
      </c>
      <c r="M46" s="240">
        <v>1184</v>
      </c>
      <c r="N46" s="237">
        <f>O46+P46</f>
        <v>167</v>
      </c>
      <c r="O46" s="238">
        <v>48</v>
      </c>
      <c r="P46" s="240">
        <v>119</v>
      </c>
      <c r="Q46" s="237">
        <f>R46+S46</f>
        <v>58</v>
      </c>
      <c r="R46" s="238">
        <v>16</v>
      </c>
      <c r="S46" s="241">
        <v>42</v>
      </c>
      <c r="T46" s="275"/>
    </row>
    <row r="47" spans="1:23" ht="26.45" customHeight="1" thickBot="1">
      <c r="A47" s="166"/>
      <c r="B47" s="301" t="s">
        <v>2357</v>
      </c>
      <c r="C47" s="302"/>
      <c r="D47" s="303"/>
      <c r="E47" s="304" t="s">
        <v>92</v>
      </c>
      <c r="F47" s="305"/>
      <c r="G47" s="306">
        <f>H47+I47</f>
        <v>11</v>
      </c>
      <c r="H47" s="306">
        <v>11</v>
      </c>
      <c r="I47" s="307">
        <v>0</v>
      </c>
      <c r="J47" s="306">
        <v>0</v>
      </c>
      <c r="K47" s="306">
        <f>L47+M47</f>
        <v>137</v>
      </c>
      <c r="L47" s="306">
        <v>43</v>
      </c>
      <c r="M47" s="308">
        <v>94</v>
      </c>
      <c r="N47" s="306">
        <f>O47+P47</f>
        <v>28</v>
      </c>
      <c r="O47" s="309">
        <v>8</v>
      </c>
      <c r="P47" s="308">
        <v>20</v>
      </c>
      <c r="Q47" s="306">
        <f>R47+S47</f>
        <v>13</v>
      </c>
      <c r="R47" s="309">
        <v>4</v>
      </c>
      <c r="S47" s="310">
        <v>9</v>
      </c>
      <c r="T47" s="271"/>
    </row>
    <row r="48" spans="1:23" s="108" customFormat="1" ht="76.5" customHeight="1">
      <c r="B48" s="311"/>
      <c r="C48" s="312"/>
      <c r="D48" s="312"/>
      <c r="E48" s="312"/>
      <c r="F48" s="312"/>
      <c r="G48" s="312"/>
      <c r="H48" s="312"/>
      <c r="I48" s="312"/>
      <c r="J48" s="312"/>
      <c r="K48" s="313"/>
      <c r="L48" s="3277" t="s">
        <v>4807</v>
      </c>
      <c r="M48" s="3278"/>
      <c r="N48" s="3278"/>
      <c r="O48" s="3278"/>
      <c r="P48" s="3278"/>
      <c r="Q48" s="3278"/>
      <c r="R48" s="3278"/>
      <c r="S48" s="3278"/>
      <c r="T48" s="312"/>
      <c r="U48" s="312"/>
      <c r="V48" s="312"/>
    </row>
    <row r="49" ht="15.75" customHeight="1"/>
    <row r="50" ht="15.75" customHeight="1"/>
    <row r="51" ht="15.75" customHeight="1"/>
    <row r="52" ht="15.75" customHeight="1"/>
  </sheetData>
  <mergeCells count="20">
    <mergeCell ref="V37:V41"/>
    <mergeCell ref="B36:B40"/>
    <mergeCell ref="B43:B46"/>
    <mergeCell ref="L48:S48"/>
    <mergeCell ref="B17:B21"/>
    <mergeCell ref="B22:B24"/>
    <mergeCell ref="B27:B29"/>
    <mergeCell ref="B30:B32"/>
    <mergeCell ref="B33:B35"/>
    <mergeCell ref="B25:B26"/>
    <mergeCell ref="N5:P5"/>
    <mergeCell ref="Q5:S5"/>
    <mergeCell ref="B7:B10"/>
    <mergeCell ref="B11:B13"/>
    <mergeCell ref="B14:B16"/>
    <mergeCell ref="A2:G2"/>
    <mergeCell ref="A5:F6"/>
    <mergeCell ref="G5:I5"/>
    <mergeCell ref="J5:J6"/>
    <mergeCell ref="K5:M5"/>
  </mergeCells>
  <phoneticPr fontId="2"/>
  <pageMargins left="0.59055118110236227" right="0.59055118110236227" top="0.47244094488188981" bottom="0.39370078740157483" header="0.39370078740157483" footer="0.19685039370078741"/>
  <pageSetup paperSize="9" scale="65" orientation="portrait" blackAndWhite="1" r:id="rId1"/>
  <headerFooter alignWithMargins="0">
    <oddHeader>&amp;R&amp;12－総括表－</oddHeader>
    <oddFooter>&amp;C&amp;16 &amp;14 7</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AS28"/>
  <sheetViews>
    <sheetView showGridLines="0" view="pageBreakPreview" zoomScale="80" zoomScaleNormal="100" zoomScaleSheetLayoutView="80" workbookViewId="0">
      <pane xSplit="7" ySplit="3" topLeftCell="M43" activePane="bottomRight" state="frozen"/>
      <selection activeCell="AO22" sqref="AO22"/>
      <selection pane="topRight" activeCell="AO22" sqref="AO22"/>
      <selection pane="bottomLeft" activeCell="AO22" sqref="AO22"/>
      <selection pane="bottomRight" sqref="A1:AS1048576"/>
    </sheetView>
  </sheetViews>
  <sheetFormatPr defaultColWidth="9" defaultRowHeight="13.5"/>
  <cols>
    <col min="1" max="1" width="3.5" style="312" customWidth="1"/>
    <col min="2" max="3" width="3.625" style="312" customWidth="1"/>
    <col min="4" max="4" width="14.875" style="320" customWidth="1"/>
    <col min="5" max="5" width="8.125" style="1022" bestFit="1" customWidth="1"/>
    <col min="6" max="7" width="7.875" style="1022" bestFit="1" customWidth="1"/>
    <col min="8" max="8" width="8.125" style="1022" customWidth="1"/>
    <col min="9" max="10" width="6.875" style="1056" customWidth="1"/>
    <col min="11" max="11" width="6.875" style="1022" customWidth="1"/>
    <col min="12" max="13" width="6.875" style="1056" customWidth="1"/>
    <col min="14" max="14" width="6.875" style="1022" customWidth="1"/>
    <col min="15" max="16" width="6.875" style="1056" customWidth="1"/>
    <col min="17" max="17" width="6.875" style="1022" customWidth="1"/>
    <col min="18" max="19" width="6.875" style="1056" customWidth="1"/>
    <col min="20" max="20" width="1.625" style="1056" customWidth="1"/>
    <col min="21" max="21" width="1.625" style="1022" customWidth="1"/>
    <col min="22" max="22" width="6.875" style="1022" customWidth="1"/>
    <col min="23" max="24" width="6.875" style="1056" customWidth="1"/>
    <col min="25" max="25" width="6.875" style="1022" customWidth="1"/>
    <col min="26" max="27" width="6.875" style="1056" customWidth="1"/>
    <col min="28" max="28" width="6.875" style="1022" customWidth="1"/>
    <col min="29" max="30" width="6.875" style="1056" customWidth="1"/>
    <col min="31" max="31" width="6.875" style="1022" customWidth="1"/>
    <col min="32" max="33" width="6.875" style="1056" customWidth="1"/>
    <col min="34" max="34" width="6.875" style="1022" customWidth="1"/>
    <col min="35" max="36" width="6.875" style="1056" customWidth="1"/>
    <col min="37" max="37" width="6.875" style="1022" customWidth="1"/>
    <col min="38" max="39" width="6.875" style="1056" customWidth="1"/>
    <col min="40" max="40" width="6.875" style="1022" customWidth="1"/>
    <col min="41" max="42" width="6.875" style="1056" customWidth="1"/>
    <col min="43" max="43" width="6.75" style="312" customWidth="1"/>
    <col min="44" max="44" width="4.875" style="312" customWidth="1"/>
    <col min="45" max="45" width="5.125" style="312" customWidth="1"/>
    <col min="46" max="46" width="5.25" style="108" customWidth="1"/>
    <col min="47" max="47" width="5.375" style="108" customWidth="1"/>
    <col min="48" max="48" width="4.75" style="108" customWidth="1"/>
    <col min="49" max="49" width="4.875" style="108" customWidth="1"/>
    <col min="50" max="50" width="9" style="108" customWidth="1"/>
    <col min="51" max="16384" width="9" style="108"/>
  </cols>
  <sheetData>
    <row r="1" spans="1:42" ht="15.75" customHeight="1">
      <c r="A1" s="788"/>
      <c r="I1" s="1023"/>
      <c r="J1" s="1023"/>
      <c r="L1" s="1023"/>
      <c r="M1" s="1023"/>
      <c r="O1" s="1023"/>
      <c r="P1" s="1023"/>
      <c r="R1" s="1023"/>
      <c r="S1" s="1023"/>
      <c r="T1" s="1024"/>
      <c r="W1" s="1023"/>
      <c r="X1" s="1023"/>
      <c r="Z1" s="1023"/>
      <c r="AA1" s="1023"/>
      <c r="AC1" s="1023"/>
      <c r="AD1" s="1023"/>
      <c r="AF1" s="1023"/>
      <c r="AG1" s="1023"/>
      <c r="AI1" s="1023"/>
      <c r="AJ1" s="1023"/>
      <c r="AL1" s="1023"/>
      <c r="AM1" s="1023"/>
      <c r="AO1" s="1023"/>
      <c r="AP1" s="1023"/>
    </row>
    <row r="2" spans="1:42" ht="60" customHeight="1">
      <c r="A2" s="3442" t="s">
        <v>2068</v>
      </c>
      <c r="B2" s="3302"/>
      <c r="C2" s="3302"/>
      <c r="D2" s="3303"/>
      <c r="E2" s="4028" t="s">
        <v>1630</v>
      </c>
      <c r="F2" s="4026"/>
      <c r="G2" s="4030"/>
      <c r="H2" s="4026" t="s">
        <v>1737</v>
      </c>
      <c r="I2" s="4026"/>
      <c r="J2" s="4027"/>
      <c r="K2" s="4028" t="s">
        <v>897</v>
      </c>
      <c r="L2" s="4026"/>
      <c r="M2" s="4027"/>
      <c r="N2" s="4028" t="s">
        <v>1740</v>
      </c>
      <c r="O2" s="4026"/>
      <c r="P2" s="4027"/>
      <c r="Q2" s="4028" t="s">
        <v>723</v>
      </c>
      <c r="R2" s="4026"/>
      <c r="S2" s="4027"/>
      <c r="T2" s="1024"/>
      <c r="U2" s="1025"/>
      <c r="V2" s="4028" t="s">
        <v>400</v>
      </c>
      <c r="W2" s="4026"/>
      <c r="X2" s="4027"/>
      <c r="Y2" s="4028" t="s">
        <v>1418</v>
      </c>
      <c r="Z2" s="4026"/>
      <c r="AA2" s="4027"/>
      <c r="AB2" s="4028" t="s">
        <v>562</v>
      </c>
      <c r="AC2" s="4026"/>
      <c r="AD2" s="4027"/>
      <c r="AE2" s="4028" t="s">
        <v>1206</v>
      </c>
      <c r="AF2" s="4026"/>
      <c r="AG2" s="4027"/>
      <c r="AH2" s="4028" t="s">
        <v>5192</v>
      </c>
      <c r="AI2" s="4026"/>
      <c r="AJ2" s="4027"/>
      <c r="AK2" s="4028" t="s">
        <v>1676</v>
      </c>
      <c r="AL2" s="4026"/>
      <c r="AM2" s="4027"/>
      <c r="AN2" s="4028" t="s">
        <v>1575</v>
      </c>
      <c r="AO2" s="4026"/>
      <c r="AP2" s="4029"/>
    </row>
    <row r="3" spans="1:42" ht="60" customHeight="1">
      <c r="A3" s="3446"/>
      <c r="B3" s="3304"/>
      <c r="C3" s="3304"/>
      <c r="D3" s="3305"/>
      <c r="E3" s="1026" t="s">
        <v>1239</v>
      </c>
      <c r="F3" s="1027" t="s">
        <v>2918</v>
      </c>
      <c r="G3" s="1028" t="s">
        <v>2920</v>
      </c>
      <c r="H3" s="1029" t="s">
        <v>1239</v>
      </c>
      <c r="I3" s="1030" t="s">
        <v>2918</v>
      </c>
      <c r="J3" s="1031" t="s">
        <v>2920</v>
      </c>
      <c r="K3" s="1026" t="s">
        <v>1239</v>
      </c>
      <c r="L3" s="1027" t="s">
        <v>2918</v>
      </c>
      <c r="M3" s="1032" t="s">
        <v>2920</v>
      </c>
      <c r="N3" s="1026" t="s">
        <v>1239</v>
      </c>
      <c r="O3" s="1030" t="s">
        <v>2918</v>
      </c>
      <c r="P3" s="1031" t="s">
        <v>2920</v>
      </c>
      <c r="Q3" s="1026" t="s">
        <v>1239</v>
      </c>
      <c r="R3" s="1027" t="s">
        <v>2918</v>
      </c>
      <c r="S3" s="1032" t="s">
        <v>2920</v>
      </c>
      <c r="T3" s="1033"/>
      <c r="U3" s="1034"/>
      <c r="V3" s="1026" t="s">
        <v>1239</v>
      </c>
      <c r="W3" s="1030" t="s">
        <v>2918</v>
      </c>
      <c r="X3" s="1031" t="s">
        <v>2920</v>
      </c>
      <c r="Y3" s="1026" t="s">
        <v>1239</v>
      </c>
      <c r="Z3" s="1027" t="s">
        <v>2918</v>
      </c>
      <c r="AA3" s="1032" t="s">
        <v>2920</v>
      </c>
      <c r="AB3" s="1026" t="s">
        <v>1239</v>
      </c>
      <c r="AC3" s="1030" t="s">
        <v>2918</v>
      </c>
      <c r="AD3" s="1031" t="s">
        <v>2920</v>
      </c>
      <c r="AE3" s="1026" t="s">
        <v>1239</v>
      </c>
      <c r="AF3" s="1027" t="s">
        <v>2918</v>
      </c>
      <c r="AG3" s="1032" t="s">
        <v>2920</v>
      </c>
      <c r="AH3" s="1026" t="s">
        <v>1239</v>
      </c>
      <c r="AI3" s="1027" t="s">
        <v>2918</v>
      </c>
      <c r="AJ3" s="1032" t="s">
        <v>2920</v>
      </c>
      <c r="AK3" s="1026" t="s">
        <v>1239</v>
      </c>
      <c r="AL3" s="1030" t="s">
        <v>2918</v>
      </c>
      <c r="AM3" s="1035" t="s">
        <v>2920</v>
      </c>
      <c r="AN3" s="1026" t="s">
        <v>1239</v>
      </c>
      <c r="AO3" s="1030" t="s">
        <v>2918</v>
      </c>
      <c r="AP3" s="1036" t="s">
        <v>2920</v>
      </c>
    </row>
    <row r="4" spans="1:42" ht="60" customHeight="1">
      <c r="A4" s="3441" t="s">
        <v>1958</v>
      </c>
      <c r="B4" s="3880" t="s">
        <v>1702</v>
      </c>
      <c r="C4" s="3880" t="s">
        <v>190</v>
      </c>
      <c r="D4" s="723" t="s">
        <v>1750</v>
      </c>
      <c r="E4" s="336">
        <f>F4+G4</f>
        <v>14549</v>
      </c>
      <c r="F4" s="520">
        <f>I4+L4+O4+R4+W4+Z4+AC4+AF4+AL4+AI4+AO4</f>
        <v>7584</v>
      </c>
      <c r="G4" s="1037">
        <f>J4+M4+P4+S4+X4+AA4+AD4+AG4+AM4+AJ4+AP4</f>
        <v>6965</v>
      </c>
      <c r="H4" s="338">
        <f>I4+J4</f>
        <v>10139</v>
      </c>
      <c r="I4" s="519">
        <v>5044</v>
      </c>
      <c r="J4" s="713">
        <v>5095</v>
      </c>
      <c r="K4" s="338">
        <f>L4+M4</f>
        <v>318</v>
      </c>
      <c r="L4" s="520">
        <v>207</v>
      </c>
      <c r="M4" s="1038">
        <v>111</v>
      </c>
      <c r="N4" s="338">
        <f>O4+P4</f>
        <v>1380</v>
      </c>
      <c r="O4" s="519">
        <v>1203</v>
      </c>
      <c r="P4" s="713">
        <v>177</v>
      </c>
      <c r="Q4" s="338">
        <f>R4+S4</f>
        <v>782</v>
      </c>
      <c r="R4" s="520">
        <v>364</v>
      </c>
      <c r="S4" s="1038">
        <v>418</v>
      </c>
      <c r="T4" s="607"/>
      <c r="U4" s="577"/>
      <c r="V4" s="336">
        <f>W4+X4</f>
        <v>66</v>
      </c>
      <c r="W4" s="519">
        <v>49</v>
      </c>
      <c r="X4" s="713">
        <v>17</v>
      </c>
      <c r="Y4" s="338">
        <f>Z4+AA4</f>
        <v>501</v>
      </c>
      <c r="Z4" s="520">
        <v>122</v>
      </c>
      <c r="AA4" s="1038">
        <v>379</v>
      </c>
      <c r="AB4" s="338">
        <f>AC4+AD4</f>
        <v>129</v>
      </c>
      <c r="AC4" s="519">
        <v>9</v>
      </c>
      <c r="AD4" s="713">
        <v>120</v>
      </c>
      <c r="AE4" s="338">
        <f>AF4+AG4</f>
        <v>60</v>
      </c>
      <c r="AF4" s="520">
        <v>39</v>
      </c>
      <c r="AG4" s="1038">
        <v>21</v>
      </c>
      <c r="AH4" s="338">
        <f>AI4+AJ4</f>
        <v>33</v>
      </c>
      <c r="AI4" s="520">
        <v>7</v>
      </c>
      <c r="AJ4" s="1038">
        <v>26</v>
      </c>
      <c r="AK4" s="338">
        <f>AL4+AM4</f>
        <v>383</v>
      </c>
      <c r="AL4" s="519">
        <v>160</v>
      </c>
      <c r="AM4" s="1038">
        <v>223</v>
      </c>
      <c r="AN4" s="714">
        <f>AO4+AP4</f>
        <v>758</v>
      </c>
      <c r="AO4" s="519">
        <v>380</v>
      </c>
      <c r="AP4" s="522">
        <v>378</v>
      </c>
    </row>
    <row r="5" spans="1:42" ht="60" customHeight="1">
      <c r="A5" s="3433"/>
      <c r="B5" s="3881"/>
      <c r="C5" s="3881"/>
      <c r="D5" s="723" t="s">
        <v>3026</v>
      </c>
      <c r="E5" s="575">
        <f>F5+G5</f>
        <v>8983</v>
      </c>
      <c r="F5" s="579">
        <f t="shared" ref="F5:F7" si="0">I5+L5+O5+R5+W5+Z5+AC5+AF5+AL5+AI5+AO5</f>
        <v>4704</v>
      </c>
      <c r="G5" s="1039">
        <f t="shared" ref="G5:G7" si="1">J5+M5+P5+S5+X5+AA5+AD5+AG5+AM5+AJ5+AP5</f>
        <v>4279</v>
      </c>
      <c r="H5" s="1040">
        <f>I5+J5</f>
        <v>5626</v>
      </c>
      <c r="I5" s="578">
        <v>2777</v>
      </c>
      <c r="J5" s="577">
        <v>2849</v>
      </c>
      <c r="K5" s="1040">
        <f>L5+M5</f>
        <v>305</v>
      </c>
      <c r="L5" s="579">
        <v>197</v>
      </c>
      <c r="M5" s="580">
        <v>108</v>
      </c>
      <c r="N5" s="1040">
        <f>O5+P5</f>
        <v>1094</v>
      </c>
      <c r="O5" s="578">
        <v>945</v>
      </c>
      <c r="P5" s="577">
        <v>149</v>
      </c>
      <c r="Q5" s="1040">
        <f>R5+S5</f>
        <v>629</v>
      </c>
      <c r="R5" s="579">
        <v>263</v>
      </c>
      <c r="S5" s="580">
        <v>366</v>
      </c>
      <c r="T5" s="607"/>
      <c r="U5" s="737"/>
      <c r="V5" s="575">
        <f>W5+X5</f>
        <v>62</v>
      </c>
      <c r="W5" s="578">
        <v>47</v>
      </c>
      <c r="X5" s="577">
        <v>15</v>
      </c>
      <c r="Y5" s="1040">
        <f>Z5+AA5</f>
        <v>317</v>
      </c>
      <c r="Z5" s="579">
        <v>73</v>
      </c>
      <c r="AA5" s="580">
        <v>244</v>
      </c>
      <c r="AB5" s="1040">
        <f>AC5+AD5</f>
        <v>78</v>
      </c>
      <c r="AC5" s="578">
        <v>6</v>
      </c>
      <c r="AD5" s="577">
        <v>72</v>
      </c>
      <c r="AE5" s="1040">
        <f>AF5+AG5</f>
        <v>11</v>
      </c>
      <c r="AF5" s="579">
        <v>6</v>
      </c>
      <c r="AG5" s="580">
        <v>5</v>
      </c>
      <c r="AH5" s="1040">
        <f>AI5+AJ5</f>
        <v>18</v>
      </c>
      <c r="AI5" s="579">
        <v>5</v>
      </c>
      <c r="AJ5" s="580">
        <v>13</v>
      </c>
      <c r="AK5" s="1040">
        <f>AL5+AM5</f>
        <v>283</v>
      </c>
      <c r="AL5" s="578">
        <v>130</v>
      </c>
      <c r="AM5" s="580">
        <v>153</v>
      </c>
      <c r="AN5" s="574">
        <f>AO5+AP5</f>
        <v>560</v>
      </c>
      <c r="AO5" s="578">
        <v>255</v>
      </c>
      <c r="AP5" s="582">
        <v>305</v>
      </c>
    </row>
    <row r="6" spans="1:42" ht="60" customHeight="1">
      <c r="A6" s="3433"/>
      <c r="B6" s="3881"/>
      <c r="C6" s="3881"/>
      <c r="D6" s="1041" t="s">
        <v>1751</v>
      </c>
      <c r="E6" s="336">
        <f>F6+G6</f>
        <v>264</v>
      </c>
      <c r="F6" s="520">
        <f t="shared" si="0"/>
        <v>196</v>
      </c>
      <c r="G6" s="1037">
        <f t="shared" si="1"/>
        <v>68</v>
      </c>
      <c r="H6" s="338">
        <f>I6+J6</f>
        <v>214</v>
      </c>
      <c r="I6" s="519">
        <v>161</v>
      </c>
      <c r="J6" s="713">
        <v>53</v>
      </c>
      <c r="K6" s="338">
        <f>L6+M6</f>
        <v>4</v>
      </c>
      <c r="L6" s="520">
        <v>3</v>
      </c>
      <c r="M6" s="1038">
        <v>1</v>
      </c>
      <c r="N6" s="338">
        <f>O6+P6</f>
        <v>14</v>
      </c>
      <c r="O6" s="519">
        <v>12</v>
      </c>
      <c r="P6" s="713">
        <v>2</v>
      </c>
      <c r="Q6" s="338">
        <f>R6+S6</f>
        <v>12</v>
      </c>
      <c r="R6" s="520">
        <v>6</v>
      </c>
      <c r="S6" s="1038">
        <v>6</v>
      </c>
      <c r="T6" s="607"/>
      <c r="U6" s="577"/>
      <c r="V6" s="336">
        <f>W6+X6</f>
        <v>2</v>
      </c>
      <c r="W6" s="519">
        <v>2</v>
      </c>
      <c r="X6" s="713">
        <v>0</v>
      </c>
      <c r="Y6" s="338">
        <f>Z6+AA6</f>
        <v>5</v>
      </c>
      <c r="Z6" s="520">
        <v>2</v>
      </c>
      <c r="AA6" s="1038">
        <v>3</v>
      </c>
      <c r="AB6" s="338">
        <f>AC6+AD6</f>
        <v>1</v>
      </c>
      <c r="AC6" s="519">
        <v>0</v>
      </c>
      <c r="AD6" s="713">
        <v>1</v>
      </c>
      <c r="AE6" s="338">
        <f>AF6+AG6</f>
        <v>0</v>
      </c>
      <c r="AF6" s="520">
        <v>0</v>
      </c>
      <c r="AG6" s="1038">
        <v>0</v>
      </c>
      <c r="AH6" s="338">
        <f>AI6+AJ6</f>
        <v>0</v>
      </c>
      <c r="AI6" s="520">
        <v>0</v>
      </c>
      <c r="AJ6" s="1038">
        <v>0</v>
      </c>
      <c r="AK6" s="338">
        <f>AL6+AM6</f>
        <v>2</v>
      </c>
      <c r="AL6" s="519">
        <v>1</v>
      </c>
      <c r="AM6" s="1038">
        <v>1</v>
      </c>
      <c r="AN6" s="714">
        <f>AO6+AP6</f>
        <v>10</v>
      </c>
      <c r="AO6" s="519">
        <v>9</v>
      </c>
      <c r="AP6" s="522">
        <v>1</v>
      </c>
    </row>
    <row r="7" spans="1:42" ht="60" customHeight="1">
      <c r="A7" s="3433"/>
      <c r="B7" s="3881"/>
      <c r="C7" s="3882"/>
      <c r="D7" s="1041" t="s">
        <v>3027</v>
      </c>
      <c r="E7" s="575">
        <f>F7+G7</f>
        <v>8</v>
      </c>
      <c r="F7" s="579">
        <f t="shared" si="0"/>
        <v>6</v>
      </c>
      <c r="G7" s="1039">
        <f t="shared" si="1"/>
        <v>2</v>
      </c>
      <c r="H7" s="1040">
        <f>I7+J7</f>
        <v>5</v>
      </c>
      <c r="I7" s="578">
        <v>4</v>
      </c>
      <c r="J7" s="577">
        <v>1</v>
      </c>
      <c r="K7" s="1040">
        <f>L7+M7</f>
        <v>1</v>
      </c>
      <c r="L7" s="579">
        <v>1</v>
      </c>
      <c r="M7" s="580">
        <v>0</v>
      </c>
      <c r="N7" s="1040">
        <f>O7+P7</f>
        <v>0</v>
      </c>
      <c r="O7" s="578">
        <v>0</v>
      </c>
      <c r="P7" s="577">
        <v>0</v>
      </c>
      <c r="Q7" s="1040">
        <f>R7+S7</f>
        <v>1</v>
      </c>
      <c r="R7" s="579">
        <v>1</v>
      </c>
      <c r="S7" s="580">
        <v>0</v>
      </c>
      <c r="T7" s="607"/>
      <c r="U7" s="577"/>
      <c r="V7" s="575">
        <f>W7+X7</f>
        <v>0</v>
      </c>
      <c r="W7" s="578">
        <v>0</v>
      </c>
      <c r="X7" s="577">
        <v>0</v>
      </c>
      <c r="Y7" s="1040">
        <f>Z7+AA7</f>
        <v>0</v>
      </c>
      <c r="Z7" s="579">
        <v>0</v>
      </c>
      <c r="AA7" s="580">
        <v>0</v>
      </c>
      <c r="AB7" s="1040">
        <f>AC7+AD7</f>
        <v>0</v>
      </c>
      <c r="AC7" s="578">
        <v>0</v>
      </c>
      <c r="AD7" s="577">
        <v>0</v>
      </c>
      <c r="AE7" s="1040">
        <f>AF7+AG7</f>
        <v>0</v>
      </c>
      <c r="AF7" s="579">
        <v>0</v>
      </c>
      <c r="AG7" s="580">
        <v>0</v>
      </c>
      <c r="AH7" s="1040">
        <f>AI7+AJ7</f>
        <v>0</v>
      </c>
      <c r="AI7" s="579">
        <v>0</v>
      </c>
      <c r="AJ7" s="580">
        <v>0</v>
      </c>
      <c r="AK7" s="1040">
        <f>AL7+AM7</f>
        <v>1</v>
      </c>
      <c r="AL7" s="578">
        <v>0</v>
      </c>
      <c r="AM7" s="580">
        <v>1</v>
      </c>
      <c r="AN7" s="574">
        <f>AO7+AP7</f>
        <v>0</v>
      </c>
      <c r="AO7" s="578">
        <v>0</v>
      </c>
      <c r="AP7" s="582">
        <v>0</v>
      </c>
    </row>
    <row r="8" spans="1:42" ht="60" customHeight="1">
      <c r="A8" s="3433"/>
      <c r="B8" s="3881"/>
      <c r="C8" s="3880" t="s">
        <v>1753</v>
      </c>
      <c r="D8" s="1042" t="s">
        <v>973</v>
      </c>
      <c r="E8" s="376">
        <f t="shared" ref="E8:S8" si="2">SUM(E9:E11)</f>
        <v>26734</v>
      </c>
      <c r="F8" s="380">
        <f t="shared" si="2"/>
        <v>13773</v>
      </c>
      <c r="G8" s="1043">
        <f t="shared" si="2"/>
        <v>12961</v>
      </c>
      <c r="H8" s="1044">
        <f t="shared" si="2"/>
        <v>16518</v>
      </c>
      <c r="I8" s="379">
        <f t="shared" si="2"/>
        <v>7930</v>
      </c>
      <c r="J8" s="601">
        <f t="shared" si="2"/>
        <v>8588</v>
      </c>
      <c r="K8" s="1044">
        <f t="shared" si="2"/>
        <v>960</v>
      </c>
      <c r="L8" s="380">
        <f t="shared" si="2"/>
        <v>582</v>
      </c>
      <c r="M8" s="602">
        <f t="shared" si="2"/>
        <v>378</v>
      </c>
      <c r="N8" s="1044">
        <f t="shared" si="2"/>
        <v>3285</v>
      </c>
      <c r="O8" s="379">
        <f t="shared" si="2"/>
        <v>2861</v>
      </c>
      <c r="P8" s="601">
        <f t="shared" si="2"/>
        <v>424</v>
      </c>
      <c r="Q8" s="1044">
        <f t="shared" si="2"/>
        <v>1892</v>
      </c>
      <c r="R8" s="380">
        <f t="shared" si="2"/>
        <v>789</v>
      </c>
      <c r="S8" s="602">
        <f t="shared" si="2"/>
        <v>1103</v>
      </c>
      <c r="T8" s="607"/>
      <c r="U8" s="737"/>
      <c r="V8" s="376">
        <f t="shared" ref="V8:AP8" si="3">SUM(V9:V11)</f>
        <v>156</v>
      </c>
      <c r="W8" s="379">
        <f t="shared" si="3"/>
        <v>116</v>
      </c>
      <c r="X8" s="601">
        <f t="shared" si="3"/>
        <v>40</v>
      </c>
      <c r="Y8" s="1044">
        <f t="shared" si="3"/>
        <v>911</v>
      </c>
      <c r="Z8" s="380">
        <f t="shared" si="3"/>
        <v>195</v>
      </c>
      <c r="AA8" s="602">
        <f t="shared" si="3"/>
        <v>716</v>
      </c>
      <c r="AB8" s="1044">
        <f t="shared" si="3"/>
        <v>258</v>
      </c>
      <c r="AC8" s="379">
        <f t="shared" si="3"/>
        <v>17</v>
      </c>
      <c r="AD8" s="601">
        <f t="shared" si="3"/>
        <v>241</v>
      </c>
      <c r="AE8" s="1044">
        <f t="shared" si="3"/>
        <v>61</v>
      </c>
      <c r="AF8" s="380">
        <f t="shared" si="3"/>
        <v>36</v>
      </c>
      <c r="AG8" s="602">
        <f t="shared" si="3"/>
        <v>25</v>
      </c>
      <c r="AH8" s="1044">
        <f t="shared" ref="AH8:AJ8" si="4">SUM(AH9:AH11)</f>
        <v>65</v>
      </c>
      <c r="AI8" s="380">
        <f t="shared" si="4"/>
        <v>18</v>
      </c>
      <c r="AJ8" s="602">
        <f t="shared" si="4"/>
        <v>47</v>
      </c>
      <c r="AK8" s="1044">
        <f t="shared" si="3"/>
        <v>835</v>
      </c>
      <c r="AL8" s="379">
        <f t="shared" si="3"/>
        <v>391</v>
      </c>
      <c r="AM8" s="602">
        <f t="shared" si="3"/>
        <v>444</v>
      </c>
      <c r="AN8" s="600">
        <f t="shared" si="3"/>
        <v>1793</v>
      </c>
      <c r="AO8" s="379">
        <f t="shared" si="3"/>
        <v>838</v>
      </c>
      <c r="AP8" s="524">
        <f t="shared" si="3"/>
        <v>955</v>
      </c>
    </row>
    <row r="9" spans="1:42" ht="60" customHeight="1">
      <c r="A9" s="3433"/>
      <c r="B9" s="3881"/>
      <c r="C9" s="3881"/>
      <c r="D9" s="318" t="s">
        <v>3035</v>
      </c>
      <c r="E9" s="575">
        <f t="shared" ref="E9:E16" si="5">F9+G9</f>
        <v>9006</v>
      </c>
      <c r="F9" s="579">
        <f t="shared" ref="F9:F11" si="6">I9+L9+O9+R9+W9+Z9+AC9+AF9+AL9+AI9+AO9</f>
        <v>4720</v>
      </c>
      <c r="G9" s="1039">
        <f t="shared" ref="G9:G16" si="7">J9+M9+P9+S9+X9+AA9+AD9+AG9+AM9+AJ9+AP9</f>
        <v>4286</v>
      </c>
      <c r="H9" s="1040">
        <f t="shared" ref="H9:H16" si="8">I9+J9</f>
        <v>5639</v>
      </c>
      <c r="I9" s="578">
        <v>2786</v>
      </c>
      <c r="J9" s="577">
        <v>2853</v>
      </c>
      <c r="K9" s="1040">
        <f t="shared" ref="K9:K16" si="9">L9+M9</f>
        <v>305</v>
      </c>
      <c r="L9" s="579">
        <v>197</v>
      </c>
      <c r="M9" s="580">
        <v>108</v>
      </c>
      <c r="N9" s="1040">
        <f t="shared" ref="N9:N16" si="10">O9+P9</f>
        <v>1099</v>
      </c>
      <c r="O9" s="578">
        <v>950</v>
      </c>
      <c r="P9" s="577">
        <v>149</v>
      </c>
      <c r="Q9" s="1040">
        <f t="shared" ref="Q9:Q16" si="11">R9+S9</f>
        <v>629</v>
      </c>
      <c r="R9" s="579">
        <v>263</v>
      </c>
      <c r="S9" s="580">
        <v>366</v>
      </c>
      <c r="T9" s="607"/>
      <c r="U9" s="577"/>
      <c r="V9" s="575">
        <f t="shared" ref="V9:V16" si="12">W9+X9</f>
        <v>62</v>
      </c>
      <c r="W9" s="578">
        <v>47</v>
      </c>
      <c r="X9" s="577">
        <v>15</v>
      </c>
      <c r="Y9" s="1040">
        <f t="shared" ref="Y9:Y16" si="13">Z9+AA9</f>
        <v>318</v>
      </c>
      <c r="Z9" s="579">
        <v>73</v>
      </c>
      <c r="AA9" s="580">
        <v>245</v>
      </c>
      <c r="AB9" s="1040">
        <f t="shared" ref="AB9:AB16" si="14">AC9+AD9</f>
        <v>79</v>
      </c>
      <c r="AC9" s="578">
        <v>6</v>
      </c>
      <c r="AD9" s="577">
        <v>73</v>
      </c>
      <c r="AE9" s="1040">
        <f t="shared" ref="AE9:AE16" si="15">AF9+AG9</f>
        <v>11</v>
      </c>
      <c r="AF9" s="579">
        <v>6</v>
      </c>
      <c r="AG9" s="580">
        <v>5</v>
      </c>
      <c r="AH9" s="1040">
        <f t="shared" ref="AH9:AH16" si="16">AI9+AJ9</f>
        <v>19</v>
      </c>
      <c r="AI9" s="579">
        <v>6</v>
      </c>
      <c r="AJ9" s="580">
        <v>13</v>
      </c>
      <c r="AK9" s="1040">
        <f t="shared" ref="AK9:AK16" si="17">AL9+AM9</f>
        <v>285</v>
      </c>
      <c r="AL9" s="578">
        <v>131</v>
      </c>
      <c r="AM9" s="580">
        <v>154</v>
      </c>
      <c r="AN9" s="574">
        <f t="shared" ref="AN9:AN16" si="18">AO9+AP9</f>
        <v>560</v>
      </c>
      <c r="AO9" s="578">
        <v>255</v>
      </c>
      <c r="AP9" s="582">
        <v>305</v>
      </c>
    </row>
    <row r="10" spans="1:42" ht="60" customHeight="1">
      <c r="A10" s="3433"/>
      <c r="B10" s="3881"/>
      <c r="C10" s="3881"/>
      <c r="D10" s="318" t="s">
        <v>3032</v>
      </c>
      <c r="E10" s="575">
        <f t="shared" si="5"/>
        <v>8874</v>
      </c>
      <c r="F10" s="579">
        <f t="shared" si="6"/>
        <v>4584</v>
      </c>
      <c r="G10" s="1039">
        <f t="shared" si="7"/>
        <v>4290</v>
      </c>
      <c r="H10" s="1040">
        <f t="shared" si="8"/>
        <v>5440</v>
      </c>
      <c r="I10" s="578">
        <v>2601</v>
      </c>
      <c r="J10" s="577">
        <v>2839</v>
      </c>
      <c r="K10" s="1040">
        <f t="shared" si="9"/>
        <v>317</v>
      </c>
      <c r="L10" s="579">
        <v>182</v>
      </c>
      <c r="M10" s="580">
        <v>135</v>
      </c>
      <c r="N10" s="1040">
        <f t="shared" si="10"/>
        <v>1109</v>
      </c>
      <c r="O10" s="578">
        <v>976</v>
      </c>
      <c r="P10" s="577">
        <v>133</v>
      </c>
      <c r="Q10" s="1040">
        <f t="shared" si="11"/>
        <v>651</v>
      </c>
      <c r="R10" s="579">
        <v>277</v>
      </c>
      <c r="S10" s="580">
        <v>374</v>
      </c>
      <c r="T10" s="607"/>
      <c r="U10" s="577"/>
      <c r="V10" s="575">
        <f t="shared" si="12"/>
        <v>33</v>
      </c>
      <c r="W10" s="578">
        <v>25</v>
      </c>
      <c r="X10" s="577">
        <v>8</v>
      </c>
      <c r="Y10" s="1040">
        <f t="shared" si="13"/>
        <v>298</v>
      </c>
      <c r="Z10" s="579">
        <v>61</v>
      </c>
      <c r="AA10" s="580">
        <v>237</v>
      </c>
      <c r="AB10" s="1040">
        <f t="shared" si="14"/>
        <v>91</v>
      </c>
      <c r="AC10" s="578">
        <v>5</v>
      </c>
      <c r="AD10" s="577">
        <v>86</v>
      </c>
      <c r="AE10" s="1040">
        <f t="shared" si="15"/>
        <v>28</v>
      </c>
      <c r="AF10" s="579">
        <v>17</v>
      </c>
      <c r="AG10" s="580">
        <v>11</v>
      </c>
      <c r="AH10" s="1040">
        <f t="shared" si="16"/>
        <v>22</v>
      </c>
      <c r="AI10" s="579">
        <v>7</v>
      </c>
      <c r="AJ10" s="580">
        <v>15</v>
      </c>
      <c r="AK10" s="1040">
        <f t="shared" si="17"/>
        <v>290</v>
      </c>
      <c r="AL10" s="578">
        <v>133</v>
      </c>
      <c r="AM10" s="580">
        <v>157</v>
      </c>
      <c r="AN10" s="574">
        <f t="shared" si="18"/>
        <v>595</v>
      </c>
      <c r="AO10" s="578">
        <v>300</v>
      </c>
      <c r="AP10" s="582">
        <v>295</v>
      </c>
    </row>
    <row r="11" spans="1:42" ht="60" customHeight="1">
      <c r="A11" s="3433"/>
      <c r="B11" s="3881"/>
      <c r="C11" s="3881"/>
      <c r="D11" s="321" t="s">
        <v>3031</v>
      </c>
      <c r="E11" s="358">
        <f t="shared" si="5"/>
        <v>8854</v>
      </c>
      <c r="F11" s="1045">
        <f t="shared" si="6"/>
        <v>4469</v>
      </c>
      <c r="G11" s="1046">
        <f t="shared" si="7"/>
        <v>4385</v>
      </c>
      <c r="H11" s="1047">
        <f t="shared" si="8"/>
        <v>5439</v>
      </c>
      <c r="I11" s="595">
        <v>2543</v>
      </c>
      <c r="J11" s="596">
        <v>2896</v>
      </c>
      <c r="K11" s="1047">
        <f t="shared" si="9"/>
        <v>338</v>
      </c>
      <c r="L11" s="1045">
        <v>203</v>
      </c>
      <c r="M11" s="1048">
        <v>135</v>
      </c>
      <c r="N11" s="1047">
        <f t="shared" si="10"/>
        <v>1077</v>
      </c>
      <c r="O11" s="595">
        <v>935</v>
      </c>
      <c r="P11" s="596">
        <v>142</v>
      </c>
      <c r="Q11" s="1047">
        <f t="shared" si="11"/>
        <v>612</v>
      </c>
      <c r="R11" s="1045">
        <v>249</v>
      </c>
      <c r="S11" s="1048">
        <v>363</v>
      </c>
      <c r="T11" s="607"/>
      <c r="U11" s="577"/>
      <c r="V11" s="358">
        <f t="shared" si="12"/>
        <v>61</v>
      </c>
      <c r="W11" s="595">
        <v>44</v>
      </c>
      <c r="X11" s="596">
        <v>17</v>
      </c>
      <c r="Y11" s="1047">
        <f t="shared" si="13"/>
        <v>295</v>
      </c>
      <c r="Z11" s="1045">
        <v>61</v>
      </c>
      <c r="AA11" s="1048">
        <v>234</v>
      </c>
      <c r="AB11" s="1047">
        <f t="shared" si="14"/>
        <v>88</v>
      </c>
      <c r="AC11" s="595">
        <v>6</v>
      </c>
      <c r="AD11" s="596">
        <v>82</v>
      </c>
      <c r="AE11" s="1047">
        <f t="shared" si="15"/>
        <v>22</v>
      </c>
      <c r="AF11" s="1045">
        <v>13</v>
      </c>
      <c r="AG11" s="1048">
        <v>9</v>
      </c>
      <c r="AH11" s="1047">
        <f t="shared" si="16"/>
        <v>24</v>
      </c>
      <c r="AI11" s="1045">
        <v>5</v>
      </c>
      <c r="AJ11" s="1048">
        <v>19</v>
      </c>
      <c r="AK11" s="1047">
        <f t="shared" si="17"/>
        <v>260</v>
      </c>
      <c r="AL11" s="595">
        <v>127</v>
      </c>
      <c r="AM11" s="1048">
        <v>133</v>
      </c>
      <c r="AN11" s="592">
        <f t="shared" si="18"/>
        <v>638</v>
      </c>
      <c r="AO11" s="595">
        <v>283</v>
      </c>
      <c r="AP11" s="733">
        <v>355</v>
      </c>
    </row>
    <row r="12" spans="1:42" ht="60" customHeight="1">
      <c r="A12" s="3433"/>
      <c r="B12" s="3882"/>
      <c r="C12" s="3882"/>
      <c r="D12" s="723" t="s">
        <v>3028</v>
      </c>
      <c r="E12" s="575">
        <f t="shared" si="5"/>
        <v>238</v>
      </c>
      <c r="F12" s="579">
        <f>I12+L12+O12+R12+W12+Z12+AC12+AF12+AL12+AI12+AO12</f>
        <v>58</v>
      </c>
      <c r="G12" s="1039">
        <f t="shared" si="7"/>
        <v>180</v>
      </c>
      <c r="H12" s="1040">
        <f t="shared" si="8"/>
        <v>0</v>
      </c>
      <c r="I12" s="578">
        <v>0</v>
      </c>
      <c r="J12" s="577">
        <v>0</v>
      </c>
      <c r="K12" s="1040">
        <f t="shared" si="9"/>
        <v>0</v>
      </c>
      <c r="L12" s="579">
        <v>0</v>
      </c>
      <c r="M12" s="580">
        <v>0</v>
      </c>
      <c r="N12" s="1040">
        <f t="shared" si="10"/>
        <v>31</v>
      </c>
      <c r="O12" s="578">
        <v>29</v>
      </c>
      <c r="P12" s="577">
        <v>2</v>
      </c>
      <c r="Q12" s="1040">
        <f t="shared" si="11"/>
        <v>0</v>
      </c>
      <c r="R12" s="579">
        <v>0</v>
      </c>
      <c r="S12" s="580">
        <v>0</v>
      </c>
      <c r="T12" s="607"/>
      <c r="U12" s="737"/>
      <c r="V12" s="575">
        <f t="shared" si="12"/>
        <v>24</v>
      </c>
      <c r="W12" s="578">
        <v>24</v>
      </c>
      <c r="X12" s="577">
        <v>0</v>
      </c>
      <c r="Y12" s="1040">
        <f t="shared" si="13"/>
        <v>0</v>
      </c>
      <c r="Z12" s="579">
        <v>0</v>
      </c>
      <c r="AA12" s="580">
        <v>0</v>
      </c>
      <c r="AB12" s="1040">
        <f t="shared" si="14"/>
        <v>183</v>
      </c>
      <c r="AC12" s="578">
        <v>5</v>
      </c>
      <c r="AD12" s="577">
        <v>178</v>
      </c>
      <c r="AE12" s="1040">
        <f t="shared" si="15"/>
        <v>0</v>
      </c>
      <c r="AF12" s="579">
        <v>0</v>
      </c>
      <c r="AG12" s="580">
        <v>0</v>
      </c>
      <c r="AH12" s="1040">
        <f t="shared" si="16"/>
        <v>0</v>
      </c>
      <c r="AI12" s="579">
        <v>0</v>
      </c>
      <c r="AJ12" s="580">
        <v>0</v>
      </c>
      <c r="AK12" s="1040">
        <f t="shared" si="17"/>
        <v>0</v>
      </c>
      <c r="AL12" s="578">
        <v>0</v>
      </c>
      <c r="AM12" s="580">
        <v>0</v>
      </c>
      <c r="AN12" s="574">
        <f t="shared" si="18"/>
        <v>0</v>
      </c>
      <c r="AO12" s="578">
        <v>0</v>
      </c>
      <c r="AP12" s="582">
        <v>0</v>
      </c>
    </row>
    <row r="13" spans="1:42" ht="60" customHeight="1">
      <c r="A13" s="3433"/>
      <c r="B13" s="3880" t="s">
        <v>1459</v>
      </c>
      <c r="C13" s="3880" t="s">
        <v>190</v>
      </c>
      <c r="D13" s="723" t="s">
        <v>1750</v>
      </c>
      <c r="E13" s="336">
        <f t="shared" si="5"/>
        <v>332</v>
      </c>
      <c r="F13" s="520">
        <f t="shared" ref="F13:F16" si="19">I13+L13+O13+R13+W13+Z13+AC13+AF13+AL13+AI13+AO13</f>
        <v>152</v>
      </c>
      <c r="G13" s="1037">
        <f t="shared" si="7"/>
        <v>180</v>
      </c>
      <c r="H13" s="338">
        <f t="shared" si="8"/>
        <v>256</v>
      </c>
      <c r="I13" s="519">
        <v>114</v>
      </c>
      <c r="J13" s="713">
        <v>142</v>
      </c>
      <c r="K13" s="338">
        <f t="shared" si="9"/>
        <v>0</v>
      </c>
      <c r="L13" s="520">
        <v>0</v>
      </c>
      <c r="M13" s="1038">
        <v>0</v>
      </c>
      <c r="N13" s="338">
        <f t="shared" si="10"/>
        <v>0</v>
      </c>
      <c r="O13" s="519">
        <v>0</v>
      </c>
      <c r="P13" s="713">
        <v>0</v>
      </c>
      <c r="Q13" s="338">
        <f t="shared" si="11"/>
        <v>0</v>
      </c>
      <c r="R13" s="520">
        <v>0</v>
      </c>
      <c r="S13" s="1038">
        <v>0</v>
      </c>
      <c r="T13" s="607"/>
      <c r="U13" s="577"/>
      <c r="V13" s="336">
        <f t="shared" si="12"/>
        <v>0</v>
      </c>
      <c r="W13" s="519">
        <v>0</v>
      </c>
      <c r="X13" s="713">
        <v>0</v>
      </c>
      <c r="Y13" s="338">
        <f t="shared" si="13"/>
        <v>0</v>
      </c>
      <c r="Z13" s="520">
        <v>0</v>
      </c>
      <c r="AA13" s="1038">
        <v>0</v>
      </c>
      <c r="AB13" s="338">
        <f t="shared" si="14"/>
        <v>0</v>
      </c>
      <c r="AC13" s="519">
        <v>0</v>
      </c>
      <c r="AD13" s="713">
        <v>0</v>
      </c>
      <c r="AE13" s="338">
        <f t="shared" si="15"/>
        <v>0</v>
      </c>
      <c r="AF13" s="520">
        <v>0</v>
      </c>
      <c r="AG13" s="1038">
        <v>0</v>
      </c>
      <c r="AH13" s="338">
        <f t="shared" si="16"/>
        <v>0</v>
      </c>
      <c r="AI13" s="520">
        <v>0</v>
      </c>
      <c r="AJ13" s="1038">
        <v>0</v>
      </c>
      <c r="AK13" s="338">
        <f t="shared" si="17"/>
        <v>0</v>
      </c>
      <c r="AL13" s="519">
        <v>0</v>
      </c>
      <c r="AM13" s="1038">
        <v>0</v>
      </c>
      <c r="AN13" s="714">
        <f t="shared" si="18"/>
        <v>76</v>
      </c>
      <c r="AO13" s="519">
        <v>38</v>
      </c>
      <c r="AP13" s="522">
        <v>38</v>
      </c>
    </row>
    <row r="14" spans="1:42" ht="60" customHeight="1">
      <c r="A14" s="3433"/>
      <c r="B14" s="4031"/>
      <c r="C14" s="4031"/>
      <c r="D14" s="723" t="s">
        <v>3026</v>
      </c>
      <c r="E14" s="575">
        <f t="shared" si="5"/>
        <v>285</v>
      </c>
      <c r="F14" s="579">
        <f t="shared" si="19"/>
        <v>139</v>
      </c>
      <c r="G14" s="1039">
        <f t="shared" si="7"/>
        <v>146</v>
      </c>
      <c r="H14" s="1040">
        <f t="shared" si="8"/>
        <v>219</v>
      </c>
      <c r="I14" s="578">
        <v>104</v>
      </c>
      <c r="J14" s="577">
        <v>115</v>
      </c>
      <c r="K14" s="1040">
        <f t="shared" si="9"/>
        <v>0</v>
      </c>
      <c r="L14" s="579">
        <v>0</v>
      </c>
      <c r="M14" s="580">
        <v>0</v>
      </c>
      <c r="N14" s="1040">
        <f t="shared" si="10"/>
        <v>0</v>
      </c>
      <c r="O14" s="578">
        <v>0</v>
      </c>
      <c r="P14" s="577">
        <v>0</v>
      </c>
      <c r="Q14" s="1040">
        <f t="shared" si="11"/>
        <v>0</v>
      </c>
      <c r="R14" s="579">
        <v>0</v>
      </c>
      <c r="S14" s="580">
        <v>0</v>
      </c>
      <c r="T14" s="607"/>
      <c r="U14" s="737"/>
      <c r="V14" s="575">
        <f t="shared" si="12"/>
        <v>0</v>
      </c>
      <c r="W14" s="578">
        <v>0</v>
      </c>
      <c r="X14" s="577">
        <v>0</v>
      </c>
      <c r="Y14" s="1040">
        <f t="shared" si="13"/>
        <v>0</v>
      </c>
      <c r="Z14" s="579">
        <v>0</v>
      </c>
      <c r="AA14" s="580">
        <v>0</v>
      </c>
      <c r="AB14" s="1040">
        <f t="shared" si="14"/>
        <v>0</v>
      </c>
      <c r="AC14" s="578">
        <v>0</v>
      </c>
      <c r="AD14" s="577">
        <v>0</v>
      </c>
      <c r="AE14" s="1040">
        <f t="shared" si="15"/>
        <v>0</v>
      </c>
      <c r="AF14" s="579">
        <v>0</v>
      </c>
      <c r="AG14" s="580">
        <v>0</v>
      </c>
      <c r="AH14" s="1040">
        <f t="shared" si="16"/>
        <v>0</v>
      </c>
      <c r="AI14" s="579">
        <v>0</v>
      </c>
      <c r="AJ14" s="580">
        <v>0</v>
      </c>
      <c r="AK14" s="1040">
        <f t="shared" si="17"/>
        <v>0</v>
      </c>
      <c r="AL14" s="578">
        <v>0</v>
      </c>
      <c r="AM14" s="580">
        <v>0</v>
      </c>
      <c r="AN14" s="574">
        <f t="shared" si="18"/>
        <v>66</v>
      </c>
      <c r="AO14" s="578">
        <v>35</v>
      </c>
      <c r="AP14" s="582">
        <v>31</v>
      </c>
    </row>
    <row r="15" spans="1:42" ht="60" customHeight="1">
      <c r="A15" s="3433"/>
      <c r="B15" s="4031"/>
      <c r="C15" s="4031"/>
      <c r="D15" s="1041" t="s">
        <v>1751</v>
      </c>
      <c r="E15" s="336">
        <f t="shared" si="5"/>
        <v>0</v>
      </c>
      <c r="F15" s="520">
        <f t="shared" si="19"/>
        <v>0</v>
      </c>
      <c r="G15" s="1037">
        <f t="shared" si="7"/>
        <v>0</v>
      </c>
      <c r="H15" s="338">
        <f t="shared" si="8"/>
        <v>0</v>
      </c>
      <c r="I15" s="519">
        <v>0</v>
      </c>
      <c r="J15" s="713">
        <v>0</v>
      </c>
      <c r="K15" s="338">
        <f t="shared" si="9"/>
        <v>0</v>
      </c>
      <c r="L15" s="520">
        <v>0</v>
      </c>
      <c r="M15" s="1038">
        <v>0</v>
      </c>
      <c r="N15" s="338">
        <f t="shared" si="10"/>
        <v>0</v>
      </c>
      <c r="O15" s="519">
        <v>0</v>
      </c>
      <c r="P15" s="713">
        <v>0</v>
      </c>
      <c r="Q15" s="338">
        <f t="shared" si="11"/>
        <v>0</v>
      </c>
      <c r="R15" s="520">
        <v>0</v>
      </c>
      <c r="S15" s="1038">
        <v>0</v>
      </c>
      <c r="T15" s="607"/>
      <c r="U15" s="577"/>
      <c r="V15" s="336">
        <f t="shared" si="12"/>
        <v>0</v>
      </c>
      <c r="W15" s="519">
        <v>0</v>
      </c>
      <c r="X15" s="713">
        <v>0</v>
      </c>
      <c r="Y15" s="338">
        <f t="shared" si="13"/>
        <v>0</v>
      </c>
      <c r="Z15" s="520">
        <v>0</v>
      </c>
      <c r="AA15" s="1038">
        <v>0</v>
      </c>
      <c r="AB15" s="338">
        <f t="shared" si="14"/>
        <v>0</v>
      </c>
      <c r="AC15" s="519">
        <v>0</v>
      </c>
      <c r="AD15" s="713">
        <v>0</v>
      </c>
      <c r="AE15" s="338">
        <f t="shared" si="15"/>
        <v>0</v>
      </c>
      <c r="AF15" s="520">
        <v>0</v>
      </c>
      <c r="AG15" s="1038">
        <v>0</v>
      </c>
      <c r="AH15" s="338">
        <f t="shared" si="16"/>
        <v>0</v>
      </c>
      <c r="AI15" s="520">
        <v>0</v>
      </c>
      <c r="AJ15" s="1038">
        <v>0</v>
      </c>
      <c r="AK15" s="338">
        <f t="shared" si="17"/>
        <v>0</v>
      </c>
      <c r="AL15" s="519">
        <v>0</v>
      </c>
      <c r="AM15" s="1038">
        <v>0</v>
      </c>
      <c r="AN15" s="714">
        <f t="shared" si="18"/>
        <v>0</v>
      </c>
      <c r="AO15" s="519">
        <v>0</v>
      </c>
      <c r="AP15" s="522">
        <v>0</v>
      </c>
    </row>
    <row r="16" spans="1:42" ht="60" customHeight="1">
      <c r="A16" s="3433"/>
      <c r="B16" s="4031"/>
      <c r="C16" s="4033"/>
      <c r="D16" s="1041" t="s">
        <v>3027</v>
      </c>
      <c r="E16" s="336">
        <f t="shared" si="5"/>
        <v>22</v>
      </c>
      <c r="F16" s="520">
        <f t="shared" si="19"/>
        <v>11</v>
      </c>
      <c r="G16" s="1037">
        <f t="shared" si="7"/>
        <v>11</v>
      </c>
      <c r="H16" s="338">
        <f t="shared" si="8"/>
        <v>11</v>
      </c>
      <c r="I16" s="519">
        <v>5</v>
      </c>
      <c r="J16" s="713">
        <v>6</v>
      </c>
      <c r="K16" s="338">
        <f t="shared" si="9"/>
        <v>0</v>
      </c>
      <c r="L16" s="520">
        <v>0</v>
      </c>
      <c r="M16" s="1038">
        <v>0</v>
      </c>
      <c r="N16" s="338">
        <f t="shared" si="10"/>
        <v>0</v>
      </c>
      <c r="O16" s="519">
        <v>0</v>
      </c>
      <c r="P16" s="713">
        <v>0</v>
      </c>
      <c r="Q16" s="338">
        <f t="shared" si="11"/>
        <v>0</v>
      </c>
      <c r="R16" s="520">
        <v>0</v>
      </c>
      <c r="S16" s="1038">
        <v>0</v>
      </c>
      <c r="T16" s="607"/>
      <c r="U16" s="577"/>
      <c r="V16" s="336">
        <f t="shared" si="12"/>
        <v>0</v>
      </c>
      <c r="W16" s="519">
        <v>0</v>
      </c>
      <c r="X16" s="713">
        <v>0</v>
      </c>
      <c r="Y16" s="338">
        <f t="shared" si="13"/>
        <v>0</v>
      </c>
      <c r="Z16" s="520">
        <v>0</v>
      </c>
      <c r="AA16" s="1038">
        <v>0</v>
      </c>
      <c r="AB16" s="338">
        <f t="shared" si="14"/>
        <v>0</v>
      </c>
      <c r="AC16" s="519">
        <v>0</v>
      </c>
      <c r="AD16" s="713">
        <v>0</v>
      </c>
      <c r="AE16" s="338">
        <f t="shared" si="15"/>
        <v>0</v>
      </c>
      <c r="AF16" s="520">
        <v>0</v>
      </c>
      <c r="AG16" s="1038">
        <v>0</v>
      </c>
      <c r="AH16" s="338">
        <f t="shared" si="16"/>
        <v>0</v>
      </c>
      <c r="AI16" s="520">
        <v>0</v>
      </c>
      <c r="AJ16" s="1038">
        <v>0</v>
      </c>
      <c r="AK16" s="338">
        <f t="shared" si="17"/>
        <v>0</v>
      </c>
      <c r="AL16" s="519">
        <v>0</v>
      </c>
      <c r="AM16" s="1038">
        <v>0</v>
      </c>
      <c r="AN16" s="714">
        <f t="shared" si="18"/>
        <v>11</v>
      </c>
      <c r="AO16" s="519">
        <v>6</v>
      </c>
      <c r="AP16" s="522">
        <v>5</v>
      </c>
    </row>
    <row r="17" spans="1:42" ht="60" customHeight="1">
      <c r="A17" s="3433"/>
      <c r="B17" s="4031"/>
      <c r="C17" s="3880" t="s">
        <v>1753</v>
      </c>
      <c r="D17" s="1042" t="s">
        <v>973</v>
      </c>
      <c r="E17" s="376">
        <f t="shared" ref="E17:S17" si="20">SUM(E18:E21)</f>
        <v>846</v>
      </c>
      <c r="F17" s="380">
        <f t="shared" si="20"/>
        <v>424</v>
      </c>
      <c r="G17" s="1043">
        <f t="shared" si="20"/>
        <v>422</v>
      </c>
      <c r="H17" s="1044">
        <f t="shared" si="20"/>
        <v>660</v>
      </c>
      <c r="I17" s="379">
        <f t="shared" si="20"/>
        <v>331</v>
      </c>
      <c r="J17" s="601">
        <f t="shared" si="20"/>
        <v>329</v>
      </c>
      <c r="K17" s="1044">
        <f t="shared" si="20"/>
        <v>0</v>
      </c>
      <c r="L17" s="380">
        <f t="shared" si="20"/>
        <v>0</v>
      </c>
      <c r="M17" s="602">
        <f t="shared" si="20"/>
        <v>0</v>
      </c>
      <c r="N17" s="1044">
        <f t="shared" si="20"/>
        <v>0</v>
      </c>
      <c r="O17" s="379">
        <f t="shared" si="20"/>
        <v>0</v>
      </c>
      <c r="P17" s="601">
        <f t="shared" si="20"/>
        <v>0</v>
      </c>
      <c r="Q17" s="1044">
        <f t="shared" si="20"/>
        <v>0</v>
      </c>
      <c r="R17" s="380">
        <f t="shared" si="20"/>
        <v>0</v>
      </c>
      <c r="S17" s="602">
        <f t="shared" si="20"/>
        <v>0</v>
      </c>
      <c r="T17" s="607"/>
      <c r="U17" s="737"/>
      <c r="V17" s="376">
        <f t="shared" ref="V17:AP17" si="21">SUM(V18:V21)</f>
        <v>0</v>
      </c>
      <c r="W17" s="379">
        <f t="shared" si="21"/>
        <v>0</v>
      </c>
      <c r="X17" s="601">
        <f t="shared" si="21"/>
        <v>0</v>
      </c>
      <c r="Y17" s="1044">
        <f t="shared" si="21"/>
        <v>0</v>
      </c>
      <c r="Z17" s="380">
        <f t="shared" si="21"/>
        <v>0</v>
      </c>
      <c r="AA17" s="602">
        <f t="shared" si="21"/>
        <v>0</v>
      </c>
      <c r="AB17" s="1044">
        <f t="shared" si="21"/>
        <v>0</v>
      </c>
      <c r="AC17" s="379">
        <f t="shared" si="21"/>
        <v>0</v>
      </c>
      <c r="AD17" s="601">
        <f t="shared" si="21"/>
        <v>0</v>
      </c>
      <c r="AE17" s="1044">
        <f t="shared" si="21"/>
        <v>0</v>
      </c>
      <c r="AF17" s="380">
        <f t="shared" si="21"/>
        <v>0</v>
      </c>
      <c r="AG17" s="602">
        <f t="shared" si="21"/>
        <v>0</v>
      </c>
      <c r="AH17" s="1044">
        <f t="shared" ref="AH17:AJ17" si="22">SUM(AH18:AH21)</f>
        <v>0</v>
      </c>
      <c r="AI17" s="380">
        <f t="shared" si="22"/>
        <v>0</v>
      </c>
      <c r="AJ17" s="602">
        <f t="shared" si="22"/>
        <v>0</v>
      </c>
      <c r="AK17" s="1044">
        <f t="shared" si="21"/>
        <v>0</v>
      </c>
      <c r="AL17" s="379">
        <f t="shared" si="21"/>
        <v>0</v>
      </c>
      <c r="AM17" s="602">
        <f t="shared" si="21"/>
        <v>0</v>
      </c>
      <c r="AN17" s="600">
        <f t="shared" si="21"/>
        <v>186</v>
      </c>
      <c r="AO17" s="379">
        <f t="shared" si="21"/>
        <v>93</v>
      </c>
      <c r="AP17" s="524">
        <f t="shared" si="21"/>
        <v>93</v>
      </c>
    </row>
    <row r="18" spans="1:42" ht="60" customHeight="1">
      <c r="A18" s="3433"/>
      <c r="B18" s="4031"/>
      <c r="C18" s="3881"/>
      <c r="D18" s="318" t="s">
        <v>3035</v>
      </c>
      <c r="E18" s="575">
        <f>F18+G18</f>
        <v>288</v>
      </c>
      <c r="F18" s="579">
        <f t="shared" ref="F18:F21" si="23">I18+L18+O18+R18+W18+Z18+AC18+AF18+AL18+AI18+AO18</f>
        <v>140</v>
      </c>
      <c r="G18" s="1039">
        <f t="shared" ref="G18:G21" si="24">J18+M18+P18+S18+X18+AA18+AD18+AG18+AM18+AJ18+AP18</f>
        <v>148</v>
      </c>
      <c r="H18" s="1040">
        <f>I18+J18</f>
        <v>223</v>
      </c>
      <c r="I18" s="578">
        <v>106</v>
      </c>
      <c r="J18" s="577">
        <v>117</v>
      </c>
      <c r="K18" s="1040">
        <f>L18+M18</f>
        <v>0</v>
      </c>
      <c r="L18" s="579">
        <v>0</v>
      </c>
      <c r="M18" s="580">
        <v>0</v>
      </c>
      <c r="N18" s="1040">
        <f>O18+P18</f>
        <v>0</v>
      </c>
      <c r="O18" s="578">
        <v>0</v>
      </c>
      <c r="P18" s="577">
        <v>0</v>
      </c>
      <c r="Q18" s="1040">
        <f>R18+S18</f>
        <v>0</v>
      </c>
      <c r="R18" s="579">
        <v>0</v>
      </c>
      <c r="S18" s="580">
        <v>0</v>
      </c>
      <c r="T18" s="607"/>
      <c r="U18" s="577"/>
      <c r="V18" s="575">
        <f>W18+X18</f>
        <v>0</v>
      </c>
      <c r="W18" s="578">
        <v>0</v>
      </c>
      <c r="X18" s="577">
        <v>0</v>
      </c>
      <c r="Y18" s="1040">
        <f>Z18+AA18</f>
        <v>0</v>
      </c>
      <c r="Z18" s="579">
        <v>0</v>
      </c>
      <c r="AA18" s="580">
        <v>0</v>
      </c>
      <c r="AB18" s="1040">
        <f>AC18+AD18</f>
        <v>0</v>
      </c>
      <c r="AC18" s="578">
        <v>0</v>
      </c>
      <c r="AD18" s="577">
        <v>0</v>
      </c>
      <c r="AE18" s="1040">
        <f>AF18+AG18</f>
        <v>0</v>
      </c>
      <c r="AF18" s="579">
        <v>0</v>
      </c>
      <c r="AG18" s="580">
        <v>0</v>
      </c>
      <c r="AH18" s="1040">
        <f>AI18+AJ18</f>
        <v>0</v>
      </c>
      <c r="AI18" s="579">
        <v>0</v>
      </c>
      <c r="AJ18" s="580">
        <v>0</v>
      </c>
      <c r="AK18" s="1040">
        <f>AL18+AM18</f>
        <v>0</v>
      </c>
      <c r="AL18" s="578">
        <v>0</v>
      </c>
      <c r="AM18" s="580">
        <v>0</v>
      </c>
      <c r="AN18" s="574">
        <f>AO18+AP18</f>
        <v>65</v>
      </c>
      <c r="AO18" s="578">
        <v>34</v>
      </c>
      <c r="AP18" s="582">
        <v>31</v>
      </c>
    </row>
    <row r="19" spans="1:42" ht="60" customHeight="1">
      <c r="A19" s="3433"/>
      <c r="B19" s="4031"/>
      <c r="C19" s="3881"/>
      <c r="D19" s="318" t="s">
        <v>3032</v>
      </c>
      <c r="E19" s="575">
        <f>F19+G19</f>
        <v>240</v>
      </c>
      <c r="F19" s="579">
        <f t="shared" si="23"/>
        <v>119</v>
      </c>
      <c r="G19" s="1039">
        <f t="shared" si="24"/>
        <v>121</v>
      </c>
      <c r="H19" s="1040">
        <f>I19+J19</f>
        <v>189</v>
      </c>
      <c r="I19" s="578">
        <v>94</v>
      </c>
      <c r="J19" s="577">
        <v>95</v>
      </c>
      <c r="K19" s="1040">
        <f>L19+M19</f>
        <v>0</v>
      </c>
      <c r="L19" s="579">
        <v>0</v>
      </c>
      <c r="M19" s="580">
        <v>0</v>
      </c>
      <c r="N19" s="1040">
        <f>O19+P19</f>
        <v>0</v>
      </c>
      <c r="O19" s="578">
        <v>0</v>
      </c>
      <c r="P19" s="577">
        <v>0</v>
      </c>
      <c r="Q19" s="1040">
        <f>R19+S19</f>
        <v>0</v>
      </c>
      <c r="R19" s="579">
        <v>0</v>
      </c>
      <c r="S19" s="580">
        <v>0</v>
      </c>
      <c r="T19" s="607"/>
      <c r="U19" s="577"/>
      <c r="V19" s="575">
        <f>W19+X19</f>
        <v>0</v>
      </c>
      <c r="W19" s="578">
        <v>0</v>
      </c>
      <c r="X19" s="577">
        <v>0</v>
      </c>
      <c r="Y19" s="1040">
        <f>Z19+AA19</f>
        <v>0</v>
      </c>
      <c r="Z19" s="579">
        <v>0</v>
      </c>
      <c r="AA19" s="580">
        <v>0</v>
      </c>
      <c r="AB19" s="1040">
        <f>AC19+AD19</f>
        <v>0</v>
      </c>
      <c r="AC19" s="578">
        <v>0</v>
      </c>
      <c r="AD19" s="577">
        <v>0</v>
      </c>
      <c r="AE19" s="1040">
        <f>AF19+AG19</f>
        <v>0</v>
      </c>
      <c r="AF19" s="579">
        <v>0</v>
      </c>
      <c r="AG19" s="580">
        <v>0</v>
      </c>
      <c r="AH19" s="1040">
        <f>AI19+AJ19</f>
        <v>0</v>
      </c>
      <c r="AI19" s="579">
        <v>0</v>
      </c>
      <c r="AJ19" s="580">
        <v>0</v>
      </c>
      <c r="AK19" s="1040">
        <f>AL19+AM19</f>
        <v>0</v>
      </c>
      <c r="AL19" s="578">
        <v>0</v>
      </c>
      <c r="AM19" s="580">
        <v>0</v>
      </c>
      <c r="AN19" s="574">
        <f>AO19+AP19</f>
        <v>51</v>
      </c>
      <c r="AO19" s="578">
        <v>25</v>
      </c>
      <c r="AP19" s="582">
        <v>26</v>
      </c>
    </row>
    <row r="20" spans="1:42" ht="60" customHeight="1">
      <c r="A20" s="3433"/>
      <c r="B20" s="4031"/>
      <c r="C20" s="3881"/>
      <c r="D20" s="318" t="s">
        <v>3031</v>
      </c>
      <c r="E20" s="575">
        <f>F20+G20</f>
        <v>225</v>
      </c>
      <c r="F20" s="579">
        <f t="shared" si="23"/>
        <v>112</v>
      </c>
      <c r="G20" s="1039">
        <f t="shared" si="24"/>
        <v>113</v>
      </c>
      <c r="H20" s="1040">
        <f>I20+J20</f>
        <v>172</v>
      </c>
      <c r="I20" s="578">
        <v>86</v>
      </c>
      <c r="J20" s="577">
        <v>86</v>
      </c>
      <c r="K20" s="1040">
        <f>L20+M20</f>
        <v>0</v>
      </c>
      <c r="L20" s="579">
        <v>0</v>
      </c>
      <c r="M20" s="580">
        <v>0</v>
      </c>
      <c r="N20" s="1040">
        <f>O20+P20</f>
        <v>0</v>
      </c>
      <c r="O20" s="578">
        <v>0</v>
      </c>
      <c r="P20" s="577">
        <v>0</v>
      </c>
      <c r="Q20" s="1040">
        <f>R20+S20</f>
        <v>0</v>
      </c>
      <c r="R20" s="579">
        <v>0</v>
      </c>
      <c r="S20" s="580">
        <v>0</v>
      </c>
      <c r="T20" s="607"/>
      <c r="U20" s="577"/>
      <c r="V20" s="575">
        <f>W20+X20</f>
        <v>0</v>
      </c>
      <c r="W20" s="578">
        <v>0</v>
      </c>
      <c r="X20" s="577">
        <v>0</v>
      </c>
      <c r="Y20" s="1040">
        <f>Z20+AA20</f>
        <v>0</v>
      </c>
      <c r="Z20" s="579">
        <v>0</v>
      </c>
      <c r="AA20" s="580">
        <v>0</v>
      </c>
      <c r="AB20" s="1040">
        <f>AC20+AD20</f>
        <v>0</v>
      </c>
      <c r="AC20" s="578">
        <v>0</v>
      </c>
      <c r="AD20" s="577">
        <v>0</v>
      </c>
      <c r="AE20" s="1040">
        <f>AF20+AG20</f>
        <v>0</v>
      </c>
      <c r="AF20" s="579">
        <v>0</v>
      </c>
      <c r="AG20" s="580">
        <v>0</v>
      </c>
      <c r="AH20" s="1040">
        <f>AI20+AJ20</f>
        <v>0</v>
      </c>
      <c r="AI20" s="579">
        <v>0</v>
      </c>
      <c r="AJ20" s="580">
        <v>0</v>
      </c>
      <c r="AK20" s="1040">
        <f>AL20+AM20</f>
        <v>0</v>
      </c>
      <c r="AL20" s="578">
        <v>0</v>
      </c>
      <c r="AM20" s="580">
        <v>0</v>
      </c>
      <c r="AN20" s="574">
        <f>AO20+AP20</f>
        <v>53</v>
      </c>
      <c r="AO20" s="578">
        <v>26</v>
      </c>
      <c r="AP20" s="582">
        <v>27</v>
      </c>
    </row>
    <row r="21" spans="1:42" ht="60" customHeight="1">
      <c r="A21" s="3588"/>
      <c r="B21" s="4032"/>
      <c r="C21" s="3958"/>
      <c r="D21" s="1013" t="s">
        <v>1241</v>
      </c>
      <c r="E21" s="382">
        <f>F21+G21</f>
        <v>93</v>
      </c>
      <c r="F21" s="386">
        <f t="shared" si="23"/>
        <v>53</v>
      </c>
      <c r="G21" s="1049">
        <f t="shared" si="24"/>
        <v>40</v>
      </c>
      <c r="H21" s="1050">
        <f>I21+J21</f>
        <v>76</v>
      </c>
      <c r="I21" s="385">
        <v>45</v>
      </c>
      <c r="J21" s="613">
        <v>31</v>
      </c>
      <c r="K21" s="1050">
        <f>L21+M21</f>
        <v>0</v>
      </c>
      <c r="L21" s="386">
        <v>0</v>
      </c>
      <c r="M21" s="615">
        <v>0</v>
      </c>
      <c r="N21" s="1050">
        <f>O21+P21</f>
        <v>0</v>
      </c>
      <c r="O21" s="385">
        <v>0</v>
      </c>
      <c r="P21" s="613">
        <v>0</v>
      </c>
      <c r="Q21" s="1050">
        <f>R21+S21</f>
        <v>0</v>
      </c>
      <c r="R21" s="386">
        <v>0</v>
      </c>
      <c r="S21" s="615">
        <v>0</v>
      </c>
      <c r="T21" s="607"/>
      <c r="U21" s="577"/>
      <c r="V21" s="382">
        <f>W21+X21</f>
        <v>0</v>
      </c>
      <c r="W21" s="385">
        <v>0</v>
      </c>
      <c r="X21" s="613">
        <v>0</v>
      </c>
      <c r="Y21" s="1050">
        <f>Z21+AA21</f>
        <v>0</v>
      </c>
      <c r="Z21" s="386">
        <v>0</v>
      </c>
      <c r="AA21" s="615">
        <v>0</v>
      </c>
      <c r="AB21" s="1050">
        <f>AC21+AD21</f>
        <v>0</v>
      </c>
      <c r="AC21" s="385">
        <v>0</v>
      </c>
      <c r="AD21" s="613">
        <v>0</v>
      </c>
      <c r="AE21" s="1050">
        <f>AF21+AG21</f>
        <v>0</v>
      </c>
      <c r="AF21" s="386">
        <v>0</v>
      </c>
      <c r="AG21" s="615">
        <v>0</v>
      </c>
      <c r="AH21" s="1050">
        <f>AI21+AJ21</f>
        <v>0</v>
      </c>
      <c r="AI21" s="386">
        <v>0</v>
      </c>
      <c r="AJ21" s="615">
        <v>0</v>
      </c>
      <c r="AK21" s="1050">
        <f>AL21+AM21</f>
        <v>0</v>
      </c>
      <c r="AL21" s="385">
        <v>0</v>
      </c>
      <c r="AM21" s="615">
        <v>0</v>
      </c>
      <c r="AN21" s="751">
        <f>AO21+AP21</f>
        <v>17</v>
      </c>
      <c r="AO21" s="385">
        <v>8</v>
      </c>
      <c r="AP21" s="549">
        <v>9</v>
      </c>
    </row>
    <row r="22" spans="1:42" ht="22.5" customHeight="1">
      <c r="A22" s="1051"/>
      <c r="B22" s="1051"/>
      <c r="C22" s="1051"/>
      <c r="D22" s="1052"/>
      <c r="E22" s="1053"/>
      <c r="F22" s="1054"/>
      <c r="G22" s="1054"/>
      <c r="H22" s="1053"/>
      <c r="I22" s="607"/>
      <c r="J22" s="607"/>
      <c r="K22" s="1053"/>
      <c r="L22" s="607"/>
      <c r="M22" s="607"/>
      <c r="N22" s="1053"/>
      <c r="O22" s="607"/>
      <c r="P22" s="607"/>
      <c r="Q22" s="1053"/>
      <c r="R22" s="607"/>
      <c r="S22" s="607"/>
      <c r="T22" s="607"/>
      <c r="U22" s="1054"/>
      <c r="V22" s="1053"/>
      <c r="W22" s="607"/>
      <c r="X22" s="607"/>
      <c r="Y22" s="1053"/>
      <c r="Z22" s="607"/>
      <c r="AA22" s="607"/>
      <c r="AB22" s="1053"/>
      <c r="AC22" s="607"/>
      <c r="AD22" s="607"/>
      <c r="AE22" s="1053"/>
      <c r="AF22" s="607"/>
      <c r="AG22" s="607"/>
      <c r="AH22" s="1053"/>
      <c r="AI22" s="607"/>
      <c r="AJ22" s="607"/>
      <c r="AK22" s="1053"/>
      <c r="AL22" s="607"/>
      <c r="AM22" s="607"/>
      <c r="AN22" s="1053"/>
      <c r="AO22" s="607"/>
      <c r="AP22" s="607"/>
    </row>
    <row r="23" spans="1:42" ht="22.5" customHeight="1">
      <c r="A23" s="1055"/>
      <c r="B23" s="1055"/>
      <c r="C23" s="1055"/>
      <c r="D23" s="274"/>
      <c r="E23" s="1053"/>
      <c r="F23" s="1054"/>
      <c r="G23" s="1054"/>
      <c r="H23" s="1053"/>
      <c r="I23" s="607"/>
      <c r="J23" s="607"/>
      <c r="K23" s="1053"/>
      <c r="L23" s="607"/>
      <c r="M23" s="607"/>
      <c r="N23" s="1053"/>
      <c r="O23" s="607"/>
      <c r="P23" s="607"/>
      <c r="Q23" s="1053"/>
      <c r="R23" s="607"/>
      <c r="S23" s="607"/>
      <c r="T23" s="607"/>
      <c r="U23" s="1054"/>
      <c r="V23" s="1053"/>
      <c r="W23" s="607"/>
      <c r="X23" s="607"/>
      <c r="Y23" s="1053"/>
      <c r="Z23" s="607"/>
      <c r="AA23" s="607"/>
      <c r="AB23" s="1053"/>
      <c r="AC23" s="607"/>
      <c r="AD23" s="607"/>
      <c r="AE23" s="1053"/>
      <c r="AF23" s="607"/>
      <c r="AG23" s="607"/>
      <c r="AH23" s="1053"/>
      <c r="AI23" s="607"/>
      <c r="AJ23" s="607"/>
      <c r="AK23" s="1053"/>
      <c r="AL23" s="607"/>
      <c r="AM23" s="607"/>
      <c r="AN23" s="1053"/>
      <c r="AO23" s="607"/>
      <c r="AP23" s="607"/>
    </row>
    <row r="24" spans="1:42" ht="22.5" customHeight="1">
      <c r="A24" s="1055"/>
      <c r="B24" s="1055"/>
      <c r="C24" s="1055"/>
      <c r="D24" s="274"/>
      <c r="E24" s="1053"/>
      <c r="F24" s="1054"/>
      <c r="G24" s="1054"/>
      <c r="H24" s="1053"/>
      <c r="I24" s="607"/>
      <c r="J24" s="607"/>
      <c r="K24" s="1053"/>
      <c r="L24" s="607"/>
      <c r="M24" s="607"/>
      <c r="N24" s="1053"/>
      <c r="O24" s="607"/>
      <c r="P24" s="607"/>
      <c r="Q24" s="1053"/>
      <c r="R24" s="607"/>
      <c r="S24" s="607"/>
      <c r="T24" s="607"/>
      <c r="U24" s="1054"/>
      <c r="V24" s="1053"/>
      <c r="W24" s="607"/>
      <c r="X24" s="607"/>
      <c r="Y24" s="1053"/>
      <c r="Z24" s="607"/>
      <c r="AA24" s="607"/>
      <c r="AB24" s="1053"/>
      <c r="AC24" s="607"/>
      <c r="AD24" s="607"/>
      <c r="AE24" s="1053"/>
      <c r="AF24" s="607"/>
      <c r="AG24" s="607"/>
      <c r="AH24" s="1053"/>
      <c r="AI24" s="607"/>
      <c r="AJ24" s="607"/>
      <c r="AK24" s="1053"/>
      <c r="AL24" s="607"/>
      <c r="AM24" s="607"/>
      <c r="AN24" s="1053"/>
      <c r="AO24" s="607"/>
      <c r="AP24" s="607"/>
    </row>
    <row r="25" spans="1:42" ht="22.5" customHeight="1">
      <c r="A25" s="1055"/>
      <c r="B25" s="1055"/>
      <c r="C25" s="1055"/>
      <c r="D25" s="274"/>
      <c r="E25" s="1053"/>
      <c r="F25" s="1054"/>
      <c r="G25" s="1054"/>
      <c r="H25" s="1053"/>
      <c r="I25" s="607"/>
      <c r="J25" s="607"/>
      <c r="K25" s="1053"/>
      <c r="L25" s="607"/>
      <c r="M25" s="607"/>
      <c r="N25" s="1053"/>
      <c r="O25" s="607"/>
      <c r="P25" s="607"/>
      <c r="Q25" s="1053"/>
      <c r="R25" s="607"/>
      <c r="S25" s="607"/>
      <c r="T25" s="607"/>
      <c r="U25" s="1054"/>
      <c r="V25" s="1053"/>
      <c r="W25" s="607"/>
      <c r="X25" s="607"/>
      <c r="Y25" s="1053"/>
      <c r="Z25" s="607"/>
      <c r="AA25" s="607"/>
      <c r="AB25" s="1053"/>
      <c r="AC25" s="607"/>
      <c r="AD25" s="607"/>
      <c r="AE25" s="1053"/>
      <c r="AF25" s="607"/>
      <c r="AG25" s="607"/>
      <c r="AH25" s="1053"/>
      <c r="AI25" s="607"/>
      <c r="AJ25" s="607"/>
      <c r="AK25" s="1053"/>
      <c r="AL25" s="607"/>
      <c r="AM25" s="607"/>
      <c r="AN25" s="1053"/>
      <c r="AO25" s="607"/>
      <c r="AP25" s="607"/>
    </row>
    <row r="26" spans="1:42" ht="22.5" customHeight="1">
      <c r="A26" s="1055"/>
      <c r="B26" s="1055"/>
      <c r="C26" s="1055"/>
      <c r="D26" s="274"/>
      <c r="E26" s="1053"/>
      <c r="F26" s="1054"/>
      <c r="G26" s="1054"/>
      <c r="H26" s="1053"/>
      <c r="I26" s="607"/>
      <c r="J26" s="607"/>
      <c r="K26" s="1053"/>
      <c r="L26" s="607"/>
      <c r="M26" s="607"/>
      <c r="N26" s="1053"/>
      <c r="O26" s="607"/>
      <c r="P26" s="607"/>
      <c r="Q26" s="1053"/>
      <c r="R26" s="607"/>
      <c r="S26" s="607"/>
      <c r="T26" s="607"/>
      <c r="U26" s="1054"/>
      <c r="V26" s="1053"/>
      <c r="W26" s="607"/>
      <c r="X26" s="607"/>
      <c r="Y26" s="1053"/>
      <c r="Z26" s="607"/>
      <c r="AA26" s="607"/>
      <c r="AB26" s="1053"/>
      <c r="AC26" s="607"/>
      <c r="AD26" s="607"/>
      <c r="AE26" s="1053"/>
      <c r="AF26" s="607"/>
      <c r="AG26" s="607"/>
      <c r="AH26" s="1053"/>
      <c r="AI26" s="607"/>
      <c r="AJ26" s="607"/>
      <c r="AK26" s="1053"/>
      <c r="AL26" s="607"/>
      <c r="AM26" s="607"/>
      <c r="AN26" s="1053"/>
      <c r="AO26" s="607"/>
      <c r="AP26" s="607"/>
    </row>
    <row r="27" spans="1:42" ht="22.5" customHeight="1">
      <c r="A27" s="1055"/>
      <c r="B27" s="1055"/>
      <c r="C27" s="1055"/>
      <c r="D27" s="274"/>
      <c r="E27" s="1053"/>
      <c r="F27" s="1054"/>
      <c r="G27" s="1054"/>
      <c r="H27" s="1053"/>
      <c r="I27" s="607"/>
      <c r="J27" s="607"/>
      <c r="K27" s="1053"/>
      <c r="L27" s="607"/>
      <c r="M27" s="607"/>
      <c r="N27" s="1053"/>
      <c r="O27" s="607"/>
      <c r="P27" s="607"/>
      <c r="Q27" s="1053"/>
      <c r="R27" s="607"/>
      <c r="S27" s="607"/>
      <c r="T27" s="607"/>
      <c r="U27" s="1054"/>
      <c r="V27" s="1053"/>
      <c r="W27" s="607"/>
      <c r="X27" s="607"/>
      <c r="Y27" s="1053"/>
      <c r="Z27" s="607"/>
      <c r="AA27" s="607"/>
      <c r="AB27" s="1053"/>
      <c r="AC27" s="607"/>
      <c r="AD27" s="607"/>
      <c r="AE27" s="1053"/>
      <c r="AF27" s="607"/>
      <c r="AG27" s="607"/>
      <c r="AH27" s="1053"/>
      <c r="AI27" s="607"/>
      <c r="AJ27" s="607"/>
      <c r="AK27" s="1053"/>
      <c r="AL27" s="607"/>
      <c r="AM27" s="607"/>
      <c r="AN27" s="1053"/>
      <c r="AO27" s="607"/>
      <c r="AP27" s="607"/>
    </row>
    <row r="28" spans="1:42" ht="22.5" customHeight="1">
      <c r="A28" s="1055"/>
      <c r="B28" s="1055"/>
      <c r="C28" s="1055"/>
      <c r="D28" s="274"/>
      <c r="E28" s="1053"/>
      <c r="F28" s="1054"/>
      <c r="G28" s="1054"/>
      <c r="H28" s="1053"/>
      <c r="I28" s="607"/>
      <c r="J28" s="607"/>
      <c r="K28" s="1053"/>
      <c r="L28" s="607"/>
      <c r="M28" s="607"/>
      <c r="N28" s="1053"/>
      <c r="O28" s="607"/>
      <c r="P28" s="607"/>
      <c r="Q28" s="1053"/>
      <c r="R28" s="607"/>
      <c r="S28" s="607"/>
      <c r="T28" s="607"/>
      <c r="U28" s="1054"/>
      <c r="V28" s="1053"/>
      <c r="W28" s="607"/>
      <c r="X28" s="607"/>
      <c r="Y28" s="1053"/>
      <c r="Z28" s="607"/>
      <c r="AA28" s="607"/>
      <c r="AB28" s="1053"/>
      <c r="AC28" s="607"/>
      <c r="AD28" s="607"/>
      <c r="AE28" s="1053"/>
      <c r="AF28" s="607"/>
      <c r="AG28" s="607"/>
      <c r="AH28" s="1053"/>
      <c r="AI28" s="607"/>
      <c r="AJ28" s="607"/>
      <c r="AK28" s="1053"/>
      <c r="AL28" s="607"/>
      <c r="AM28" s="607"/>
      <c r="AN28" s="1053"/>
      <c r="AO28" s="607"/>
      <c r="AP28" s="607"/>
    </row>
  </sheetData>
  <mergeCells count="20">
    <mergeCell ref="A2:D3"/>
    <mergeCell ref="E2:G2"/>
    <mergeCell ref="A4:A21"/>
    <mergeCell ref="B4:B12"/>
    <mergeCell ref="C4:C7"/>
    <mergeCell ref="C8:C12"/>
    <mergeCell ref="B13:B21"/>
    <mergeCell ref="C13:C16"/>
    <mergeCell ref="C17:C21"/>
    <mergeCell ref="H2:J2"/>
    <mergeCell ref="K2:M2"/>
    <mergeCell ref="N2:P2"/>
    <mergeCell ref="AK2:AM2"/>
    <mergeCell ref="AN2:AP2"/>
    <mergeCell ref="Q2:S2"/>
    <mergeCell ref="V2:X2"/>
    <mergeCell ref="Y2:AA2"/>
    <mergeCell ref="AB2:AD2"/>
    <mergeCell ref="AE2:AG2"/>
    <mergeCell ref="AH2:AJ2"/>
  </mergeCells>
  <phoneticPr fontId="2"/>
  <pageMargins left="0.59055118110236227" right="0.59055118110236227" top="0.47244094488188981" bottom="0.39370078740157483" header="0.39370078740157483" footer="0.19685039370078741"/>
  <pageSetup paperSize="9" scale="62" fitToWidth="2" pageOrder="overThenDown" orientation="portrait" blackAndWhite="1" r:id="rId1"/>
  <headerFooter differentOddEven="1" alignWithMargins="0">
    <oddFooter>&amp;C&amp;16 26</oddFooter>
    <evenHeader>&amp;R&amp;12－高等学校－</evenHeader>
    <evenFooter>&amp;C&amp;16 27</evenFooter>
  </headerFooter>
  <colBreaks count="1" manualBreakCount="1">
    <brk id="20" max="20"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A1:AT28"/>
  <sheetViews>
    <sheetView showGridLines="0" view="pageBreakPreview" zoomScale="80" zoomScaleNormal="100" zoomScaleSheetLayoutView="80" workbookViewId="0">
      <pane xSplit="4" ySplit="3" topLeftCell="M4" activePane="bottomRight" state="frozen"/>
      <selection activeCell="AO22" sqref="AO22"/>
      <selection pane="topRight" activeCell="AO22" sqref="AO22"/>
      <selection pane="bottomLeft" activeCell="AO22" sqref="AO22"/>
      <selection pane="bottomRight" sqref="A1:AT1048576"/>
    </sheetView>
  </sheetViews>
  <sheetFormatPr defaultColWidth="9" defaultRowHeight="13.5"/>
  <cols>
    <col min="1" max="3" width="3.625" style="312" customWidth="1"/>
    <col min="4" max="4" width="14.875" style="312" customWidth="1"/>
    <col min="5" max="5" width="8.25" style="312" bestFit="1" customWidth="1"/>
    <col min="6" max="7" width="8.125" style="312" bestFit="1" customWidth="1"/>
    <col min="8" max="8" width="8.25" style="312" bestFit="1" customWidth="1"/>
    <col min="9" max="40" width="7.125" style="312" customWidth="1"/>
    <col min="41" max="41" width="6.75" style="312" customWidth="1"/>
    <col min="42" max="46" width="9.125" style="312" customWidth="1"/>
    <col min="47" max="58" width="9.125" style="108" customWidth="1"/>
    <col min="59" max="64" width="6.75" style="108" customWidth="1"/>
    <col min="65" max="65" width="10.625" style="108" customWidth="1"/>
    <col min="66" max="66" width="5" style="108" customWidth="1"/>
    <col min="67" max="67" width="4.875" style="108" customWidth="1"/>
    <col min="68" max="68" width="5" style="108" customWidth="1"/>
    <col min="69" max="69" width="4.875" style="108" customWidth="1"/>
    <col min="70" max="71" width="5.25" style="108" customWidth="1"/>
    <col min="72" max="72" width="5" style="108" customWidth="1"/>
    <col min="73" max="73" width="4.875" style="108" customWidth="1"/>
    <col min="74" max="74" width="5.125" style="108" customWidth="1"/>
    <col min="75" max="75" width="5.25" style="108" customWidth="1"/>
    <col min="76" max="76" width="5.375" style="108" customWidth="1"/>
    <col min="77" max="77" width="4.75" style="108" customWidth="1"/>
    <col min="78" max="78" width="4.875" style="108" customWidth="1"/>
    <col min="79" max="79" width="9" style="108" customWidth="1"/>
    <col min="80" max="16384" width="9" style="108"/>
  </cols>
  <sheetData>
    <row r="1" spans="1:40" ht="15.75" customHeight="1">
      <c r="A1" s="788"/>
    </row>
    <row r="2" spans="1:40" ht="60" customHeight="1">
      <c r="A2" s="3442" t="s">
        <v>2068</v>
      </c>
      <c r="B2" s="3302"/>
      <c r="C2" s="3302"/>
      <c r="D2" s="3303"/>
      <c r="E2" s="3266" t="s">
        <v>1630</v>
      </c>
      <c r="F2" s="3267"/>
      <c r="G2" s="3773"/>
      <c r="H2" s="3267" t="s">
        <v>1737</v>
      </c>
      <c r="I2" s="3267"/>
      <c r="J2" s="3268"/>
      <c r="K2" s="3266" t="s">
        <v>897</v>
      </c>
      <c r="L2" s="3267"/>
      <c r="M2" s="3268"/>
      <c r="N2" s="3266" t="s">
        <v>1740</v>
      </c>
      <c r="O2" s="3267"/>
      <c r="P2" s="3268"/>
      <c r="Q2" s="3266" t="s">
        <v>723</v>
      </c>
      <c r="R2" s="3267"/>
      <c r="S2" s="3268"/>
      <c r="T2" s="3266" t="s">
        <v>400</v>
      </c>
      <c r="U2" s="3267"/>
      <c r="V2" s="3268"/>
      <c r="W2" s="3266" t="s">
        <v>1418</v>
      </c>
      <c r="X2" s="3267"/>
      <c r="Y2" s="3268"/>
      <c r="Z2" s="3266" t="s">
        <v>562</v>
      </c>
      <c r="AA2" s="3267"/>
      <c r="AB2" s="3268"/>
      <c r="AC2" s="3266" t="s">
        <v>1206</v>
      </c>
      <c r="AD2" s="3267"/>
      <c r="AE2" s="3268"/>
      <c r="AF2" s="3266" t="s">
        <v>5192</v>
      </c>
      <c r="AG2" s="3267"/>
      <c r="AH2" s="3268"/>
      <c r="AI2" s="4034" t="s">
        <v>5764</v>
      </c>
      <c r="AJ2" s="4035"/>
      <c r="AK2" s="4036"/>
      <c r="AL2" s="3266" t="s">
        <v>1575</v>
      </c>
      <c r="AM2" s="3267"/>
      <c r="AN2" s="3271"/>
    </row>
    <row r="3" spans="1:40" ht="60" customHeight="1">
      <c r="A3" s="3446"/>
      <c r="B3" s="3304"/>
      <c r="C3" s="3304"/>
      <c r="D3" s="3305"/>
      <c r="E3" s="968" t="s">
        <v>1239</v>
      </c>
      <c r="F3" s="973" t="s">
        <v>2918</v>
      </c>
      <c r="G3" s="1057" t="s">
        <v>2920</v>
      </c>
      <c r="H3" s="1058" t="s">
        <v>1239</v>
      </c>
      <c r="I3" s="972" t="s">
        <v>2918</v>
      </c>
      <c r="J3" s="971" t="s">
        <v>2920</v>
      </c>
      <c r="K3" s="968" t="s">
        <v>1239</v>
      </c>
      <c r="L3" s="973" t="s">
        <v>2918</v>
      </c>
      <c r="M3" s="974" t="s">
        <v>2920</v>
      </c>
      <c r="N3" s="968" t="s">
        <v>1239</v>
      </c>
      <c r="O3" s="972" t="s">
        <v>2918</v>
      </c>
      <c r="P3" s="971" t="s">
        <v>2920</v>
      </c>
      <c r="Q3" s="968" t="s">
        <v>1239</v>
      </c>
      <c r="R3" s="973" t="s">
        <v>2918</v>
      </c>
      <c r="S3" s="974" t="s">
        <v>2920</v>
      </c>
      <c r="T3" s="968" t="s">
        <v>1239</v>
      </c>
      <c r="U3" s="972" t="s">
        <v>2918</v>
      </c>
      <c r="V3" s="971" t="s">
        <v>2920</v>
      </c>
      <c r="W3" s="968" t="s">
        <v>1239</v>
      </c>
      <c r="X3" s="973" t="s">
        <v>2918</v>
      </c>
      <c r="Y3" s="974" t="s">
        <v>2920</v>
      </c>
      <c r="Z3" s="968" t="s">
        <v>1239</v>
      </c>
      <c r="AA3" s="972" t="s">
        <v>2918</v>
      </c>
      <c r="AB3" s="974" t="s">
        <v>2920</v>
      </c>
      <c r="AC3" s="968" t="s">
        <v>1239</v>
      </c>
      <c r="AD3" s="972" t="s">
        <v>2918</v>
      </c>
      <c r="AE3" s="971" t="s">
        <v>2920</v>
      </c>
      <c r="AF3" s="968" t="s">
        <v>1239</v>
      </c>
      <c r="AG3" s="972" t="s">
        <v>2918</v>
      </c>
      <c r="AH3" s="971" t="s">
        <v>2920</v>
      </c>
      <c r="AI3" s="968" t="s">
        <v>1239</v>
      </c>
      <c r="AJ3" s="973" t="s">
        <v>2918</v>
      </c>
      <c r="AK3" s="1059" t="s">
        <v>2920</v>
      </c>
      <c r="AL3" s="968" t="s">
        <v>1239</v>
      </c>
      <c r="AM3" s="972" t="s">
        <v>2918</v>
      </c>
      <c r="AN3" s="976" t="s">
        <v>2920</v>
      </c>
    </row>
    <row r="4" spans="1:40" ht="60" customHeight="1">
      <c r="A4" s="3441" t="s">
        <v>1746</v>
      </c>
      <c r="B4" s="3880" t="s">
        <v>1702</v>
      </c>
      <c r="C4" s="3880" t="s">
        <v>190</v>
      </c>
      <c r="D4" s="723" t="s">
        <v>1750</v>
      </c>
      <c r="E4" s="830">
        <f>F4+G4</f>
        <v>6888</v>
      </c>
      <c r="F4" s="783">
        <f>I4+L4+O4+R4+U4+X4+AA4+AD4+AJ4+AG4+AM4</f>
        <v>3589</v>
      </c>
      <c r="G4" s="1060">
        <f>J4+M4+P4+S4+V4+Y4+AB4+AE4+AK4+AH4+AN4</f>
        <v>3299</v>
      </c>
      <c r="H4" s="1061">
        <f>I4+J4</f>
        <v>4156</v>
      </c>
      <c r="I4" s="1017">
        <v>1986</v>
      </c>
      <c r="J4" s="859">
        <v>2170</v>
      </c>
      <c r="K4" s="830">
        <f>L4+M4</f>
        <v>318</v>
      </c>
      <c r="L4" s="783">
        <v>207</v>
      </c>
      <c r="M4" s="1018">
        <v>111</v>
      </c>
      <c r="N4" s="1062">
        <f>O4+P4</f>
        <v>895</v>
      </c>
      <c r="O4" s="1017">
        <v>771</v>
      </c>
      <c r="P4" s="703">
        <v>124</v>
      </c>
      <c r="Q4" s="1062">
        <f>R4+S4</f>
        <v>525</v>
      </c>
      <c r="R4" s="783">
        <v>217</v>
      </c>
      <c r="S4" s="1018">
        <v>308</v>
      </c>
      <c r="T4" s="830">
        <f>U4+V4</f>
        <v>66</v>
      </c>
      <c r="U4" s="1017">
        <v>49</v>
      </c>
      <c r="V4" s="703">
        <v>17</v>
      </c>
      <c r="W4" s="1062">
        <f>X4+Y4</f>
        <v>120</v>
      </c>
      <c r="X4" s="783">
        <v>16</v>
      </c>
      <c r="Y4" s="1018">
        <v>104</v>
      </c>
      <c r="Z4" s="1062">
        <f>AA4+AB4</f>
        <v>50</v>
      </c>
      <c r="AA4" s="1017">
        <v>6</v>
      </c>
      <c r="AB4" s="1018">
        <v>44</v>
      </c>
      <c r="AC4" s="1062">
        <f>AD4+AE4</f>
        <v>0</v>
      </c>
      <c r="AD4" s="1017">
        <v>0</v>
      </c>
      <c r="AE4" s="703">
        <v>0</v>
      </c>
      <c r="AF4" s="1062">
        <f>AG4+AH4</f>
        <v>0</v>
      </c>
      <c r="AG4" s="1017">
        <v>0</v>
      </c>
      <c r="AH4" s="703">
        <v>0</v>
      </c>
      <c r="AI4" s="1062">
        <f>AJ4+AK4</f>
        <v>235</v>
      </c>
      <c r="AJ4" s="783">
        <v>125</v>
      </c>
      <c r="AK4" s="1018">
        <v>110</v>
      </c>
      <c r="AL4" s="1063">
        <f>AM4+AN4</f>
        <v>523</v>
      </c>
      <c r="AM4" s="1017">
        <v>212</v>
      </c>
      <c r="AN4" s="861">
        <v>311</v>
      </c>
    </row>
    <row r="5" spans="1:40" ht="60" customHeight="1">
      <c r="A5" s="3433"/>
      <c r="B5" s="3881"/>
      <c r="C5" s="3881"/>
      <c r="D5" s="723" t="s">
        <v>3026</v>
      </c>
      <c r="E5" s="409">
        <f>F5+G5</f>
        <v>6437</v>
      </c>
      <c r="F5" s="398">
        <f t="shared" ref="F5:F7" si="0">I5+L5+O5+R5+U5+X5+AA5+AD5+AJ5+AG5+AM5</f>
        <v>3353</v>
      </c>
      <c r="G5" s="1064">
        <f t="shared" ref="G5:G7" si="1">J5+M5+P5+S5+V5+Y5+AB5+AE5+AK5+AH5+AN5</f>
        <v>3084</v>
      </c>
      <c r="H5" s="1065">
        <f>I5+J5</f>
        <v>3823</v>
      </c>
      <c r="I5" s="412">
        <v>1814</v>
      </c>
      <c r="J5" s="501">
        <v>2009</v>
      </c>
      <c r="K5" s="409">
        <f>L5+M5</f>
        <v>305</v>
      </c>
      <c r="L5" s="414">
        <v>197</v>
      </c>
      <c r="M5" s="415">
        <v>108</v>
      </c>
      <c r="N5" s="1066">
        <f>O5+P5</f>
        <v>878</v>
      </c>
      <c r="O5" s="412">
        <v>754</v>
      </c>
      <c r="P5" s="411">
        <v>124</v>
      </c>
      <c r="Q5" s="1066">
        <f>R5+S5</f>
        <v>500</v>
      </c>
      <c r="R5" s="414">
        <v>201</v>
      </c>
      <c r="S5" s="415">
        <v>299</v>
      </c>
      <c r="T5" s="409">
        <f>U5+V5</f>
        <v>62</v>
      </c>
      <c r="U5" s="412">
        <v>47</v>
      </c>
      <c r="V5" s="411">
        <v>15</v>
      </c>
      <c r="W5" s="1066">
        <f>X5+Y5</f>
        <v>103</v>
      </c>
      <c r="X5" s="414">
        <v>15</v>
      </c>
      <c r="Y5" s="415">
        <v>88</v>
      </c>
      <c r="Z5" s="1066">
        <f>AA5+AB5</f>
        <v>40</v>
      </c>
      <c r="AA5" s="412">
        <v>5</v>
      </c>
      <c r="AB5" s="415">
        <v>35</v>
      </c>
      <c r="AC5" s="1066">
        <f>AD5+AE5</f>
        <v>0</v>
      </c>
      <c r="AD5" s="412">
        <v>0</v>
      </c>
      <c r="AE5" s="411">
        <v>0</v>
      </c>
      <c r="AF5" s="1066">
        <f>AG5+AH5</f>
        <v>0</v>
      </c>
      <c r="AG5" s="412">
        <v>0</v>
      </c>
      <c r="AH5" s="411">
        <v>0</v>
      </c>
      <c r="AI5" s="1066">
        <f>AJ5+AK5</f>
        <v>221</v>
      </c>
      <c r="AJ5" s="414">
        <v>115</v>
      </c>
      <c r="AK5" s="415">
        <v>106</v>
      </c>
      <c r="AL5" s="623">
        <f>AM5+AN5</f>
        <v>505</v>
      </c>
      <c r="AM5" s="412">
        <v>205</v>
      </c>
      <c r="AN5" s="375">
        <v>300</v>
      </c>
    </row>
    <row r="6" spans="1:40" ht="60" customHeight="1">
      <c r="A6" s="3433"/>
      <c r="B6" s="3881"/>
      <c r="C6" s="3881"/>
      <c r="D6" s="1041" t="s">
        <v>1751</v>
      </c>
      <c r="E6" s="830">
        <f>F6+G6</f>
        <v>39</v>
      </c>
      <c r="F6" s="783">
        <f t="shared" si="0"/>
        <v>21</v>
      </c>
      <c r="G6" s="1060">
        <f t="shared" si="1"/>
        <v>18</v>
      </c>
      <c r="H6" s="1061">
        <f>I6+J6</f>
        <v>24</v>
      </c>
      <c r="I6" s="1017">
        <v>10</v>
      </c>
      <c r="J6" s="859">
        <v>14</v>
      </c>
      <c r="K6" s="830">
        <f>L6+M6</f>
        <v>4</v>
      </c>
      <c r="L6" s="783">
        <v>3</v>
      </c>
      <c r="M6" s="1018">
        <v>1</v>
      </c>
      <c r="N6" s="1062">
        <f>O6+P6</f>
        <v>5</v>
      </c>
      <c r="O6" s="1017">
        <v>4</v>
      </c>
      <c r="P6" s="703">
        <v>1</v>
      </c>
      <c r="Q6" s="1062">
        <f>R6+S6</f>
        <v>2</v>
      </c>
      <c r="R6" s="783">
        <v>1</v>
      </c>
      <c r="S6" s="1018">
        <v>1</v>
      </c>
      <c r="T6" s="830">
        <f>U6+V6</f>
        <v>2</v>
      </c>
      <c r="U6" s="1017">
        <v>2</v>
      </c>
      <c r="V6" s="703">
        <v>0</v>
      </c>
      <c r="W6" s="1062">
        <f>X6+Y6</f>
        <v>0</v>
      </c>
      <c r="X6" s="783">
        <v>0</v>
      </c>
      <c r="Y6" s="1018">
        <v>0</v>
      </c>
      <c r="Z6" s="1062">
        <f>AA6+AB6</f>
        <v>0</v>
      </c>
      <c r="AA6" s="1017">
        <v>0</v>
      </c>
      <c r="AB6" s="1018">
        <v>0</v>
      </c>
      <c r="AC6" s="1062">
        <f>AD6+AE6</f>
        <v>0</v>
      </c>
      <c r="AD6" s="1017">
        <v>0</v>
      </c>
      <c r="AE6" s="703">
        <v>0</v>
      </c>
      <c r="AF6" s="1062">
        <f>AG6+AH6</f>
        <v>0</v>
      </c>
      <c r="AG6" s="1017">
        <v>0</v>
      </c>
      <c r="AH6" s="703">
        <v>0</v>
      </c>
      <c r="AI6" s="1062">
        <f>AJ6+AK6</f>
        <v>1</v>
      </c>
      <c r="AJ6" s="783">
        <v>1</v>
      </c>
      <c r="AK6" s="1018">
        <v>0</v>
      </c>
      <c r="AL6" s="1063">
        <f>AM6+AN6</f>
        <v>1</v>
      </c>
      <c r="AM6" s="1017">
        <v>0</v>
      </c>
      <c r="AN6" s="861">
        <v>1</v>
      </c>
    </row>
    <row r="7" spans="1:40" ht="60" customHeight="1">
      <c r="A7" s="3433"/>
      <c r="B7" s="3881"/>
      <c r="C7" s="3882"/>
      <c r="D7" s="1041" t="s">
        <v>3027</v>
      </c>
      <c r="E7" s="409">
        <f>F7+G7</f>
        <v>5</v>
      </c>
      <c r="F7" s="414">
        <f t="shared" si="0"/>
        <v>4</v>
      </c>
      <c r="G7" s="1064">
        <f t="shared" si="1"/>
        <v>1</v>
      </c>
      <c r="H7" s="1065">
        <f>I7+J7</f>
        <v>2</v>
      </c>
      <c r="I7" s="412">
        <v>2</v>
      </c>
      <c r="J7" s="501">
        <v>0</v>
      </c>
      <c r="K7" s="409">
        <f>L7+M7</f>
        <v>1</v>
      </c>
      <c r="L7" s="414">
        <v>1</v>
      </c>
      <c r="M7" s="415">
        <v>0</v>
      </c>
      <c r="N7" s="1066">
        <f>O7+P7</f>
        <v>0</v>
      </c>
      <c r="O7" s="412">
        <v>0</v>
      </c>
      <c r="P7" s="411">
        <v>0</v>
      </c>
      <c r="Q7" s="1066">
        <f>R7+S7</f>
        <v>1</v>
      </c>
      <c r="R7" s="414">
        <v>1</v>
      </c>
      <c r="S7" s="415">
        <v>0</v>
      </c>
      <c r="T7" s="409">
        <f>U7+V7</f>
        <v>0</v>
      </c>
      <c r="U7" s="412">
        <v>0</v>
      </c>
      <c r="V7" s="411">
        <v>0</v>
      </c>
      <c r="W7" s="1066">
        <f>X7+Y7</f>
        <v>0</v>
      </c>
      <c r="X7" s="414">
        <v>0</v>
      </c>
      <c r="Y7" s="415">
        <v>0</v>
      </c>
      <c r="Z7" s="1066">
        <f>AA7+AB7</f>
        <v>0</v>
      </c>
      <c r="AA7" s="412">
        <v>0</v>
      </c>
      <c r="AB7" s="415">
        <v>0</v>
      </c>
      <c r="AC7" s="1066">
        <f>AD7+AE7</f>
        <v>0</v>
      </c>
      <c r="AD7" s="412">
        <v>0</v>
      </c>
      <c r="AE7" s="411">
        <v>0</v>
      </c>
      <c r="AF7" s="1066">
        <f>AG7+AH7</f>
        <v>0</v>
      </c>
      <c r="AG7" s="412">
        <v>0</v>
      </c>
      <c r="AH7" s="411">
        <v>0</v>
      </c>
      <c r="AI7" s="1066">
        <f>AJ7+AK7</f>
        <v>1</v>
      </c>
      <c r="AJ7" s="414">
        <v>0</v>
      </c>
      <c r="AK7" s="415">
        <v>1</v>
      </c>
      <c r="AL7" s="623">
        <f>AM7+AN7</f>
        <v>0</v>
      </c>
      <c r="AM7" s="412">
        <v>0</v>
      </c>
      <c r="AN7" s="375">
        <v>0</v>
      </c>
    </row>
    <row r="8" spans="1:40" ht="60" customHeight="1">
      <c r="A8" s="3433"/>
      <c r="B8" s="3881"/>
      <c r="C8" s="3880" t="s">
        <v>1753</v>
      </c>
      <c r="D8" s="1042" t="s">
        <v>973</v>
      </c>
      <c r="E8" s="474">
        <f t="shared" ref="E8:AN8" si="2">SUM(E9:E11)</f>
        <v>19216</v>
      </c>
      <c r="F8" s="498">
        <f t="shared" si="2"/>
        <v>9873</v>
      </c>
      <c r="G8" s="1067">
        <f t="shared" si="2"/>
        <v>9343</v>
      </c>
      <c r="H8" s="1068">
        <f t="shared" si="2"/>
        <v>11245</v>
      </c>
      <c r="I8" s="478">
        <f t="shared" si="2"/>
        <v>5191</v>
      </c>
      <c r="J8" s="477">
        <f t="shared" si="2"/>
        <v>6054</v>
      </c>
      <c r="K8" s="474">
        <f t="shared" si="2"/>
        <v>960</v>
      </c>
      <c r="L8" s="498">
        <f t="shared" si="2"/>
        <v>582</v>
      </c>
      <c r="M8" s="500">
        <f t="shared" si="2"/>
        <v>378</v>
      </c>
      <c r="N8" s="1069">
        <f t="shared" si="2"/>
        <v>2594</v>
      </c>
      <c r="O8" s="478">
        <f t="shared" si="2"/>
        <v>2248</v>
      </c>
      <c r="P8" s="479">
        <f t="shared" si="2"/>
        <v>346</v>
      </c>
      <c r="Q8" s="1069">
        <f t="shared" si="2"/>
        <v>1554</v>
      </c>
      <c r="R8" s="498">
        <f t="shared" si="2"/>
        <v>622</v>
      </c>
      <c r="S8" s="500">
        <f t="shared" si="2"/>
        <v>932</v>
      </c>
      <c r="T8" s="616">
        <f t="shared" si="2"/>
        <v>156</v>
      </c>
      <c r="U8" s="478">
        <f t="shared" si="2"/>
        <v>116</v>
      </c>
      <c r="V8" s="479">
        <f t="shared" si="2"/>
        <v>40</v>
      </c>
      <c r="W8" s="1069">
        <f t="shared" si="2"/>
        <v>311</v>
      </c>
      <c r="X8" s="498">
        <f t="shared" si="2"/>
        <v>50</v>
      </c>
      <c r="Y8" s="500">
        <f t="shared" si="2"/>
        <v>261</v>
      </c>
      <c r="Z8" s="1069">
        <f t="shared" si="2"/>
        <v>115</v>
      </c>
      <c r="AA8" s="478">
        <f t="shared" si="2"/>
        <v>13</v>
      </c>
      <c r="AB8" s="500">
        <f t="shared" si="2"/>
        <v>102</v>
      </c>
      <c r="AC8" s="1069">
        <f t="shared" si="2"/>
        <v>0</v>
      </c>
      <c r="AD8" s="478">
        <f t="shared" si="2"/>
        <v>0</v>
      </c>
      <c r="AE8" s="479">
        <f t="shared" si="2"/>
        <v>0</v>
      </c>
      <c r="AF8" s="1069">
        <f t="shared" ref="AF8:AH8" si="3">SUM(AF9:AF11)</f>
        <v>0</v>
      </c>
      <c r="AG8" s="478">
        <f t="shared" si="3"/>
        <v>0</v>
      </c>
      <c r="AH8" s="479">
        <f t="shared" si="3"/>
        <v>0</v>
      </c>
      <c r="AI8" s="1069">
        <f t="shared" si="2"/>
        <v>653</v>
      </c>
      <c r="AJ8" s="498">
        <f t="shared" si="2"/>
        <v>353</v>
      </c>
      <c r="AK8" s="500">
        <f t="shared" si="2"/>
        <v>300</v>
      </c>
      <c r="AL8" s="616">
        <f t="shared" si="2"/>
        <v>1628</v>
      </c>
      <c r="AM8" s="478">
        <f t="shared" si="2"/>
        <v>698</v>
      </c>
      <c r="AN8" s="367">
        <f t="shared" si="2"/>
        <v>930</v>
      </c>
    </row>
    <row r="9" spans="1:40" ht="60" customHeight="1">
      <c r="A9" s="3433"/>
      <c r="B9" s="3881"/>
      <c r="C9" s="3881"/>
      <c r="D9" s="318" t="s">
        <v>3035</v>
      </c>
      <c r="E9" s="409">
        <f t="shared" ref="E9:E16" si="4">F9+G9</f>
        <v>6454</v>
      </c>
      <c r="F9" s="414">
        <f t="shared" ref="F9:F15" si="5">I9+L9+O9+R9+U9+X9+AA9+AD9+AJ9+AG9+AM9</f>
        <v>3365</v>
      </c>
      <c r="G9" s="1064">
        <f t="shared" ref="G9:G16" si="6">J9+M9+P9+S9+V9+Y9+AB9+AE9+AK9+AH9+AN9</f>
        <v>3089</v>
      </c>
      <c r="H9" s="1065">
        <f t="shared" ref="H9:H16" si="7">I9+J9</f>
        <v>3833</v>
      </c>
      <c r="I9" s="412">
        <v>1822</v>
      </c>
      <c r="J9" s="501">
        <v>2011</v>
      </c>
      <c r="K9" s="409">
        <f t="shared" ref="K9:K16" si="8">L9+M9</f>
        <v>305</v>
      </c>
      <c r="L9" s="414">
        <v>197</v>
      </c>
      <c r="M9" s="415">
        <v>108</v>
      </c>
      <c r="N9" s="1066">
        <f t="shared" ref="N9:N16" si="9">O9+P9</f>
        <v>882</v>
      </c>
      <c r="O9" s="412">
        <v>758</v>
      </c>
      <c r="P9" s="411">
        <v>124</v>
      </c>
      <c r="Q9" s="1066">
        <f t="shared" ref="Q9:Q16" si="10">R9+S9</f>
        <v>500</v>
      </c>
      <c r="R9" s="414">
        <v>201</v>
      </c>
      <c r="S9" s="415">
        <v>299</v>
      </c>
      <c r="T9" s="409">
        <f t="shared" ref="T9:T16" si="11">U9+V9</f>
        <v>62</v>
      </c>
      <c r="U9" s="412">
        <v>47</v>
      </c>
      <c r="V9" s="411">
        <v>15</v>
      </c>
      <c r="W9" s="1066">
        <f t="shared" ref="W9:W16" si="12">X9+Y9</f>
        <v>104</v>
      </c>
      <c r="X9" s="414">
        <v>15</v>
      </c>
      <c r="Y9" s="415">
        <v>89</v>
      </c>
      <c r="Z9" s="1066">
        <f t="shared" ref="Z9:Z16" si="13">AA9+AB9</f>
        <v>41</v>
      </c>
      <c r="AA9" s="412">
        <v>5</v>
      </c>
      <c r="AB9" s="415">
        <v>36</v>
      </c>
      <c r="AC9" s="1066">
        <f t="shared" ref="AC9:AC16" si="14">AD9+AE9</f>
        <v>0</v>
      </c>
      <c r="AD9" s="412">
        <v>0</v>
      </c>
      <c r="AE9" s="411">
        <v>0</v>
      </c>
      <c r="AF9" s="1066">
        <f t="shared" ref="AF9:AF16" si="15">AG9+AH9</f>
        <v>0</v>
      </c>
      <c r="AG9" s="412">
        <v>0</v>
      </c>
      <c r="AH9" s="411">
        <v>0</v>
      </c>
      <c r="AI9" s="1066">
        <f t="shared" ref="AI9:AI16" si="16">AJ9+AK9</f>
        <v>222</v>
      </c>
      <c r="AJ9" s="414">
        <v>115</v>
      </c>
      <c r="AK9" s="415">
        <v>107</v>
      </c>
      <c r="AL9" s="623">
        <f t="shared" ref="AL9:AL16" si="17">AM9+AN9</f>
        <v>505</v>
      </c>
      <c r="AM9" s="412">
        <v>205</v>
      </c>
      <c r="AN9" s="375">
        <v>300</v>
      </c>
    </row>
    <row r="10" spans="1:40" ht="60" customHeight="1">
      <c r="A10" s="3433"/>
      <c r="B10" s="3881"/>
      <c r="C10" s="3881"/>
      <c r="D10" s="318" t="s">
        <v>3032</v>
      </c>
      <c r="E10" s="409">
        <f t="shared" si="4"/>
        <v>6404</v>
      </c>
      <c r="F10" s="414">
        <f t="shared" si="5"/>
        <v>3310</v>
      </c>
      <c r="G10" s="1064">
        <f t="shared" si="6"/>
        <v>3094</v>
      </c>
      <c r="H10" s="1065">
        <f t="shared" si="7"/>
        <v>3718</v>
      </c>
      <c r="I10" s="412">
        <v>1706</v>
      </c>
      <c r="J10" s="501">
        <v>2012</v>
      </c>
      <c r="K10" s="409">
        <f t="shared" si="8"/>
        <v>317</v>
      </c>
      <c r="L10" s="414">
        <v>182</v>
      </c>
      <c r="M10" s="415">
        <v>135</v>
      </c>
      <c r="N10" s="1066">
        <f t="shared" si="9"/>
        <v>876</v>
      </c>
      <c r="O10" s="412">
        <v>765</v>
      </c>
      <c r="P10" s="411">
        <v>111</v>
      </c>
      <c r="Q10" s="1066">
        <f t="shared" si="10"/>
        <v>552</v>
      </c>
      <c r="R10" s="414">
        <v>229</v>
      </c>
      <c r="S10" s="415">
        <v>323</v>
      </c>
      <c r="T10" s="409">
        <f t="shared" si="11"/>
        <v>33</v>
      </c>
      <c r="U10" s="412">
        <v>25</v>
      </c>
      <c r="V10" s="411">
        <v>8</v>
      </c>
      <c r="W10" s="1066">
        <f t="shared" si="12"/>
        <v>103</v>
      </c>
      <c r="X10" s="414">
        <v>16</v>
      </c>
      <c r="Y10" s="415">
        <v>87</v>
      </c>
      <c r="Z10" s="1066">
        <f t="shared" si="13"/>
        <v>35</v>
      </c>
      <c r="AA10" s="412">
        <v>3</v>
      </c>
      <c r="AB10" s="415">
        <v>32</v>
      </c>
      <c r="AC10" s="1066">
        <f t="shared" si="14"/>
        <v>0</v>
      </c>
      <c r="AD10" s="412">
        <v>0</v>
      </c>
      <c r="AE10" s="411">
        <v>0</v>
      </c>
      <c r="AF10" s="1066">
        <f t="shared" si="15"/>
        <v>0</v>
      </c>
      <c r="AG10" s="412">
        <v>0</v>
      </c>
      <c r="AH10" s="411">
        <v>0</v>
      </c>
      <c r="AI10" s="1066">
        <f t="shared" si="16"/>
        <v>218</v>
      </c>
      <c r="AJ10" s="414">
        <v>121</v>
      </c>
      <c r="AK10" s="415">
        <v>97</v>
      </c>
      <c r="AL10" s="623">
        <f t="shared" si="17"/>
        <v>552</v>
      </c>
      <c r="AM10" s="412">
        <v>263</v>
      </c>
      <c r="AN10" s="375">
        <v>289</v>
      </c>
    </row>
    <row r="11" spans="1:40" ht="60" customHeight="1">
      <c r="A11" s="3433"/>
      <c r="B11" s="3881"/>
      <c r="C11" s="3881"/>
      <c r="D11" s="321" t="s">
        <v>3031</v>
      </c>
      <c r="E11" s="635">
        <f t="shared" si="4"/>
        <v>6358</v>
      </c>
      <c r="F11" s="641">
        <f t="shared" si="5"/>
        <v>3198</v>
      </c>
      <c r="G11" s="1070">
        <f t="shared" si="6"/>
        <v>3160</v>
      </c>
      <c r="H11" s="1071">
        <f t="shared" si="7"/>
        <v>3694</v>
      </c>
      <c r="I11" s="638">
        <v>1663</v>
      </c>
      <c r="J11" s="846">
        <v>2031</v>
      </c>
      <c r="K11" s="635">
        <f t="shared" si="8"/>
        <v>338</v>
      </c>
      <c r="L11" s="641">
        <v>203</v>
      </c>
      <c r="M11" s="642">
        <v>135</v>
      </c>
      <c r="N11" s="1072">
        <f t="shared" si="9"/>
        <v>836</v>
      </c>
      <c r="O11" s="638">
        <v>725</v>
      </c>
      <c r="P11" s="639">
        <v>111</v>
      </c>
      <c r="Q11" s="1072">
        <f t="shared" si="10"/>
        <v>502</v>
      </c>
      <c r="R11" s="641">
        <v>192</v>
      </c>
      <c r="S11" s="642">
        <v>310</v>
      </c>
      <c r="T11" s="635">
        <f t="shared" si="11"/>
        <v>61</v>
      </c>
      <c r="U11" s="638">
        <v>44</v>
      </c>
      <c r="V11" s="639">
        <v>17</v>
      </c>
      <c r="W11" s="1072">
        <f t="shared" si="12"/>
        <v>104</v>
      </c>
      <c r="X11" s="641">
        <v>19</v>
      </c>
      <c r="Y11" s="642">
        <v>85</v>
      </c>
      <c r="Z11" s="1072">
        <f t="shared" si="13"/>
        <v>39</v>
      </c>
      <c r="AA11" s="638">
        <v>5</v>
      </c>
      <c r="AB11" s="642">
        <v>34</v>
      </c>
      <c r="AC11" s="1072">
        <f t="shared" si="14"/>
        <v>0</v>
      </c>
      <c r="AD11" s="638">
        <v>0</v>
      </c>
      <c r="AE11" s="639">
        <v>0</v>
      </c>
      <c r="AF11" s="1072">
        <f t="shared" si="15"/>
        <v>0</v>
      </c>
      <c r="AG11" s="638">
        <v>0</v>
      </c>
      <c r="AH11" s="639">
        <v>0</v>
      </c>
      <c r="AI11" s="1072">
        <f t="shared" si="16"/>
        <v>213</v>
      </c>
      <c r="AJ11" s="641">
        <v>117</v>
      </c>
      <c r="AK11" s="642">
        <v>96</v>
      </c>
      <c r="AL11" s="634">
        <f t="shared" si="17"/>
        <v>571</v>
      </c>
      <c r="AM11" s="638">
        <v>230</v>
      </c>
      <c r="AN11" s="365">
        <v>341</v>
      </c>
    </row>
    <row r="12" spans="1:40" ht="60" customHeight="1">
      <c r="A12" s="3433"/>
      <c r="B12" s="3882"/>
      <c r="C12" s="3882"/>
      <c r="D12" s="723" t="s">
        <v>3028</v>
      </c>
      <c r="E12" s="409">
        <f t="shared" si="4"/>
        <v>96</v>
      </c>
      <c r="F12" s="414">
        <f t="shared" si="5"/>
        <v>26</v>
      </c>
      <c r="G12" s="1064">
        <f t="shared" si="6"/>
        <v>70</v>
      </c>
      <c r="H12" s="1065">
        <f t="shared" si="7"/>
        <v>0</v>
      </c>
      <c r="I12" s="501">
        <v>0</v>
      </c>
      <c r="J12" s="619">
        <v>0</v>
      </c>
      <c r="K12" s="409">
        <f t="shared" si="8"/>
        <v>0</v>
      </c>
      <c r="L12" s="414">
        <v>0</v>
      </c>
      <c r="M12" s="415">
        <v>0</v>
      </c>
      <c r="N12" s="1066">
        <f t="shared" si="9"/>
        <v>0</v>
      </c>
      <c r="O12" s="412">
        <v>0</v>
      </c>
      <c r="P12" s="411">
        <v>0</v>
      </c>
      <c r="Q12" s="1066">
        <f t="shared" si="10"/>
        <v>0</v>
      </c>
      <c r="R12" s="414">
        <v>0</v>
      </c>
      <c r="S12" s="415">
        <v>0</v>
      </c>
      <c r="T12" s="409">
        <f t="shared" si="11"/>
        <v>24</v>
      </c>
      <c r="U12" s="412">
        <v>24</v>
      </c>
      <c r="V12" s="411">
        <v>0</v>
      </c>
      <c r="W12" s="1066">
        <f t="shared" si="12"/>
        <v>0</v>
      </c>
      <c r="X12" s="414">
        <v>0</v>
      </c>
      <c r="Y12" s="415">
        <v>0</v>
      </c>
      <c r="Z12" s="1066">
        <f t="shared" si="13"/>
        <v>72</v>
      </c>
      <c r="AA12" s="412">
        <v>2</v>
      </c>
      <c r="AB12" s="415">
        <v>70</v>
      </c>
      <c r="AC12" s="1066">
        <f t="shared" si="14"/>
        <v>0</v>
      </c>
      <c r="AD12" s="412">
        <v>0</v>
      </c>
      <c r="AE12" s="411">
        <v>0</v>
      </c>
      <c r="AF12" s="1066">
        <f t="shared" si="15"/>
        <v>0</v>
      </c>
      <c r="AG12" s="412">
        <v>0</v>
      </c>
      <c r="AH12" s="411">
        <v>0</v>
      </c>
      <c r="AI12" s="1066">
        <f t="shared" si="16"/>
        <v>0</v>
      </c>
      <c r="AJ12" s="414">
        <v>0</v>
      </c>
      <c r="AK12" s="415">
        <v>0</v>
      </c>
      <c r="AL12" s="623">
        <f t="shared" si="17"/>
        <v>0</v>
      </c>
      <c r="AM12" s="412">
        <v>0</v>
      </c>
      <c r="AN12" s="375">
        <v>0</v>
      </c>
    </row>
    <row r="13" spans="1:40" ht="60" customHeight="1">
      <c r="A13" s="3433"/>
      <c r="B13" s="3880" t="s">
        <v>1459</v>
      </c>
      <c r="C13" s="3880" t="s">
        <v>190</v>
      </c>
      <c r="D13" s="723" t="s">
        <v>1750</v>
      </c>
      <c r="E13" s="830">
        <f t="shared" si="4"/>
        <v>332</v>
      </c>
      <c r="F13" s="783">
        <f t="shared" si="5"/>
        <v>152</v>
      </c>
      <c r="G13" s="1060">
        <f t="shared" si="6"/>
        <v>180</v>
      </c>
      <c r="H13" s="1061">
        <f t="shared" si="7"/>
        <v>256</v>
      </c>
      <c r="I13" s="859">
        <v>114</v>
      </c>
      <c r="J13" s="1018">
        <v>142</v>
      </c>
      <c r="K13" s="830">
        <f t="shared" si="8"/>
        <v>0</v>
      </c>
      <c r="L13" s="783">
        <v>0</v>
      </c>
      <c r="M13" s="1018">
        <v>0</v>
      </c>
      <c r="N13" s="1062">
        <f t="shared" si="9"/>
        <v>0</v>
      </c>
      <c r="O13" s="1017">
        <v>0</v>
      </c>
      <c r="P13" s="703">
        <v>0</v>
      </c>
      <c r="Q13" s="1062">
        <f t="shared" si="10"/>
        <v>0</v>
      </c>
      <c r="R13" s="783">
        <v>0</v>
      </c>
      <c r="S13" s="1018">
        <v>0</v>
      </c>
      <c r="T13" s="830">
        <f t="shared" si="11"/>
        <v>0</v>
      </c>
      <c r="U13" s="1017">
        <v>0</v>
      </c>
      <c r="V13" s="703">
        <v>0</v>
      </c>
      <c r="W13" s="1062">
        <f t="shared" si="12"/>
        <v>0</v>
      </c>
      <c r="X13" s="783">
        <v>0</v>
      </c>
      <c r="Y13" s="1018">
        <v>0</v>
      </c>
      <c r="Z13" s="1062">
        <f t="shared" si="13"/>
        <v>0</v>
      </c>
      <c r="AA13" s="1017">
        <v>0</v>
      </c>
      <c r="AB13" s="1018">
        <v>0</v>
      </c>
      <c r="AC13" s="1062">
        <f t="shared" si="14"/>
        <v>0</v>
      </c>
      <c r="AD13" s="1017">
        <v>0</v>
      </c>
      <c r="AE13" s="703">
        <v>0</v>
      </c>
      <c r="AF13" s="1062">
        <f t="shared" si="15"/>
        <v>0</v>
      </c>
      <c r="AG13" s="1017">
        <v>0</v>
      </c>
      <c r="AH13" s="703">
        <v>0</v>
      </c>
      <c r="AI13" s="1062">
        <f t="shared" si="16"/>
        <v>0</v>
      </c>
      <c r="AJ13" s="783">
        <v>0</v>
      </c>
      <c r="AK13" s="1018">
        <v>0</v>
      </c>
      <c r="AL13" s="1063">
        <f t="shared" si="17"/>
        <v>76</v>
      </c>
      <c r="AM13" s="1017">
        <v>38</v>
      </c>
      <c r="AN13" s="861">
        <v>38</v>
      </c>
    </row>
    <row r="14" spans="1:40" ht="60" customHeight="1">
      <c r="A14" s="3433"/>
      <c r="B14" s="4031"/>
      <c r="C14" s="4031"/>
      <c r="D14" s="723" t="s">
        <v>3026</v>
      </c>
      <c r="E14" s="409">
        <f t="shared" si="4"/>
        <v>285</v>
      </c>
      <c r="F14" s="414">
        <f t="shared" si="5"/>
        <v>139</v>
      </c>
      <c r="G14" s="1064">
        <f t="shared" si="6"/>
        <v>146</v>
      </c>
      <c r="H14" s="1065">
        <f t="shared" si="7"/>
        <v>219</v>
      </c>
      <c r="I14" s="501">
        <v>104</v>
      </c>
      <c r="J14" s="415">
        <v>115</v>
      </c>
      <c r="K14" s="409">
        <f t="shared" si="8"/>
        <v>0</v>
      </c>
      <c r="L14" s="414">
        <v>0</v>
      </c>
      <c r="M14" s="415">
        <v>0</v>
      </c>
      <c r="N14" s="1066">
        <f t="shared" si="9"/>
        <v>0</v>
      </c>
      <c r="O14" s="412">
        <v>0</v>
      </c>
      <c r="P14" s="411">
        <v>0</v>
      </c>
      <c r="Q14" s="1066">
        <f t="shared" si="10"/>
        <v>0</v>
      </c>
      <c r="R14" s="414">
        <v>0</v>
      </c>
      <c r="S14" s="415">
        <v>0</v>
      </c>
      <c r="T14" s="409">
        <f t="shared" si="11"/>
        <v>0</v>
      </c>
      <c r="U14" s="412">
        <v>0</v>
      </c>
      <c r="V14" s="411">
        <v>0</v>
      </c>
      <c r="W14" s="1066">
        <f t="shared" si="12"/>
        <v>0</v>
      </c>
      <c r="X14" s="414">
        <v>0</v>
      </c>
      <c r="Y14" s="415">
        <v>0</v>
      </c>
      <c r="Z14" s="1066">
        <f t="shared" si="13"/>
        <v>0</v>
      </c>
      <c r="AA14" s="412">
        <v>0</v>
      </c>
      <c r="AB14" s="415">
        <v>0</v>
      </c>
      <c r="AC14" s="1066">
        <f t="shared" si="14"/>
        <v>0</v>
      </c>
      <c r="AD14" s="412">
        <v>0</v>
      </c>
      <c r="AE14" s="411">
        <v>0</v>
      </c>
      <c r="AF14" s="1066">
        <f t="shared" si="15"/>
        <v>0</v>
      </c>
      <c r="AG14" s="412">
        <v>0</v>
      </c>
      <c r="AH14" s="411">
        <v>0</v>
      </c>
      <c r="AI14" s="1066">
        <f t="shared" si="16"/>
        <v>0</v>
      </c>
      <c r="AJ14" s="414">
        <v>0</v>
      </c>
      <c r="AK14" s="415">
        <v>0</v>
      </c>
      <c r="AL14" s="623">
        <f t="shared" si="17"/>
        <v>66</v>
      </c>
      <c r="AM14" s="412">
        <v>35</v>
      </c>
      <c r="AN14" s="375">
        <v>31</v>
      </c>
    </row>
    <row r="15" spans="1:40" ht="60" customHeight="1">
      <c r="A15" s="3433"/>
      <c r="B15" s="4031"/>
      <c r="C15" s="4031"/>
      <c r="D15" s="1041" t="s">
        <v>1751</v>
      </c>
      <c r="E15" s="830">
        <f t="shared" si="4"/>
        <v>0</v>
      </c>
      <c r="F15" s="783">
        <f t="shared" si="5"/>
        <v>0</v>
      </c>
      <c r="G15" s="1060">
        <f t="shared" si="6"/>
        <v>0</v>
      </c>
      <c r="H15" s="1061">
        <f t="shared" si="7"/>
        <v>0</v>
      </c>
      <c r="I15" s="859">
        <v>0</v>
      </c>
      <c r="J15" s="1018">
        <v>0</v>
      </c>
      <c r="K15" s="830">
        <f t="shared" si="8"/>
        <v>0</v>
      </c>
      <c r="L15" s="783">
        <v>0</v>
      </c>
      <c r="M15" s="1018">
        <v>0</v>
      </c>
      <c r="N15" s="1062">
        <f t="shared" si="9"/>
        <v>0</v>
      </c>
      <c r="O15" s="1017">
        <v>0</v>
      </c>
      <c r="P15" s="703">
        <v>0</v>
      </c>
      <c r="Q15" s="1062">
        <f t="shared" si="10"/>
        <v>0</v>
      </c>
      <c r="R15" s="783">
        <v>0</v>
      </c>
      <c r="S15" s="1018">
        <v>0</v>
      </c>
      <c r="T15" s="830">
        <f t="shared" si="11"/>
        <v>0</v>
      </c>
      <c r="U15" s="1017">
        <v>0</v>
      </c>
      <c r="V15" s="703">
        <v>0</v>
      </c>
      <c r="W15" s="1062">
        <f t="shared" si="12"/>
        <v>0</v>
      </c>
      <c r="X15" s="783">
        <v>0</v>
      </c>
      <c r="Y15" s="1018">
        <v>0</v>
      </c>
      <c r="Z15" s="1062">
        <f t="shared" si="13"/>
        <v>0</v>
      </c>
      <c r="AA15" s="1017">
        <v>0</v>
      </c>
      <c r="AB15" s="1018">
        <v>0</v>
      </c>
      <c r="AC15" s="1062">
        <f t="shared" si="14"/>
        <v>0</v>
      </c>
      <c r="AD15" s="1017">
        <v>0</v>
      </c>
      <c r="AE15" s="703">
        <v>0</v>
      </c>
      <c r="AF15" s="1062">
        <f t="shared" si="15"/>
        <v>0</v>
      </c>
      <c r="AG15" s="1017">
        <v>0</v>
      </c>
      <c r="AH15" s="703">
        <v>0</v>
      </c>
      <c r="AI15" s="1062">
        <f t="shared" si="16"/>
        <v>0</v>
      </c>
      <c r="AJ15" s="783">
        <v>0</v>
      </c>
      <c r="AK15" s="1018">
        <v>0</v>
      </c>
      <c r="AL15" s="1063">
        <f t="shared" si="17"/>
        <v>0</v>
      </c>
      <c r="AM15" s="1017">
        <v>0</v>
      </c>
      <c r="AN15" s="861">
        <v>0</v>
      </c>
    </row>
    <row r="16" spans="1:40" ht="60" customHeight="1">
      <c r="A16" s="3433"/>
      <c r="B16" s="4031"/>
      <c r="C16" s="4033"/>
      <c r="D16" s="1041" t="s">
        <v>3027</v>
      </c>
      <c r="E16" s="409">
        <f t="shared" si="4"/>
        <v>22</v>
      </c>
      <c r="F16" s="414">
        <f>I16+L16+O16+R16+U16+X16+AA16+AD16+AJ16+AG16+AM16</f>
        <v>11</v>
      </c>
      <c r="G16" s="1064">
        <f t="shared" si="6"/>
        <v>11</v>
      </c>
      <c r="H16" s="1065">
        <f t="shared" si="7"/>
        <v>11</v>
      </c>
      <c r="I16" s="501">
        <v>5</v>
      </c>
      <c r="J16" s="642">
        <v>6</v>
      </c>
      <c r="K16" s="409">
        <f t="shared" si="8"/>
        <v>0</v>
      </c>
      <c r="L16" s="414">
        <v>0</v>
      </c>
      <c r="M16" s="415">
        <v>0</v>
      </c>
      <c r="N16" s="1066">
        <f t="shared" si="9"/>
        <v>0</v>
      </c>
      <c r="O16" s="412">
        <v>0</v>
      </c>
      <c r="P16" s="411">
        <v>0</v>
      </c>
      <c r="Q16" s="1066">
        <f t="shared" si="10"/>
        <v>0</v>
      </c>
      <c r="R16" s="414">
        <v>0</v>
      </c>
      <c r="S16" s="415">
        <v>0</v>
      </c>
      <c r="T16" s="409">
        <f t="shared" si="11"/>
        <v>0</v>
      </c>
      <c r="U16" s="412">
        <v>0</v>
      </c>
      <c r="V16" s="411">
        <v>0</v>
      </c>
      <c r="W16" s="1066">
        <f t="shared" si="12"/>
        <v>0</v>
      </c>
      <c r="X16" s="414">
        <v>0</v>
      </c>
      <c r="Y16" s="415">
        <v>0</v>
      </c>
      <c r="Z16" s="1066">
        <f t="shared" si="13"/>
        <v>0</v>
      </c>
      <c r="AA16" s="412">
        <v>0</v>
      </c>
      <c r="AB16" s="415">
        <v>0</v>
      </c>
      <c r="AC16" s="1066">
        <f t="shared" si="14"/>
        <v>0</v>
      </c>
      <c r="AD16" s="412">
        <v>0</v>
      </c>
      <c r="AE16" s="411">
        <v>0</v>
      </c>
      <c r="AF16" s="1066">
        <f t="shared" si="15"/>
        <v>0</v>
      </c>
      <c r="AG16" s="412">
        <v>0</v>
      </c>
      <c r="AH16" s="411">
        <v>0</v>
      </c>
      <c r="AI16" s="1066">
        <f t="shared" si="16"/>
        <v>0</v>
      </c>
      <c r="AJ16" s="414">
        <v>0</v>
      </c>
      <c r="AK16" s="415">
        <v>0</v>
      </c>
      <c r="AL16" s="623">
        <f t="shared" si="17"/>
        <v>11</v>
      </c>
      <c r="AM16" s="412">
        <v>6</v>
      </c>
      <c r="AN16" s="375">
        <v>5</v>
      </c>
    </row>
    <row r="17" spans="1:40" ht="60" customHeight="1">
      <c r="A17" s="3433"/>
      <c r="B17" s="4031"/>
      <c r="C17" s="3880" t="s">
        <v>1753</v>
      </c>
      <c r="D17" s="1042" t="s">
        <v>973</v>
      </c>
      <c r="E17" s="474">
        <f t="shared" ref="E17:AN17" si="18">SUM(E18:E21)</f>
        <v>846</v>
      </c>
      <c r="F17" s="498">
        <f t="shared" si="18"/>
        <v>424</v>
      </c>
      <c r="G17" s="1067">
        <f t="shared" si="18"/>
        <v>422</v>
      </c>
      <c r="H17" s="1068">
        <f t="shared" si="18"/>
        <v>660</v>
      </c>
      <c r="I17" s="478">
        <f t="shared" si="18"/>
        <v>331</v>
      </c>
      <c r="J17" s="477">
        <f t="shared" si="18"/>
        <v>329</v>
      </c>
      <c r="K17" s="474">
        <f t="shared" si="18"/>
        <v>0</v>
      </c>
      <c r="L17" s="498">
        <f t="shared" si="18"/>
        <v>0</v>
      </c>
      <c r="M17" s="500">
        <f t="shared" si="18"/>
        <v>0</v>
      </c>
      <c r="N17" s="1069">
        <f t="shared" si="18"/>
        <v>0</v>
      </c>
      <c r="O17" s="478">
        <f t="shared" si="18"/>
        <v>0</v>
      </c>
      <c r="P17" s="479">
        <f t="shared" si="18"/>
        <v>0</v>
      </c>
      <c r="Q17" s="1069">
        <f t="shared" si="18"/>
        <v>0</v>
      </c>
      <c r="R17" s="498">
        <f t="shared" si="18"/>
        <v>0</v>
      </c>
      <c r="S17" s="500">
        <f t="shared" si="18"/>
        <v>0</v>
      </c>
      <c r="T17" s="474">
        <f t="shared" si="18"/>
        <v>0</v>
      </c>
      <c r="U17" s="478">
        <f t="shared" si="18"/>
        <v>0</v>
      </c>
      <c r="V17" s="479">
        <f t="shared" si="18"/>
        <v>0</v>
      </c>
      <c r="W17" s="1069">
        <f t="shared" si="18"/>
        <v>0</v>
      </c>
      <c r="X17" s="498">
        <f t="shared" si="18"/>
        <v>0</v>
      </c>
      <c r="Y17" s="500">
        <f t="shared" si="18"/>
        <v>0</v>
      </c>
      <c r="Z17" s="1069">
        <f t="shared" si="18"/>
        <v>0</v>
      </c>
      <c r="AA17" s="478">
        <f t="shared" si="18"/>
        <v>0</v>
      </c>
      <c r="AB17" s="500">
        <f t="shared" si="18"/>
        <v>0</v>
      </c>
      <c r="AC17" s="1069">
        <f t="shared" si="18"/>
        <v>0</v>
      </c>
      <c r="AD17" s="478">
        <f t="shared" si="18"/>
        <v>0</v>
      </c>
      <c r="AE17" s="479">
        <f t="shared" si="18"/>
        <v>0</v>
      </c>
      <c r="AF17" s="1069">
        <f t="shared" ref="AF17:AH17" si="19">SUM(AF18:AF21)</f>
        <v>0</v>
      </c>
      <c r="AG17" s="478">
        <f t="shared" si="19"/>
        <v>0</v>
      </c>
      <c r="AH17" s="479">
        <f t="shared" si="19"/>
        <v>0</v>
      </c>
      <c r="AI17" s="1069">
        <f t="shared" si="18"/>
        <v>0</v>
      </c>
      <c r="AJ17" s="498">
        <f t="shared" si="18"/>
        <v>0</v>
      </c>
      <c r="AK17" s="500">
        <f t="shared" si="18"/>
        <v>0</v>
      </c>
      <c r="AL17" s="616">
        <f t="shared" si="18"/>
        <v>186</v>
      </c>
      <c r="AM17" s="478">
        <f t="shared" si="18"/>
        <v>93</v>
      </c>
      <c r="AN17" s="367">
        <f t="shared" si="18"/>
        <v>93</v>
      </c>
    </row>
    <row r="18" spans="1:40" ht="60" customHeight="1">
      <c r="A18" s="3433"/>
      <c r="B18" s="4031"/>
      <c r="C18" s="3881"/>
      <c r="D18" s="318" t="s">
        <v>3035</v>
      </c>
      <c r="E18" s="409">
        <f>F18+G18</f>
        <v>288</v>
      </c>
      <c r="F18" s="414">
        <f t="shared" ref="F18:F21" si="20">I18+L18+O18+R18+U18+X18+AA18+AD18+AJ18+AG18+AM18</f>
        <v>140</v>
      </c>
      <c r="G18" s="1064">
        <f t="shared" ref="G18:G21" si="21">J18+M18+P18+S18+V18+Y18+AB18+AE18+AK18+AH18+AN18</f>
        <v>148</v>
      </c>
      <c r="H18" s="1065">
        <f>I18+J18</f>
        <v>223</v>
      </c>
      <c r="I18" s="412">
        <v>106</v>
      </c>
      <c r="J18" s="501">
        <v>117</v>
      </c>
      <c r="K18" s="409">
        <f>L18+M18</f>
        <v>0</v>
      </c>
      <c r="L18" s="414">
        <v>0</v>
      </c>
      <c r="M18" s="415">
        <v>0</v>
      </c>
      <c r="N18" s="1066">
        <f>O18+P18</f>
        <v>0</v>
      </c>
      <c r="O18" s="412">
        <v>0</v>
      </c>
      <c r="P18" s="411">
        <v>0</v>
      </c>
      <c r="Q18" s="1066">
        <f>R18+S18</f>
        <v>0</v>
      </c>
      <c r="R18" s="414">
        <v>0</v>
      </c>
      <c r="S18" s="415">
        <v>0</v>
      </c>
      <c r="T18" s="409">
        <f>U18+V18</f>
        <v>0</v>
      </c>
      <c r="U18" s="412">
        <v>0</v>
      </c>
      <c r="V18" s="411">
        <v>0</v>
      </c>
      <c r="W18" s="1066">
        <f>X18+Y18</f>
        <v>0</v>
      </c>
      <c r="X18" s="414">
        <v>0</v>
      </c>
      <c r="Y18" s="415">
        <v>0</v>
      </c>
      <c r="Z18" s="1066">
        <f>AA18+AB18</f>
        <v>0</v>
      </c>
      <c r="AA18" s="412">
        <v>0</v>
      </c>
      <c r="AB18" s="415">
        <v>0</v>
      </c>
      <c r="AC18" s="1066">
        <f>AD18+AE18</f>
        <v>0</v>
      </c>
      <c r="AD18" s="412">
        <v>0</v>
      </c>
      <c r="AE18" s="411">
        <v>0</v>
      </c>
      <c r="AF18" s="1066">
        <f>AG18+AH18</f>
        <v>0</v>
      </c>
      <c r="AG18" s="412">
        <v>0</v>
      </c>
      <c r="AH18" s="411">
        <v>0</v>
      </c>
      <c r="AI18" s="1066">
        <f>AJ18+AK18</f>
        <v>0</v>
      </c>
      <c r="AJ18" s="414">
        <v>0</v>
      </c>
      <c r="AK18" s="415">
        <v>0</v>
      </c>
      <c r="AL18" s="623">
        <f>AM18+AN18</f>
        <v>65</v>
      </c>
      <c r="AM18" s="412">
        <v>34</v>
      </c>
      <c r="AN18" s="375">
        <v>31</v>
      </c>
    </row>
    <row r="19" spans="1:40" ht="60" customHeight="1">
      <c r="A19" s="3433"/>
      <c r="B19" s="4031"/>
      <c r="C19" s="3881"/>
      <c r="D19" s="318" t="s">
        <v>3032</v>
      </c>
      <c r="E19" s="409">
        <f>F19+G19</f>
        <v>240</v>
      </c>
      <c r="F19" s="414">
        <f t="shared" si="20"/>
        <v>119</v>
      </c>
      <c r="G19" s="1064">
        <f t="shared" si="21"/>
        <v>121</v>
      </c>
      <c r="H19" s="1065">
        <f>I19+J19</f>
        <v>189</v>
      </c>
      <c r="I19" s="412">
        <v>94</v>
      </c>
      <c r="J19" s="501">
        <v>95</v>
      </c>
      <c r="K19" s="409">
        <f>L19+M19</f>
        <v>0</v>
      </c>
      <c r="L19" s="414">
        <v>0</v>
      </c>
      <c r="M19" s="415">
        <v>0</v>
      </c>
      <c r="N19" s="1066">
        <f>O19+P19</f>
        <v>0</v>
      </c>
      <c r="O19" s="412">
        <v>0</v>
      </c>
      <c r="P19" s="411">
        <v>0</v>
      </c>
      <c r="Q19" s="1066">
        <f>R19+S19</f>
        <v>0</v>
      </c>
      <c r="R19" s="414">
        <v>0</v>
      </c>
      <c r="S19" s="415">
        <v>0</v>
      </c>
      <c r="T19" s="409">
        <f>U19+V19</f>
        <v>0</v>
      </c>
      <c r="U19" s="412">
        <v>0</v>
      </c>
      <c r="V19" s="411">
        <v>0</v>
      </c>
      <c r="W19" s="1066">
        <f>X19+Y19</f>
        <v>0</v>
      </c>
      <c r="X19" s="414">
        <v>0</v>
      </c>
      <c r="Y19" s="415">
        <v>0</v>
      </c>
      <c r="Z19" s="1066">
        <f>AA19+AB19</f>
        <v>0</v>
      </c>
      <c r="AA19" s="412">
        <v>0</v>
      </c>
      <c r="AB19" s="415">
        <v>0</v>
      </c>
      <c r="AC19" s="1066">
        <f>AD19+AE19</f>
        <v>0</v>
      </c>
      <c r="AD19" s="412">
        <v>0</v>
      </c>
      <c r="AE19" s="411">
        <v>0</v>
      </c>
      <c r="AF19" s="1066">
        <f>AG19+AH19</f>
        <v>0</v>
      </c>
      <c r="AG19" s="412">
        <v>0</v>
      </c>
      <c r="AH19" s="411">
        <v>0</v>
      </c>
      <c r="AI19" s="1066">
        <f>AJ19+AK19</f>
        <v>0</v>
      </c>
      <c r="AJ19" s="414">
        <v>0</v>
      </c>
      <c r="AK19" s="415">
        <v>0</v>
      </c>
      <c r="AL19" s="623">
        <f>AM19+AN19</f>
        <v>51</v>
      </c>
      <c r="AM19" s="412">
        <v>25</v>
      </c>
      <c r="AN19" s="375">
        <v>26</v>
      </c>
    </row>
    <row r="20" spans="1:40" ht="60" customHeight="1">
      <c r="A20" s="3433"/>
      <c r="B20" s="4031"/>
      <c r="C20" s="3881"/>
      <c r="D20" s="318" t="s">
        <v>3031</v>
      </c>
      <c r="E20" s="409">
        <f>F20+G20</f>
        <v>225</v>
      </c>
      <c r="F20" s="414">
        <f t="shared" si="20"/>
        <v>112</v>
      </c>
      <c r="G20" s="1064">
        <f t="shared" si="21"/>
        <v>113</v>
      </c>
      <c r="H20" s="1065">
        <f>I20+J20</f>
        <v>172</v>
      </c>
      <c r="I20" s="412">
        <v>86</v>
      </c>
      <c r="J20" s="501">
        <v>86</v>
      </c>
      <c r="K20" s="409">
        <f>L20+M20</f>
        <v>0</v>
      </c>
      <c r="L20" s="414">
        <v>0</v>
      </c>
      <c r="M20" s="415">
        <v>0</v>
      </c>
      <c r="N20" s="1066">
        <f>O20+P20</f>
        <v>0</v>
      </c>
      <c r="O20" s="412">
        <v>0</v>
      </c>
      <c r="P20" s="411">
        <v>0</v>
      </c>
      <c r="Q20" s="1066">
        <f>R20+S20</f>
        <v>0</v>
      </c>
      <c r="R20" s="414">
        <v>0</v>
      </c>
      <c r="S20" s="415">
        <v>0</v>
      </c>
      <c r="T20" s="409">
        <f>U20+V20</f>
        <v>0</v>
      </c>
      <c r="U20" s="412">
        <v>0</v>
      </c>
      <c r="V20" s="411">
        <v>0</v>
      </c>
      <c r="W20" s="1066">
        <f>X20+Y20</f>
        <v>0</v>
      </c>
      <c r="X20" s="414">
        <v>0</v>
      </c>
      <c r="Y20" s="415">
        <v>0</v>
      </c>
      <c r="Z20" s="1066">
        <f>AA20+AB20</f>
        <v>0</v>
      </c>
      <c r="AA20" s="412">
        <v>0</v>
      </c>
      <c r="AB20" s="415">
        <v>0</v>
      </c>
      <c r="AC20" s="1066">
        <f>AD20+AE20</f>
        <v>0</v>
      </c>
      <c r="AD20" s="412">
        <v>0</v>
      </c>
      <c r="AE20" s="411">
        <v>0</v>
      </c>
      <c r="AF20" s="1066">
        <f>AG20+AH20</f>
        <v>0</v>
      </c>
      <c r="AG20" s="412">
        <v>0</v>
      </c>
      <c r="AH20" s="411">
        <v>0</v>
      </c>
      <c r="AI20" s="1066">
        <f>AJ20+AK20</f>
        <v>0</v>
      </c>
      <c r="AJ20" s="414">
        <v>0</v>
      </c>
      <c r="AK20" s="415">
        <v>0</v>
      </c>
      <c r="AL20" s="623">
        <f>AM20+AN20</f>
        <v>53</v>
      </c>
      <c r="AM20" s="412">
        <v>26</v>
      </c>
      <c r="AN20" s="375">
        <v>27</v>
      </c>
    </row>
    <row r="21" spans="1:40" ht="60" customHeight="1">
      <c r="A21" s="3588"/>
      <c r="B21" s="4032"/>
      <c r="C21" s="3958"/>
      <c r="D21" s="1013" t="s">
        <v>1241</v>
      </c>
      <c r="E21" s="503">
        <f>F21+G21</f>
        <v>93</v>
      </c>
      <c r="F21" s="507">
        <f t="shared" si="20"/>
        <v>53</v>
      </c>
      <c r="G21" s="1073">
        <f t="shared" si="21"/>
        <v>40</v>
      </c>
      <c r="H21" s="1074">
        <f>I21+J21</f>
        <v>76</v>
      </c>
      <c r="I21" s="506">
        <v>45</v>
      </c>
      <c r="J21" s="505">
        <v>31</v>
      </c>
      <c r="K21" s="503">
        <f>L21+M21</f>
        <v>0</v>
      </c>
      <c r="L21" s="507">
        <v>0</v>
      </c>
      <c r="M21" s="509">
        <v>0</v>
      </c>
      <c r="N21" s="1075">
        <f>O21+P21</f>
        <v>0</v>
      </c>
      <c r="O21" s="506">
        <v>0</v>
      </c>
      <c r="P21" s="681">
        <v>0</v>
      </c>
      <c r="Q21" s="1075">
        <f>R21+S21</f>
        <v>0</v>
      </c>
      <c r="R21" s="507">
        <v>0</v>
      </c>
      <c r="S21" s="509">
        <v>0</v>
      </c>
      <c r="T21" s="503">
        <f>U21+V21</f>
        <v>0</v>
      </c>
      <c r="U21" s="506">
        <v>0</v>
      </c>
      <c r="V21" s="681">
        <v>0</v>
      </c>
      <c r="W21" s="1075">
        <f>X21+Y21</f>
        <v>0</v>
      </c>
      <c r="X21" s="507">
        <v>0</v>
      </c>
      <c r="Y21" s="509">
        <v>0</v>
      </c>
      <c r="Z21" s="1075">
        <f>AA21+AB21</f>
        <v>0</v>
      </c>
      <c r="AA21" s="506">
        <v>0</v>
      </c>
      <c r="AB21" s="509">
        <v>0</v>
      </c>
      <c r="AC21" s="1075">
        <f>AD21+AE21</f>
        <v>0</v>
      </c>
      <c r="AD21" s="506">
        <v>0</v>
      </c>
      <c r="AE21" s="681">
        <v>0</v>
      </c>
      <c r="AF21" s="1075">
        <f>AG21+AH21</f>
        <v>0</v>
      </c>
      <c r="AG21" s="506">
        <v>0</v>
      </c>
      <c r="AH21" s="681">
        <v>0</v>
      </c>
      <c r="AI21" s="1075">
        <f>AJ21+AK21</f>
        <v>0</v>
      </c>
      <c r="AJ21" s="507">
        <v>0</v>
      </c>
      <c r="AK21" s="509">
        <v>0</v>
      </c>
      <c r="AL21" s="680">
        <f>AM21+AN21</f>
        <v>17</v>
      </c>
      <c r="AM21" s="506">
        <v>8</v>
      </c>
      <c r="AN21" s="389">
        <v>9</v>
      </c>
    </row>
    <row r="22" spans="1:40" ht="84" customHeight="1"/>
    <row r="23" spans="1:40" ht="96.75" customHeight="1"/>
    <row r="24" spans="1:40" ht="21" customHeight="1"/>
    <row r="25" spans="1:40" ht="21" customHeight="1"/>
    <row r="26" spans="1:40" ht="21" customHeight="1"/>
    <row r="27" spans="1:40" ht="21" customHeight="1"/>
    <row r="28" spans="1:40" ht="22.5" customHeight="1"/>
  </sheetData>
  <mergeCells count="20">
    <mergeCell ref="A2:D3"/>
    <mergeCell ref="E2:G2"/>
    <mergeCell ref="A4:A21"/>
    <mergeCell ref="B4:B12"/>
    <mergeCell ref="C4:C7"/>
    <mergeCell ref="C8:C12"/>
    <mergeCell ref="B13:B21"/>
    <mergeCell ref="C13:C16"/>
    <mergeCell ref="C17:C21"/>
    <mergeCell ref="H2:J2"/>
    <mergeCell ref="K2:M2"/>
    <mergeCell ref="N2:P2"/>
    <mergeCell ref="AI2:AK2"/>
    <mergeCell ref="AL2:AN2"/>
    <mergeCell ref="Q2:S2"/>
    <mergeCell ref="T2:V2"/>
    <mergeCell ref="W2:Y2"/>
    <mergeCell ref="Z2:AB2"/>
    <mergeCell ref="AC2:AE2"/>
    <mergeCell ref="AF2:AH2"/>
  </mergeCells>
  <phoneticPr fontId="2"/>
  <pageMargins left="0.59055118110236227" right="0.59055118110236227" top="0.47244094488188981" bottom="0.39370078740157483" header="0.39370078740157483" footer="0.19685039370078741"/>
  <pageSetup paperSize="9" scale="61" fitToWidth="2" pageOrder="overThenDown" orientation="portrait" blackAndWhite="1" r:id="rId1"/>
  <headerFooter differentOddEven="1" alignWithMargins="0">
    <oddFooter>&amp;C&amp;16 28</oddFooter>
    <evenHeader>&amp;R&amp;12－高等学校－</evenHeader>
    <evenFooter>&amp;C&amp;16 29</evenFooter>
  </headerFooter>
  <colBreaks count="1" manualBreakCount="1">
    <brk id="19"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A1:AO60"/>
  <sheetViews>
    <sheetView showGridLines="0" view="pageBreakPreview" topLeftCell="A2" zoomScale="80" zoomScaleNormal="100" zoomScaleSheetLayoutView="80" workbookViewId="0">
      <pane xSplit="7" ySplit="2" topLeftCell="T25" activePane="bottomRight" state="frozen"/>
      <selection activeCell="AO22" sqref="AO22"/>
      <selection pane="topRight" activeCell="AO22" sqref="AO22"/>
      <selection pane="bottomLeft" activeCell="AO22" sqref="AO22"/>
      <selection pane="bottomRight" activeCell="AC8" sqref="AC8"/>
    </sheetView>
  </sheetViews>
  <sheetFormatPr defaultColWidth="9" defaultRowHeight="13.5"/>
  <cols>
    <col min="1" max="3" width="3.625" style="320" customWidth="1"/>
    <col min="4" max="4" width="16.625" style="320" customWidth="1"/>
    <col min="5" max="16" width="8.625" style="320" customWidth="1"/>
    <col min="17" max="18" width="2.625" style="320" customWidth="1"/>
    <col min="19" max="20" width="4.625" style="320" customWidth="1"/>
    <col min="21" max="37" width="8.625" style="320" customWidth="1"/>
    <col min="38" max="38" width="7.625" style="320" customWidth="1"/>
    <col min="39" max="41" width="6.75" style="320" customWidth="1"/>
    <col min="42" max="42" width="6.75" style="103" customWidth="1"/>
    <col min="43" max="43" width="10.625" style="103" customWidth="1"/>
    <col min="44" max="44" width="5" style="103" customWidth="1"/>
    <col min="45" max="45" width="4.875" style="103" customWidth="1"/>
    <col min="46" max="46" width="5" style="103" customWidth="1"/>
    <col min="47" max="47" width="4.875" style="103" customWidth="1"/>
    <col min="48" max="49" width="5.25" style="103" customWidth="1"/>
    <col min="50" max="50" width="5" style="103" customWidth="1"/>
    <col min="51" max="51" width="4.875" style="103" customWidth="1"/>
    <col min="52" max="52" width="5.125" style="103" customWidth="1"/>
    <col min="53" max="53" width="5.25" style="103" customWidth="1"/>
    <col min="54" max="54" width="5.375" style="103" customWidth="1"/>
    <col min="55" max="55" width="4.75" style="103" customWidth="1"/>
    <col min="56" max="56" width="4.875" style="103" customWidth="1"/>
    <col min="57" max="57" width="9" style="103" customWidth="1"/>
    <col min="58" max="16384" width="9" style="103"/>
  </cols>
  <sheetData>
    <row r="1" spans="1:38" ht="15.75" customHeight="1" thickBot="1">
      <c r="D1" s="1076"/>
      <c r="AK1" s="511"/>
    </row>
    <row r="2" spans="1:38" ht="60" customHeight="1">
      <c r="A2" s="3442" t="s">
        <v>2068</v>
      </c>
      <c r="B2" s="3302"/>
      <c r="C2" s="3302"/>
      <c r="D2" s="3303"/>
      <c r="E2" s="3266" t="s">
        <v>1630</v>
      </c>
      <c r="F2" s="3267"/>
      <c r="G2" s="3773"/>
      <c r="H2" s="3267" t="s">
        <v>1737</v>
      </c>
      <c r="I2" s="3267"/>
      <c r="J2" s="3268"/>
      <c r="K2" s="3266" t="s">
        <v>1740</v>
      </c>
      <c r="L2" s="3267"/>
      <c r="M2" s="3268"/>
      <c r="N2" s="3266" t="s">
        <v>723</v>
      </c>
      <c r="O2" s="3267"/>
      <c r="P2" s="3268"/>
      <c r="Q2" s="273"/>
      <c r="R2" s="273"/>
      <c r="S2" s="3266" t="s">
        <v>1418</v>
      </c>
      <c r="T2" s="3267"/>
      <c r="U2" s="3267"/>
      <c r="V2" s="3268"/>
      <c r="W2" s="3266" t="s">
        <v>562</v>
      </c>
      <c r="X2" s="3267"/>
      <c r="Y2" s="3268"/>
      <c r="Z2" s="3266" t="s">
        <v>1206</v>
      </c>
      <c r="AA2" s="3267"/>
      <c r="AB2" s="3268"/>
      <c r="AC2" s="3266" t="s">
        <v>5192</v>
      </c>
      <c r="AD2" s="3267"/>
      <c r="AE2" s="3268"/>
      <c r="AF2" s="4050" t="s">
        <v>5214</v>
      </c>
      <c r="AG2" s="4026"/>
      <c r="AH2" s="4027"/>
      <c r="AI2" s="3266" t="s">
        <v>1575</v>
      </c>
      <c r="AJ2" s="3267"/>
      <c r="AK2" s="3271"/>
    </row>
    <row r="3" spans="1:38" ht="60" customHeight="1">
      <c r="A3" s="3446"/>
      <c r="B3" s="3304"/>
      <c r="C3" s="3304"/>
      <c r="D3" s="3305"/>
      <c r="E3" s="725" t="s">
        <v>1239</v>
      </c>
      <c r="F3" s="723" t="s">
        <v>2918</v>
      </c>
      <c r="G3" s="1077" t="s">
        <v>2920</v>
      </c>
      <c r="H3" s="722" t="s">
        <v>1239</v>
      </c>
      <c r="I3" s="1078" t="s">
        <v>2918</v>
      </c>
      <c r="J3" s="724" t="s">
        <v>2920</v>
      </c>
      <c r="K3" s="968" t="s">
        <v>1239</v>
      </c>
      <c r="L3" s="723" t="s">
        <v>2918</v>
      </c>
      <c r="M3" s="792" t="s">
        <v>2920</v>
      </c>
      <c r="N3" s="725" t="s">
        <v>1239</v>
      </c>
      <c r="O3" s="1079" t="s">
        <v>2918</v>
      </c>
      <c r="P3" s="724" t="s">
        <v>2920</v>
      </c>
      <c r="Q3" s="273"/>
      <c r="R3" s="273"/>
      <c r="S3" s="3777" t="s">
        <v>1239</v>
      </c>
      <c r="T3" s="4042"/>
      <c r="U3" s="723" t="s">
        <v>2918</v>
      </c>
      <c r="V3" s="1080" t="s">
        <v>2920</v>
      </c>
      <c r="W3" s="725" t="s">
        <v>1239</v>
      </c>
      <c r="X3" s="1078" t="s">
        <v>2918</v>
      </c>
      <c r="Y3" s="1080" t="s">
        <v>2920</v>
      </c>
      <c r="Z3" s="725" t="s">
        <v>1239</v>
      </c>
      <c r="AA3" s="1078" t="s">
        <v>2918</v>
      </c>
      <c r="AB3" s="1080" t="s">
        <v>2920</v>
      </c>
      <c r="AC3" s="725" t="s">
        <v>1239</v>
      </c>
      <c r="AD3" s="1078" t="s">
        <v>2918</v>
      </c>
      <c r="AE3" s="1080" t="s">
        <v>2920</v>
      </c>
      <c r="AF3" s="725" t="s">
        <v>1239</v>
      </c>
      <c r="AG3" s="723" t="s">
        <v>2918</v>
      </c>
      <c r="AH3" s="1080" t="s">
        <v>2920</v>
      </c>
      <c r="AI3" s="725" t="s">
        <v>1239</v>
      </c>
      <c r="AJ3" s="1078" t="s">
        <v>2918</v>
      </c>
      <c r="AK3" s="726" t="s">
        <v>2920</v>
      </c>
    </row>
    <row r="4" spans="1:38" ht="60" customHeight="1">
      <c r="A4" s="3441" t="s">
        <v>690</v>
      </c>
      <c r="B4" s="3880" t="s">
        <v>1702</v>
      </c>
      <c r="C4" s="3880" t="s">
        <v>190</v>
      </c>
      <c r="D4" s="723" t="s">
        <v>1750</v>
      </c>
      <c r="E4" s="623">
        <f>F4+G4</f>
        <v>7661</v>
      </c>
      <c r="F4" s="859">
        <f>I4+L4+O4+U4+X4+AA4+AG4+AD4+AJ4</f>
        <v>3995</v>
      </c>
      <c r="G4" s="1060">
        <f>J4+M4+P4+V4+Y4+AB4+AH4+AE4+AK4</f>
        <v>3666</v>
      </c>
      <c r="H4" s="1061">
        <f>I4+J4</f>
        <v>5983</v>
      </c>
      <c r="I4" s="1081">
        <v>3058</v>
      </c>
      <c r="J4" s="859">
        <v>2925</v>
      </c>
      <c r="K4" s="1063">
        <f>L4+M4</f>
        <v>485</v>
      </c>
      <c r="L4" s="859">
        <v>432</v>
      </c>
      <c r="M4" s="784">
        <v>53</v>
      </c>
      <c r="N4" s="1063">
        <f>O4+P4</f>
        <v>257</v>
      </c>
      <c r="O4" s="1081">
        <v>147</v>
      </c>
      <c r="P4" s="703">
        <v>110</v>
      </c>
      <c r="Q4" s="501"/>
      <c r="R4" s="501"/>
      <c r="S4" s="3987">
        <f>U4+V4</f>
        <v>381</v>
      </c>
      <c r="T4" s="4043">
        <f>U4+V4</f>
        <v>381</v>
      </c>
      <c r="U4" s="859">
        <v>106</v>
      </c>
      <c r="V4" s="1018">
        <v>275</v>
      </c>
      <c r="W4" s="1062">
        <f>X4+Y4</f>
        <v>79</v>
      </c>
      <c r="X4" s="1017">
        <v>3</v>
      </c>
      <c r="Y4" s="1018">
        <v>76</v>
      </c>
      <c r="Z4" s="1061">
        <f>AA4+AB4</f>
        <v>60</v>
      </c>
      <c r="AA4" s="1081">
        <v>39</v>
      </c>
      <c r="AB4" s="1018">
        <v>21</v>
      </c>
      <c r="AC4" s="1061">
        <f>AD4+AE4</f>
        <v>33</v>
      </c>
      <c r="AD4" s="1081">
        <v>7</v>
      </c>
      <c r="AE4" s="1018">
        <v>26</v>
      </c>
      <c r="AF4" s="1063">
        <f>AG4+AH4</f>
        <v>148</v>
      </c>
      <c r="AG4" s="783">
        <v>35</v>
      </c>
      <c r="AH4" s="1018">
        <v>113</v>
      </c>
      <c r="AI4" s="1061">
        <f>AJ4+AK4</f>
        <v>235</v>
      </c>
      <c r="AJ4" s="1081">
        <v>168</v>
      </c>
      <c r="AK4" s="861">
        <v>67</v>
      </c>
    </row>
    <row r="5" spans="1:38" ht="60" customHeight="1">
      <c r="A5" s="3433"/>
      <c r="B5" s="3881"/>
      <c r="C5" s="3881"/>
      <c r="D5" s="973" t="s">
        <v>3956</v>
      </c>
      <c r="E5" s="644">
        <f>F5+G5</f>
        <v>2546</v>
      </c>
      <c r="F5" s="501">
        <f>I5+L5+O5+U5+X5+AA5+AG5+AD5+AJ5</f>
        <v>1351</v>
      </c>
      <c r="G5" s="1064">
        <f>J5+M5+P5+V5+Y5+AB5+AH5+AE5+AK5</f>
        <v>1195</v>
      </c>
      <c r="H5" s="1065">
        <f>I5+J5</f>
        <v>1803</v>
      </c>
      <c r="I5" s="1082">
        <v>963</v>
      </c>
      <c r="J5" s="501">
        <v>840</v>
      </c>
      <c r="K5" s="623">
        <f>L5+M5</f>
        <v>216</v>
      </c>
      <c r="L5" s="501">
        <v>191</v>
      </c>
      <c r="M5" s="502">
        <v>25</v>
      </c>
      <c r="N5" s="623">
        <f>O5+P5</f>
        <v>129</v>
      </c>
      <c r="O5" s="1082">
        <v>62</v>
      </c>
      <c r="P5" s="639">
        <v>67</v>
      </c>
      <c r="Q5" s="501"/>
      <c r="R5" s="501"/>
      <c r="S5" s="3987">
        <f>U5+V5</f>
        <v>214</v>
      </c>
      <c r="T5" s="4043">
        <f>U5+V5</f>
        <v>214</v>
      </c>
      <c r="U5" s="501">
        <v>58</v>
      </c>
      <c r="V5" s="415">
        <v>156</v>
      </c>
      <c r="W5" s="1066">
        <f>X5+Y5</f>
        <v>38</v>
      </c>
      <c r="X5" s="412">
        <v>1</v>
      </c>
      <c r="Y5" s="415">
        <v>37</v>
      </c>
      <c r="Z5" s="1065">
        <f>AA5+AB5</f>
        <v>11</v>
      </c>
      <c r="AA5" s="1082">
        <v>6</v>
      </c>
      <c r="AB5" s="415">
        <v>5</v>
      </c>
      <c r="AC5" s="1065">
        <f>AD5+AE5</f>
        <v>18</v>
      </c>
      <c r="AD5" s="1082">
        <v>5</v>
      </c>
      <c r="AE5" s="415">
        <v>13</v>
      </c>
      <c r="AF5" s="623">
        <f>AG5+AH5</f>
        <v>62</v>
      </c>
      <c r="AG5" s="414">
        <v>15</v>
      </c>
      <c r="AH5" s="415">
        <v>47</v>
      </c>
      <c r="AI5" s="1065">
        <f>AJ5+AK5</f>
        <v>55</v>
      </c>
      <c r="AJ5" s="1082">
        <v>50</v>
      </c>
      <c r="AK5" s="375">
        <v>5</v>
      </c>
    </row>
    <row r="6" spans="1:38" ht="60" customHeight="1">
      <c r="A6" s="3433"/>
      <c r="B6" s="3881"/>
      <c r="C6" s="3881"/>
      <c r="D6" s="1041" t="s">
        <v>3968</v>
      </c>
      <c r="E6" s="1063">
        <f>F6+G6</f>
        <v>225</v>
      </c>
      <c r="F6" s="859">
        <f t="shared" ref="F6:F7" si="0">I6+L6+O6+U6+X6+AA6+AG6+AD6+AJ6</f>
        <v>175</v>
      </c>
      <c r="G6" s="1060">
        <f t="shared" ref="G6:G7" si="1">J6+M6+P6+V6+Y6+AB6+AH6+AE6+AK6</f>
        <v>50</v>
      </c>
      <c r="H6" s="1061">
        <f>I6+J6</f>
        <v>190</v>
      </c>
      <c r="I6" s="1081">
        <v>151</v>
      </c>
      <c r="J6" s="859">
        <v>39</v>
      </c>
      <c r="K6" s="1063">
        <f>L6+M6</f>
        <v>9</v>
      </c>
      <c r="L6" s="859">
        <v>8</v>
      </c>
      <c r="M6" s="784">
        <v>1</v>
      </c>
      <c r="N6" s="1063">
        <f>O6+P6</f>
        <v>10</v>
      </c>
      <c r="O6" s="1081">
        <v>5</v>
      </c>
      <c r="P6" s="703">
        <v>5</v>
      </c>
      <c r="Q6" s="501"/>
      <c r="R6" s="501"/>
      <c r="S6" s="3987">
        <f>U6+V6</f>
        <v>5</v>
      </c>
      <c r="T6" s="4043">
        <f>U6+V6</f>
        <v>5</v>
      </c>
      <c r="U6" s="859">
        <v>2</v>
      </c>
      <c r="V6" s="1018">
        <v>3</v>
      </c>
      <c r="W6" s="1062">
        <f>X6+Y6</f>
        <v>1</v>
      </c>
      <c r="X6" s="1017">
        <v>0</v>
      </c>
      <c r="Y6" s="1018">
        <v>1</v>
      </c>
      <c r="Z6" s="1061">
        <f>AA6+AB6</f>
        <v>0</v>
      </c>
      <c r="AA6" s="1081">
        <v>0</v>
      </c>
      <c r="AB6" s="1018">
        <v>0</v>
      </c>
      <c r="AC6" s="1061">
        <f>AD6+AE6</f>
        <v>0</v>
      </c>
      <c r="AD6" s="1081">
        <v>0</v>
      </c>
      <c r="AE6" s="1018">
        <v>0</v>
      </c>
      <c r="AF6" s="1063">
        <f>AG6+AH6</f>
        <v>1</v>
      </c>
      <c r="AG6" s="783">
        <v>0</v>
      </c>
      <c r="AH6" s="1018">
        <v>1</v>
      </c>
      <c r="AI6" s="1061">
        <f>AJ6+AK6</f>
        <v>9</v>
      </c>
      <c r="AJ6" s="1081">
        <v>9</v>
      </c>
      <c r="AK6" s="861">
        <v>0</v>
      </c>
    </row>
    <row r="7" spans="1:38" ht="60" customHeight="1">
      <c r="A7" s="3433"/>
      <c r="B7" s="3881"/>
      <c r="C7" s="3882"/>
      <c r="D7" s="1041" t="s">
        <v>3027</v>
      </c>
      <c r="E7" s="1063">
        <f>F7+G7</f>
        <v>3</v>
      </c>
      <c r="F7" s="859">
        <f t="shared" si="0"/>
        <v>2</v>
      </c>
      <c r="G7" s="1060">
        <f t="shared" si="1"/>
        <v>1</v>
      </c>
      <c r="H7" s="1061">
        <f>I7+J7</f>
        <v>3</v>
      </c>
      <c r="I7" s="1081">
        <v>2</v>
      </c>
      <c r="J7" s="859">
        <v>1</v>
      </c>
      <c r="K7" s="1063">
        <f>L7+M7</f>
        <v>0</v>
      </c>
      <c r="L7" s="859">
        <v>0</v>
      </c>
      <c r="M7" s="784">
        <v>0</v>
      </c>
      <c r="N7" s="1063">
        <f>O7+P7</f>
        <v>0</v>
      </c>
      <c r="O7" s="1081">
        <v>0</v>
      </c>
      <c r="P7" s="703">
        <v>0</v>
      </c>
      <c r="Q7" s="501"/>
      <c r="R7" s="501"/>
      <c r="S7" s="3987">
        <f>U7+V7</f>
        <v>0</v>
      </c>
      <c r="T7" s="4043">
        <f>U7+V7</f>
        <v>0</v>
      </c>
      <c r="U7" s="859">
        <v>0</v>
      </c>
      <c r="V7" s="1018">
        <v>0</v>
      </c>
      <c r="W7" s="1062">
        <f>X7+Y7</f>
        <v>0</v>
      </c>
      <c r="X7" s="1017">
        <v>0</v>
      </c>
      <c r="Y7" s="1018">
        <v>0</v>
      </c>
      <c r="Z7" s="1061">
        <f>AA7+AB7</f>
        <v>0</v>
      </c>
      <c r="AA7" s="1081">
        <v>0</v>
      </c>
      <c r="AB7" s="1018">
        <v>0</v>
      </c>
      <c r="AC7" s="1061">
        <f>AD7+AE7</f>
        <v>0</v>
      </c>
      <c r="AD7" s="1081">
        <v>0</v>
      </c>
      <c r="AE7" s="1018">
        <v>0</v>
      </c>
      <c r="AF7" s="1063">
        <f>AG7+AH7</f>
        <v>0</v>
      </c>
      <c r="AG7" s="783">
        <v>0</v>
      </c>
      <c r="AH7" s="1018">
        <v>0</v>
      </c>
      <c r="AI7" s="1061">
        <f>AJ7+AK7</f>
        <v>0</v>
      </c>
      <c r="AJ7" s="1081">
        <v>0</v>
      </c>
      <c r="AK7" s="861">
        <v>0</v>
      </c>
    </row>
    <row r="8" spans="1:38" ht="60" customHeight="1">
      <c r="A8" s="3433"/>
      <c r="B8" s="3881"/>
      <c r="C8" s="3880" t="s">
        <v>1753</v>
      </c>
      <c r="D8" s="977" t="s">
        <v>2552</v>
      </c>
      <c r="E8" s="1083">
        <f t="shared" ref="E8:P8" si="2">SUM(E9:E11)</f>
        <v>7518</v>
      </c>
      <c r="F8" s="461">
        <f t="shared" si="2"/>
        <v>3900</v>
      </c>
      <c r="G8" s="1084">
        <f t="shared" si="2"/>
        <v>3618</v>
      </c>
      <c r="H8" s="1085">
        <f t="shared" si="2"/>
        <v>5273</v>
      </c>
      <c r="I8" s="1086">
        <f t="shared" si="2"/>
        <v>2739</v>
      </c>
      <c r="J8" s="461">
        <f t="shared" si="2"/>
        <v>2534</v>
      </c>
      <c r="K8" s="1083">
        <f t="shared" si="2"/>
        <v>691</v>
      </c>
      <c r="L8" s="461">
        <f t="shared" si="2"/>
        <v>613</v>
      </c>
      <c r="M8" s="775">
        <f t="shared" si="2"/>
        <v>78</v>
      </c>
      <c r="N8" s="1083">
        <f t="shared" si="2"/>
        <v>338</v>
      </c>
      <c r="O8" s="1086">
        <f t="shared" si="2"/>
        <v>167</v>
      </c>
      <c r="P8" s="435">
        <f t="shared" si="2"/>
        <v>171</v>
      </c>
      <c r="Q8" s="501"/>
      <c r="R8" s="501"/>
      <c r="S8" s="3835">
        <f t="shared" ref="S8:AK8" si="3">SUM(S9:S11)</f>
        <v>600</v>
      </c>
      <c r="T8" s="4044">
        <f t="shared" si="3"/>
        <v>600</v>
      </c>
      <c r="U8" s="477">
        <f t="shared" si="3"/>
        <v>145</v>
      </c>
      <c r="V8" s="500">
        <f t="shared" si="3"/>
        <v>455</v>
      </c>
      <c r="W8" s="1069">
        <f t="shared" si="3"/>
        <v>143</v>
      </c>
      <c r="X8" s="478">
        <f t="shared" si="3"/>
        <v>4</v>
      </c>
      <c r="Y8" s="500">
        <f t="shared" si="3"/>
        <v>139</v>
      </c>
      <c r="Z8" s="1068">
        <f t="shared" si="3"/>
        <v>61</v>
      </c>
      <c r="AA8" s="1087">
        <f t="shared" si="3"/>
        <v>36</v>
      </c>
      <c r="AB8" s="500">
        <f t="shared" si="3"/>
        <v>25</v>
      </c>
      <c r="AC8" s="1068">
        <f t="shared" ref="AC8:AE8" si="4">SUM(AC9:AC11)</f>
        <v>65</v>
      </c>
      <c r="AD8" s="1087">
        <f t="shared" si="4"/>
        <v>18</v>
      </c>
      <c r="AE8" s="500">
        <f t="shared" si="4"/>
        <v>47</v>
      </c>
      <c r="AF8" s="616">
        <f t="shared" si="3"/>
        <v>182</v>
      </c>
      <c r="AG8" s="498">
        <f t="shared" si="3"/>
        <v>38</v>
      </c>
      <c r="AH8" s="500">
        <f t="shared" si="3"/>
        <v>144</v>
      </c>
      <c r="AI8" s="1068">
        <f t="shared" si="3"/>
        <v>165</v>
      </c>
      <c r="AJ8" s="1087">
        <f t="shared" si="3"/>
        <v>140</v>
      </c>
      <c r="AK8" s="367">
        <f t="shared" si="3"/>
        <v>25</v>
      </c>
    </row>
    <row r="9" spans="1:38" ht="60" customHeight="1">
      <c r="A9" s="3433"/>
      <c r="B9" s="3881"/>
      <c r="C9" s="3881"/>
      <c r="D9" s="318" t="s">
        <v>3907</v>
      </c>
      <c r="E9" s="623">
        <f>F9+G9</f>
        <v>2552</v>
      </c>
      <c r="F9" s="501">
        <f>I9+L9+O9+U9+X9+AA9+AG9+AD9+AJ9</f>
        <v>1355</v>
      </c>
      <c r="G9" s="1064">
        <f t="shared" ref="G9:G12" si="5">J9+M9+P9+V9+Y9+AB9+AH9+AE9+AK9</f>
        <v>1197</v>
      </c>
      <c r="H9" s="1065">
        <f>I9+J9</f>
        <v>1806</v>
      </c>
      <c r="I9" s="1082">
        <v>964</v>
      </c>
      <c r="J9" s="501">
        <v>842</v>
      </c>
      <c r="K9" s="623">
        <f>L9+M9</f>
        <v>217</v>
      </c>
      <c r="L9" s="501">
        <v>192</v>
      </c>
      <c r="M9" s="502">
        <v>25</v>
      </c>
      <c r="N9" s="623">
        <f>O9+P9</f>
        <v>129</v>
      </c>
      <c r="O9" s="1082">
        <v>62</v>
      </c>
      <c r="P9" s="411">
        <v>67</v>
      </c>
      <c r="Q9" s="501"/>
      <c r="R9" s="501"/>
      <c r="S9" s="3830">
        <f>U9+V9</f>
        <v>214</v>
      </c>
      <c r="T9" s="4045">
        <f>U9+V9</f>
        <v>214</v>
      </c>
      <c r="U9" s="501">
        <v>58</v>
      </c>
      <c r="V9" s="415">
        <v>156</v>
      </c>
      <c r="W9" s="1066">
        <f>X9+Y9</f>
        <v>38</v>
      </c>
      <c r="X9" s="412">
        <v>1</v>
      </c>
      <c r="Y9" s="415">
        <v>37</v>
      </c>
      <c r="Z9" s="1065">
        <f>AA9+AB9</f>
        <v>11</v>
      </c>
      <c r="AA9" s="1082">
        <v>6</v>
      </c>
      <c r="AB9" s="415">
        <v>5</v>
      </c>
      <c r="AC9" s="1065">
        <f>AD9+AE9</f>
        <v>19</v>
      </c>
      <c r="AD9" s="1082">
        <v>6</v>
      </c>
      <c r="AE9" s="415">
        <v>13</v>
      </c>
      <c r="AF9" s="623">
        <f>AG9+AH9</f>
        <v>63</v>
      </c>
      <c r="AG9" s="414">
        <v>16</v>
      </c>
      <c r="AH9" s="415">
        <v>47</v>
      </c>
      <c r="AI9" s="1065">
        <f>AJ9+AK9</f>
        <v>55</v>
      </c>
      <c r="AJ9" s="1082">
        <v>50</v>
      </c>
      <c r="AK9" s="375">
        <v>5</v>
      </c>
    </row>
    <row r="10" spans="1:38" ht="60" customHeight="1">
      <c r="A10" s="3433"/>
      <c r="B10" s="3881"/>
      <c r="C10" s="3881"/>
      <c r="D10" s="318" t="s">
        <v>3625</v>
      </c>
      <c r="E10" s="623">
        <f>F10+G10</f>
        <v>2470</v>
      </c>
      <c r="F10" s="501">
        <f t="shared" ref="F10:F12" si="6">I10+L10+O10+U10+X10+AA10+AG10+AD10+AJ10</f>
        <v>1274</v>
      </c>
      <c r="G10" s="1064">
        <f t="shared" si="5"/>
        <v>1196</v>
      </c>
      <c r="H10" s="1065">
        <f>I10+J10</f>
        <v>1722</v>
      </c>
      <c r="I10" s="1082">
        <v>895</v>
      </c>
      <c r="J10" s="501">
        <v>827</v>
      </c>
      <c r="K10" s="623">
        <f>L10+M10</f>
        <v>233</v>
      </c>
      <c r="L10" s="501">
        <v>211</v>
      </c>
      <c r="M10" s="502">
        <v>22</v>
      </c>
      <c r="N10" s="623">
        <f>O10+P10</f>
        <v>99</v>
      </c>
      <c r="O10" s="1082">
        <v>48</v>
      </c>
      <c r="P10" s="411">
        <v>51</v>
      </c>
      <c r="Q10" s="501"/>
      <c r="R10" s="501"/>
      <c r="S10" s="3482">
        <f>U10+V10</f>
        <v>195</v>
      </c>
      <c r="T10" s="4046">
        <f>U10+V10</f>
        <v>195</v>
      </c>
      <c r="U10" s="501">
        <v>45</v>
      </c>
      <c r="V10" s="415">
        <v>150</v>
      </c>
      <c r="W10" s="1066">
        <f>X10+Y10</f>
        <v>56</v>
      </c>
      <c r="X10" s="412">
        <v>2</v>
      </c>
      <c r="Y10" s="415">
        <v>54</v>
      </c>
      <c r="Z10" s="1065">
        <f>AA10+AB10</f>
        <v>28</v>
      </c>
      <c r="AA10" s="1082">
        <v>17</v>
      </c>
      <c r="AB10" s="415">
        <v>11</v>
      </c>
      <c r="AC10" s="1065">
        <f>AD10+AE10</f>
        <v>22</v>
      </c>
      <c r="AD10" s="1082">
        <v>7</v>
      </c>
      <c r="AE10" s="415">
        <v>15</v>
      </c>
      <c r="AF10" s="623">
        <f>AG10+AH10</f>
        <v>72</v>
      </c>
      <c r="AG10" s="414">
        <v>12</v>
      </c>
      <c r="AH10" s="415">
        <v>60</v>
      </c>
      <c r="AI10" s="1065">
        <f>AJ10+AK10</f>
        <v>43</v>
      </c>
      <c r="AJ10" s="1082">
        <v>37</v>
      </c>
      <c r="AK10" s="375">
        <v>6</v>
      </c>
    </row>
    <row r="11" spans="1:38" ht="60" customHeight="1">
      <c r="A11" s="3433"/>
      <c r="B11" s="3881"/>
      <c r="C11" s="3881"/>
      <c r="D11" s="321" t="s">
        <v>3909</v>
      </c>
      <c r="E11" s="623">
        <f>F11+G11</f>
        <v>2496</v>
      </c>
      <c r="F11" s="501">
        <f t="shared" si="6"/>
        <v>1271</v>
      </c>
      <c r="G11" s="1064">
        <f t="shared" si="5"/>
        <v>1225</v>
      </c>
      <c r="H11" s="1065">
        <f>I11+J11</f>
        <v>1745</v>
      </c>
      <c r="I11" s="1082">
        <v>880</v>
      </c>
      <c r="J11" s="501">
        <v>865</v>
      </c>
      <c r="K11" s="623">
        <f>L11+M11</f>
        <v>241</v>
      </c>
      <c r="L11" s="501">
        <v>210</v>
      </c>
      <c r="M11" s="502">
        <v>31</v>
      </c>
      <c r="N11" s="623">
        <f>O11+P11</f>
        <v>110</v>
      </c>
      <c r="O11" s="1082">
        <v>57</v>
      </c>
      <c r="P11" s="411">
        <v>53</v>
      </c>
      <c r="Q11" s="501"/>
      <c r="R11" s="501"/>
      <c r="S11" s="3467">
        <f>U11+V11</f>
        <v>191</v>
      </c>
      <c r="T11" s="4047">
        <f>U11+V11</f>
        <v>191</v>
      </c>
      <c r="U11" s="501">
        <v>42</v>
      </c>
      <c r="V11" s="415">
        <v>149</v>
      </c>
      <c r="W11" s="1066">
        <f>X11+Y11</f>
        <v>49</v>
      </c>
      <c r="X11" s="412">
        <v>1</v>
      </c>
      <c r="Y11" s="415">
        <v>48</v>
      </c>
      <c r="Z11" s="634">
        <f>AA11+AB11</f>
        <v>22</v>
      </c>
      <c r="AA11" s="1082">
        <v>13</v>
      </c>
      <c r="AB11" s="415">
        <v>9</v>
      </c>
      <c r="AC11" s="634">
        <f>AD11+AE11</f>
        <v>24</v>
      </c>
      <c r="AD11" s="1082">
        <v>5</v>
      </c>
      <c r="AE11" s="415">
        <v>19</v>
      </c>
      <c r="AF11" s="623">
        <f>AG11+AH11</f>
        <v>47</v>
      </c>
      <c r="AG11" s="414">
        <v>10</v>
      </c>
      <c r="AH11" s="415">
        <v>37</v>
      </c>
      <c r="AI11" s="1065">
        <f>AJ11+AK11</f>
        <v>67</v>
      </c>
      <c r="AJ11" s="1082">
        <v>53</v>
      </c>
      <c r="AK11" s="375">
        <v>14</v>
      </c>
    </row>
    <row r="12" spans="1:38" ht="60" customHeight="1" thickBot="1">
      <c r="A12" s="3433"/>
      <c r="B12" s="3881"/>
      <c r="C12" s="3881"/>
      <c r="D12" s="1088" t="s">
        <v>3957</v>
      </c>
      <c r="E12" s="644">
        <f>F12+G12</f>
        <v>142</v>
      </c>
      <c r="F12" s="400">
        <f t="shared" si="6"/>
        <v>32</v>
      </c>
      <c r="G12" s="1089">
        <f t="shared" si="5"/>
        <v>110</v>
      </c>
      <c r="H12" s="647">
        <f>I12+J12</f>
        <v>0</v>
      </c>
      <c r="I12" s="396">
        <v>0</v>
      </c>
      <c r="J12" s="400">
        <v>0</v>
      </c>
      <c r="K12" s="644">
        <f>L12+M12</f>
        <v>31</v>
      </c>
      <c r="L12" s="400">
        <v>29</v>
      </c>
      <c r="M12" s="399">
        <v>2</v>
      </c>
      <c r="N12" s="644">
        <f>O12+P12</f>
        <v>0</v>
      </c>
      <c r="O12" s="1090">
        <v>0</v>
      </c>
      <c r="P12" s="395">
        <v>0</v>
      </c>
      <c r="Q12" s="501"/>
      <c r="R12" s="501"/>
      <c r="S12" s="4048">
        <f>U12+V12</f>
        <v>0</v>
      </c>
      <c r="T12" s="4049">
        <f>U12+V12</f>
        <v>0</v>
      </c>
      <c r="U12" s="786">
        <v>0</v>
      </c>
      <c r="V12" s="1091">
        <v>0</v>
      </c>
      <c r="W12" s="1092">
        <f>X12+Y12</f>
        <v>111</v>
      </c>
      <c r="X12" s="1093">
        <v>3</v>
      </c>
      <c r="Y12" s="1091">
        <v>108</v>
      </c>
      <c r="Z12" s="1094">
        <f>AA12+AB12</f>
        <v>0</v>
      </c>
      <c r="AA12" s="1095">
        <v>0</v>
      </c>
      <c r="AB12" s="1091">
        <v>0</v>
      </c>
      <c r="AC12" s="1094">
        <f>AD12+AE12</f>
        <v>0</v>
      </c>
      <c r="AD12" s="1095">
        <v>0</v>
      </c>
      <c r="AE12" s="1091">
        <v>0</v>
      </c>
      <c r="AF12" s="752">
        <f>AG12+AH12</f>
        <v>0</v>
      </c>
      <c r="AG12" s="786">
        <v>0</v>
      </c>
      <c r="AH12" s="1091">
        <v>0</v>
      </c>
      <c r="AI12" s="1094">
        <f>AJ12+AK12</f>
        <v>0</v>
      </c>
      <c r="AJ12" s="1095">
        <v>0</v>
      </c>
      <c r="AK12" s="755">
        <v>0</v>
      </c>
    </row>
    <row r="13" spans="1:38" ht="60" customHeight="1" thickBot="1">
      <c r="A13" s="4051"/>
      <c r="B13" s="4053"/>
      <c r="C13" s="4056"/>
      <c r="D13" s="961"/>
      <c r="E13" s="1096"/>
      <c r="F13" s="1097"/>
      <c r="G13" s="1097"/>
      <c r="H13" s="1096"/>
      <c r="I13" s="1097"/>
      <c r="J13" s="1097"/>
      <c r="K13" s="1096"/>
      <c r="L13" s="1097"/>
      <c r="M13" s="1097"/>
      <c r="N13" s="1096"/>
      <c r="O13" s="1097"/>
      <c r="P13" s="1097"/>
      <c r="Q13" s="501"/>
      <c r="R13" s="501"/>
      <c r="S13" s="1098"/>
      <c r="T13" s="1099"/>
      <c r="U13" s="1099"/>
      <c r="V13" s="1099"/>
      <c r="W13" s="1099"/>
      <c r="X13" s="331"/>
      <c r="Y13" s="331"/>
      <c r="Z13" s="331"/>
      <c r="AA13" s="331"/>
      <c r="AB13" s="331"/>
      <c r="AC13" s="331"/>
      <c r="AD13" s="331"/>
      <c r="AE13" s="331"/>
      <c r="AI13" s="1100"/>
      <c r="AJ13" s="1100"/>
    </row>
    <row r="14" spans="1:38" ht="30" customHeight="1">
      <c r="A14" s="4052"/>
      <c r="B14" s="4054"/>
      <c r="C14" s="4057"/>
      <c r="D14" s="3840"/>
      <c r="E14" s="3820"/>
      <c r="F14" s="3484"/>
      <c r="G14" s="3484"/>
      <c r="H14" s="3820"/>
      <c r="I14" s="3484"/>
      <c r="J14" s="3484"/>
      <c r="K14" s="3820"/>
      <c r="L14" s="3484"/>
      <c r="M14" s="3484"/>
      <c r="N14" s="3820"/>
      <c r="O14" s="3484"/>
      <c r="P14" s="3484"/>
      <c r="Q14" s="501"/>
      <c r="R14" s="501"/>
      <c r="S14" s="4060" t="s">
        <v>3424</v>
      </c>
      <c r="T14" s="4061"/>
      <c r="U14" s="4061"/>
      <c r="V14" s="4061"/>
      <c r="W14" s="4062"/>
      <c r="X14" s="4063" t="s">
        <v>1239</v>
      </c>
      <c r="Y14" s="4064"/>
      <c r="Z14" s="4061" t="s">
        <v>5253</v>
      </c>
      <c r="AA14" s="4061"/>
      <c r="AB14" s="4037" t="s">
        <v>1529</v>
      </c>
      <c r="AC14" s="4038"/>
      <c r="AD14" s="4039" t="s">
        <v>5254</v>
      </c>
      <c r="AE14" s="4040"/>
      <c r="AF14" s="1101"/>
      <c r="AG14" s="3636"/>
      <c r="AH14" s="3636"/>
      <c r="AJ14" s="1102"/>
      <c r="AK14" s="273"/>
      <c r="AL14" s="273"/>
    </row>
    <row r="15" spans="1:38" ht="30" customHeight="1">
      <c r="A15" s="4052"/>
      <c r="B15" s="4054"/>
      <c r="C15" s="4057"/>
      <c r="D15" s="3840"/>
      <c r="E15" s="3820"/>
      <c r="F15" s="3484"/>
      <c r="G15" s="3484"/>
      <c r="H15" s="3820"/>
      <c r="I15" s="3484"/>
      <c r="J15" s="3484"/>
      <c r="K15" s="3820"/>
      <c r="L15" s="3484"/>
      <c r="M15" s="3484"/>
      <c r="N15" s="3820"/>
      <c r="O15" s="3484"/>
      <c r="P15" s="3484"/>
      <c r="S15" s="4065" t="s">
        <v>726</v>
      </c>
      <c r="T15" s="4068" t="s">
        <v>1702</v>
      </c>
      <c r="U15" s="3873" t="s">
        <v>1335</v>
      </c>
      <c r="V15" s="3874"/>
      <c r="W15" s="3875"/>
      <c r="X15" s="3931">
        <f t="shared" ref="X15:X21" si="7">Z15+AB15+AD15</f>
        <v>0</v>
      </c>
      <c r="Y15" s="4071"/>
      <c r="Z15" s="4072">
        <v>0</v>
      </c>
      <c r="AA15" s="4072"/>
      <c r="AB15" s="3935">
        <v>0</v>
      </c>
      <c r="AC15" s="3934"/>
      <c r="AD15" s="3935">
        <v>0</v>
      </c>
      <c r="AE15" s="4041"/>
      <c r="AF15" s="966"/>
      <c r="AG15" s="3354"/>
      <c r="AH15" s="3354"/>
      <c r="AJ15" s="1102"/>
      <c r="AK15" s="273"/>
      <c r="AL15" s="273"/>
    </row>
    <row r="16" spans="1:38" ht="30" customHeight="1">
      <c r="A16" s="4052"/>
      <c r="B16" s="4054"/>
      <c r="C16" s="4057"/>
      <c r="D16" s="4058"/>
      <c r="E16" s="3820"/>
      <c r="F16" s="3484"/>
      <c r="G16" s="3484"/>
      <c r="H16" s="3820"/>
      <c r="I16" s="3484"/>
      <c r="J16" s="3484"/>
      <c r="K16" s="3820"/>
      <c r="L16" s="3484"/>
      <c r="M16" s="3484"/>
      <c r="N16" s="3820"/>
      <c r="O16" s="3484"/>
      <c r="P16" s="3484"/>
      <c r="Q16" s="501"/>
      <c r="R16" s="501"/>
      <c r="S16" s="4066"/>
      <c r="T16" s="4069"/>
      <c r="U16" s="3635" t="s">
        <v>758</v>
      </c>
      <c r="V16" s="3636"/>
      <c r="W16" s="3637"/>
      <c r="X16" s="3352">
        <f t="shared" si="7"/>
        <v>0</v>
      </c>
      <c r="Y16" s="3353"/>
      <c r="Z16" s="3354">
        <v>0</v>
      </c>
      <c r="AA16" s="3354"/>
      <c r="AB16" s="3915">
        <v>0</v>
      </c>
      <c r="AC16" s="3916"/>
      <c r="AD16" s="3915">
        <v>0</v>
      </c>
      <c r="AE16" s="3357"/>
      <c r="AF16" s="966"/>
      <c r="AG16" s="3354"/>
      <c r="AH16" s="3354"/>
      <c r="AJ16" s="1102"/>
      <c r="AK16" s="273"/>
      <c r="AL16" s="273"/>
    </row>
    <row r="17" spans="1:38" ht="30" customHeight="1">
      <c r="A17" s="4052"/>
      <c r="B17" s="4054"/>
      <c r="C17" s="4057"/>
      <c r="D17" s="4058"/>
      <c r="E17" s="3820"/>
      <c r="F17" s="3484"/>
      <c r="G17" s="3484"/>
      <c r="H17" s="3820"/>
      <c r="I17" s="3484"/>
      <c r="J17" s="3484"/>
      <c r="K17" s="3820"/>
      <c r="L17" s="3484"/>
      <c r="M17" s="3484"/>
      <c r="N17" s="3820"/>
      <c r="O17" s="3484"/>
      <c r="P17" s="3484"/>
      <c r="Q17" s="501"/>
      <c r="S17" s="4066"/>
      <c r="T17" s="4070"/>
      <c r="U17" s="3638" t="s">
        <v>1665</v>
      </c>
      <c r="V17" s="3639"/>
      <c r="W17" s="3640"/>
      <c r="X17" s="3359">
        <f t="shared" si="7"/>
        <v>0</v>
      </c>
      <c r="Y17" s="3360"/>
      <c r="Z17" s="3361">
        <v>0</v>
      </c>
      <c r="AA17" s="3361"/>
      <c r="AB17" s="3920">
        <v>0</v>
      </c>
      <c r="AC17" s="3919"/>
      <c r="AD17" s="3920">
        <v>0</v>
      </c>
      <c r="AE17" s="3364"/>
      <c r="AF17" s="966"/>
      <c r="AG17" s="3354"/>
      <c r="AH17" s="3354"/>
      <c r="AI17" s="501"/>
      <c r="AJ17" s="501"/>
      <c r="AK17" s="501"/>
      <c r="AL17" s="501"/>
    </row>
    <row r="18" spans="1:38" ht="30" customHeight="1">
      <c r="A18" s="4052"/>
      <c r="B18" s="4054"/>
      <c r="C18" s="4057"/>
      <c r="D18" s="4058"/>
      <c r="E18" s="3820"/>
      <c r="F18" s="3484"/>
      <c r="G18" s="3484"/>
      <c r="H18" s="3820"/>
      <c r="I18" s="3484"/>
      <c r="J18" s="3484"/>
      <c r="K18" s="3820"/>
      <c r="L18" s="3484"/>
      <c r="M18" s="3484"/>
      <c r="N18" s="3820"/>
      <c r="O18" s="3484"/>
      <c r="P18" s="3484"/>
      <c r="Q18" s="501"/>
      <c r="R18" s="501"/>
      <c r="S18" s="4066"/>
      <c r="T18" s="4068" t="s">
        <v>1459</v>
      </c>
      <c r="U18" s="3873" t="s">
        <v>1335</v>
      </c>
      <c r="V18" s="3874"/>
      <c r="W18" s="3875"/>
      <c r="X18" s="3931">
        <f t="shared" si="7"/>
        <v>0</v>
      </c>
      <c r="Y18" s="4071"/>
      <c r="Z18" s="4072">
        <v>0</v>
      </c>
      <c r="AA18" s="4072"/>
      <c r="AB18" s="3935">
        <v>0</v>
      </c>
      <c r="AC18" s="3934"/>
      <c r="AD18" s="3935">
        <v>0</v>
      </c>
      <c r="AE18" s="4041"/>
      <c r="AF18" s="966"/>
      <c r="AG18" s="3354"/>
      <c r="AH18" s="3354"/>
      <c r="AI18" s="501"/>
      <c r="AJ18" s="501"/>
      <c r="AK18" s="501"/>
      <c r="AL18" s="501"/>
    </row>
    <row r="19" spans="1:38" ht="30" customHeight="1">
      <c r="A19" s="4052"/>
      <c r="B19" s="4054"/>
      <c r="C19" s="4057"/>
      <c r="D19" s="4058"/>
      <c r="E19" s="3820"/>
      <c r="F19" s="3484"/>
      <c r="G19" s="3484"/>
      <c r="H19" s="3820"/>
      <c r="I19" s="3484"/>
      <c r="J19" s="3484"/>
      <c r="K19" s="3820"/>
      <c r="L19" s="3484"/>
      <c r="M19" s="3484"/>
      <c r="N19" s="3820"/>
      <c r="O19" s="3484"/>
      <c r="P19" s="3484"/>
      <c r="S19" s="4066"/>
      <c r="T19" s="4069"/>
      <c r="U19" s="3635" t="s">
        <v>758</v>
      </c>
      <c r="V19" s="3636"/>
      <c r="W19" s="3637"/>
      <c r="X19" s="3352">
        <f t="shared" si="7"/>
        <v>0</v>
      </c>
      <c r="Y19" s="3353"/>
      <c r="Z19" s="3354">
        <v>0</v>
      </c>
      <c r="AA19" s="3354"/>
      <c r="AB19" s="3915">
        <v>0</v>
      </c>
      <c r="AC19" s="3916"/>
      <c r="AD19" s="3915">
        <v>0</v>
      </c>
      <c r="AE19" s="3357"/>
      <c r="AF19" s="966"/>
      <c r="AG19" s="3354"/>
      <c r="AH19" s="3354"/>
      <c r="AI19" s="501"/>
      <c r="AJ19" s="501"/>
      <c r="AK19" s="501"/>
      <c r="AL19" s="501"/>
    </row>
    <row r="20" spans="1:38" ht="30" customHeight="1">
      <c r="A20" s="4052"/>
      <c r="B20" s="4054"/>
      <c r="C20" s="4059"/>
      <c r="D20" s="3840"/>
      <c r="E20" s="3820"/>
      <c r="F20" s="3484"/>
      <c r="G20" s="3484"/>
      <c r="H20" s="3820"/>
      <c r="I20" s="3484"/>
      <c r="J20" s="3484"/>
      <c r="K20" s="3820"/>
      <c r="L20" s="3484"/>
      <c r="M20" s="3484"/>
      <c r="N20" s="3820"/>
      <c r="O20" s="3484"/>
      <c r="P20" s="3484"/>
      <c r="Q20" s="501"/>
      <c r="R20" s="501"/>
      <c r="S20" s="4066"/>
      <c r="T20" s="4069"/>
      <c r="U20" s="3635" t="s">
        <v>1665</v>
      </c>
      <c r="V20" s="3636"/>
      <c r="W20" s="3637"/>
      <c r="X20" s="3352">
        <f t="shared" si="7"/>
        <v>0</v>
      </c>
      <c r="Y20" s="3353"/>
      <c r="Z20" s="3354">
        <v>0</v>
      </c>
      <c r="AA20" s="3354"/>
      <c r="AB20" s="3915">
        <v>0</v>
      </c>
      <c r="AC20" s="3916"/>
      <c r="AD20" s="3915">
        <v>0</v>
      </c>
      <c r="AE20" s="3357"/>
      <c r="AF20" s="966"/>
      <c r="AG20" s="3354"/>
      <c r="AH20" s="3354"/>
      <c r="AI20" s="501"/>
      <c r="AJ20" s="501"/>
      <c r="AK20" s="501"/>
      <c r="AL20" s="501"/>
    </row>
    <row r="21" spans="1:38" ht="30" customHeight="1">
      <c r="A21" s="4052"/>
      <c r="B21" s="4054"/>
      <c r="C21" s="4059"/>
      <c r="D21" s="3840"/>
      <c r="E21" s="3820"/>
      <c r="F21" s="3484"/>
      <c r="G21" s="3484"/>
      <c r="H21" s="3820"/>
      <c r="I21" s="3484"/>
      <c r="J21" s="3484"/>
      <c r="K21" s="3820"/>
      <c r="L21" s="3484"/>
      <c r="M21" s="3484"/>
      <c r="N21" s="3820"/>
      <c r="O21" s="3484"/>
      <c r="P21" s="3484"/>
      <c r="S21" s="4067"/>
      <c r="T21" s="4070"/>
      <c r="U21" s="3638" t="s">
        <v>1672</v>
      </c>
      <c r="V21" s="3639"/>
      <c r="W21" s="3640"/>
      <c r="X21" s="3359">
        <f t="shared" si="7"/>
        <v>0</v>
      </c>
      <c r="Y21" s="3360"/>
      <c r="Z21" s="3361">
        <v>0</v>
      </c>
      <c r="AA21" s="3361"/>
      <c r="AB21" s="3920">
        <v>0</v>
      </c>
      <c r="AC21" s="3919"/>
      <c r="AD21" s="3920">
        <v>0</v>
      </c>
      <c r="AE21" s="3364"/>
      <c r="AF21" s="966"/>
      <c r="AG21" s="3354"/>
      <c r="AH21" s="3354"/>
      <c r="AI21" s="501"/>
      <c r="AJ21" s="501"/>
      <c r="AK21" s="501"/>
      <c r="AL21" s="501"/>
    </row>
    <row r="22" spans="1:38" ht="30" customHeight="1" thickBot="1">
      <c r="A22" s="4052"/>
      <c r="B22" s="4055"/>
      <c r="C22" s="4059"/>
      <c r="D22" s="4073"/>
      <c r="E22" s="3820"/>
      <c r="F22" s="3484"/>
      <c r="G22" s="3484"/>
      <c r="H22" s="3820"/>
      <c r="I22" s="3484"/>
      <c r="J22" s="3484"/>
      <c r="K22" s="3820"/>
      <c r="L22" s="3484"/>
      <c r="M22" s="3484"/>
      <c r="N22" s="3820"/>
      <c r="O22" s="3484"/>
      <c r="P22" s="3484"/>
      <c r="Q22" s="501"/>
      <c r="R22" s="501"/>
      <c r="S22" s="4078" t="s">
        <v>1733</v>
      </c>
      <c r="T22" s="4079"/>
      <c r="U22" s="4079"/>
      <c r="V22" s="4079"/>
      <c r="W22" s="4080"/>
      <c r="X22" s="4081">
        <f>Z22+AB22+AD22</f>
        <v>32</v>
      </c>
      <c r="Y22" s="4082"/>
      <c r="Z22" s="4083">
        <v>13</v>
      </c>
      <c r="AA22" s="4083"/>
      <c r="AB22" s="4084">
        <v>0</v>
      </c>
      <c r="AC22" s="4085"/>
      <c r="AD22" s="4084">
        <v>19</v>
      </c>
      <c r="AE22" s="4086"/>
      <c r="AF22" s="966"/>
      <c r="AG22" s="3354"/>
      <c r="AH22" s="3354"/>
      <c r="AI22" s="501"/>
      <c r="AJ22" s="501"/>
      <c r="AK22" s="501"/>
      <c r="AL22" s="501"/>
    </row>
    <row r="23" spans="1:38" ht="30" customHeight="1">
      <c r="A23" s="4052"/>
      <c r="B23" s="4055"/>
      <c r="C23" s="4059"/>
      <c r="D23" s="4073"/>
      <c r="E23" s="3820"/>
      <c r="F23" s="3484"/>
      <c r="G23" s="3484"/>
      <c r="H23" s="3820"/>
      <c r="I23" s="4074"/>
      <c r="J23" s="4074"/>
      <c r="K23" s="4075"/>
      <c r="L23" s="4074"/>
      <c r="M23" s="4074"/>
      <c r="N23" s="4075"/>
      <c r="O23" s="4074"/>
      <c r="P23" s="4074"/>
      <c r="S23" s="756"/>
      <c r="U23" s="1103"/>
      <c r="V23" s="1103"/>
      <c r="W23" s="274"/>
      <c r="X23" s="501"/>
      <c r="Y23" s="501"/>
      <c r="Z23" s="501"/>
      <c r="AA23" s="501"/>
      <c r="AF23" s="1103"/>
      <c r="AG23" s="1103"/>
      <c r="AH23" s="274"/>
      <c r="AI23" s="501"/>
      <c r="AJ23" s="501"/>
      <c r="AK23" s="501"/>
      <c r="AL23" s="501"/>
    </row>
    <row r="24" spans="1:38" ht="60" customHeight="1">
      <c r="A24" s="4052"/>
      <c r="B24" s="4055"/>
      <c r="C24" s="4059"/>
      <c r="D24" s="273"/>
      <c r="E24" s="1066"/>
      <c r="F24" s="501"/>
      <c r="G24" s="501"/>
      <c r="H24" s="1066"/>
      <c r="I24" s="501"/>
      <c r="J24" s="501"/>
      <c r="K24" s="1066"/>
      <c r="L24" s="501"/>
      <c r="M24" s="501"/>
      <c r="N24" s="1066"/>
      <c r="O24" s="501"/>
      <c r="P24" s="501"/>
      <c r="Q24" s="501"/>
      <c r="R24" s="501"/>
      <c r="S24" s="501"/>
      <c r="U24" s="1103"/>
      <c r="V24" s="1103"/>
      <c r="W24" s="274"/>
      <c r="X24" s="501"/>
      <c r="Y24" s="501"/>
      <c r="Z24" s="501"/>
      <c r="AA24" s="501"/>
      <c r="AF24" s="1103"/>
      <c r="AG24" s="1103"/>
      <c r="AH24" s="274"/>
      <c r="AI24" s="501"/>
      <c r="AJ24" s="501"/>
      <c r="AK24" s="501"/>
      <c r="AL24" s="501"/>
    </row>
    <row r="25" spans="1:38" ht="60" customHeight="1">
      <c r="A25" s="4052"/>
      <c r="B25" s="4054"/>
      <c r="C25" s="4059"/>
      <c r="D25" s="273"/>
      <c r="E25" s="1066"/>
      <c r="F25" s="501"/>
      <c r="G25" s="501"/>
      <c r="H25" s="1066"/>
      <c r="I25" s="501"/>
      <c r="J25" s="501"/>
      <c r="K25" s="1066"/>
      <c r="L25" s="501"/>
      <c r="M25" s="501"/>
      <c r="N25" s="1066"/>
      <c r="O25" s="501"/>
      <c r="P25" s="501"/>
      <c r="Q25" s="501"/>
      <c r="R25" s="501"/>
      <c r="S25" s="501"/>
      <c r="U25" s="1103"/>
      <c r="V25" s="1103"/>
      <c r="W25" s="274"/>
      <c r="X25" s="501"/>
      <c r="Y25" s="501"/>
      <c r="Z25" s="501"/>
      <c r="AA25" s="501"/>
      <c r="AF25" s="1103"/>
      <c r="AG25" s="1103"/>
      <c r="AH25" s="274"/>
      <c r="AI25" s="501"/>
      <c r="AJ25" s="501"/>
      <c r="AK25" s="501"/>
      <c r="AL25" s="501"/>
    </row>
    <row r="26" spans="1:38" ht="60" customHeight="1">
      <c r="A26" s="4052"/>
      <c r="B26" s="4054"/>
      <c r="C26" s="4059"/>
      <c r="D26" s="273"/>
      <c r="E26" s="1066"/>
      <c r="F26" s="501"/>
      <c r="G26" s="501"/>
      <c r="H26" s="1066"/>
      <c r="I26" s="501"/>
      <c r="J26" s="501"/>
      <c r="K26" s="1066"/>
      <c r="L26" s="501"/>
      <c r="M26" s="501"/>
      <c r="N26" s="1066"/>
      <c r="O26" s="501"/>
      <c r="P26" s="501"/>
      <c r="Q26" s="501"/>
      <c r="R26" s="501"/>
      <c r="S26" s="501"/>
      <c r="U26" s="1103"/>
      <c r="V26" s="1103"/>
      <c r="W26" s="274"/>
      <c r="X26" s="501"/>
      <c r="Y26" s="501"/>
      <c r="Z26" s="501"/>
      <c r="AA26" s="501"/>
      <c r="AF26" s="1103"/>
      <c r="AG26" s="1103"/>
      <c r="AH26" s="274"/>
      <c r="AI26" s="501"/>
      <c r="AJ26" s="501"/>
      <c r="AK26" s="501"/>
      <c r="AL26" s="501"/>
    </row>
    <row r="27" spans="1:38" ht="22.5" customHeight="1">
      <c r="A27" s="1104"/>
      <c r="B27" s="1104"/>
      <c r="C27" s="1104"/>
      <c r="D27" s="274"/>
      <c r="E27" s="501"/>
      <c r="F27" s="501"/>
      <c r="G27" s="501"/>
      <c r="H27" s="501"/>
      <c r="I27" s="501"/>
      <c r="J27" s="501"/>
      <c r="K27" s="501"/>
      <c r="L27" s="501"/>
      <c r="M27" s="501"/>
      <c r="N27" s="501"/>
      <c r="O27" s="501"/>
      <c r="P27" s="501"/>
      <c r="Q27" s="501"/>
      <c r="R27" s="501"/>
      <c r="S27" s="501"/>
      <c r="U27" s="3444"/>
      <c r="V27" s="3444"/>
      <c r="W27" s="3444"/>
      <c r="X27" s="501"/>
      <c r="Y27" s="501"/>
      <c r="Z27" s="501"/>
      <c r="AA27" s="501"/>
      <c r="AF27" s="1105"/>
      <c r="AG27" s="1105"/>
      <c r="AH27" s="274"/>
      <c r="AI27" s="501"/>
      <c r="AJ27" s="501"/>
      <c r="AK27" s="501"/>
      <c r="AL27" s="501"/>
    </row>
    <row r="28" spans="1:38" ht="22.5" customHeight="1">
      <c r="A28" s="1104"/>
      <c r="B28" s="1104"/>
      <c r="C28" s="1104"/>
      <c r="D28" s="274"/>
      <c r="E28" s="501"/>
      <c r="F28" s="501"/>
      <c r="G28" s="501"/>
      <c r="H28" s="501"/>
      <c r="I28" s="501"/>
      <c r="J28" s="501"/>
      <c r="K28" s="501"/>
      <c r="L28" s="501"/>
      <c r="M28" s="501"/>
      <c r="N28" s="501"/>
      <c r="O28" s="501"/>
      <c r="P28" s="501"/>
      <c r="Q28" s="501"/>
      <c r="R28" s="501"/>
      <c r="S28" s="501"/>
      <c r="AF28" s="1105"/>
      <c r="AG28" s="1105"/>
      <c r="AH28" s="274"/>
      <c r="AI28" s="501"/>
      <c r="AJ28" s="501"/>
      <c r="AK28" s="501"/>
      <c r="AL28" s="501"/>
    </row>
    <row r="29" spans="1:38" ht="22.5" customHeight="1">
      <c r="A29" s="1104"/>
      <c r="B29" s="1104"/>
      <c r="C29" s="1104"/>
      <c r="D29" s="274"/>
      <c r="E29" s="501"/>
      <c r="F29" s="501"/>
      <c r="G29" s="501"/>
      <c r="H29" s="501"/>
      <c r="I29" s="501"/>
      <c r="J29" s="501"/>
      <c r="K29" s="501"/>
      <c r="L29" s="501"/>
      <c r="M29" s="501"/>
      <c r="N29" s="501"/>
      <c r="O29" s="501"/>
      <c r="P29" s="501"/>
      <c r="Q29" s="501"/>
      <c r="R29" s="501"/>
      <c r="S29" s="501"/>
      <c r="U29" s="3444"/>
      <c r="V29" s="3444"/>
      <c r="W29" s="3444"/>
      <c r="X29" s="274"/>
      <c r="Y29" s="273"/>
      <c r="Z29" s="273"/>
      <c r="AA29" s="273"/>
      <c r="AF29" s="1105"/>
      <c r="AG29" s="1105"/>
      <c r="AH29" s="274"/>
      <c r="AI29" s="501"/>
      <c r="AJ29" s="501"/>
      <c r="AK29" s="501"/>
      <c r="AL29" s="501"/>
    </row>
    <row r="30" spans="1:38" ht="22.5" customHeight="1">
      <c r="A30" s="1104"/>
      <c r="B30" s="1104"/>
      <c r="C30" s="1104"/>
      <c r="D30" s="274"/>
      <c r="E30" s="501"/>
      <c r="F30" s="501"/>
      <c r="G30" s="501"/>
      <c r="H30" s="501"/>
      <c r="I30" s="501"/>
      <c r="J30" s="501"/>
      <c r="K30" s="501"/>
      <c r="L30" s="501"/>
      <c r="M30" s="501"/>
      <c r="N30" s="501"/>
      <c r="O30" s="501"/>
      <c r="P30" s="501"/>
      <c r="Q30" s="501"/>
      <c r="R30" s="501"/>
      <c r="S30" s="501"/>
      <c r="U30" s="4076"/>
      <c r="V30" s="4076"/>
      <c r="W30" s="274"/>
      <c r="X30" s="501"/>
      <c r="Y30" s="501"/>
      <c r="Z30" s="501"/>
      <c r="AA30" s="501"/>
      <c r="AF30" s="1105"/>
      <c r="AG30" s="1105"/>
      <c r="AH30" s="274"/>
      <c r="AI30" s="501"/>
      <c r="AJ30" s="501"/>
      <c r="AK30" s="501"/>
      <c r="AL30" s="501"/>
    </row>
    <row r="31" spans="1:38" ht="22.5" customHeight="1">
      <c r="A31" s="1104"/>
      <c r="B31" s="1104"/>
      <c r="C31" s="1104"/>
      <c r="D31" s="274"/>
      <c r="E31" s="501"/>
      <c r="F31" s="501"/>
      <c r="G31" s="501"/>
      <c r="H31" s="501"/>
      <c r="I31" s="501"/>
      <c r="J31" s="501"/>
      <c r="K31" s="501"/>
      <c r="L31" s="501"/>
      <c r="M31" s="501"/>
      <c r="N31" s="501"/>
      <c r="O31" s="501"/>
      <c r="P31" s="501"/>
      <c r="Q31" s="501"/>
      <c r="R31" s="501"/>
      <c r="S31" s="501"/>
      <c r="U31" s="4076"/>
      <c r="V31" s="4076"/>
      <c r="W31" s="274"/>
      <c r="X31" s="501"/>
      <c r="Y31" s="501"/>
      <c r="Z31" s="501"/>
      <c r="AA31" s="501"/>
      <c r="AF31" s="1105"/>
      <c r="AG31" s="1105"/>
      <c r="AH31" s="274"/>
      <c r="AI31" s="501"/>
      <c r="AJ31" s="501"/>
      <c r="AK31" s="501"/>
      <c r="AL31" s="501"/>
    </row>
    <row r="32" spans="1:38" ht="22.5" customHeight="1">
      <c r="A32" s="1104"/>
      <c r="B32" s="1104"/>
      <c r="C32" s="1104"/>
      <c r="D32" s="274"/>
      <c r="E32" s="501"/>
      <c r="F32" s="501"/>
      <c r="G32" s="501"/>
      <c r="H32" s="501"/>
      <c r="I32" s="501"/>
      <c r="J32" s="501"/>
      <c r="K32" s="501"/>
      <c r="L32" s="501"/>
      <c r="M32" s="501"/>
      <c r="N32" s="501"/>
      <c r="O32" s="501"/>
      <c r="P32" s="501"/>
      <c r="Q32" s="501"/>
      <c r="R32" s="501"/>
      <c r="S32" s="501"/>
      <c r="U32" s="4076"/>
      <c r="V32" s="4076"/>
      <c r="W32" s="274"/>
      <c r="X32" s="501"/>
      <c r="Y32" s="501"/>
      <c r="Z32" s="501"/>
      <c r="AA32" s="501"/>
      <c r="AF32" s="1105"/>
      <c r="AG32" s="1105"/>
      <c r="AH32" s="274"/>
      <c r="AI32" s="501"/>
      <c r="AJ32" s="501"/>
      <c r="AK32" s="501"/>
      <c r="AL32" s="501"/>
    </row>
    <row r="33" spans="1:38" ht="22.5" customHeight="1">
      <c r="A33" s="1104"/>
      <c r="B33" s="1104"/>
      <c r="C33" s="1104"/>
      <c r="D33" s="274"/>
      <c r="E33" s="501"/>
      <c r="F33" s="501"/>
      <c r="G33" s="501"/>
      <c r="H33" s="501"/>
      <c r="I33" s="501"/>
      <c r="J33" s="501"/>
      <c r="K33" s="501"/>
      <c r="L33" s="501"/>
      <c r="M33" s="501"/>
      <c r="N33" s="501"/>
      <c r="O33" s="501"/>
      <c r="P33" s="501"/>
      <c r="Q33" s="501"/>
      <c r="R33" s="501"/>
      <c r="S33" s="501"/>
      <c r="U33" s="4076"/>
      <c r="V33" s="4076"/>
      <c r="W33" s="274"/>
      <c r="X33" s="501"/>
      <c r="Y33" s="501"/>
      <c r="Z33" s="501"/>
      <c r="AA33" s="501"/>
      <c r="AF33" s="1105"/>
      <c r="AG33" s="1105"/>
      <c r="AH33" s="274"/>
      <c r="AI33" s="501"/>
      <c r="AJ33" s="501"/>
      <c r="AK33" s="501"/>
      <c r="AL33" s="501"/>
    </row>
    <row r="34" spans="1:38" ht="32.25" customHeight="1">
      <c r="U34" s="4076"/>
      <c r="V34" s="4076"/>
      <c r="W34" s="274"/>
      <c r="X34" s="501"/>
      <c r="Y34" s="501"/>
      <c r="Z34" s="501"/>
      <c r="AA34" s="501"/>
      <c r="AF34" s="3444"/>
      <c r="AG34" s="3444"/>
      <c r="AH34" s="3444"/>
      <c r="AI34" s="501"/>
      <c r="AJ34" s="501"/>
      <c r="AK34" s="501"/>
      <c r="AL34" s="501"/>
    </row>
    <row r="35" spans="1:38" ht="24.75" customHeight="1">
      <c r="U35" s="4076"/>
      <c r="V35" s="4076"/>
      <c r="W35" s="274"/>
      <c r="X35" s="501"/>
      <c r="Y35" s="501"/>
      <c r="Z35" s="501"/>
      <c r="AA35" s="501"/>
    </row>
    <row r="36" spans="1:38" ht="57" customHeight="1">
      <c r="U36" s="4076"/>
      <c r="V36" s="4076"/>
      <c r="W36" s="274"/>
      <c r="X36" s="501"/>
      <c r="Y36" s="501"/>
      <c r="Z36" s="501"/>
      <c r="AA36" s="501"/>
    </row>
    <row r="37" spans="1:38" ht="21" customHeight="1">
      <c r="U37" s="3444"/>
      <c r="V37" s="3444"/>
      <c r="W37" s="3444"/>
      <c r="X37" s="501"/>
      <c r="Y37" s="501"/>
      <c r="Z37" s="501"/>
      <c r="AA37" s="501"/>
    </row>
    <row r="38" spans="1:38" ht="81" customHeight="1"/>
    <row r="39" spans="1:38" ht="96.75" customHeight="1"/>
    <row r="40" spans="1:38" ht="21" customHeight="1"/>
    <row r="41" spans="1:38" ht="21" customHeight="1"/>
    <row r="42" spans="1:38" ht="21" customHeight="1"/>
    <row r="43" spans="1:38" ht="21" customHeight="1"/>
    <row r="44" spans="1:38" ht="22.5" customHeight="1"/>
    <row r="45" spans="1:38" ht="57" customHeight="1">
      <c r="E45" s="4077"/>
    </row>
    <row r="46" spans="1:38" ht="21" customHeight="1">
      <c r="E46" s="4077"/>
    </row>
    <row r="47" spans="1:38" ht="84" customHeight="1"/>
    <row r="48" spans="1:38" ht="96.75" customHeight="1"/>
    <row r="49" ht="21" customHeight="1"/>
    <row r="50" ht="21" customHeight="1"/>
    <row r="51" ht="21" customHeight="1"/>
    <row r="52" ht="21" customHeight="1"/>
    <row r="53" ht="22.5" customHeight="1"/>
    <row r="54" ht="84" customHeight="1"/>
    <row r="55" ht="96.75" customHeight="1"/>
    <row r="56" ht="21" customHeight="1"/>
    <row r="57" ht="21" customHeight="1"/>
    <row r="58" ht="21" customHeight="1"/>
    <row r="59" ht="21" customHeight="1"/>
    <row r="60" ht="22.5" customHeight="1"/>
  </sheetData>
  <mergeCells count="159">
    <mergeCell ref="U27:W27"/>
    <mergeCell ref="U29:W29"/>
    <mergeCell ref="U30:U36"/>
    <mergeCell ref="V30:V32"/>
    <mergeCell ref="V33:V36"/>
    <mergeCell ref="AF34:AH34"/>
    <mergeCell ref="U37:W37"/>
    <mergeCell ref="E45:E46"/>
    <mergeCell ref="M22:M23"/>
    <mergeCell ref="N22:N23"/>
    <mergeCell ref="O22:O23"/>
    <mergeCell ref="P22:P23"/>
    <mergeCell ref="S22:W22"/>
    <mergeCell ref="X22:Y22"/>
    <mergeCell ref="Z22:AA22"/>
    <mergeCell ref="AG22:AH22"/>
    <mergeCell ref="AB22:AC22"/>
    <mergeCell ref="AD22:AE22"/>
    <mergeCell ref="AB21:AC21"/>
    <mergeCell ref="AD21:AE21"/>
    <mergeCell ref="D22:D23"/>
    <mergeCell ref="E22:E23"/>
    <mergeCell ref="F22:F23"/>
    <mergeCell ref="G22:G23"/>
    <mergeCell ref="H22:H23"/>
    <mergeCell ref="I22:I23"/>
    <mergeCell ref="J22:J23"/>
    <mergeCell ref="K22:K23"/>
    <mergeCell ref="L22:L23"/>
    <mergeCell ref="F20:F21"/>
    <mergeCell ref="G20:G21"/>
    <mergeCell ref="H20:H21"/>
    <mergeCell ref="I20:I21"/>
    <mergeCell ref="J20:J21"/>
    <mergeCell ref="K20:K21"/>
    <mergeCell ref="L20:L21"/>
    <mergeCell ref="M20:M21"/>
    <mergeCell ref="N20:N21"/>
    <mergeCell ref="J18:J19"/>
    <mergeCell ref="K18:K19"/>
    <mergeCell ref="L18:L19"/>
    <mergeCell ref="M18:M19"/>
    <mergeCell ref="N18:N19"/>
    <mergeCell ref="O18:O19"/>
    <mergeCell ref="P18:P19"/>
    <mergeCell ref="T18:T21"/>
    <mergeCell ref="U18:W18"/>
    <mergeCell ref="U19:W19"/>
    <mergeCell ref="O20:O21"/>
    <mergeCell ref="P20:P21"/>
    <mergeCell ref="U20:W20"/>
    <mergeCell ref="U21:W21"/>
    <mergeCell ref="J16:J17"/>
    <mergeCell ref="K16:K17"/>
    <mergeCell ref="L16:L17"/>
    <mergeCell ref="M16:M17"/>
    <mergeCell ref="N16:N17"/>
    <mergeCell ref="O16:O17"/>
    <mergeCell ref="P16:P17"/>
    <mergeCell ref="U16:W16"/>
    <mergeCell ref="X16:Y16"/>
    <mergeCell ref="U17:W17"/>
    <mergeCell ref="X17:Y17"/>
    <mergeCell ref="Z14:AA14"/>
    <mergeCell ref="AG14:AH14"/>
    <mergeCell ref="S15:S21"/>
    <mergeCell ref="T15:T17"/>
    <mergeCell ref="U15:W15"/>
    <mergeCell ref="X15:Y15"/>
    <mergeCell ref="Z15:AA15"/>
    <mergeCell ref="AG15:AH15"/>
    <mergeCell ref="Z16:AA16"/>
    <mergeCell ref="AG16:AH16"/>
    <mergeCell ref="Z17:AA17"/>
    <mergeCell ref="AG17:AH17"/>
    <mergeCell ref="X18:Y18"/>
    <mergeCell ref="Z18:AA18"/>
    <mergeCell ref="AG18:AH18"/>
    <mergeCell ref="X19:Y19"/>
    <mergeCell ref="Z19:AA19"/>
    <mergeCell ref="AG19:AH19"/>
    <mergeCell ref="X20:Y20"/>
    <mergeCell ref="Z20:AA20"/>
    <mergeCell ref="AG20:AH20"/>
    <mergeCell ref="X21:Y21"/>
    <mergeCell ref="Z21:AA21"/>
    <mergeCell ref="AG21:AH21"/>
    <mergeCell ref="J14:J15"/>
    <mergeCell ref="K14:K15"/>
    <mergeCell ref="L14:L15"/>
    <mergeCell ref="M14:M15"/>
    <mergeCell ref="N14:N15"/>
    <mergeCell ref="O14:O15"/>
    <mergeCell ref="P14:P15"/>
    <mergeCell ref="S14:W14"/>
    <mergeCell ref="X14:Y14"/>
    <mergeCell ref="A13:A26"/>
    <mergeCell ref="B13:B26"/>
    <mergeCell ref="C13:C19"/>
    <mergeCell ref="D14:D15"/>
    <mergeCell ref="E14:E15"/>
    <mergeCell ref="F14:F15"/>
    <mergeCell ref="G14:G15"/>
    <mergeCell ref="H14:H15"/>
    <mergeCell ref="I14:I15"/>
    <mergeCell ref="D16:D17"/>
    <mergeCell ref="E16:E17"/>
    <mergeCell ref="F16:F17"/>
    <mergeCell ref="G16:G17"/>
    <mergeCell ref="H16:H17"/>
    <mergeCell ref="I16:I17"/>
    <mergeCell ref="D18:D19"/>
    <mergeCell ref="E18:E19"/>
    <mergeCell ref="F18:F19"/>
    <mergeCell ref="G18:G19"/>
    <mergeCell ref="H18:H19"/>
    <mergeCell ref="I18:I19"/>
    <mergeCell ref="C20:C26"/>
    <mergeCell ref="D20:D21"/>
    <mergeCell ref="E20:E21"/>
    <mergeCell ref="AI2:AK2"/>
    <mergeCell ref="S3:T3"/>
    <mergeCell ref="A4:A12"/>
    <mergeCell ref="B4:B12"/>
    <mergeCell ref="C4:C7"/>
    <mergeCell ref="S4:T4"/>
    <mergeCell ref="S5:T5"/>
    <mergeCell ref="S6:T6"/>
    <mergeCell ref="S7:T7"/>
    <mergeCell ref="C8:C12"/>
    <mergeCell ref="S8:T8"/>
    <mergeCell ref="S9:T9"/>
    <mergeCell ref="S10:T10"/>
    <mergeCell ref="S11:T11"/>
    <mergeCell ref="S12:T12"/>
    <mergeCell ref="A2:D3"/>
    <mergeCell ref="E2:G2"/>
    <mergeCell ref="H2:J2"/>
    <mergeCell ref="K2:M2"/>
    <mergeCell ref="N2:P2"/>
    <mergeCell ref="S2:V2"/>
    <mergeCell ref="W2:Y2"/>
    <mergeCell ref="Z2:AB2"/>
    <mergeCell ref="AF2:AH2"/>
    <mergeCell ref="AC2:AE2"/>
    <mergeCell ref="AB14:AC14"/>
    <mergeCell ref="AB15:AC15"/>
    <mergeCell ref="AB16:AC16"/>
    <mergeCell ref="AB17:AC17"/>
    <mergeCell ref="AB18:AC18"/>
    <mergeCell ref="AB19:AC19"/>
    <mergeCell ref="AB20:AC20"/>
    <mergeCell ref="AD14:AE14"/>
    <mergeCell ref="AD15:AE15"/>
    <mergeCell ref="AD16:AE16"/>
    <mergeCell ref="AD17:AE17"/>
    <mergeCell ref="AD18:AE18"/>
    <mergeCell ref="AD19:AE19"/>
    <mergeCell ref="AD20:AE20"/>
  </mergeCells>
  <phoneticPr fontId="2"/>
  <pageMargins left="0.59055118110236227" right="0.59055118110236227" top="0.47244094488188981" bottom="0.39370078740157483" header="0.39370078740157483" footer="0.19685039370078741"/>
  <pageSetup paperSize="9" scale="57" fitToWidth="2" pageOrder="overThenDown" orientation="portrait" blackAndWhite="1" r:id="rId1"/>
  <headerFooter differentOddEven="1" alignWithMargins="0">
    <oddFooter>&amp;C&amp;16 30</oddFooter>
    <evenHeader>&amp;R&amp;12－高等学校－</evenHeader>
    <evenFooter>&amp;C&amp;16 31</evenFooter>
  </headerFooter>
  <colBreaks count="1" manualBreakCount="1">
    <brk id="17" max="2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A1:AH81"/>
  <sheetViews>
    <sheetView showGridLines="0" view="pageBreakPreview" zoomScale="90" zoomScaleNormal="100" zoomScaleSheetLayoutView="90" workbookViewId="0">
      <pane ySplit="9" topLeftCell="A76" activePane="bottomLeft" state="frozen"/>
      <selection activeCell="AO22" sqref="AO22"/>
      <selection pane="bottomLeft" activeCell="C25" sqref="C25:F26"/>
    </sheetView>
  </sheetViews>
  <sheetFormatPr defaultColWidth="9" defaultRowHeight="13.5"/>
  <cols>
    <col min="1" max="2" width="3.375" style="312" customWidth="1"/>
    <col min="3" max="3" width="2.875" style="312" bestFit="1" customWidth="1"/>
    <col min="4" max="4" width="4.5" style="312" customWidth="1"/>
    <col min="5" max="5" width="5.125" style="312" customWidth="1"/>
    <col min="6" max="6" width="7.625" style="312" customWidth="1"/>
    <col min="7" max="7" width="7.875" style="1022" bestFit="1" customWidth="1"/>
    <col min="8" max="9" width="5.125" style="312" customWidth="1"/>
    <col min="10" max="10" width="5.375" style="1022" customWidth="1"/>
    <col min="11" max="12" width="4.625" style="312" customWidth="1"/>
    <col min="13" max="13" width="5.375" style="1022" customWidth="1"/>
    <col min="14" max="15" width="4.625" style="312" customWidth="1"/>
    <col min="16" max="16" width="5.375" style="1022" customWidth="1"/>
    <col min="17" max="18" width="4.625" style="312" customWidth="1"/>
    <col min="19" max="19" width="5.375" style="1022" customWidth="1"/>
    <col min="20" max="21" width="4.625" style="312" customWidth="1"/>
    <col min="22" max="22" width="5.375" style="1022" customWidth="1"/>
    <col min="23" max="24" width="4.625" style="312" customWidth="1"/>
    <col min="25" max="25" width="5.375" style="1022" customWidth="1"/>
    <col min="26" max="27" width="4.625" style="312" customWidth="1"/>
    <col min="28" max="28" width="5.375" style="1022" customWidth="1"/>
    <col min="29" max="30" width="4.625" style="312" customWidth="1"/>
    <col min="31" max="31" width="9" style="312" customWidth="1"/>
    <col min="32" max="34" width="9" style="312"/>
    <col min="35" max="16384" width="9" style="108"/>
  </cols>
  <sheetData>
    <row r="1" spans="1:30" ht="15.75" customHeight="1">
      <c r="A1" s="959"/>
    </row>
    <row r="2" spans="1:30" ht="18" thickBot="1">
      <c r="A2" s="315" t="s">
        <v>3969</v>
      </c>
    </row>
    <row r="3" spans="1:30" ht="15.6" customHeight="1">
      <c r="A3" s="4096" t="s">
        <v>2068</v>
      </c>
      <c r="B3" s="3386"/>
      <c r="C3" s="3386"/>
      <c r="D3" s="3386"/>
      <c r="E3" s="3386"/>
      <c r="F3" s="3387"/>
      <c r="G3" s="3435" t="s">
        <v>1630</v>
      </c>
      <c r="H3" s="3436"/>
      <c r="I3" s="3437"/>
      <c r="J3" s="3267" t="s">
        <v>2684</v>
      </c>
      <c r="K3" s="3267"/>
      <c r="L3" s="3268"/>
      <c r="M3" s="3266" t="s">
        <v>2684</v>
      </c>
      <c r="N3" s="3267"/>
      <c r="O3" s="3268"/>
      <c r="P3" s="3266" t="s">
        <v>2684</v>
      </c>
      <c r="Q3" s="3267"/>
      <c r="R3" s="3268"/>
      <c r="S3" s="3266" t="s">
        <v>92</v>
      </c>
      <c r="T3" s="3267"/>
      <c r="U3" s="3268"/>
      <c r="V3" s="3266" t="s">
        <v>92</v>
      </c>
      <c r="W3" s="3267"/>
      <c r="X3" s="3268"/>
      <c r="Y3" s="3266" t="s">
        <v>92</v>
      </c>
      <c r="Z3" s="3267"/>
      <c r="AA3" s="3267"/>
      <c r="AB3" s="3266" t="s">
        <v>92</v>
      </c>
      <c r="AC3" s="3267"/>
      <c r="AD3" s="3271"/>
    </row>
    <row r="4" spans="1:30" ht="15.6" customHeight="1">
      <c r="A4" s="4097"/>
      <c r="B4" s="3388"/>
      <c r="C4" s="3388"/>
      <c r="D4" s="3388"/>
      <c r="E4" s="3388"/>
      <c r="F4" s="3389"/>
      <c r="G4" s="3438"/>
      <c r="H4" s="3439"/>
      <c r="I4" s="3440"/>
      <c r="J4" s="4088" t="s">
        <v>2688</v>
      </c>
      <c r="K4" s="4088"/>
      <c r="L4" s="4098"/>
      <c r="M4" s="4087" t="s">
        <v>4549</v>
      </c>
      <c r="N4" s="4088"/>
      <c r="O4" s="4098"/>
      <c r="P4" s="4087" t="s">
        <v>4550</v>
      </c>
      <c r="Q4" s="4088"/>
      <c r="R4" s="4098"/>
      <c r="S4" s="4087" t="s">
        <v>2690</v>
      </c>
      <c r="T4" s="4088"/>
      <c r="U4" s="4098"/>
      <c r="V4" s="4087" t="s">
        <v>1909</v>
      </c>
      <c r="W4" s="4088"/>
      <c r="X4" s="4098"/>
      <c r="Y4" s="4087" t="s">
        <v>2692</v>
      </c>
      <c r="Z4" s="4088"/>
      <c r="AA4" s="4088"/>
      <c r="AB4" s="4087" t="s">
        <v>5765</v>
      </c>
      <c r="AC4" s="4088"/>
      <c r="AD4" s="4089"/>
    </row>
    <row r="5" spans="1:30" ht="15.6" customHeight="1">
      <c r="A5" s="3409" t="s">
        <v>924</v>
      </c>
      <c r="B5" s="3410"/>
      <c r="C5" s="3410"/>
      <c r="D5" s="3410"/>
      <c r="E5" s="3410"/>
      <c r="F5" s="3411"/>
      <c r="G5" s="3319">
        <v>7</v>
      </c>
      <c r="H5" s="4099"/>
      <c r="I5" s="3320"/>
      <c r="J5" s="3798" t="s">
        <v>2689</v>
      </c>
      <c r="K5" s="3798"/>
      <c r="L5" s="3799"/>
      <c r="M5" s="3797" t="s">
        <v>2689</v>
      </c>
      <c r="N5" s="3798"/>
      <c r="O5" s="3799"/>
      <c r="P5" s="3797" t="s">
        <v>2689</v>
      </c>
      <c r="Q5" s="3798"/>
      <c r="R5" s="3799"/>
      <c r="S5" s="3797" t="s">
        <v>424</v>
      </c>
      <c r="T5" s="3798"/>
      <c r="U5" s="3799"/>
      <c r="V5" s="3797" t="s">
        <v>424</v>
      </c>
      <c r="W5" s="3798"/>
      <c r="X5" s="3799"/>
      <c r="Y5" s="3797" t="s">
        <v>424</v>
      </c>
      <c r="Z5" s="3798"/>
      <c r="AA5" s="3798"/>
      <c r="AB5" s="3797" t="s">
        <v>424</v>
      </c>
      <c r="AC5" s="3798"/>
      <c r="AD5" s="4090"/>
    </row>
    <row r="6" spans="1:30" ht="15.6" customHeight="1">
      <c r="A6" s="3409" t="s">
        <v>104</v>
      </c>
      <c r="B6" s="3410"/>
      <c r="C6" s="3410"/>
      <c r="D6" s="3410"/>
      <c r="E6" s="3410"/>
      <c r="F6" s="3411"/>
      <c r="G6" s="3319">
        <v>10</v>
      </c>
      <c r="H6" s="4099"/>
      <c r="I6" s="3320"/>
      <c r="J6" s="3321">
        <v>3</v>
      </c>
      <c r="K6" s="3321"/>
      <c r="L6" s="3322"/>
      <c r="M6" s="3323">
        <v>3</v>
      </c>
      <c r="N6" s="3321"/>
      <c r="O6" s="3322"/>
      <c r="P6" s="3323">
        <v>3</v>
      </c>
      <c r="Q6" s="3321"/>
      <c r="R6" s="3322"/>
      <c r="S6" s="3323">
        <v>0</v>
      </c>
      <c r="T6" s="3321"/>
      <c r="U6" s="3322"/>
      <c r="V6" s="3323">
        <v>1</v>
      </c>
      <c r="W6" s="3321"/>
      <c r="X6" s="3322"/>
      <c r="Y6" s="3323">
        <v>0</v>
      </c>
      <c r="Z6" s="3321"/>
      <c r="AA6" s="3321"/>
      <c r="AB6" s="3323">
        <v>0</v>
      </c>
      <c r="AC6" s="3321"/>
      <c r="AD6" s="3324"/>
    </row>
    <row r="7" spans="1:30" ht="15.6" customHeight="1">
      <c r="A7" s="3409" t="s">
        <v>3894</v>
      </c>
      <c r="B7" s="3410"/>
      <c r="C7" s="3410"/>
      <c r="D7" s="3410"/>
      <c r="E7" s="3410"/>
      <c r="F7" s="3411"/>
      <c r="G7" s="3319">
        <v>7</v>
      </c>
      <c r="H7" s="4099"/>
      <c r="I7" s="3320"/>
      <c r="J7" s="3321">
        <v>1</v>
      </c>
      <c r="K7" s="3321"/>
      <c r="L7" s="3322"/>
      <c r="M7" s="3323">
        <v>1</v>
      </c>
      <c r="N7" s="3321"/>
      <c r="O7" s="3322"/>
      <c r="P7" s="3323">
        <v>1</v>
      </c>
      <c r="Q7" s="3321"/>
      <c r="R7" s="3322"/>
      <c r="S7" s="3323">
        <v>1</v>
      </c>
      <c r="T7" s="3321"/>
      <c r="U7" s="3322"/>
      <c r="V7" s="3323">
        <v>1</v>
      </c>
      <c r="W7" s="3321"/>
      <c r="X7" s="3322"/>
      <c r="Y7" s="3323">
        <v>1</v>
      </c>
      <c r="Z7" s="3321"/>
      <c r="AA7" s="3321"/>
      <c r="AB7" s="3323">
        <v>1</v>
      </c>
      <c r="AC7" s="3321"/>
      <c r="AD7" s="3324"/>
    </row>
    <row r="8" spans="1:30" ht="15.6" customHeight="1" thickBot="1">
      <c r="A8" s="3774" t="s">
        <v>3008</v>
      </c>
      <c r="B8" s="3775"/>
      <c r="C8" s="3775"/>
      <c r="D8" s="3775"/>
      <c r="E8" s="3775"/>
      <c r="F8" s="3776"/>
      <c r="G8" s="4081">
        <v>1110</v>
      </c>
      <c r="H8" s="4100"/>
      <c r="I8" s="4082"/>
      <c r="J8" s="4083">
        <v>200</v>
      </c>
      <c r="K8" s="4083"/>
      <c r="L8" s="4101"/>
      <c r="M8" s="4091">
        <v>150</v>
      </c>
      <c r="N8" s="4083"/>
      <c r="O8" s="4101"/>
      <c r="P8" s="4091">
        <v>150</v>
      </c>
      <c r="Q8" s="4083"/>
      <c r="R8" s="4101"/>
      <c r="S8" s="4091">
        <v>100</v>
      </c>
      <c r="T8" s="4083"/>
      <c r="U8" s="4101"/>
      <c r="V8" s="4091">
        <v>370</v>
      </c>
      <c r="W8" s="4083"/>
      <c r="X8" s="4101"/>
      <c r="Y8" s="4091">
        <v>60</v>
      </c>
      <c r="Z8" s="4083"/>
      <c r="AA8" s="4083"/>
      <c r="AB8" s="4091">
        <v>80</v>
      </c>
      <c r="AC8" s="4083"/>
      <c r="AD8" s="4086"/>
    </row>
    <row r="9" spans="1:30" ht="15.6" customHeight="1">
      <c r="A9" s="3702" t="s">
        <v>2068</v>
      </c>
      <c r="B9" s="3267"/>
      <c r="C9" s="3267"/>
      <c r="D9" s="3267"/>
      <c r="E9" s="3267"/>
      <c r="F9" s="3268"/>
      <c r="G9" s="1106" t="s">
        <v>1239</v>
      </c>
      <c r="H9" s="1107" t="s">
        <v>2918</v>
      </c>
      <c r="I9" s="1108" t="s">
        <v>2920</v>
      </c>
      <c r="J9" s="1109" t="s">
        <v>1239</v>
      </c>
      <c r="K9" s="1110" t="s">
        <v>2918</v>
      </c>
      <c r="L9" s="1111" t="s">
        <v>2920</v>
      </c>
      <c r="M9" s="1112" t="s">
        <v>1239</v>
      </c>
      <c r="N9" s="1113" t="s">
        <v>2918</v>
      </c>
      <c r="O9" s="1114" t="s">
        <v>2920</v>
      </c>
      <c r="P9" s="1112" t="s">
        <v>1239</v>
      </c>
      <c r="Q9" s="1110" t="s">
        <v>2918</v>
      </c>
      <c r="R9" s="1111" t="s">
        <v>2920</v>
      </c>
      <c r="S9" s="1112" t="s">
        <v>1239</v>
      </c>
      <c r="T9" s="1113" t="s">
        <v>2918</v>
      </c>
      <c r="U9" s="1114" t="s">
        <v>2920</v>
      </c>
      <c r="V9" s="1112" t="s">
        <v>1239</v>
      </c>
      <c r="W9" s="1110" t="s">
        <v>2918</v>
      </c>
      <c r="X9" s="1114" t="s">
        <v>2920</v>
      </c>
      <c r="Y9" s="1115" t="s">
        <v>1239</v>
      </c>
      <c r="Z9" s="1116" t="s">
        <v>2918</v>
      </c>
      <c r="AA9" s="1117" t="s">
        <v>2920</v>
      </c>
      <c r="AB9" s="1115" t="s">
        <v>1239</v>
      </c>
      <c r="AC9" s="1116" t="s">
        <v>2918</v>
      </c>
      <c r="AD9" s="1118" t="s">
        <v>2920</v>
      </c>
    </row>
    <row r="10" spans="1:30" ht="15.6" customHeight="1">
      <c r="A10" s="4010" t="s">
        <v>1753</v>
      </c>
      <c r="B10" s="3392"/>
      <c r="C10" s="3392"/>
      <c r="D10" s="3392"/>
      <c r="E10" s="3392"/>
      <c r="F10" s="3314"/>
      <c r="G10" s="336">
        <f>SUM(G11:G13)</f>
        <v>1051</v>
      </c>
      <c r="H10" s="830">
        <f t="shared" ref="H10:AA10" si="0">SUM(H11:H13)</f>
        <v>452</v>
      </c>
      <c r="I10" s="1016">
        <f t="shared" si="0"/>
        <v>599</v>
      </c>
      <c r="J10" s="713">
        <f t="shared" si="0"/>
        <v>198</v>
      </c>
      <c r="K10" s="1017">
        <f t="shared" si="0"/>
        <v>74</v>
      </c>
      <c r="L10" s="859">
        <f t="shared" si="0"/>
        <v>124</v>
      </c>
      <c r="M10" s="1119">
        <f t="shared" si="0"/>
        <v>90</v>
      </c>
      <c r="N10" s="783">
        <f t="shared" si="0"/>
        <v>44</v>
      </c>
      <c r="O10" s="784">
        <f t="shared" si="0"/>
        <v>46</v>
      </c>
      <c r="P10" s="1119">
        <f t="shared" si="0"/>
        <v>168</v>
      </c>
      <c r="Q10" s="1017">
        <f t="shared" si="0"/>
        <v>77</v>
      </c>
      <c r="R10" s="859">
        <f t="shared" si="0"/>
        <v>91</v>
      </c>
      <c r="S10" s="1119">
        <f t="shared" si="0"/>
        <v>156</v>
      </c>
      <c r="T10" s="783">
        <f t="shared" si="0"/>
        <v>63</v>
      </c>
      <c r="U10" s="784">
        <f t="shared" si="0"/>
        <v>93</v>
      </c>
      <c r="V10" s="1119">
        <f t="shared" si="0"/>
        <v>257</v>
      </c>
      <c r="W10" s="1017">
        <f t="shared" si="0"/>
        <v>115</v>
      </c>
      <c r="X10" s="784">
        <f t="shared" si="0"/>
        <v>142</v>
      </c>
      <c r="Y10" s="1119">
        <f t="shared" si="0"/>
        <v>157</v>
      </c>
      <c r="Z10" s="1017">
        <f t="shared" si="0"/>
        <v>67</v>
      </c>
      <c r="AA10" s="859">
        <f t="shared" si="0"/>
        <v>90</v>
      </c>
      <c r="AB10" s="1119">
        <f t="shared" ref="AB10:AD10" si="1">SUM(AB11:AB13)</f>
        <v>25</v>
      </c>
      <c r="AC10" s="1017">
        <f t="shared" si="1"/>
        <v>12</v>
      </c>
      <c r="AD10" s="861">
        <f t="shared" si="1"/>
        <v>13</v>
      </c>
    </row>
    <row r="11" spans="1:30" ht="15.6" customHeight="1">
      <c r="A11" s="3703" t="s">
        <v>1753</v>
      </c>
      <c r="B11" s="3704"/>
      <c r="C11" s="4102" t="s">
        <v>1755</v>
      </c>
      <c r="D11" s="4105" t="s">
        <v>1598</v>
      </c>
      <c r="E11" s="4106"/>
      <c r="F11" s="4107"/>
      <c r="G11" s="561">
        <f t="shared" ref="G11:G30" si="2">H11+I11</f>
        <v>0</v>
      </c>
      <c r="H11" s="409">
        <f t="shared" ref="H11:I12" si="3">K11+N11+Q11+T11+W11+Z11</f>
        <v>0</v>
      </c>
      <c r="I11" s="410">
        <f t="shared" si="3"/>
        <v>0</v>
      </c>
      <c r="J11" s="577">
        <f t="shared" ref="J11:J30" si="4">K11+L11</f>
        <v>0</v>
      </c>
      <c r="K11" s="412">
        <v>0</v>
      </c>
      <c r="L11" s="501">
        <v>0</v>
      </c>
      <c r="M11" s="581">
        <f t="shared" ref="M11:M30" si="5">N11+O11</f>
        <v>0</v>
      </c>
      <c r="N11" s="414">
        <v>0</v>
      </c>
      <c r="O11" s="502">
        <v>0</v>
      </c>
      <c r="P11" s="581">
        <f t="shared" ref="P11:P30" si="6">Q11+R11</f>
        <v>0</v>
      </c>
      <c r="Q11" s="412">
        <v>0</v>
      </c>
      <c r="R11" s="501">
        <v>0</v>
      </c>
      <c r="S11" s="581">
        <f t="shared" ref="S11:S30" si="7">T11+U11</f>
        <v>0</v>
      </c>
      <c r="T11" s="414">
        <v>0</v>
      </c>
      <c r="U11" s="502">
        <v>0</v>
      </c>
      <c r="V11" s="581">
        <f t="shared" ref="V11:V30" si="8">W11+X11</f>
        <v>0</v>
      </c>
      <c r="W11" s="412">
        <v>0</v>
      </c>
      <c r="X11" s="502">
        <v>0</v>
      </c>
      <c r="Y11" s="581">
        <f t="shared" ref="Y11:Y30" si="9">Z11+AA11</f>
        <v>0</v>
      </c>
      <c r="Z11" s="412">
        <v>0</v>
      </c>
      <c r="AA11" s="501">
        <v>0</v>
      </c>
      <c r="AB11" s="581">
        <f t="shared" ref="AB11:AB30" si="10">AC11+AD11</f>
        <v>0</v>
      </c>
      <c r="AC11" s="412">
        <v>0</v>
      </c>
      <c r="AD11" s="375">
        <v>0</v>
      </c>
    </row>
    <row r="12" spans="1:30" ht="15.6" customHeight="1">
      <c r="A12" s="3705"/>
      <c r="B12" s="3706"/>
      <c r="C12" s="4103"/>
      <c r="D12" s="4108" t="s">
        <v>1756</v>
      </c>
      <c r="E12" s="4109"/>
      <c r="F12" s="4110"/>
      <c r="G12" s="574">
        <f t="shared" si="2"/>
        <v>0</v>
      </c>
      <c r="H12" s="993">
        <f t="shared" si="3"/>
        <v>0</v>
      </c>
      <c r="I12" s="1120">
        <f t="shared" si="3"/>
        <v>0</v>
      </c>
      <c r="J12" s="577">
        <f t="shared" si="4"/>
        <v>0</v>
      </c>
      <c r="K12" s="412">
        <v>0</v>
      </c>
      <c r="L12" s="501">
        <v>0</v>
      </c>
      <c r="M12" s="581">
        <f t="shared" si="5"/>
        <v>0</v>
      </c>
      <c r="N12" s="414">
        <v>0</v>
      </c>
      <c r="O12" s="502">
        <v>0</v>
      </c>
      <c r="P12" s="581">
        <f t="shared" si="6"/>
        <v>0</v>
      </c>
      <c r="Q12" s="412">
        <v>0</v>
      </c>
      <c r="R12" s="501">
        <v>0</v>
      </c>
      <c r="S12" s="581">
        <f t="shared" si="7"/>
        <v>0</v>
      </c>
      <c r="T12" s="414">
        <v>0</v>
      </c>
      <c r="U12" s="502">
        <v>0</v>
      </c>
      <c r="V12" s="581">
        <f t="shared" si="8"/>
        <v>0</v>
      </c>
      <c r="W12" s="412">
        <v>0</v>
      </c>
      <c r="X12" s="502">
        <v>0</v>
      </c>
      <c r="Y12" s="581">
        <f t="shared" si="9"/>
        <v>0</v>
      </c>
      <c r="Z12" s="412">
        <v>0</v>
      </c>
      <c r="AA12" s="501">
        <v>0</v>
      </c>
      <c r="AB12" s="581">
        <f t="shared" si="10"/>
        <v>0</v>
      </c>
      <c r="AC12" s="412">
        <v>0</v>
      </c>
      <c r="AD12" s="375">
        <v>0</v>
      </c>
    </row>
    <row r="13" spans="1:30" ht="15.6" customHeight="1">
      <c r="A13" s="3705"/>
      <c r="B13" s="3706"/>
      <c r="C13" s="4103"/>
      <c r="D13" s="4111" t="s">
        <v>964</v>
      </c>
      <c r="E13" s="4112"/>
      <c r="F13" s="4113"/>
      <c r="G13" s="592">
        <f t="shared" si="2"/>
        <v>1051</v>
      </c>
      <c r="H13" s="1121">
        <f>K13+N13+Q13+T13+W13+Z13+AC13</f>
        <v>452</v>
      </c>
      <c r="I13" s="1122">
        <f>L13+O13+R13+U13+X13+AA13+AD13</f>
        <v>599</v>
      </c>
      <c r="J13" s="596">
        <f t="shared" si="4"/>
        <v>198</v>
      </c>
      <c r="K13" s="638">
        <v>74</v>
      </c>
      <c r="L13" s="846">
        <v>124</v>
      </c>
      <c r="M13" s="1123">
        <f t="shared" si="5"/>
        <v>90</v>
      </c>
      <c r="N13" s="641">
        <v>44</v>
      </c>
      <c r="O13" s="785">
        <v>46</v>
      </c>
      <c r="P13" s="1123">
        <f t="shared" si="6"/>
        <v>168</v>
      </c>
      <c r="Q13" s="638">
        <v>77</v>
      </c>
      <c r="R13" s="846">
        <v>91</v>
      </c>
      <c r="S13" s="1123">
        <f t="shared" si="7"/>
        <v>156</v>
      </c>
      <c r="T13" s="641">
        <v>63</v>
      </c>
      <c r="U13" s="785">
        <v>93</v>
      </c>
      <c r="V13" s="1123">
        <f t="shared" si="8"/>
        <v>257</v>
      </c>
      <c r="W13" s="638">
        <v>115</v>
      </c>
      <c r="X13" s="785">
        <v>142</v>
      </c>
      <c r="Y13" s="1123">
        <f t="shared" si="9"/>
        <v>157</v>
      </c>
      <c r="Z13" s="638">
        <v>67</v>
      </c>
      <c r="AA13" s="846">
        <v>90</v>
      </c>
      <c r="AB13" s="1123">
        <f t="shared" si="10"/>
        <v>25</v>
      </c>
      <c r="AC13" s="638">
        <v>12</v>
      </c>
      <c r="AD13" s="365">
        <v>13</v>
      </c>
    </row>
    <row r="14" spans="1:30" ht="15.6" customHeight="1">
      <c r="A14" s="3705"/>
      <c r="B14" s="3706"/>
      <c r="C14" s="4103"/>
      <c r="D14" s="4114" t="s">
        <v>1925</v>
      </c>
      <c r="E14" s="4115"/>
      <c r="F14" s="4115"/>
      <c r="G14" s="574">
        <f t="shared" si="2"/>
        <v>199</v>
      </c>
      <c r="H14" s="993">
        <f t="shared" ref="H14:H26" si="11">K14+N14+Q14+T14+W14+Z14+AC14</f>
        <v>84</v>
      </c>
      <c r="I14" s="1120">
        <f t="shared" ref="I14:I26" si="12">L14+O14+R14+U14+X14+AA14+AD14</f>
        <v>115</v>
      </c>
      <c r="J14" s="577">
        <f t="shared" si="4"/>
        <v>39</v>
      </c>
      <c r="K14" s="412">
        <v>14</v>
      </c>
      <c r="L14" s="501">
        <v>25</v>
      </c>
      <c r="M14" s="581">
        <f t="shared" si="5"/>
        <v>20</v>
      </c>
      <c r="N14" s="414">
        <v>7</v>
      </c>
      <c r="O14" s="502">
        <v>13</v>
      </c>
      <c r="P14" s="581">
        <f t="shared" si="6"/>
        <v>18</v>
      </c>
      <c r="Q14" s="412">
        <v>7</v>
      </c>
      <c r="R14" s="501">
        <v>11</v>
      </c>
      <c r="S14" s="581">
        <f t="shared" si="7"/>
        <v>8</v>
      </c>
      <c r="T14" s="414">
        <v>4</v>
      </c>
      <c r="U14" s="502">
        <v>4</v>
      </c>
      <c r="V14" s="581">
        <f t="shared" si="8"/>
        <v>78</v>
      </c>
      <c r="W14" s="412">
        <v>38</v>
      </c>
      <c r="X14" s="502">
        <v>40</v>
      </c>
      <c r="Y14" s="581">
        <f t="shared" si="9"/>
        <v>22</v>
      </c>
      <c r="Z14" s="412">
        <v>7</v>
      </c>
      <c r="AA14" s="501">
        <v>15</v>
      </c>
      <c r="AB14" s="581">
        <f t="shared" si="10"/>
        <v>14</v>
      </c>
      <c r="AC14" s="412">
        <v>7</v>
      </c>
      <c r="AD14" s="375">
        <v>7</v>
      </c>
    </row>
    <row r="15" spans="1:30" ht="15.6" customHeight="1">
      <c r="A15" s="3705"/>
      <c r="B15" s="3706"/>
      <c r="C15" s="4103"/>
      <c r="D15" s="4114" t="s">
        <v>440</v>
      </c>
      <c r="E15" s="4115"/>
      <c r="F15" s="4116"/>
      <c r="G15" s="574">
        <f t="shared" si="2"/>
        <v>235</v>
      </c>
      <c r="H15" s="993">
        <f t="shared" si="11"/>
        <v>103</v>
      </c>
      <c r="I15" s="1120">
        <f t="shared" si="12"/>
        <v>132</v>
      </c>
      <c r="J15" s="577">
        <f t="shared" si="4"/>
        <v>52</v>
      </c>
      <c r="K15" s="412">
        <v>19</v>
      </c>
      <c r="L15" s="501">
        <v>33</v>
      </c>
      <c r="M15" s="581">
        <f t="shared" si="5"/>
        <v>18</v>
      </c>
      <c r="N15" s="414">
        <v>8</v>
      </c>
      <c r="O15" s="502">
        <v>10</v>
      </c>
      <c r="P15" s="581">
        <f t="shared" si="6"/>
        <v>39</v>
      </c>
      <c r="Q15" s="412">
        <v>20</v>
      </c>
      <c r="R15" s="501">
        <v>19</v>
      </c>
      <c r="S15" s="581">
        <f t="shared" si="7"/>
        <v>17</v>
      </c>
      <c r="T15" s="414">
        <v>8</v>
      </c>
      <c r="U15" s="502">
        <v>9</v>
      </c>
      <c r="V15" s="581">
        <f t="shared" si="8"/>
        <v>62</v>
      </c>
      <c r="W15" s="412">
        <v>29</v>
      </c>
      <c r="X15" s="502">
        <v>33</v>
      </c>
      <c r="Y15" s="581">
        <f t="shared" si="9"/>
        <v>40</v>
      </c>
      <c r="Z15" s="412">
        <v>16</v>
      </c>
      <c r="AA15" s="501">
        <v>24</v>
      </c>
      <c r="AB15" s="581">
        <f t="shared" si="10"/>
        <v>7</v>
      </c>
      <c r="AC15" s="412">
        <v>3</v>
      </c>
      <c r="AD15" s="375">
        <v>4</v>
      </c>
    </row>
    <row r="16" spans="1:30" ht="15.6" customHeight="1">
      <c r="A16" s="3705"/>
      <c r="B16" s="3706"/>
      <c r="C16" s="4103"/>
      <c r="D16" s="4114" t="s">
        <v>756</v>
      </c>
      <c r="E16" s="4115"/>
      <c r="F16" s="4116"/>
      <c r="G16" s="574">
        <f t="shared" si="2"/>
        <v>340</v>
      </c>
      <c r="H16" s="993">
        <f t="shared" si="11"/>
        <v>141</v>
      </c>
      <c r="I16" s="1120">
        <f t="shared" si="12"/>
        <v>199</v>
      </c>
      <c r="J16" s="577">
        <f t="shared" si="4"/>
        <v>51</v>
      </c>
      <c r="K16" s="412">
        <v>17</v>
      </c>
      <c r="L16" s="501">
        <v>34</v>
      </c>
      <c r="M16" s="581">
        <f t="shared" si="5"/>
        <v>29</v>
      </c>
      <c r="N16" s="414">
        <v>14</v>
      </c>
      <c r="O16" s="502">
        <v>15</v>
      </c>
      <c r="P16" s="581">
        <f t="shared" si="6"/>
        <v>53</v>
      </c>
      <c r="Q16" s="412">
        <v>23</v>
      </c>
      <c r="R16" s="501">
        <v>30</v>
      </c>
      <c r="S16" s="581">
        <f t="shared" si="7"/>
        <v>42</v>
      </c>
      <c r="T16" s="414">
        <v>19</v>
      </c>
      <c r="U16" s="502">
        <v>23</v>
      </c>
      <c r="V16" s="581">
        <f t="shared" si="8"/>
        <v>92</v>
      </c>
      <c r="W16" s="412">
        <v>39</v>
      </c>
      <c r="X16" s="502">
        <v>53</v>
      </c>
      <c r="Y16" s="581">
        <f t="shared" si="9"/>
        <v>70</v>
      </c>
      <c r="Z16" s="412">
        <v>28</v>
      </c>
      <c r="AA16" s="501">
        <v>42</v>
      </c>
      <c r="AB16" s="581">
        <f t="shared" si="10"/>
        <v>3</v>
      </c>
      <c r="AC16" s="412">
        <v>1</v>
      </c>
      <c r="AD16" s="375">
        <v>2</v>
      </c>
    </row>
    <row r="17" spans="1:30" ht="15.6" customHeight="1">
      <c r="A17" s="3705"/>
      <c r="B17" s="3706"/>
      <c r="C17" s="4103"/>
      <c r="D17" s="4114" t="s">
        <v>2526</v>
      </c>
      <c r="E17" s="4115"/>
      <c r="F17" s="4116"/>
      <c r="G17" s="574">
        <f t="shared" si="2"/>
        <v>134</v>
      </c>
      <c r="H17" s="993">
        <f t="shared" si="11"/>
        <v>63</v>
      </c>
      <c r="I17" s="1120">
        <f t="shared" si="12"/>
        <v>71</v>
      </c>
      <c r="J17" s="577">
        <f t="shared" si="4"/>
        <v>37</v>
      </c>
      <c r="K17" s="412">
        <v>16</v>
      </c>
      <c r="L17" s="501">
        <v>21</v>
      </c>
      <c r="M17" s="581">
        <f t="shared" si="5"/>
        <v>6</v>
      </c>
      <c r="N17" s="414">
        <v>4</v>
      </c>
      <c r="O17" s="502">
        <v>2</v>
      </c>
      <c r="P17" s="581">
        <f t="shared" si="6"/>
        <v>38</v>
      </c>
      <c r="Q17" s="412">
        <v>19</v>
      </c>
      <c r="R17" s="501">
        <v>19</v>
      </c>
      <c r="S17" s="581">
        <f t="shared" si="7"/>
        <v>16</v>
      </c>
      <c r="T17" s="414">
        <v>4</v>
      </c>
      <c r="U17" s="502">
        <v>12</v>
      </c>
      <c r="V17" s="581">
        <f t="shared" si="8"/>
        <v>18</v>
      </c>
      <c r="W17" s="412">
        <v>9</v>
      </c>
      <c r="X17" s="502">
        <v>9</v>
      </c>
      <c r="Y17" s="581">
        <f t="shared" si="9"/>
        <v>18</v>
      </c>
      <c r="Z17" s="412">
        <v>10</v>
      </c>
      <c r="AA17" s="501">
        <v>8</v>
      </c>
      <c r="AB17" s="581">
        <f t="shared" si="10"/>
        <v>1</v>
      </c>
      <c r="AC17" s="412">
        <v>1</v>
      </c>
      <c r="AD17" s="375">
        <v>0</v>
      </c>
    </row>
    <row r="18" spans="1:30" ht="15.6" customHeight="1">
      <c r="A18" s="3705"/>
      <c r="B18" s="3706"/>
      <c r="C18" s="4103"/>
      <c r="D18" s="4114" t="s">
        <v>4545</v>
      </c>
      <c r="E18" s="4115"/>
      <c r="F18" s="4116"/>
      <c r="G18" s="574">
        <f t="shared" si="2"/>
        <v>48</v>
      </c>
      <c r="H18" s="993">
        <f t="shared" si="11"/>
        <v>22</v>
      </c>
      <c r="I18" s="1120">
        <f t="shared" si="12"/>
        <v>26</v>
      </c>
      <c r="J18" s="577">
        <f t="shared" si="4"/>
        <v>11</v>
      </c>
      <c r="K18" s="412">
        <v>5</v>
      </c>
      <c r="L18" s="501">
        <v>6</v>
      </c>
      <c r="M18" s="581">
        <f t="shared" si="5"/>
        <v>6</v>
      </c>
      <c r="N18" s="414">
        <v>5</v>
      </c>
      <c r="O18" s="502">
        <v>1</v>
      </c>
      <c r="P18" s="581">
        <f t="shared" si="6"/>
        <v>12</v>
      </c>
      <c r="Q18" s="412">
        <v>3</v>
      </c>
      <c r="R18" s="501">
        <v>9</v>
      </c>
      <c r="S18" s="581">
        <f t="shared" si="7"/>
        <v>11</v>
      </c>
      <c r="T18" s="414">
        <v>4</v>
      </c>
      <c r="U18" s="502">
        <v>7</v>
      </c>
      <c r="V18" s="581">
        <f t="shared" si="8"/>
        <v>3</v>
      </c>
      <c r="W18" s="412">
        <v>0</v>
      </c>
      <c r="X18" s="502">
        <v>3</v>
      </c>
      <c r="Y18" s="581">
        <f t="shared" si="9"/>
        <v>5</v>
      </c>
      <c r="Z18" s="412">
        <v>5</v>
      </c>
      <c r="AA18" s="501">
        <v>0</v>
      </c>
      <c r="AB18" s="581">
        <f t="shared" si="10"/>
        <v>0</v>
      </c>
      <c r="AC18" s="412">
        <v>0</v>
      </c>
      <c r="AD18" s="375">
        <v>0</v>
      </c>
    </row>
    <row r="19" spans="1:30" ht="15.6" customHeight="1">
      <c r="A19" s="3705"/>
      <c r="B19" s="3706"/>
      <c r="C19" s="4103"/>
      <c r="D19" s="4114" t="s">
        <v>1531</v>
      </c>
      <c r="E19" s="4115"/>
      <c r="F19" s="4116"/>
      <c r="G19" s="574">
        <f t="shared" si="2"/>
        <v>21</v>
      </c>
      <c r="H19" s="409">
        <f t="shared" si="11"/>
        <v>11</v>
      </c>
      <c r="I19" s="410">
        <f t="shared" si="12"/>
        <v>10</v>
      </c>
      <c r="J19" s="577">
        <f t="shared" si="4"/>
        <v>4</v>
      </c>
      <c r="K19" s="412">
        <v>2</v>
      </c>
      <c r="L19" s="501">
        <v>2</v>
      </c>
      <c r="M19" s="581">
        <f t="shared" si="5"/>
        <v>5</v>
      </c>
      <c r="N19" s="414">
        <v>3</v>
      </c>
      <c r="O19" s="502">
        <v>2</v>
      </c>
      <c r="P19" s="581">
        <f t="shared" si="6"/>
        <v>5</v>
      </c>
      <c r="Q19" s="412">
        <v>4</v>
      </c>
      <c r="R19" s="501">
        <v>1</v>
      </c>
      <c r="S19" s="581">
        <f t="shared" si="7"/>
        <v>2</v>
      </c>
      <c r="T19" s="414">
        <v>1</v>
      </c>
      <c r="U19" s="502">
        <v>1</v>
      </c>
      <c r="V19" s="581">
        <f t="shared" si="8"/>
        <v>3</v>
      </c>
      <c r="W19" s="412">
        <v>0</v>
      </c>
      <c r="X19" s="502">
        <v>3</v>
      </c>
      <c r="Y19" s="581">
        <f t="shared" si="9"/>
        <v>2</v>
      </c>
      <c r="Z19" s="412">
        <v>1</v>
      </c>
      <c r="AA19" s="501">
        <v>1</v>
      </c>
      <c r="AB19" s="581">
        <f t="shared" si="10"/>
        <v>0</v>
      </c>
      <c r="AC19" s="412">
        <v>0</v>
      </c>
      <c r="AD19" s="375">
        <v>0</v>
      </c>
    </row>
    <row r="20" spans="1:30" ht="15.6" customHeight="1">
      <c r="A20" s="3705"/>
      <c r="B20" s="3706"/>
      <c r="C20" s="4103"/>
      <c r="D20" s="4114" t="s">
        <v>1324</v>
      </c>
      <c r="E20" s="4115"/>
      <c r="F20" s="4116"/>
      <c r="G20" s="574">
        <f t="shared" si="2"/>
        <v>14</v>
      </c>
      <c r="H20" s="409">
        <f t="shared" si="11"/>
        <v>7</v>
      </c>
      <c r="I20" s="410">
        <f t="shared" si="12"/>
        <v>7</v>
      </c>
      <c r="J20" s="577">
        <f t="shared" si="4"/>
        <v>0</v>
      </c>
      <c r="K20" s="412">
        <v>0</v>
      </c>
      <c r="L20" s="501">
        <v>0</v>
      </c>
      <c r="M20" s="581">
        <f t="shared" si="5"/>
        <v>2</v>
      </c>
      <c r="N20" s="414">
        <v>1</v>
      </c>
      <c r="O20" s="502">
        <v>1</v>
      </c>
      <c r="P20" s="581">
        <f t="shared" si="6"/>
        <v>0</v>
      </c>
      <c r="Q20" s="412">
        <v>0</v>
      </c>
      <c r="R20" s="501">
        <v>0</v>
      </c>
      <c r="S20" s="581">
        <f t="shared" si="7"/>
        <v>12</v>
      </c>
      <c r="T20" s="414">
        <v>6</v>
      </c>
      <c r="U20" s="502">
        <v>6</v>
      </c>
      <c r="V20" s="581">
        <f t="shared" si="8"/>
        <v>0</v>
      </c>
      <c r="W20" s="412">
        <v>0</v>
      </c>
      <c r="X20" s="502">
        <v>0</v>
      </c>
      <c r="Y20" s="581">
        <f t="shared" si="9"/>
        <v>0</v>
      </c>
      <c r="Z20" s="412">
        <v>0</v>
      </c>
      <c r="AA20" s="501">
        <v>0</v>
      </c>
      <c r="AB20" s="581">
        <f t="shared" si="10"/>
        <v>0</v>
      </c>
      <c r="AC20" s="412">
        <v>0</v>
      </c>
      <c r="AD20" s="375">
        <v>0</v>
      </c>
    </row>
    <row r="21" spans="1:30" ht="15.6" customHeight="1">
      <c r="A21" s="3705"/>
      <c r="B21" s="3706"/>
      <c r="C21" s="4103"/>
      <c r="D21" s="4114" t="s">
        <v>1534</v>
      </c>
      <c r="E21" s="4115"/>
      <c r="F21" s="4116"/>
      <c r="G21" s="574">
        <f t="shared" si="2"/>
        <v>51</v>
      </c>
      <c r="H21" s="409">
        <f t="shared" si="11"/>
        <v>18</v>
      </c>
      <c r="I21" s="410">
        <f t="shared" si="12"/>
        <v>33</v>
      </c>
      <c r="J21" s="577">
        <f t="shared" si="4"/>
        <v>1</v>
      </c>
      <c r="K21" s="412">
        <v>0</v>
      </c>
      <c r="L21" s="501">
        <v>1</v>
      </c>
      <c r="M21" s="581">
        <f t="shared" si="5"/>
        <v>1</v>
      </c>
      <c r="N21" s="414">
        <v>1</v>
      </c>
      <c r="O21" s="502">
        <v>0</v>
      </c>
      <c r="P21" s="581">
        <f t="shared" si="6"/>
        <v>1</v>
      </c>
      <c r="Q21" s="412">
        <v>0</v>
      </c>
      <c r="R21" s="501">
        <v>1</v>
      </c>
      <c r="S21" s="581">
        <f t="shared" si="7"/>
        <v>48</v>
      </c>
      <c r="T21" s="414">
        <v>17</v>
      </c>
      <c r="U21" s="502">
        <v>31</v>
      </c>
      <c r="V21" s="581">
        <f t="shared" si="8"/>
        <v>0</v>
      </c>
      <c r="W21" s="412">
        <v>0</v>
      </c>
      <c r="X21" s="502">
        <v>0</v>
      </c>
      <c r="Y21" s="581">
        <f t="shared" si="9"/>
        <v>0</v>
      </c>
      <c r="Z21" s="412">
        <v>0</v>
      </c>
      <c r="AA21" s="501">
        <v>0</v>
      </c>
      <c r="AB21" s="581">
        <f t="shared" si="10"/>
        <v>0</v>
      </c>
      <c r="AC21" s="412">
        <v>0</v>
      </c>
      <c r="AD21" s="375">
        <v>0</v>
      </c>
    </row>
    <row r="22" spans="1:30" ht="15.6" customHeight="1">
      <c r="A22" s="3705"/>
      <c r="B22" s="3706"/>
      <c r="C22" s="4103"/>
      <c r="D22" s="4114" t="s">
        <v>1536</v>
      </c>
      <c r="E22" s="4115"/>
      <c r="F22" s="4116"/>
      <c r="G22" s="574">
        <f t="shared" si="2"/>
        <v>7</v>
      </c>
      <c r="H22" s="409">
        <f t="shared" si="11"/>
        <v>2</v>
      </c>
      <c r="I22" s="410">
        <f t="shared" si="12"/>
        <v>5</v>
      </c>
      <c r="J22" s="577">
        <f t="shared" si="4"/>
        <v>3</v>
      </c>
      <c r="K22" s="412">
        <v>1</v>
      </c>
      <c r="L22" s="501">
        <v>2</v>
      </c>
      <c r="M22" s="581">
        <f t="shared" si="5"/>
        <v>2</v>
      </c>
      <c r="N22" s="414">
        <v>1</v>
      </c>
      <c r="O22" s="502">
        <v>1</v>
      </c>
      <c r="P22" s="581">
        <f t="shared" si="6"/>
        <v>1</v>
      </c>
      <c r="Q22" s="412">
        <v>0</v>
      </c>
      <c r="R22" s="501">
        <v>1</v>
      </c>
      <c r="S22" s="581">
        <f t="shared" si="7"/>
        <v>0</v>
      </c>
      <c r="T22" s="414">
        <v>0</v>
      </c>
      <c r="U22" s="502">
        <v>0</v>
      </c>
      <c r="V22" s="581">
        <f t="shared" si="8"/>
        <v>1</v>
      </c>
      <c r="W22" s="412">
        <v>0</v>
      </c>
      <c r="X22" s="502">
        <v>1</v>
      </c>
      <c r="Y22" s="581">
        <f t="shared" si="9"/>
        <v>0</v>
      </c>
      <c r="Z22" s="412">
        <v>0</v>
      </c>
      <c r="AA22" s="501">
        <v>0</v>
      </c>
      <c r="AB22" s="581">
        <f t="shared" si="10"/>
        <v>0</v>
      </c>
      <c r="AC22" s="412">
        <v>0</v>
      </c>
      <c r="AD22" s="375">
        <v>0</v>
      </c>
    </row>
    <row r="23" spans="1:30" ht="15.6" customHeight="1">
      <c r="A23" s="3705"/>
      <c r="B23" s="3706"/>
      <c r="C23" s="4103"/>
      <c r="D23" s="4114" t="s">
        <v>1388</v>
      </c>
      <c r="E23" s="4115"/>
      <c r="F23" s="4116"/>
      <c r="G23" s="574">
        <f t="shared" si="2"/>
        <v>2</v>
      </c>
      <c r="H23" s="409">
        <f t="shared" si="11"/>
        <v>1</v>
      </c>
      <c r="I23" s="410">
        <f t="shared" si="12"/>
        <v>1</v>
      </c>
      <c r="J23" s="577">
        <f t="shared" si="4"/>
        <v>0</v>
      </c>
      <c r="K23" s="412">
        <v>0</v>
      </c>
      <c r="L23" s="501">
        <v>0</v>
      </c>
      <c r="M23" s="581">
        <f t="shared" si="5"/>
        <v>1</v>
      </c>
      <c r="N23" s="414">
        <v>0</v>
      </c>
      <c r="O23" s="502">
        <v>1</v>
      </c>
      <c r="P23" s="581">
        <f t="shared" si="6"/>
        <v>1</v>
      </c>
      <c r="Q23" s="412">
        <v>1</v>
      </c>
      <c r="R23" s="501">
        <v>0</v>
      </c>
      <c r="S23" s="581">
        <f t="shared" si="7"/>
        <v>0</v>
      </c>
      <c r="T23" s="414">
        <v>0</v>
      </c>
      <c r="U23" s="502">
        <v>0</v>
      </c>
      <c r="V23" s="581">
        <f t="shared" si="8"/>
        <v>0</v>
      </c>
      <c r="W23" s="412">
        <v>0</v>
      </c>
      <c r="X23" s="502">
        <v>0</v>
      </c>
      <c r="Y23" s="581">
        <f t="shared" si="9"/>
        <v>0</v>
      </c>
      <c r="Z23" s="412">
        <v>0</v>
      </c>
      <c r="AA23" s="501">
        <v>0</v>
      </c>
      <c r="AB23" s="581">
        <f t="shared" si="10"/>
        <v>0</v>
      </c>
      <c r="AC23" s="412">
        <v>0</v>
      </c>
      <c r="AD23" s="375">
        <v>0</v>
      </c>
    </row>
    <row r="24" spans="1:30" ht="15.6" customHeight="1" thickBot="1">
      <c r="A24" s="3705"/>
      <c r="B24" s="3706"/>
      <c r="C24" s="4104"/>
      <c r="D24" s="4117" t="s">
        <v>1759</v>
      </c>
      <c r="E24" s="4118"/>
      <c r="F24" s="4119"/>
      <c r="G24" s="583">
        <f t="shared" si="2"/>
        <v>0</v>
      </c>
      <c r="H24" s="416">
        <f t="shared" si="11"/>
        <v>0</v>
      </c>
      <c r="I24" s="417">
        <f t="shared" si="12"/>
        <v>0</v>
      </c>
      <c r="J24" s="586">
        <f t="shared" si="4"/>
        <v>0</v>
      </c>
      <c r="K24" s="419">
        <v>0</v>
      </c>
      <c r="L24" s="1021">
        <v>0</v>
      </c>
      <c r="M24" s="590">
        <f t="shared" si="5"/>
        <v>0</v>
      </c>
      <c r="N24" s="421">
        <v>0</v>
      </c>
      <c r="O24" s="1124">
        <v>0</v>
      </c>
      <c r="P24" s="590">
        <f t="shared" si="6"/>
        <v>0</v>
      </c>
      <c r="Q24" s="419">
        <v>0</v>
      </c>
      <c r="R24" s="1021">
        <v>0</v>
      </c>
      <c r="S24" s="590">
        <f t="shared" si="7"/>
        <v>0</v>
      </c>
      <c r="T24" s="421">
        <v>0</v>
      </c>
      <c r="U24" s="1124">
        <v>0</v>
      </c>
      <c r="V24" s="590">
        <f t="shared" si="8"/>
        <v>0</v>
      </c>
      <c r="W24" s="419">
        <v>0</v>
      </c>
      <c r="X24" s="1124">
        <v>0</v>
      </c>
      <c r="Y24" s="590">
        <f t="shared" si="9"/>
        <v>0</v>
      </c>
      <c r="Z24" s="419">
        <v>0</v>
      </c>
      <c r="AA24" s="1021">
        <v>0</v>
      </c>
      <c r="AB24" s="590">
        <f t="shared" si="10"/>
        <v>0</v>
      </c>
      <c r="AC24" s="419">
        <v>0</v>
      </c>
      <c r="AD24" s="423">
        <v>0</v>
      </c>
    </row>
    <row r="25" spans="1:30" ht="15.6" customHeight="1" thickTop="1">
      <c r="A25" s="3705"/>
      <c r="B25" s="3706"/>
      <c r="C25" s="4120" t="s">
        <v>1762</v>
      </c>
      <c r="D25" s="4121"/>
      <c r="E25" s="4121"/>
      <c r="F25" s="4122"/>
      <c r="G25" s="574">
        <f t="shared" si="2"/>
        <v>38</v>
      </c>
      <c r="H25" s="409">
        <f t="shared" si="11"/>
        <v>24</v>
      </c>
      <c r="I25" s="410">
        <f t="shared" si="12"/>
        <v>14</v>
      </c>
      <c r="J25" s="577">
        <f t="shared" si="4"/>
        <v>38</v>
      </c>
      <c r="K25" s="412">
        <v>24</v>
      </c>
      <c r="L25" s="501">
        <v>14</v>
      </c>
      <c r="M25" s="581">
        <f t="shared" si="5"/>
        <v>0</v>
      </c>
      <c r="N25" s="414">
        <v>0</v>
      </c>
      <c r="O25" s="502">
        <v>0</v>
      </c>
      <c r="P25" s="581">
        <f t="shared" si="6"/>
        <v>0</v>
      </c>
      <c r="Q25" s="412">
        <v>0</v>
      </c>
      <c r="R25" s="501">
        <v>0</v>
      </c>
      <c r="S25" s="581">
        <f t="shared" si="7"/>
        <v>0</v>
      </c>
      <c r="T25" s="414">
        <v>0</v>
      </c>
      <c r="U25" s="502">
        <v>0</v>
      </c>
      <c r="V25" s="581">
        <f t="shared" si="8"/>
        <v>0</v>
      </c>
      <c r="W25" s="412">
        <v>0</v>
      </c>
      <c r="X25" s="502">
        <v>0</v>
      </c>
      <c r="Y25" s="581">
        <f t="shared" si="9"/>
        <v>0</v>
      </c>
      <c r="Z25" s="412">
        <v>0</v>
      </c>
      <c r="AA25" s="501">
        <v>0</v>
      </c>
      <c r="AB25" s="581">
        <f t="shared" si="10"/>
        <v>0</v>
      </c>
      <c r="AC25" s="412">
        <v>0</v>
      </c>
      <c r="AD25" s="375">
        <v>0</v>
      </c>
    </row>
    <row r="26" spans="1:30" ht="15.6" customHeight="1">
      <c r="A26" s="3707"/>
      <c r="B26" s="3708"/>
      <c r="C26" s="4123" t="s">
        <v>1765</v>
      </c>
      <c r="D26" s="4124"/>
      <c r="E26" s="4124"/>
      <c r="F26" s="4125"/>
      <c r="G26" s="714">
        <f t="shared" si="2"/>
        <v>0</v>
      </c>
      <c r="H26" s="830">
        <f t="shared" si="11"/>
        <v>0</v>
      </c>
      <c r="I26" s="1016">
        <f t="shared" si="12"/>
        <v>0</v>
      </c>
      <c r="J26" s="713">
        <f t="shared" si="4"/>
        <v>0</v>
      </c>
      <c r="K26" s="1017">
        <v>0</v>
      </c>
      <c r="L26" s="859">
        <v>0</v>
      </c>
      <c r="M26" s="1119">
        <f t="shared" si="5"/>
        <v>0</v>
      </c>
      <c r="N26" s="783">
        <v>0</v>
      </c>
      <c r="O26" s="784">
        <v>0</v>
      </c>
      <c r="P26" s="1119">
        <f t="shared" si="6"/>
        <v>0</v>
      </c>
      <c r="Q26" s="1017">
        <v>0</v>
      </c>
      <c r="R26" s="859">
        <v>0</v>
      </c>
      <c r="S26" s="1119">
        <f t="shared" si="7"/>
        <v>0</v>
      </c>
      <c r="T26" s="783">
        <v>0</v>
      </c>
      <c r="U26" s="784">
        <v>0</v>
      </c>
      <c r="V26" s="1119">
        <f t="shared" si="8"/>
        <v>0</v>
      </c>
      <c r="W26" s="1017">
        <v>0</v>
      </c>
      <c r="X26" s="784">
        <v>0</v>
      </c>
      <c r="Y26" s="1119">
        <f t="shared" si="9"/>
        <v>0</v>
      </c>
      <c r="Z26" s="1017">
        <v>0</v>
      </c>
      <c r="AA26" s="859">
        <v>0</v>
      </c>
      <c r="AB26" s="1119">
        <f t="shared" si="10"/>
        <v>0</v>
      </c>
      <c r="AC26" s="1017">
        <v>0</v>
      </c>
      <c r="AD26" s="861">
        <v>0</v>
      </c>
    </row>
    <row r="27" spans="1:30" ht="15.6" customHeight="1">
      <c r="A27" s="3409" t="s">
        <v>1165</v>
      </c>
      <c r="B27" s="3410"/>
      <c r="C27" s="3410"/>
      <c r="D27" s="3410"/>
      <c r="E27" s="3410"/>
      <c r="F27" s="3410"/>
      <c r="G27" s="574">
        <f t="shared" si="2"/>
        <v>1010</v>
      </c>
      <c r="H27" s="409">
        <f t="shared" ref="H27:H30" si="13">K27+N27+Q27+T27+W27+Z27+AC27</f>
        <v>446</v>
      </c>
      <c r="I27" s="410">
        <f t="shared" ref="I27:I30" si="14">L27+O27+R27+U27+X27+AA27+AD27</f>
        <v>564</v>
      </c>
      <c r="J27" s="577">
        <f t="shared" si="4"/>
        <v>228</v>
      </c>
      <c r="K27" s="412">
        <v>96</v>
      </c>
      <c r="L27" s="501">
        <v>132</v>
      </c>
      <c r="M27" s="581">
        <f t="shared" si="5"/>
        <v>90</v>
      </c>
      <c r="N27" s="414">
        <v>44</v>
      </c>
      <c r="O27" s="502">
        <v>46</v>
      </c>
      <c r="P27" s="581">
        <f t="shared" si="6"/>
        <v>165</v>
      </c>
      <c r="Q27" s="412">
        <v>75</v>
      </c>
      <c r="R27" s="501">
        <v>90</v>
      </c>
      <c r="S27" s="581">
        <f t="shared" si="7"/>
        <v>91</v>
      </c>
      <c r="T27" s="414">
        <v>38</v>
      </c>
      <c r="U27" s="502">
        <v>53</v>
      </c>
      <c r="V27" s="581">
        <f t="shared" si="8"/>
        <v>257</v>
      </c>
      <c r="W27" s="412">
        <v>115</v>
      </c>
      <c r="X27" s="502">
        <v>142</v>
      </c>
      <c r="Y27" s="581">
        <f t="shared" si="9"/>
        <v>154</v>
      </c>
      <c r="Z27" s="412">
        <v>66</v>
      </c>
      <c r="AA27" s="501">
        <v>88</v>
      </c>
      <c r="AB27" s="581">
        <f t="shared" si="10"/>
        <v>25</v>
      </c>
      <c r="AC27" s="412">
        <v>12</v>
      </c>
      <c r="AD27" s="375">
        <v>13</v>
      </c>
    </row>
    <row r="28" spans="1:30" ht="15.6" customHeight="1">
      <c r="A28" s="4126" t="s">
        <v>3747</v>
      </c>
      <c r="B28" s="4127"/>
      <c r="C28" s="4130" t="s">
        <v>1376</v>
      </c>
      <c r="D28" s="4131"/>
      <c r="E28" s="4131"/>
      <c r="F28" s="4131"/>
      <c r="G28" s="600">
        <f t="shared" si="2"/>
        <v>372</v>
      </c>
      <c r="H28" s="474">
        <f t="shared" si="13"/>
        <v>171</v>
      </c>
      <c r="I28" s="476">
        <f t="shared" si="14"/>
        <v>201</v>
      </c>
      <c r="J28" s="601">
        <f t="shared" si="4"/>
        <v>47</v>
      </c>
      <c r="K28" s="478">
        <v>17</v>
      </c>
      <c r="L28" s="477">
        <v>30</v>
      </c>
      <c r="M28" s="603">
        <f t="shared" si="5"/>
        <v>37</v>
      </c>
      <c r="N28" s="498">
        <v>17</v>
      </c>
      <c r="O28" s="499">
        <v>20</v>
      </c>
      <c r="P28" s="603">
        <f t="shared" si="6"/>
        <v>52</v>
      </c>
      <c r="Q28" s="478">
        <v>22</v>
      </c>
      <c r="R28" s="477">
        <v>30</v>
      </c>
      <c r="S28" s="603">
        <f t="shared" si="7"/>
        <v>33</v>
      </c>
      <c r="T28" s="498">
        <v>16</v>
      </c>
      <c r="U28" s="499">
        <v>17</v>
      </c>
      <c r="V28" s="603">
        <f t="shared" si="8"/>
        <v>121</v>
      </c>
      <c r="W28" s="478">
        <v>62</v>
      </c>
      <c r="X28" s="499">
        <v>59</v>
      </c>
      <c r="Y28" s="603">
        <f t="shared" si="9"/>
        <v>57</v>
      </c>
      <c r="Z28" s="478">
        <v>25</v>
      </c>
      <c r="AA28" s="477">
        <v>32</v>
      </c>
      <c r="AB28" s="603">
        <f t="shared" si="10"/>
        <v>25</v>
      </c>
      <c r="AC28" s="478">
        <v>12</v>
      </c>
      <c r="AD28" s="367">
        <v>13</v>
      </c>
    </row>
    <row r="29" spans="1:30" ht="15.6" customHeight="1">
      <c r="A29" s="4128"/>
      <c r="B29" s="4129"/>
      <c r="C29" s="4132" t="s">
        <v>1773</v>
      </c>
      <c r="D29" s="4133"/>
      <c r="E29" s="4133"/>
      <c r="F29" s="4134"/>
      <c r="G29" s="592">
        <f t="shared" si="2"/>
        <v>388</v>
      </c>
      <c r="H29" s="635">
        <f t="shared" si="13"/>
        <v>166</v>
      </c>
      <c r="I29" s="636">
        <f t="shared" si="14"/>
        <v>222</v>
      </c>
      <c r="J29" s="596">
        <f t="shared" si="4"/>
        <v>43</v>
      </c>
      <c r="K29" s="638">
        <v>16</v>
      </c>
      <c r="L29" s="846">
        <v>27</v>
      </c>
      <c r="M29" s="1123">
        <f t="shared" si="5"/>
        <v>29</v>
      </c>
      <c r="N29" s="641">
        <v>13</v>
      </c>
      <c r="O29" s="785">
        <v>16</v>
      </c>
      <c r="P29" s="1123">
        <f t="shared" si="6"/>
        <v>74</v>
      </c>
      <c r="Q29" s="638">
        <v>35</v>
      </c>
      <c r="R29" s="846">
        <v>39</v>
      </c>
      <c r="S29" s="1123">
        <f t="shared" si="7"/>
        <v>35</v>
      </c>
      <c r="T29" s="641">
        <v>16</v>
      </c>
      <c r="U29" s="785">
        <v>19</v>
      </c>
      <c r="V29" s="1123">
        <f t="shared" si="8"/>
        <v>107</v>
      </c>
      <c r="W29" s="638">
        <v>44</v>
      </c>
      <c r="X29" s="785">
        <v>63</v>
      </c>
      <c r="Y29" s="1123">
        <f t="shared" si="9"/>
        <v>100</v>
      </c>
      <c r="Z29" s="638">
        <v>42</v>
      </c>
      <c r="AA29" s="846">
        <v>58</v>
      </c>
      <c r="AB29" s="1123">
        <f t="shared" si="10"/>
        <v>0</v>
      </c>
      <c r="AC29" s="638">
        <v>0</v>
      </c>
      <c r="AD29" s="365">
        <v>0</v>
      </c>
    </row>
    <row r="30" spans="1:30" ht="15.6" customHeight="1">
      <c r="A30" s="3409" t="s">
        <v>1774</v>
      </c>
      <c r="B30" s="3410"/>
      <c r="C30" s="3410"/>
      <c r="D30" s="3410"/>
      <c r="E30" s="3410"/>
      <c r="F30" s="3411"/>
      <c r="G30" s="574">
        <f t="shared" si="2"/>
        <v>58</v>
      </c>
      <c r="H30" s="409">
        <f t="shared" si="13"/>
        <v>31</v>
      </c>
      <c r="I30" s="636">
        <f t="shared" si="14"/>
        <v>27</v>
      </c>
      <c r="J30" s="596">
        <f t="shared" si="4"/>
        <v>10</v>
      </c>
      <c r="K30" s="638">
        <v>4</v>
      </c>
      <c r="L30" s="501">
        <v>6</v>
      </c>
      <c r="M30" s="581">
        <f t="shared" si="5"/>
        <v>9</v>
      </c>
      <c r="N30" s="414">
        <v>3</v>
      </c>
      <c r="O30" s="785">
        <v>6</v>
      </c>
      <c r="P30" s="1123">
        <f t="shared" si="6"/>
        <v>13</v>
      </c>
      <c r="Q30" s="638">
        <v>9</v>
      </c>
      <c r="R30" s="501">
        <v>4</v>
      </c>
      <c r="S30" s="581">
        <f t="shared" si="7"/>
        <v>1</v>
      </c>
      <c r="T30" s="414">
        <v>0</v>
      </c>
      <c r="U30" s="785">
        <v>1</v>
      </c>
      <c r="V30" s="1123">
        <f t="shared" si="8"/>
        <v>9</v>
      </c>
      <c r="W30" s="638">
        <v>5</v>
      </c>
      <c r="X30" s="785">
        <v>4</v>
      </c>
      <c r="Y30" s="1123">
        <f t="shared" si="9"/>
        <v>16</v>
      </c>
      <c r="Z30" s="638">
        <v>10</v>
      </c>
      <c r="AA30" s="501">
        <v>6</v>
      </c>
      <c r="AB30" s="1123">
        <f t="shared" si="10"/>
        <v>0</v>
      </c>
      <c r="AC30" s="638">
        <v>0</v>
      </c>
      <c r="AD30" s="375">
        <v>0</v>
      </c>
    </row>
    <row r="31" spans="1:30" ht="15.6" customHeight="1">
      <c r="A31" s="4135" t="s">
        <v>1775</v>
      </c>
      <c r="B31" s="4136"/>
      <c r="C31" s="4136"/>
      <c r="D31" s="4136"/>
      <c r="E31" s="4137"/>
      <c r="F31" s="1042" t="s">
        <v>1238</v>
      </c>
      <c r="G31" s="600">
        <f>J31+M31+P31+S31+V31+Y31+AB31</f>
        <v>887</v>
      </c>
      <c r="H31" s="4138">
        <v>0</v>
      </c>
      <c r="I31" s="4139"/>
      <c r="J31" s="562">
        <v>178</v>
      </c>
      <c r="K31" s="4092">
        <v>0</v>
      </c>
      <c r="L31" s="4142"/>
      <c r="M31" s="564">
        <v>96</v>
      </c>
      <c r="N31" s="4092">
        <v>0</v>
      </c>
      <c r="O31" s="4142"/>
      <c r="P31" s="564">
        <v>142</v>
      </c>
      <c r="Q31" s="4092">
        <v>0</v>
      </c>
      <c r="R31" s="4142"/>
      <c r="S31" s="564">
        <v>91</v>
      </c>
      <c r="T31" s="4092">
        <v>0</v>
      </c>
      <c r="U31" s="4142"/>
      <c r="V31" s="564">
        <v>220</v>
      </c>
      <c r="W31" s="4092">
        <v>0</v>
      </c>
      <c r="X31" s="4142"/>
      <c r="Y31" s="564">
        <v>160</v>
      </c>
      <c r="Z31" s="4092">
        <v>0</v>
      </c>
      <c r="AA31" s="4144"/>
      <c r="AB31" s="564">
        <v>0</v>
      </c>
      <c r="AC31" s="4092">
        <v>0</v>
      </c>
      <c r="AD31" s="4093"/>
    </row>
    <row r="32" spans="1:30" ht="15.6" customHeight="1">
      <c r="A32" s="4146" t="s">
        <v>952</v>
      </c>
      <c r="B32" s="4147"/>
      <c r="C32" s="4147"/>
      <c r="D32" s="4147"/>
      <c r="E32" s="4148"/>
      <c r="F32" s="321" t="s">
        <v>1642</v>
      </c>
      <c r="G32" s="592">
        <f>J32+M32+P32+S32+V32+Y32+AB32</f>
        <v>12547</v>
      </c>
      <c r="H32" s="4140"/>
      <c r="I32" s="4141"/>
      <c r="J32" s="1125">
        <v>2139</v>
      </c>
      <c r="K32" s="4094"/>
      <c r="L32" s="4143"/>
      <c r="M32" s="1126">
        <v>777</v>
      </c>
      <c r="N32" s="4094"/>
      <c r="O32" s="4143"/>
      <c r="P32" s="1126">
        <v>1192</v>
      </c>
      <c r="Q32" s="4094"/>
      <c r="R32" s="4143"/>
      <c r="S32" s="1126">
        <v>2796</v>
      </c>
      <c r="T32" s="4094"/>
      <c r="U32" s="4143"/>
      <c r="V32" s="1126">
        <v>4080</v>
      </c>
      <c r="W32" s="4094"/>
      <c r="X32" s="4143"/>
      <c r="Y32" s="1126">
        <v>1563</v>
      </c>
      <c r="Z32" s="4094"/>
      <c r="AA32" s="4145"/>
      <c r="AB32" s="1126">
        <v>0</v>
      </c>
      <c r="AC32" s="4094"/>
      <c r="AD32" s="4095"/>
    </row>
    <row r="33" spans="1:30" ht="15.6" customHeight="1">
      <c r="A33" s="3703" t="s">
        <v>2915</v>
      </c>
      <c r="B33" s="3704"/>
      <c r="C33" s="4149" t="s">
        <v>1239</v>
      </c>
      <c r="D33" s="4150"/>
      <c r="E33" s="4150"/>
      <c r="F33" s="4150"/>
      <c r="G33" s="600">
        <f t="shared" ref="G33:AA33" si="15">SUM(G34:G44)</f>
        <v>56</v>
      </c>
      <c r="H33" s="474">
        <f t="shared" si="15"/>
        <v>34</v>
      </c>
      <c r="I33" s="476">
        <f t="shared" si="15"/>
        <v>22</v>
      </c>
      <c r="J33" s="1127">
        <f t="shared" si="15"/>
        <v>11</v>
      </c>
      <c r="K33" s="475">
        <f t="shared" si="15"/>
        <v>7</v>
      </c>
      <c r="L33" s="797">
        <f t="shared" si="15"/>
        <v>4</v>
      </c>
      <c r="M33" s="600">
        <f t="shared" si="15"/>
        <v>9</v>
      </c>
      <c r="N33" s="475">
        <f t="shared" si="15"/>
        <v>5</v>
      </c>
      <c r="O33" s="1069">
        <f t="shared" si="15"/>
        <v>4</v>
      </c>
      <c r="P33" s="600">
        <f t="shared" si="15"/>
        <v>10</v>
      </c>
      <c r="Q33" s="474">
        <f t="shared" si="15"/>
        <v>6</v>
      </c>
      <c r="R33" s="797">
        <f t="shared" si="15"/>
        <v>4</v>
      </c>
      <c r="S33" s="600">
        <f t="shared" si="15"/>
        <v>9</v>
      </c>
      <c r="T33" s="475">
        <f t="shared" si="15"/>
        <v>6</v>
      </c>
      <c r="U33" s="1069">
        <f t="shared" si="15"/>
        <v>3</v>
      </c>
      <c r="V33" s="600">
        <f t="shared" si="15"/>
        <v>10</v>
      </c>
      <c r="W33" s="474">
        <f t="shared" si="15"/>
        <v>5</v>
      </c>
      <c r="X33" s="797">
        <f t="shared" si="15"/>
        <v>5</v>
      </c>
      <c r="Y33" s="600">
        <f t="shared" si="15"/>
        <v>2</v>
      </c>
      <c r="Z33" s="475">
        <f t="shared" si="15"/>
        <v>1</v>
      </c>
      <c r="AA33" s="1069">
        <f t="shared" si="15"/>
        <v>1</v>
      </c>
      <c r="AB33" s="600">
        <f t="shared" ref="AB33:AD33" si="16">SUM(AB34:AB44)</f>
        <v>5</v>
      </c>
      <c r="AC33" s="475">
        <f t="shared" si="16"/>
        <v>4</v>
      </c>
      <c r="AD33" s="1128">
        <f t="shared" si="16"/>
        <v>1</v>
      </c>
    </row>
    <row r="34" spans="1:30" ht="15.6" customHeight="1">
      <c r="A34" s="3705"/>
      <c r="B34" s="3706"/>
      <c r="C34" s="3839" t="s">
        <v>3922</v>
      </c>
      <c r="D34" s="3840"/>
      <c r="E34" s="3840"/>
      <c r="F34" s="3840"/>
      <c r="G34" s="574">
        <f t="shared" ref="G34:G44" si="17">H34+I34</f>
        <v>0</v>
      </c>
      <c r="H34" s="409">
        <f>K34+N34+Q34+T34+W34+Z34+AC34</f>
        <v>0</v>
      </c>
      <c r="I34" s="410">
        <f>L34+O34+R34+U34+X34+AA34+AD34</f>
        <v>0</v>
      </c>
      <c r="J34" s="577">
        <f t="shared" ref="J34:J44" si="18">K34+L34</f>
        <v>0</v>
      </c>
      <c r="K34" s="412">
        <v>0</v>
      </c>
      <c r="L34" s="502">
        <v>0</v>
      </c>
      <c r="M34" s="581">
        <f t="shared" ref="M34:M44" si="19">N34+O34</f>
        <v>0</v>
      </c>
      <c r="N34" s="412">
        <v>0</v>
      </c>
      <c r="O34" s="501">
        <v>0</v>
      </c>
      <c r="P34" s="581">
        <f t="shared" ref="P34:P44" si="20">Q34+R34</f>
        <v>0</v>
      </c>
      <c r="Q34" s="414">
        <v>0</v>
      </c>
      <c r="R34" s="502">
        <v>0</v>
      </c>
      <c r="S34" s="581">
        <f t="shared" ref="S34:S44" si="21">T34+U34</f>
        <v>0</v>
      </c>
      <c r="T34" s="412">
        <v>0</v>
      </c>
      <c r="U34" s="501">
        <v>0</v>
      </c>
      <c r="V34" s="581">
        <f t="shared" ref="V34:V44" si="22">W34+X34</f>
        <v>0</v>
      </c>
      <c r="W34" s="414">
        <v>0</v>
      </c>
      <c r="X34" s="502">
        <v>0</v>
      </c>
      <c r="Y34" s="581">
        <f t="shared" ref="Y34:Y44" si="23">Z34+AA34</f>
        <v>0</v>
      </c>
      <c r="Z34" s="412">
        <v>0</v>
      </c>
      <c r="AA34" s="501">
        <v>0</v>
      </c>
      <c r="AB34" s="581">
        <f t="shared" ref="AB34:AB44" si="24">AC34+AD34</f>
        <v>0</v>
      </c>
      <c r="AC34" s="412">
        <v>0</v>
      </c>
      <c r="AD34" s="375">
        <v>0</v>
      </c>
    </row>
    <row r="35" spans="1:30" ht="15.6" customHeight="1">
      <c r="A35" s="3705"/>
      <c r="B35" s="3706"/>
      <c r="C35" s="3839" t="s">
        <v>3923</v>
      </c>
      <c r="D35" s="3840"/>
      <c r="E35" s="3840"/>
      <c r="F35" s="3840"/>
      <c r="G35" s="574">
        <f t="shared" si="17"/>
        <v>1</v>
      </c>
      <c r="H35" s="409">
        <f t="shared" ref="H35:H44" si="25">K35+N35+Q35+T35+W35+Z35+AC35</f>
        <v>1</v>
      </c>
      <c r="I35" s="410">
        <f t="shared" ref="I35:I44" si="26">L35+O35+R35+U35+X35+AA35+AD35</f>
        <v>0</v>
      </c>
      <c r="J35" s="577">
        <f t="shared" si="18"/>
        <v>0</v>
      </c>
      <c r="K35" s="412">
        <v>0</v>
      </c>
      <c r="L35" s="502">
        <v>0</v>
      </c>
      <c r="M35" s="581">
        <f t="shared" si="19"/>
        <v>0</v>
      </c>
      <c r="N35" s="412">
        <v>0</v>
      </c>
      <c r="O35" s="501">
        <v>0</v>
      </c>
      <c r="P35" s="581">
        <f t="shared" si="20"/>
        <v>0</v>
      </c>
      <c r="Q35" s="414">
        <v>0</v>
      </c>
      <c r="R35" s="502">
        <v>0</v>
      </c>
      <c r="S35" s="581">
        <f t="shared" si="21"/>
        <v>1</v>
      </c>
      <c r="T35" s="412">
        <v>1</v>
      </c>
      <c r="U35" s="501">
        <v>0</v>
      </c>
      <c r="V35" s="581">
        <f t="shared" si="22"/>
        <v>0</v>
      </c>
      <c r="W35" s="414">
        <v>0</v>
      </c>
      <c r="X35" s="502">
        <v>0</v>
      </c>
      <c r="Y35" s="581">
        <f t="shared" si="23"/>
        <v>0</v>
      </c>
      <c r="Z35" s="412">
        <v>0</v>
      </c>
      <c r="AA35" s="501">
        <v>0</v>
      </c>
      <c r="AB35" s="581">
        <f t="shared" si="24"/>
        <v>0</v>
      </c>
      <c r="AC35" s="412">
        <v>0</v>
      </c>
      <c r="AD35" s="375">
        <v>0</v>
      </c>
    </row>
    <row r="36" spans="1:30" ht="15.6" customHeight="1">
      <c r="A36" s="3705"/>
      <c r="B36" s="3706"/>
      <c r="C36" s="3839" t="s">
        <v>3925</v>
      </c>
      <c r="D36" s="3840"/>
      <c r="E36" s="3840"/>
      <c r="F36" s="3840"/>
      <c r="G36" s="574">
        <f t="shared" si="17"/>
        <v>6</v>
      </c>
      <c r="H36" s="409">
        <f t="shared" si="25"/>
        <v>5</v>
      </c>
      <c r="I36" s="410">
        <f t="shared" si="26"/>
        <v>1</v>
      </c>
      <c r="J36" s="577">
        <f t="shared" si="18"/>
        <v>1</v>
      </c>
      <c r="K36" s="412">
        <v>1</v>
      </c>
      <c r="L36" s="502">
        <v>0</v>
      </c>
      <c r="M36" s="581">
        <f t="shared" si="19"/>
        <v>1</v>
      </c>
      <c r="N36" s="412">
        <v>1</v>
      </c>
      <c r="O36" s="501">
        <v>0</v>
      </c>
      <c r="P36" s="581">
        <f t="shared" si="20"/>
        <v>1</v>
      </c>
      <c r="Q36" s="414">
        <v>0</v>
      </c>
      <c r="R36" s="502">
        <v>1</v>
      </c>
      <c r="S36" s="581">
        <f t="shared" si="21"/>
        <v>0</v>
      </c>
      <c r="T36" s="412">
        <v>0</v>
      </c>
      <c r="U36" s="501">
        <v>0</v>
      </c>
      <c r="V36" s="581">
        <f t="shared" si="22"/>
        <v>2</v>
      </c>
      <c r="W36" s="414">
        <v>2</v>
      </c>
      <c r="X36" s="502">
        <v>0</v>
      </c>
      <c r="Y36" s="581">
        <f t="shared" si="23"/>
        <v>0</v>
      </c>
      <c r="Z36" s="412">
        <v>0</v>
      </c>
      <c r="AA36" s="501">
        <v>0</v>
      </c>
      <c r="AB36" s="581">
        <f t="shared" si="24"/>
        <v>1</v>
      </c>
      <c r="AC36" s="412">
        <v>1</v>
      </c>
      <c r="AD36" s="375">
        <v>0</v>
      </c>
    </row>
    <row r="37" spans="1:30" ht="15.6" customHeight="1">
      <c r="A37" s="3705"/>
      <c r="B37" s="3706"/>
      <c r="C37" s="3839" t="s">
        <v>3926</v>
      </c>
      <c r="D37" s="3840"/>
      <c r="E37" s="3840"/>
      <c r="F37" s="3840"/>
      <c r="G37" s="574">
        <f t="shared" si="17"/>
        <v>1</v>
      </c>
      <c r="H37" s="409">
        <f t="shared" si="25"/>
        <v>1</v>
      </c>
      <c r="I37" s="410">
        <f t="shared" si="26"/>
        <v>0</v>
      </c>
      <c r="J37" s="577">
        <f t="shared" si="18"/>
        <v>0</v>
      </c>
      <c r="K37" s="412">
        <v>0</v>
      </c>
      <c r="L37" s="502">
        <v>0</v>
      </c>
      <c r="M37" s="581">
        <f t="shared" si="19"/>
        <v>0</v>
      </c>
      <c r="N37" s="412">
        <v>0</v>
      </c>
      <c r="O37" s="501">
        <v>0</v>
      </c>
      <c r="P37" s="581">
        <f t="shared" si="20"/>
        <v>0</v>
      </c>
      <c r="Q37" s="414">
        <v>0</v>
      </c>
      <c r="R37" s="502">
        <v>0</v>
      </c>
      <c r="S37" s="581">
        <f t="shared" si="21"/>
        <v>0</v>
      </c>
      <c r="T37" s="412">
        <v>0</v>
      </c>
      <c r="U37" s="501">
        <v>0</v>
      </c>
      <c r="V37" s="581">
        <f t="shared" si="22"/>
        <v>0</v>
      </c>
      <c r="W37" s="414">
        <v>0</v>
      </c>
      <c r="X37" s="502">
        <v>0</v>
      </c>
      <c r="Y37" s="581">
        <f t="shared" si="23"/>
        <v>0</v>
      </c>
      <c r="Z37" s="412">
        <v>0</v>
      </c>
      <c r="AA37" s="501">
        <v>0</v>
      </c>
      <c r="AB37" s="581">
        <f t="shared" si="24"/>
        <v>1</v>
      </c>
      <c r="AC37" s="412">
        <v>1</v>
      </c>
      <c r="AD37" s="375">
        <v>0</v>
      </c>
    </row>
    <row r="38" spans="1:30" ht="15.6" customHeight="1">
      <c r="A38" s="3705"/>
      <c r="B38" s="3706"/>
      <c r="C38" s="3839" t="s">
        <v>3928</v>
      </c>
      <c r="D38" s="3840"/>
      <c r="E38" s="3840"/>
      <c r="F38" s="3840"/>
      <c r="G38" s="574">
        <f t="shared" si="17"/>
        <v>0</v>
      </c>
      <c r="H38" s="409">
        <f t="shared" si="25"/>
        <v>0</v>
      </c>
      <c r="I38" s="410">
        <f t="shared" si="26"/>
        <v>0</v>
      </c>
      <c r="J38" s="577">
        <f t="shared" si="18"/>
        <v>0</v>
      </c>
      <c r="K38" s="412">
        <v>0</v>
      </c>
      <c r="L38" s="502">
        <v>0</v>
      </c>
      <c r="M38" s="581">
        <f t="shared" si="19"/>
        <v>0</v>
      </c>
      <c r="N38" s="412">
        <v>0</v>
      </c>
      <c r="O38" s="501">
        <v>0</v>
      </c>
      <c r="P38" s="581">
        <f t="shared" si="20"/>
        <v>0</v>
      </c>
      <c r="Q38" s="414">
        <v>0</v>
      </c>
      <c r="R38" s="502">
        <v>0</v>
      </c>
      <c r="S38" s="581">
        <f t="shared" si="21"/>
        <v>0</v>
      </c>
      <c r="T38" s="412">
        <v>0</v>
      </c>
      <c r="U38" s="501">
        <v>0</v>
      </c>
      <c r="V38" s="581">
        <f t="shared" si="22"/>
        <v>0</v>
      </c>
      <c r="W38" s="414">
        <v>0</v>
      </c>
      <c r="X38" s="502">
        <v>0</v>
      </c>
      <c r="Y38" s="581">
        <f t="shared" si="23"/>
        <v>0</v>
      </c>
      <c r="Z38" s="412">
        <v>0</v>
      </c>
      <c r="AA38" s="501">
        <v>0</v>
      </c>
      <c r="AB38" s="581">
        <f t="shared" si="24"/>
        <v>0</v>
      </c>
      <c r="AC38" s="412">
        <v>0</v>
      </c>
      <c r="AD38" s="375">
        <v>0</v>
      </c>
    </row>
    <row r="39" spans="1:30" ht="15.6" customHeight="1">
      <c r="A39" s="3705"/>
      <c r="B39" s="3706"/>
      <c r="C39" s="3839" t="s">
        <v>3929</v>
      </c>
      <c r="D39" s="3840"/>
      <c r="E39" s="3840"/>
      <c r="F39" s="3840"/>
      <c r="G39" s="574">
        <f t="shared" si="17"/>
        <v>34</v>
      </c>
      <c r="H39" s="409">
        <f t="shared" si="25"/>
        <v>19</v>
      </c>
      <c r="I39" s="410">
        <f t="shared" si="26"/>
        <v>15</v>
      </c>
      <c r="J39" s="577">
        <f t="shared" si="18"/>
        <v>7</v>
      </c>
      <c r="K39" s="412">
        <v>4</v>
      </c>
      <c r="L39" s="502">
        <v>3</v>
      </c>
      <c r="M39" s="581">
        <f t="shared" si="19"/>
        <v>5</v>
      </c>
      <c r="N39" s="412">
        <v>3</v>
      </c>
      <c r="O39" s="501">
        <v>2</v>
      </c>
      <c r="P39" s="581">
        <f t="shared" si="20"/>
        <v>6</v>
      </c>
      <c r="Q39" s="414">
        <v>4</v>
      </c>
      <c r="R39" s="502">
        <v>2</v>
      </c>
      <c r="S39" s="581">
        <f t="shared" si="21"/>
        <v>3</v>
      </c>
      <c r="T39" s="412">
        <v>2</v>
      </c>
      <c r="U39" s="501">
        <v>1</v>
      </c>
      <c r="V39" s="581">
        <f t="shared" si="22"/>
        <v>8</v>
      </c>
      <c r="W39" s="414">
        <v>3</v>
      </c>
      <c r="X39" s="502">
        <v>5</v>
      </c>
      <c r="Y39" s="581">
        <f t="shared" si="23"/>
        <v>2</v>
      </c>
      <c r="Z39" s="412">
        <v>1</v>
      </c>
      <c r="AA39" s="501">
        <v>1</v>
      </c>
      <c r="AB39" s="581">
        <f t="shared" si="24"/>
        <v>3</v>
      </c>
      <c r="AC39" s="412">
        <v>2</v>
      </c>
      <c r="AD39" s="375">
        <v>1</v>
      </c>
    </row>
    <row r="40" spans="1:30" ht="15.6" customHeight="1">
      <c r="A40" s="3705"/>
      <c r="B40" s="3706"/>
      <c r="C40" s="3839" t="s">
        <v>3931</v>
      </c>
      <c r="D40" s="3840"/>
      <c r="E40" s="3840"/>
      <c r="F40" s="3840"/>
      <c r="G40" s="574">
        <f t="shared" si="17"/>
        <v>0</v>
      </c>
      <c r="H40" s="409">
        <f t="shared" si="25"/>
        <v>0</v>
      </c>
      <c r="I40" s="410">
        <f t="shared" si="26"/>
        <v>0</v>
      </c>
      <c r="J40" s="577">
        <f t="shared" si="18"/>
        <v>0</v>
      </c>
      <c r="K40" s="412">
        <v>0</v>
      </c>
      <c r="L40" s="502">
        <v>0</v>
      </c>
      <c r="M40" s="581">
        <f t="shared" si="19"/>
        <v>0</v>
      </c>
      <c r="N40" s="412">
        <v>0</v>
      </c>
      <c r="O40" s="501">
        <v>0</v>
      </c>
      <c r="P40" s="581">
        <f t="shared" si="20"/>
        <v>0</v>
      </c>
      <c r="Q40" s="414">
        <v>0</v>
      </c>
      <c r="R40" s="502">
        <v>0</v>
      </c>
      <c r="S40" s="581">
        <f t="shared" si="21"/>
        <v>0</v>
      </c>
      <c r="T40" s="412">
        <v>0</v>
      </c>
      <c r="U40" s="501">
        <v>0</v>
      </c>
      <c r="V40" s="581">
        <f t="shared" si="22"/>
        <v>0</v>
      </c>
      <c r="W40" s="414">
        <v>0</v>
      </c>
      <c r="X40" s="502">
        <v>0</v>
      </c>
      <c r="Y40" s="581">
        <f t="shared" si="23"/>
        <v>0</v>
      </c>
      <c r="Z40" s="412">
        <v>0</v>
      </c>
      <c r="AA40" s="501">
        <v>0</v>
      </c>
      <c r="AB40" s="581">
        <f t="shared" si="24"/>
        <v>0</v>
      </c>
      <c r="AC40" s="412">
        <v>0</v>
      </c>
      <c r="AD40" s="375">
        <v>0</v>
      </c>
    </row>
    <row r="41" spans="1:30" ht="15.6" customHeight="1">
      <c r="A41" s="3705"/>
      <c r="B41" s="3706"/>
      <c r="C41" s="3839" t="s">
        <v>3932</v>
      </c>
      <c r="D41" s="3840"/>
      <c r="E41" s="3840"/>
      <c r="F41" s="3840"/>
      <c r="G41" s="574">
        <f t="shared" si="17"/>
        <v>0</v>
      </c>
      <c r="H41" s="409">
        <f t="shared" si="25"/>
        <v>0</v>
      </c>
      <c r="I41" s="410">
        <f t="shared" si="26"/>
        <v>0</v>
      </c>
      <c r="J41" s="577">
        <f t="shared" si="18"/>
        <v>0</v>
      </c>
      <c r="K41" s="412">
        <v>0</v>
      </c>
      <c r="L41" s="502">
        <v>0</v>
      </c>
      <c r="M41" s="581">
        <f t="shared" si="19"/>
        <v>0</v>
      </c>
      <c r="N41" s="412">
        <v>0</v>
      </c>
      <c r="O41" s="501">
        <v>0</v>
      </c>
      <c r="P41" s="581">
        <f t="shared" si="20"/>
        <v>0</v>
      </c>
      <c r="Q41" s="414">
        <v>0</v>
      </c>
      <c r="R41" s="502">
        <v>0</v>
      </c>
      <c r="S41" s="581">
        <f t="shared" si="21"/>
        <v>0</v>
      </c>
      <c r="T41" s="412">
        <v>0</v>
      </c>
      <c r="U41" s="501">
        <v>0</v>
      </c>
      <c r="V41" s="581">
        <f t="shared" si="22"/>
        <v>0</v>
      </c>
      <c r="W41" s="414">
        <v>0</v>
      </c>
      <c r="X41" s="502">
        <v>0</v>
      </c>
      <c r="Y41" s="581">
        <f t="shared" si="23"/>
        <v>0</v>
      </c>
      <c r="Z41" s="412">
        <v>0</v>
      </c>
      <c r="AA41" s="501">
        <v>0</v>
      </c>
      <c r="AB41" s="581">
        <f t="shared" si="24"/>
        <v>0</v>
      </c>
      <c r="AC41" s="412">
        <v>0</v>
      </c>
      <c r="AD41" s="375">
        <v>0</v>
      </c>
    </row>
    <row r="42" spans="1:30" ht="15.6" customHeight="1">
      <c r="A42" s="3705"/>
      <c r="B42" s="3706"/>
      <c r="C42" s="3839" t="s">
        <v>2940</v>
      </c>
      <c r="D42" s="3840"/>
      <c r="E42" s="3840"/>
      <c r="F42" s="3840"/>
      <c r="G42" s="574">
        <f t="shared" si="17"/>
        <v>0</v>
      </c>
      <c r="H42" s="409">
        <f t="shared" si="25"/>
        <v>0</v>
      </c>
      <c r="I42" s="410">
        <f t="shared" si="26"/>
        <v>0</v>
      </c>
      <c r="J42" s="577">
        <f t="shared" si="18"/>
        <v>0</v>
      </c>
      <c r="K42" s="412">
        <v>0</v>
      </c>
      <c r="L42" s="502">
        <v>0</v>
      </c>
      <c r="M42" s="581">
        <f t="shared" si="19"/>
        <v>0</v>
      </c>
      <c r="N42" s="412">
        <v>0</v>
      </c>
      <c r="O42" s="501">
        <v>0</v>
      </c>
      <c r="P42" s="581">
        <f t="shared" si="20"/>
        <v>0</v>
      </c>
      <c r="Q42" s="414">
        <v>0</v>
      </c>
      <c r="R42" s="502">
        <v>0</v>
      </c>
      <c r="S42" s="581">
        <f t="shared" si="21"/>
        <v>0</v>
      </c>
      <c r="T42" s="412">
        <v>0</v>
      </c>
      <c r="U42" s="501">
        <v>0</v>
      </c>
      <c r="V42" s="581">
        <f t="shared" si="22"/>
        <v>0</v>
      </c>
      <c r="W42" s="414">
        <v>0</v>
      </c>
      <c r="X42" s="502">
        <v>0</v>
      </c>
      <c r="Y42" s="581">
        <f t="shared" si="23"/>
        <v>0</v>
      </c>
      <c r="Z42" s="412">
        <v>0</v>
      </c>
      <c r="AA42" s="501">
        <v>0</v>
      </c>
      <c r="AB42" s="581">
        <f t="shared" si="24"/>
        <v>0</v>
      </c>
      <c r="AC42" s="412">
        <v>0</v>
      </c>
      <c r="AD42" s="375">
        <v>0</v>
      </c>
    </row>
    <row r="43" spans="1:30" ht="15.6" customHeight="1">
      <c r="A43" s="3705"/>
      <c r="B43" s="3706"/>
      <c r="C43" s="3839" t="s">
        <v>3933</v>
      </c>
      <c r="D43" s="3840"/>
      <c r="E43" s="3840"/>
      <c r="F43" s="3840"/>
      <c r="G43" s="574">
        <f t="shared" si="17"/>
        <v>0</v>
      </c>
      <c r="H43" s="409">
        <f t="shared" si="25"/>
        <v>0</v>
      </c>
      <c r="I43" s="410">
        <f t="shared" si="26"/>
        <v>0</v>
      </c>
      <c r="J43" s="577">
        <f t="shared" si="18"/>
        <v>0</v>
      </c>
      <c r="K43" s="412">
        <v>0</v>
      </c>
      <c r="L43" s="502">
        <v>0</v>
      </c>
      <c r="M43" s="581">
        <f t="shared" si="19"/>
        <v>0</v>
      </c>
      <c r="N43" s="412">
        <v>0</v>
      </c>
      <c r="O43" s="501">
        <v>0</v>
      </c>
      <c r="P43" s="581">
        <f t="shared" si="20"/>
        <v>0</v>
      </c>
      <c r="Q43" s="414">
        <v>0</v>
      </c>
      <c r="R43" s="502">
        <v>0</v>
      </c>
      <c r="S43" s="581">
        <f t="shared" si="21"/>
        <v>0</v>
      </c>
      <c r="T43" s="412">
        <v>0</v>
      </c>
      <c r="U43" s="501">
        <v>0</v>
      </c>
      <c r="V43" s="581">
        <f t="shared" si="22"/>
        <v>0</v>
      </c>
      <c r="W43" s="414">
        <v>0</v>
      </c>
      <c r="X43" s="502">
        <v>0</v>
      </c>
      <c r="Y43" s="581">
        <f t="shared" si="23"/>
        <v>0</v>
      </c>
      <c r="Z43" s="412">
        <v>0</v>
      </c>
      <c r="AA43" s="501">
        <v>0</v>
      </c>
      <c r="AB43" s="581">
        <f t="shared" si="24"/>
        <v>0</v>
      </c>
      <c r="AC43" s="412">
        <v>0</v>
      </c>
      <c r="AD43" s="375">
        <v>0</v>
      </c>
    </row>
    <row r="44" spans="1:30" ht="15.6" customHeight="1">
      <c r="A44" s="3707"/>
      <c r="B44" s="3708"/>
      <c r="C44" s="3839" t="s">
        <v>1616</v>
      </c>
      <c r="D44" s="3840"/>
      <c r="E44" s="3840"/>
      <c r="F44" s="3840"/>
      <c r="G44" s="592">
        <f t="shared" si="17"/>
        <v>14</v>
      </c>
      <c r="H44" s="635">
        <f t="shared" si="25"/>
        <v>8</v>
      </c>
      <c r="I44" s="636">
        <f t="shared" si="26"/>
        <v>6</v>
      </c>
      <c r="J44" s="596">
        <f t="shared" si="18"/>
        <v>3</v>
      </c>
      <c r="K44" s="638">
        <v>2</v>
      </c>
      <c r="L44" s="785">
        <v>1</v>
      </c>
      <c r="M44" s="1123">
        <f t="shared" si="19"/>
        <v>3</v>
      </c>
      <c r="N44" s="638">
        <v>1</v>
      </c>
      <c r="O44" s="846">
        <v>2</v>
      </c>
      <c r="P44" s="1123">
        <f t="shared" si="20"/>
        <v>3</v>
      </c>
      <c r="Q44" s="641">
        <v>2</v>
      </c>
      <c r="R44" s="785">
        <v>1</v>
      </c>
      <c r="S44" s="1123">
        <f t="shared" si="21"/>
        <v>5</v>
      </c>
      <c r="T44" s="638">
        <v>3</v>
      </c>
      <c r="U44" s="846">
        <v>2</v>
      </c>
      <c r="V44" s="1123">
        <f t="shared" si="22"/>
        <v>0</v>
      </c>
      <c r="W44" s="641">
        <v>0</v>
      </c>
      <c r="X44" s="785">
        <v>0</v>
      </c>
      <c r="Y44" s="1123">
        <f t="shared" si="23"/>
        <v>0</v>
      </c>
      <c r="Z44" s="638">
        <v>0</v>
      </c>
      <c r="AA44" s="846">
        <v>0</v>
      </c>
      <c r="AB44" s="1123">
        <f t="shared" si="24"/>
        <v>0</v>
      </c>
      <c r="AC44" s="638">
        <v>0</v>
      </c>
      <c r="AD44" s="365">
        <v>0</v>
      </c>
    </row>
    <row r="45" spans="1:30" ht="15.6" customHeight="1">
      <c r="A45" s="3441" t="s">
        <v>2943</v>
      </c>
      <c r="B45" s="3880" t="s">
        <v>1780</v>
      </c>
      <c r="C45" s="4149" t="s">
        <v>1239</v>
      </c>
      <c r="D45" s="4150"/>
      <c r="E45" s="4150"/>
      <c r="F45" s="4150"/>
      <c r="G45" s="600">
        <f>SUM(G46:G55)</f>
        <v>40</v>
      </c>
      <c r="H45" s="474">
        <f>SUM(H46:H55)</f>
        <v>21</v>
      </c>
      <c r="I45" s="476">
        <f>SUM(I46:I55)</f>
        <v>19</v>
      </c>
      <c r="J45" s="1127">
        <f>SUM(J46:J55)</f>
        <v>2</v>
      </c>
      <c r="K45" s="475">
        <f t="shared" ref="K45:AA45" si="27">SUM(K46:K55)</f>
        <v>1</v>
      </c>
      <c r="L45" s="797">
        <f t="shared" si="27"/>
        <v>1</v>
      </c>
      <c r="M45" s="600">
        <f t="shared" si="27"/>
        <v>2</v>
      </c>
      <c r="N45" s="475">
        <f t="shared" si="27"/>
        <v>1</v>
      </c>
      <c r="O45" s="1069">
        <f t="shared" si="27"/>
        <v>1</v>
      </c>
      <c r="P45" s="600">
        <f t="shared" si="27"/>
        <v>3</v>
      </c>
      <c r="Q45" s="474">
        <f t="shared" si="27"/>
        <v>1</v>
      </c>
      <c r="R45" s="797">
        <f t="shared" si="27"/>
        <v>2</v>
      </c>
      <c r="S45" s="600">
        <f t="shared" si="27"/>
        <v>0</v>
      </c>
      <c r="T45" s="475">
        <f t="shared" si="27"/>
        <v>0</v>
      </c>
      <c r="U45" s="1069">
        <f t="shared" si="27"/>
        <v>0</v>
      </c>
      <c r="V45" s="600">
        <f t="shared" si="27"/>
        <v>14</v>
      </c>
      <c r="W45" s="474">
        <f t="shared" si="27"/>
        <v>9</v>
      </c>
      <c r="X45" s="797">
        <f t="shared" si="27"/>
        <v>5</v>
      </c>
      <c r="Y45" s="600">
        <f t="shared" si="27"/>
        <v>6</v>
      </c>
      <c r="Z45" s="475">
        <f t="shared" si="27"/>
        <v>4</v>
      </c>
      <c r="AA45" s="1069">
        <f t="shared" si="27"/>
        <v>2</v>
      </c>
      <c r="AB45" s="600">
        <f t="shared" ref="AB45:AD45" si="28">SUM(AB46:AB55)</f>
        <v>13</v>
      </c>
      <c r="AC45" s="475">
        <f t="shared" si="28"/>
        <v>5</v>
      </c>
      <c r="AD45" s="1128">
        <f t="shared" si="28"/>
        <v>8</v>
      </c>
    </row>
    <row r="46" spans="1:30" ht="15.6" customHeight="1">
      <c r="A46" s="3433"/>
      <c r="B46" s="3881"/>
      <c r="C46" s="3839" t="s">
        <v>3923</v>
      </c>
      <c r="D46" s="3840"/>
      <c r="E46" s="3840"/>
      <c r="F46" s="3840"/>
      <c r="G46" s="574">
        <f t="shared" ref="G46:G55" si="29">H46+I46</f>
        <v>0</v>
      </c>
      <c r="H46" s="409">
        <f>K46+N46+Q46+T46+W46+Z46+AC46</f>
        <v>0</v>
      </c>
      <c r="I46" s="410">
        <f>L46+O46+R46+U46+X46+AA46+AD46</f>
        <v>0</v>
      </c>
      <c r="J46" s="577">
        <f t="shared" ref="J46:J55" si="30">K46+L46</f>
        <v>0</v>
      </c>
      <c r="K46" s="412">
        <v>0</v>
      </c>
      <c r="L46" s="502">
        <v>0</v>
      </c>
      <c r="M46" s="581">
        <f t="shared" ref="M46:M55" si="31">N46+O46</f>
        <v>0</v>
      </c>
      <c r="N46" s="412">
        <v>0</v>
      </c>
      <c r="O46" s="501">
        <v>0</v>
      </c>
      <c r="P46" s="581">
        <f t="shared" ref="P46:P55" si="32">Q46+R46</f>
        <v>0</v>
      </c>
      <c r="Q46" s="414">
        <v>0</v>
      </c>
      <c r="R46" s="502">
        <v>0</v>
      </c>
      <c r="S46" s="581">
        <f t="shared" ref="S46:S55" si="33">T46+U46</f>
        <v>0</v>
      </c>
      <c r="T46" s="412">
        <v>0</v>
      </c>
      <c r="U46" s="501">
        <v>0</v>
      </c>
      <c r="V46" s="581">
        <f t="shared" ref="V46:V55" si="34">W46+X46</f>
        <v>0</v>
      </c>
      <c r="W46" s="414">
        <v>0</v>
      </c>
      <c r="X46" s="502">
        <v>0</v>
      </c>
      <c r="Y46" s="581">
        <f t="shared" ref="Y46:Y55" si="35">Z46+AA46</f>
        <v>0</v>
      </c>
      <c r="Z46" s="412">
        <v>0</v>
      </c>
      <c r="AA46" s="501">
        <v>0</v>
      </c>
      <c r="AB46" s="581">
        <f t="shared" ref="AB46:AB55" si="36">AC46+AD46</f>
        <v>0</v>
      </c>
      <c r="AC46" s="412">
        <v>0</v>
      </c>
      <c r="AD46" s="375">
        <v>0</v>
      </c>
    </row>
    <row r="47" spans="1:30" ht="15.6" customHeight="1">
      <c r="A47" s="3433"/>
      <c r="B47" s="3881"/>
      <c r="C47" s="3839" t="s">
        <v>3925</v>
      </c>
      <c r="D47" s="3840"/>
      <c r="E47" s="3840"/>
      <c r="F47" s="3840"/>
      <c r="G47" s="574">
        <f t="shared" si="29"/>
        <v>1</v>
      </c>
      <c r="H47" s="409">
        <f t="shared" ref="H47:H55" si="37">K47+N47+Q47+T47+W47+Z47+AC47</f>
        <v>0</v>
      </c>
      <c r="I47" s="410">
        <f t="shared" ref="I47:I55" si="38">L47+O47+R47+U47+X47+AA47+AD47</f>
        <v>1</v>
      </c>
      <c r="J47" s="577">
        <f t="shared" si="30"/>
        <v>0</v>
      </c>
      <c r="K47" s="412">
        <v>0</v>
      </c>
      <c r="L47" s="502">
        <v>0</v>
      </c>
      <c r="M47" s="581">
        <f t="shared" si="31"/>
        <v>0</v>
      </c>
      <c r="N47" s="412">
        <v>0</v>
      </c>
      <c r="O47" s="501">
        <v>0</v>
      </c>
      <c r="P47" s="581">
        <f t="shared" si="32"/>
        <v>0</v>
      </c>
      <c r="Q47" s="414">
        <v>0</v>
      </c>
      <c r="R47" s="502">
        <v>0</v>
      </c>
      <c r="S47" s="581">
        <f t="shared" si="33"/>
        <v>0</v>
      </c>
      <c r="T47" s="412">
        <v>0</v>
      </c>
      <c r="U47" s="501">
        <v>0</v>
      </c>
      <c r="V47" s="581">
        <f t="shared" si="34"/>
        <v>0</v>
      </c>
      <c r="W47" s="414">
        <v>0</v>
      </c>
      <c r="X47" s="502">
        <v>0</v>
      </c>
      <c r="Y47" s="581">
        <f t="shared" si="35"/>
        <v>1</v>
      </c>
      <c r="Z47" s="412">
        <v>0</v>
      </c>
      <c r="AA47" s="501">
        <v>1</v>
      </c>
      <c r="AB47" s="581">
        <f t="shared" si="36"/>
        <v>0</v>
      </c>
      <c r="AC47" s="412">
        <v>0</v>
      </c>
      <c r="AD47" s="375">
        <v>0</v>
      </c>
    </row>
    <row r="48" spans="1:30" ht="15.6" customHeight="1">
      <c r="A48" s="3433"/>
      <c r="B48" s="3881"/>
      <c r="C48" s="3839" t="s">
        <v>3926</v>
      </c>
      <c r="D48" s="3840"/>
      <c r="E48" s="3840"/>
      <c r="F48" s="3840"/>
      <c r="G48" s="574">
        <f t="shared" si="29"/>
        <v>0</v>
      </c>
      <c r="H48" s="409">
        <f t="shared" si="37"/>
        <v>0</v>
      </c>
      <c r="I48" s="410">
        <f t="shared" si="38"/>
        <v>0</v>
      </c>
      <c r="J48" s="577">
        <f t="shared" si="30"/>
        <v>0</v>
      </c>
      <c r="K48" s="412">
        <v>0</v>
      </c>
      <c r="L48" s="502">
        <v>0</v>
      </c>
      <c r="M48" s="581">
        <f t="shared" si="31"/>
        <v>0</v>
      </c>
      <c r="N48" s="412">
        <v>0</v>
      </c>
      <c r="O48" s="501">
        <v>0</v>
      </c>
      <c r="P48" s="581">
        <f t="shared" si="32"/>
        <v>0</v>
      </c>
      <c r="Q48" s="414">
        <v>0</v>
      </c>
      <c r="R48" s="502">
        <v>0</v>
      </c>
      <c r="S48" s="581">
        <f t="shared" si="33"/>
        <v>0</v>
      </c>
      <c r="T48" s="412">
        <v>0</v>
      </c>
      <c r="U48" s="501">
        <v>0</v>
      </c>
      <c r="V48" s="581">
        <f t="shared" si="34"/>
        <v>0</v>
      </c>
      <c r="W48" s="414">
        <v>0</v>
      </c>
      <c r="X48" s="502">
        <v>0</v>
      </c>
      <c r="Y48" s="581">
        <f t="shared" si="35"/>
        <v>0</v>
      </c>
      <c r="Z48" s="412">
        <v>0</v>
      </c>
      <c r="AA48" s="501">
        <v>0</v>
      </c>
      <c r="AB48" s="581">
        <f t="shared" si="36"/>
        <v>0</v>
      </c>
      <c r="AC48" s="412">
        <v>0</v>
      </c>
      <c r="AD48" s="375">
        <v>0</v>
      </c>
    </row>
    <row r="49" spans="1:30" ht="15.6" customHeight="1">
      <c r="A49" s="3433"/>
      <c r="B49" s="3881"/>
      <c r="C49" s="3839" t="s">
        <v>3928</v>
      </c>
      <c r="D49" s="3840"/>
      <c r="E49" s="3840"/>
      <c r="F49" s="3840"/>
      <c r="G49" s="574">
        <f t="shared" si="29"/>
        <v>0</v>
      </c>
      <c r="H49" s="409">
        <f t="shared" si="37"/>
        <v>0</v>
      </c>
      <c r="I49" s="410">
        <f t="shared" si="38"/>
        <v>0</v>
      </c>
      <c r="J49" s="577">
        <f t="shared" si="30"/>
        <v>0</v>
      </c>
      <c r="K49" s="412">
        <v>0</v>
      </c>
      <c r="L49" s="502">
        <v>0</v>
      </c>
      <c r="M49" s="581">
        <f t="shared" si="31"/>
        <v>0</v>
      </c>
      <c r="N49" s="412">
        <v>0</v>
      </c>
      <c r="O49" s="501">
        <v>0</v>
      </c>
      <c r="P49" s="581">
        <f t="shared" si="32"/>
        <v>0</v>
      </c>
      <c r="Q49" s="414">
        <v>0</v>
      </c>
      <c r="R49" s="502">
        <v>0</v>
      </c>
      <c r="S49" s="581">
        <f t="shared" si="33"/>
        <v>0</v>
      </c>
      <c r="T49" s="412">
        <v>0</v>
      </c>
      <c r="U49" s="501">
        <v>0</v>
      </c>
      <c r="V49" s="581">
        <f t="shared" si="34"/>
        <v>0</v>
      </c>
      <c r="W49" s="414">
        <v>0</v>
      </c>
      <c r="X49" s="502">
        <v>0</v>
      </c>
      <c r="Y49" s="581">
        <f t="shared" si="35"/>
        <v>0</v>
      </c>
      <c r="Z49" s="412">
        <v>0</v>
      </c>
      <c r="AA49" s="501">
        <v>0</v>
      </c>
      <c r="AB49" s="581">
        <f t="shared" si="36"/>
        <v>0</v>
      </c>
      <c r="AC49" s="412">
        <v>0</v>
      </c>
      <c r="AD49" s="375">
        <v>0</v>
      </c>
    </row>
    <row r="50" spans="1:30" ht="15.6" customHeight="1">
      <c r="A50" s="3433"/>
      <c r="B50" s="3881"/>
      <c r="C50" s="3839" t="s">
        <v>3929</v>
      </c>
      <c r="D50" s="3840"/>
      <c r="E50" s="3840"/>
      <c r="F50" s="3840"/>
      <c r="G50" s="574">
        <f t="shared" si="29"/>
        <v>8</v>
      </c>
      <c r="H50" s="409">
        <f t="shared" si="37"/>
        <v>6</v>
      </c>
      <c r="I50" s="410">
        <f t="shared" si="38"/>
        <v>2</v>
      </c>
      <c r="J50" s="577">
        <f t="shared" si="30"/>
        <v>0</v>
      </c>
      <c r="K50" s="412">
        <v>0</v>
      </c>
      <c r="L50" s="502">
        <v>0</v>
      </c>
      <c r="M50" s="581">
        <f t="shared" si="31"/>
        <v>0</v>
      </c>
      <c r="N50" s="412">
        <v>0</v>
      </c>
      <c r="O50" s="501">
        <v>0</v>
      </c>
      <c r="P50" s="581">
        <f t="shared" si="32"/>
        <v>0</v>
      </c>
      <c r="Q50" s="414">
        <v>0</v>
      </c>
      <c r="R50" s="502">
        <v>0</v>
      </c>
      <c r="S50" s="581">
        <f t="shared" si="33"/>
        <v>0</v>
      </c>
      <c r="T50" s="412">
        <v>0</v>
      </c>
      <c r="U50" s="501">
        <v>0</v>
      </c>
      <c r="V50" s="581">
        <f t="shared" si="34"/>
        <v>0</v>
      </c>
      <c r="W50" s="414">
        <v>0</v>
      </c>
      <c r="X50" s="502">
        <v>0</v>
      </c>
      <c r="Y50" s="581">
        <f t="shared" si="35"/>
        <v>4</v>
      </c>
      <c r="Z50" s="412">
        <v>3</v>
      </c>
      <c r="AA50" s="501">
        <v>1</v>
      </c>
      <c r="AB50" s="581">
        <f t="shared" si="36"/>
        <v>4</v>
      </c>
      <c r="AC50" s="412">
        <v>3</v>
      </c>
      <c r="AD50" s="375">
        <v>1</v>
      </c>
    </row>
    <row r="51" spans="1:30" ht="15.6" customHeight="1">
      <c r="A51" s="3433"/>
      <c r="B51" s="3881"/>
      <c r="C51" s="3839" t="s">
        <v>3931</v>
      </c>
      <c r="D51" s="3840"/>
      <c r="E51" s="3840"/>
      <c r="F51" s="3840"/>
      <c r="G51" s="574">
        <f t="shared" si="29"/>
        <v>0</v>
      </c>
      <c r="H51" s="409">
        <f t="shared" si="37"/>
        <v>0</v>
      </c>
      <c r="I51" s="410">
        <f t="shared" si="38"/>
        <v>0</v>
      </c>
      <c r="J51" s="577">
        <f t="shared" si="30"/>
        <v>0</v>
      </c>
      <c r="K51" s="412">
        <v>0</v>
      </c>
      <c r="L51" s="502">
        <v>0</v>
      </c>
      <c r="M51" s="581">
        <f t="shared" si="31"/>
        <v>0</v>
      </c>
      <c r="N51" s="412">
        <v>0</v>
      </c>
      <c r="O51" s="501">
        <v>0</v>
      </c>
      <c r="P51" s="581">
        <f t="shared" si="32"/>
        <v>0</v>
      </c>
      <c r="Q51" s="414">
        <v>0</v>
      </c>
      <c r="R51" s="502">
        <v>0</v>
      </c>
      <c r="S51" s="581">
        <f t="shared" si="33"/>
        <v>0</v>
      </c>
      <c r="T51" s="412">
        <v>0</v>
      </c>
      <c r="U51" s="501">
        <v>0</v>
      </c>
      <c r="V51" s="581">
        <f t="shared" si="34"/>
        <v>0</v>
      </c>
      <c r="W51" s="414">
        <v>0</v>
      </c>
      <c r="X51" s="502">
        <v>0</v>
      </c>
      <c r="Y51" s="581">
        <f t="shared" si="35"/>
        <v>0</v>
      </c>
      <c r="Z51" s="412">
        <v>0</v>
      </c>
      <c r="AA51" s="501">
        <v>0</v>
      </c>
      <c r="AB51" s="581">
        <f t="shared" si="36"/>
        <v>0</v>
      </c>
      <c r="AC51" s="412">
        <v>0</v>
      </c>
      <c r="AD51" s="375">
        <v>0</v>
      </c>
    </row>
    <row r="52" spans="1:30" ht="15.6" customHeight="1">
      <c r="A52" s="3433"/>
      <c r="B52" s="3881"/>
      <c r="C52" s="3839" t="s">
        <v>3932</v>
      </c>
      <c r="D52" s="3840"/>
      <c r="E52" s="3840"/>
      <c r="F52" s="3840"/>
      <c r="G52" s="574">
        <f t="shared" si="29"/>
        <v>2</v>
      </c>
      <c r="H52" s="409">
        <f t="shared" si="37"/>
        <v>0</v>
      </c>
      <c r="I52" s="410">
        <f t="shared" si="38"/>
        <v>2</v>
      </c>
      <c r="J52" s="577">
        <f t="shared" si="30"/>
        <v>0</v>
      </c>
      <c r="K52" s="412">
        <v>0</v>
      </c>
      <c r="L52" s="502">
        <v>0</v>
      </c>
      <c r="M52" s="581">
        <f t="shared" si="31"/>
        <v>0</v>
      </c>
      <c r="N52" s="412">
        <v>0</v>
      </c>
      <c r="O52" s="501">
        <v>0</v>
      </c>
      <c r="P52" s="581">
        <f t="shared" si="32"/>
        <v>0</v>
      </c>
      <c r="Q52" s="414">
        <v>0</v>
      </c>
      <c r="R52" s="502">
        <v>0</v>
      </c>
      <c r="S52" s="581">
        <f t="shared" si="33"/>
        <v>0</v>
      </c>
      <c r="T52" s="412">
        <v>0</v>
      </c>
      <c r="U52" s="501">
        <v>0</v>
      </c>
      <c r="V52" s="581">
        <f t="shared" si="34"/>
        <v>0</v>
      </c>
      <c r="W52" s="414">
        <v>0</v>
      </c>
      <c r="X52" s="502">
        <v>0</v>
      </c>
      <c r="Y52" s="581">
        <f t="shared" si="35"/>
        <v>0</v>
      </c>
      <c r="Z52" s="412">
        <v>0</v>
      </c>
      <c r="AA52" s="501">
        <v>0</v>
      </c>
      <c r="AB52" s="581">
        <f t="shared" si="36"/>
        <v>2</v>
      </c>
      <c r="AC52" s="412">
        <v>0</v>
      </c>
      <c r="AD52" s="375">
        <v>2</v>
      </c>
    </row>
    <row r="53" spans="1:30" ht="15.6" customHeight="1">
      <c r="A53" s="3433"/>
      <c r="B53" s="3881"/>
      <c r="C53" s="3839" t="s">
        <v>2940</v>
      </c>
      <c r="D53" s="3840"/>
      <c r="E53" s="3840"/>
      <c r="F53" s="3840"/>
      <c r="G53" s="574">
        <f t="shared" si="29"/>
        <v>0</v>
      </c>
      <c r="H53" s="409">
        <f t="shared" si="37"/>
        <v>0</v>
      </c>
      <c r="I53" s="410">
        <f t="shared" si="38"/>
        <v>0</v>
      </c>
      <c r="J53" s="577">
        <f t="shared" si="30"/>
        <v>0</v>
      </c>
      <c r="K53" s="412">
        <v>0</v>
      </c>
      <c r="L53" s="502">
        <v>0</v>
      </c>
      <c r="M53" s="581">
        <f t="shared" si="31"/>
        <v>0</v>
      </c>
      <c r="N53" s="412">
        <v>0</v>
      </c>
      <c r="O53" s="501">
        <v>0</v>
      </c>
      <c r="P53" s="581">
        <f t="shared" si="32"/>
        <v>0</v>
      </c>
      <c r="Q53" s="414">
        <v>0</v>
      </c>
      <c r="R53" s="502">
        <v>0</v>
      </c>
      <c r="S53" s="581">
        <f t="shared" si="33"/>
        <v>0</v>
      </c>
      <c r="T53" s="412">
        <v>0</v>
      </c>
      <c r="U53" s="501">
        <v>0</v>
      </c>
      <c r="V53" s="581">
        <f t="shared" si="34"/>
        <v>0</v>
      </c>
      <c r="W53" s="414">
        <v>0</v>
      </c>
      <c r="X53" s="502">
        <v>0</v>
      </c>
      <c r="Y53" s="581">
        <f t="shared" si="35"/>
        <v>0</v>
      </c>
      <c r="Z53" s="412">
        <v>0</v>
      </c>
      <c r="AA53" s="501">
        <v>0</v>
      </c>
      <c r="AB53" s="581">
        <f t="shared" si="36"/>
        <v>0</v>
      </c>
      <c r="AC53" s="412">
        <v>0</v>
      </c>
      <c r="AD53" s="375">
        <v>0</v>
      </c>
    </row>
    <row r="54" spans="1:30" ht="15.6" customHeight="1">
      <c r="A54" s="3433"/>
      <c r="B54" s="3881"/>
      <c r="C54" s="3839" t="s">
        <v>3933</v>
      </c>
      <c r="D54" s="3840"/>
      <c r="E54" s="3840"/>
      <c r="F54" s="3840"/>
      <c r="G54" s="574">
        <f t="shared" si="29"/>
        <v>0</v>
      </c>
      <c r="H54" s="409">
        <f t="shared" si="37"/>
        <v>0</v>
      </c>
      <c r="I54" s="410">
        <f t="shared" si="38"/>
        <v>0</v>
      </c>
      <c r="J54" s="577">
        <f t="shared" si="30"/>
        <v>0</v>
      </c>
      <c r="K54" s="412">
        <v>0</v>
      </c>
      <c r="L54" s="502">
        <v>0</v>
      </c>
      <c r="M54" s="581">
        <f t="shared" si="31"/>
        <v>0</v>
      </c>
      <c r="N54" s="412">
        <v>0</v>
      </c>
      <c r="O54" s="501">
        <v>0</v>
      </c>
      <c r="P54" s="581">
        <f t="shared" si="32"/>
        <v>0</v>
      </c>
      <c r="Q54" s="414">
        <v>0</v>
      </c>
      <c r="R54" s="502">
        <v>0</v>
      </c>
      <c r="S54" s="581">
        <f t="shared" si="33"/>
        <v>0</v>
      </c>
      <c r="T54" s="412">
        <v>0</v>
      </c>
      <c r="U54" s="501">
        <v>0</v>
      </c>
      <c r="V54" s="581">
        <f t="shared" si="34"/>
        <v>0</v>
      </c>
      <c r="W54" s="414">
        <v>0</v>
      </c>
      <c r="X54" s="502">
        <v>0</v>
      </c>
      <c r="Y54" s="581">
        <f t="shared" si="35"/>
        <v>0</v>
      </c>
      <c r="Z54" s="412">
        <v>0</v>
      </c>
      <c r="AA54" s="501">
        <v>0</v>
      </c>
      <c r="AB54" s="581">
        <f t="shared" si="36"/>
        <v>0</v>
      </c>
      <c r="AC54" s="412">
        <v>0</v>
      </c>
      <c r="AD54" s="375">
        <v>0</v>
      </c>
    </row>
    <row r="55" spans="1:30" ht="15.6" customHeight="1">
      <c r="A55" s="3433"/>
      <c r="B55" s="3882"/>
      <c r="C55" s="3391" t="s">
        <v>1616</v>
      </c>
      <c r="D55" s="3388"/>
      <c r="E55" s="3388"/>
      <c r="F55" s="3388"/>
      <c r="G55" s="592">
        <f t="shared" si="29"/>
        <v>29</v>
      </c>
      <c r="H55" s="635">
        <f t="shared" si="37"/>
        <v>15</v>
      </c>
      <c r="I55" s="636">
        <f t="shared" si="38"/>
        <v>14</v>
      </c>
      <c r="J55" s="596">
        <f t="shared" si="30"/>
        <v>2</v>
      </c>
      <c r="K55" s="638">
        <v>1</v>
      </c>
      <c r="L55" s="785">
        <v>1</v>
      </c>
      <c r="M55" s="1123">
        <f t="shared" si="31"/>
        <v>2</v>
      </c>
      <c r="N55" s="638">
        <v>1</v>
      </c>
      <c r="O55" s="846">
        <v>1</v>
      </c>
      <c r="P55" s="1123">
        <f t="shared" si="32"/>
        <v>3</v>
      </c>
      <c r="Q55" s="641">
        <v>1</v>
      </c>
      <c r="R55" s="785">
        <v>2</v>
      </c>
      <c r="S55" s="1123">
        <f t="shared" si="33"/>
        <v>0</v>
      </c>
      <c r="T55" s="638">
        <v>0</v>
      </c>
      <c r="U55" s="846">
        <v>0</v>
      </c>
      <c r="V55" s="1123">
        <f t="shared" si="34"/>
        <v>14</v>
      </c>
      <c r="W55" s="641">
        <v>9</v>
      </c>
      <c r="X55" s="785">
        <v>5</v>
      </c>
      <c r="Y55" s="1123">
        <f t="shared" si="35"/>
        <v>1</v>
      </c>
      <c r="Z55" s="638">
        <v>1</v>
      </c>
      <c r="AA55" s="846">
        <v>0</v>
      </c>
      <c r="AB55" s="1123">
        <f t="shared" si="36"/>
        <v>7</v>
      </c>
      <c r="AC55" s="638">
        <v>2</v>
      </c>
      <c r="AD55" s="365">
        <v>5</v>
      </c>
    </row>
    <row r="56" spans="1:30" ht="15.6" customHeight="1">
      <c r="A56" s="3433"/>
      <c r="B56" s="3880" t="s">
        <v>1747</v>
      </c>
      <c r="C56" s="4149" t="s">
        <v>1239</v>
      </c>
      <c r="D56" s="4150"/>
      <c r="E56" s="4150"/>
      <c r="F56" s="4150"/>
      <c r="G56" s="600">
        <f>SUM(G57:G66)</f>
        <v>10</v>
      </c>
      <c r="H56" s="474">
        <f>SUM(H57:H66)</f>
        <v>6</v>
      </c>
      <c r="I56" s="476">
        <f>SUM(I57:I66)</f>
        <v>4</v>
      </c>
      <c r="J56" s="1127">
        <f>SUM(J57:J66)</f>
        <v>8</v>
      </c>
      <c r="K56" s="475">
        <f t="shared" ref="K56:AA56" si="39">SUM(K57:K66)</f>
        <v>4</v>
      </c>
      <c r="L56" s="797">
        <f t="shared" si="39"/>
        <v>4</v>
      </c>
      <c r="M56" s="600">
        <f t="shared" si="39"/>
        <v>0</v>
      </c>
      <c r="N56" s="475">
        <f t="shared" si="39"/>
        <v>0</v>
      </c>
      <c r="O56" s="1069">
        <f t="shared" si="39"/>
        <v>0</v>
      </c>
      <c r="P56" s="600">
        <f t="shared" si="39"/>
        <v>0</v>
      </c>
      <c r="Q56" s="474">
        <f t="shared" si="39"/>
        <v>0</v>
      </c>
      <c r="R56" s="797">
        <f t="shared" si="39"/>
        <v>0</v>
      </c>
      <c r="S56" s="600">
        <f t="shared" si="39"/>
        <v>0</v>
      </c>
      <c r="T56" s="475">
        <f t="shared" si="39"/>
        <v>0</v>
      </c>
      <c r="U56" s="1069">
        <f t="shared" si="39"/>
        <v>0</v>
      </c>
      <c r="V56" s="600">
        <f t="shared" si="39"/>
        <v>2</v>
      </c>
      <c r="W56" s="474">
        <f t="shared" si="39"/>
        <v>2</v>
      </c>
      <c r="X56" s="797">
        <f t="shared" si="39"/>
        <v>0</v>
      </c>
      <c r="Y56" s="600">
        <f t="shared" si="39"/>
        <v>0</v>
      </c>
      <c r="Z56" s="475">
        <f t="shared" si="39"/>
        <v>0</v>
      </c>
      <c r="AA56" s="1069">
        <f t="shared" si="39"/>
        <v>0</v>
      </c>
      <c r="AB56" s="600">
        <f t="shared" ref="AB56:AD56" si="40">SUM(AB57:AB66)</f>
        <v>0</v>
      </c>
      <c r="AC56" s="475">
        <f t="shared" si="40"/>
        <v>0</v>
      </c>
      <c r="AD56" s="1128">
        <f t="shared" si="40"/>
        <v>0</v>
      </c>
    </row>
    <row r="57" spans="1:30" ht="15.6" customHeight="1">
      <c r="A57" s="3433"/>
      <c r="B57" s="3881"/>
      <c r="C57" s="3839" t="s">
        <v>3923</v>
      </c>
      <c r="D57" s="3840"/>
      <c r="E57" s="3840"/>
      <c r="F57" s="3840"/>
      <c r="G57" s="574">
        <f t="shared" ref="G57:G66" si="41">H57+I57</f>
        <v>0</v>
      </c>
      <c r="H57" s="409">
        <f>K57+N57+Q57+T57+W57+Z57+AC57</f>
        <v>0</v>
      </c>
      <c r="I57" s="410">
        <f>L57+O57+R57+U57+X57+AA57+AD57</f>
        <v>0</v>
      </c>
      <c r="J57" s="577">
        <f t="shared" ref="J57:J66" si="42">K57+L57</f>
        <v>0</v>
      </c>
      <c r="K57" s="412">
        <v>0</v>
      </c>
      <c r="L57" s="502">
        <v>0</v>
      </c>
      <c r="M57" s="581">
        <f t="shared" ref="M57:M66" si="43">N57+O57</f>
        <v>0</v>
      </c>
      <c r="N57" s="412">
        <v>0</v>
      </c>
      <c r="O57" s="501">
        <v>0</v>
      </c>
      <c r="P57" s="581">
        <f t="shared" ref="P57:P66" si="44">Q57+R57</f>
        <v>0</v>
      </c>
      <c r="Q57" s="414">
        <v>0</v>
      </c>
      <c r="R57" s="502">
        <v>0</v>
      </c>
      <c r="S57" s="581">
        <f t="shared" ref="S57:S66" si="45">T57+U57</f>
        <v>0</v>
      </c>
      <c r="T57" s="412">
        <v>0</v>
      </c>
      <c r="U57" s="501">
        <v>0</v>
      </c>
      <c r="V57" s="581">
        <f t="shared" ref="V57:V66" si="46">W57+X57</f>
        <v>0</v>
      </c>
      <c r="W57" s="414">
        <v>0</v>
      </c>
      <c r="X57" s="502">
        <v>0</v>
      </c>
      <c r="Y57" s="581">
        <f t="shared" ref="Y57:Y66" si="47">Z57+AA57</f>
        <v>0</v>
      </c>
      <c r="Z57" s="412">
        <v>0</v>
      </c>
      <c r="AA57" s="501">
        <v>0</v>
      </c>
      <c r="AB57" s="581">
        <f t="shared" ref="AB57:AB66" si="48">AC57+AD57</f>
        <v>0</v>
      </c>
      <c r="AC57" s="412">
        <v>0</v>
      </c>
      <c r="AD57" s="375">
        <v>0</v>
      </c>
    </row>
    <row r="58" spans="1:30" ht="15.6" customHeight="1">
      <c r="A58" s="3433"/>
      <c r="B58" s="3881"/>
      <c r="C58" s="3839" t="s">
        <v>3925</v>
      </c>
      <c r="D58" s="3840"/>
      <c r="E58" s="3840"/>
      <c r="F58" s="3840"/>
      <c r="G58" s="574">
        <f t="shared" si="41"/>
        <v>0</v>
      </c>
      <c r="H58" s="409">
        <f t="shared" ref="H58:H66" si="49">K58+N58+Q58+T58+W58+Z58+AC58</f>
        <v>0</v>
      </c>
      <c r="I58" s="410">
        <f t="shared" ref="I58:I66" si="50">L58+O58+R58+U58+X58+AA58+AD58</f>
        <v>0</v>
      </c>
      <c r="J58" s="577">
        <f t="shared" si="42"/>
        <v>0</v>
      </c>
      <c r="K58" s="412">
        <v>0</v>
      </c>
      <c r="L58" s="502">
        <v>0</v>
      </c>
      <c r="M58" s="581">
        <f t="shared" si="43"/>
        <v>0</v>
      </c>
      <c r="N58" s="412">
        <v>0</v>
      </c>
      <c r="O58" s="501">
        <v>0</v>
      </c>
      <c r="P58" s="581">
        <f t="shared" si="44"/>
        <v>0</v>
      </c>
      <c r="Q58" s="414">
        <v>0</v>
      </c>
      <c r="R58" s="502">
        <v>0</v>
      </c>
      <c r="S58" s="581">
        <f t="shared" si="45"/>
        <v>0</v>
      </c>
      <c r="T58" s="412">
        <v>0</v>
      </c>
      <c r="U58" s="501">
        <v>0</v>
      </c>
      <c r="V58" s="581">
        <f t="shared" si="46"/>
        <v>0</v>
      </c>
      <c r="W58" s="414">
        <v>0</v>
      </c>
      <c r="X58" s="502">
        <v>0</v>
      </c>
      <c r="Y58" s="581">
        <f t="shared" si="47"/>
        <v>0</v>
      </c>
      <c r="Z58" s="412">
        <v>0</v>
      </c>
      <c r="AA58" s="501">
        <v>0</v>
      </c>
      <c r="AB58" s="581">
        <f t="shared" si="48"/>
        <v>0</v>
      </c>
      <c r="AC58" s="412">
        <v>0</v>
      </c>
      <c r="AD58" s="375">
        <v>0</v>
      </c>
    </row>
    <row r="59" spans="1:30" ht="15.6" customHeight="1">
      <c r="A59" s="3433"/>
      <c r="B59" s="3881"/>
      <c r="C59" s="3839" t="s">
        <v>3926</v>
      </c>
      <c r="D59" s="3840"/>
      <c r="E59" s="3840"/>
      <c r="F59" s="3840"/>
      <c r="G59" s="574">
        <f t="shared" si="41"/>
        <v>0</v>
      </c>
      <c r="H59" s="409">
        <f t="shared" si="49"/>
        <v>0</v>
      </c>
      <c r="I59" s="410">
        <f t="shared" si="50"/>
        <v>0</v>
      </c>
      <c r="J59" s="577">
        <f t="shared" si="42"/>
        <v>0</v>
      </c>
      <c r="K59" s="412">
        <v>0</v>
      </c>
      <c r="L59" s="502">
        <v>0</v>
      </c>
      <c r="M59" s="581">
        <f t="shared" si="43"/>
        <v>0</v>
      </c>
      <c r="N59" s="412">
        <v>0</v>
      </c>
      <c r="O59" s="501">
        <v>0</v>
      </c>
      <c r="P59" s="581">
        <f t="shared" si="44"/>
        <v>0</v>
      </c>
      <c r="Q59" s="414">
        <v>0</v>
      </c>
      <c r="R59" s="502">
        <v>0</v>
      </c>
      <c r="S59" s="581">
        <f t="shared" si="45"/>
        <v>0</v>
      </c>
      <c r="T59" s="412">
        <v>0</v>
      </c>
      <c r="U59" s="501">
        <v>0</v>
      </c>
      <c r="V59" s="581">
        <f t="shared" si="46"/>
        <v>0</v>
      </c>
      <c r="W59" s="414">
        <v>0</v>
      </c>
      <c r="X59" s="502">
        <v>0</v>
      </c>
      <c r="Y59" s="581">
        <f t="shared" si="47"/>
        <v>0</v>
      </c>
      <c r="Z59" s="412">
        <v>0</v>
      </c>
      <c r="AA59" s="501">
        <v>0</v>
      </c>
      <c r="AB59" s="581">
        <f t="shared" si="48"/>
        <v>0</v>
      </c>
      <c r="AC59" s="412">
        <v>0</v>
      </c>
      <c r="AD59" s="375">
        <v>0</v>
      </c>
    </row>
    <row r="60" spans="1:30" ht="15.6" customHeight="1">
      <c r="A60" s="3433"/>
      <c r="B60" s="3881"/>
      <c r="C60" s="3839" t="s">
        <v>3928</v>
      </c>
      <c r="D60" s="3840"/>
      <c r="E60" s="3840"/>
      <c r="F60" s="3840"/>
      <c r="G60" s="574">
        <f t="shared" si="41"/>
        <v>0</v>
      </c>
      <c r="H60" s="409">
        <f t="shared" si="49"/>
        <v>0</v>
      </c>
      <c r="I60" s="410">
        <f t="shared" si="50"/>
        <v>0</v>
      </c>
      <c r="J60" s="577">
        <f t="shared" si="42"/>
        <v>0</v>
      </c>
      <c r="K60" s="412">
        <v>0</v>
      </c>
      <c r="L60" s="502">
        <v>0</v>
      </c>
      <c r="M60" s="581">
        <f t="shared" si="43"/>
        <v>0</v>
      </c>
      <c r="N60" s="412">
        <v>0</v>
      </c>
      <c r="O60" s="501">
        <v>0</v>
      </c>
      <c r="P60" s="581">
        <f t="shared" si="44"/>
        <v>0</v>
      </c>
      <c r="Q60" s="414">
        <v>0</v>
      </c>
      <c r="R60" s="502">
        <v>0</v>
      </c>
      <c r="S60" s="581">
        <f t="shared" si="45"/>
        <v>0</v>
      </c>
      <c r="T60" s="412">
        <v>0</v>
      </c>
      <c r="U60" s="501">
        <v>0</v>
      </c>
      <c r="V60" s="581">
        <f t="shared" si="46"/>
        <v>0</v>
      </c>
      <c r="W60" s="414">
        <v>0</v>
      </c>
      <c r="X60" s="502">
        <v>0</v>
      </c>
      <c r="Y60" s="581">
        <f t="shared" si="47"/>
        <v>0</v>
      </c>
      <c r="Z60" s="412">
        <v>0</v>
      </c>
      <c r="AA60" s="501">
        <v>0</v>
      </c>
      <c r="AB60" s="581">
        <f t="shared" si="48"/>
        <v>0</v>
      </c>
      <c r="AC60" s="412">
        <v>0</v>
      </c>
      <c r="AD60" s="375">
        <v>0</v>
      </c>
    </row>
    <row r="61" spans="1:30" ht="15.6" customHeight="1">
      <c r="A61" s="3433"/>
      <c r="B61" s="3881"/>
      <c r="C61" s="3839" t="s">
        <v>3929</v>
      </c>
      <c r="D61" s="3840"/>
      <c r="E61" s="3840"/>
      <c r="F61" s="3840"/>
      <c r="G61" s="574">
        <f t="shared" si="41"/>
        <v>0</v>
      </c>
      <c r="H61" s="409">
        <f t="shared" si="49"/>
        <v>0</v>
      </c>
      <c r="I61" s="410">
        <f t="shared" si="50"/>
        <v>0</v>
      </c>
      <c r="J61" s="577">
        <f t="shared" si="42"/>
        <v>0</v>
      </c>
      <c r="K61" s="412">
        <v>0</v>
      </c>
      <c r="L61" s="502">
        <v>0</v>
      </c>
      <c r="M61" s="581">
        <f t="shared" si="43"/>
        <v>0</v>
      </c>
      <c r="N61" s="412">
        <v>0</v>
      </c>
      <c r="O61" s="501">
        <v>0</v>
      </c>
      <c r="P61" s="581">
        <f t="shared" si="44"/>
        <v>0</v>
      </c>
      <c r="Q61" s="414">
        <v>0</v>
      </c>
      <c r="R61" s="502">
        <v>0</v>
      </c>
      <c r="S61" s="581">
        <f t="shared" si="45"/>
        <v>0</v>
      </c>
      <c r="T61" s="412">
        <v>0</v>
      </c>
      <c r="U61" s="501">
        <v>0</v>
      </c>
      <c r="V61" s="581">
        <f t="shared" si="46"/>
        <v>0</v>
      </c>
      <c r="W61" s="414">
        <v>0</v>
      </c>
      <c r="X61" s="502">
        <v>0</v>
      </c>
      <c r="Y61" s="581">
        <f t="shared" si="47"/>
        <v>0</v>
      </c>
      <c r="Z61" s="412">
        <v>0</v>
      </c>
      <c r="AA61" s="501">
        <v>0</v>
      </c>
      <c r="AB61" s="581">
        <f t="shared" si="48"/>
        <v>0</v>
      </c>
      <c r="AC61" s="412">
        <v>0</v>
      </c>
      <c r="AD61" s="375">
        <v>0</v>
      </c>
    </row>
    <row r="62" spans="1:30" ht="15.6" customHeight="1">
      <c r="A62" s="3433"/>
      <c r="B62" s="3881"/>
      <c r="C62" s="3839" t="s">
        <v>3931</v>
      </c>
      <c r="D62" s="3840"/>
      <c r="E62" s="3840"/>
      <c r="F62" s="3840"/>
      <c r="G62" s="574">
        <f t="shared" si="41"/>
        <v>0</v>
      </c>
      <c r="H62" s="409">
        <f t="shared" si="49"/>
        <v>0</v>
      </c>
      <c r="I62" s="410">
        <f t="shared" si="50"/>
        <v>0</v>
      </c>
      <c r="J62" s="577">
        <f t="shared" si="42"/>
        <v>0</v>
      </c>
      <c r="K62" s="412">
        <v>0</v>
      </c>
      <c r="L62" s="502">
        <v>0</v>
      </c>
      <c r="M62" s="581">
        <f t="shared" si="43"/>
        <v>0</v>
      </c>
      <c r="N62" s="412">
        <v>0</v>
      </c>
      <c r="O62" s="501">
        <v>0</v>
      </c>
      <c r="P62" s="581">
        <f t="shared" si="44"/>
        <v>0</v>
      </c>
      <c r="Q62" s="414">
        <v>0</v>
      </c>
      <c r="R62" s="502">
        <v>0</v>
      </c>
      <c r="S62" s="581">
        <f t="shared" si="45"/>
        <v>0</v>
      </c>
      <c r="T62" s="412">
        <v>0</v>
      </c>
      <c r="U62" s="501">
        <v>0</v>
      </c>
      <c r="V62" s="581">
        <f t="shared" si="46"/>
        <v>0</v>
      </c>
      <c r="W62" s="414">
        <v>0</v>
      </c>
      <c r="X62" s="502">
        <v>0</v>
      </c>
      <c r="Y62" s="581">
        <f t="shared" si="47"/>
        <v>0</v>
      </c>
      <c r="Z62" s="412">
        <v>0</v>
      </c>
      <c r="AA62" s="501">
        <v>0</v>
      </c>
      <c r="AB62" s="581">
        <f t="shared" si="48"/>
        <v>0</v>
      </c>
      <c r="AC62" s="412">
        <v>0</v>
      </c>
      <c r="AD62" s="375">
        <v>0</v>
      </c>
    </row>
    <row r="63" spans="1:30" ht="15.6" customHeight="1">
      <c r="A63" s="3433"/>
      <c r="B63" s="3881"/>
      <c r="C63" s="3839" t="s">
        <v>3932</v>
      </c>
      <c r="D63" s="3840"/>
      <c r="E63" s="3840"/>
      <c r="F63" s="3840"/>
      <c r="G63" s="574">
        <f t="shared" si="41"/>
        <v>0</v>
      </c>
      <c r="H63" s="409">
        <f t="shared" si="49"/>
        <v>0</v>
      </c>
      <c r="I63" s="410">
        <f t="shared" si="50"/>
        <v>0</v>
      </c>
      <c r="J63" s="577">
        <f t="shared" si="42"/>
        <v>0</v>
      </c>
      <c r="K63" s="412">
        <v>0</v>
      </c>
      <c r="L63" s="502">
        <v>0</v>
      </c>
      <c r="M63" s="581">
        <f t="shared" si="43"/>
        <v>0</v>
      </c>
      <c r="N63" s="412">
        <v>0</v>
      </c>
      <c r="O63" s="501">
        <v>0</v>
      </c>
      <c r="P63" s="581">
        <f t="shared" si="44"/>
        <v>0</v>
      </c>
      <c r="Q63" s="414">
        <v>0</v>
      </c>
      <c r="R63" s="502">
        <v>0</v>
      </c>
      <c r="S63" s="581">
        <f t="shared" si="45"/>
        <v>0</v>
      </c>
      <c r="T63" s="412">
        <v>0</v>
      </c>
      <c r="U63" s="501">
        <v>0</v>
      </c>
      <c r="V63" s="581">
        <f t="shared" si="46"/>
        <v>0</v>
      </c>
      <c r="W63" s="414">
        <v>0</v>
      </c>
      <c r="X63" s="502">
        <v>0</v>
      </c>
      <c r="Y63" s="581">
        <f t="shared" si="47"/>
        <v>0</v>
      </c>
      <c r="Z63" s="412">
        <v>0</v>
      </c>
      <c r="AA63" s="501">
        <v>0</v>
      </c>
      <c r="AB63" s="581">
        <f t="shared" si="48"/>
        <v>0</v>
      </c>
      <c r="AC63" s="412">
        <v>0</v>
      </c>
      <c r="AD63" s="375">
        <v>0</v>
      </c>
    </row>
    <row r="64" spans="1:30" ht="15.6" customHeight="1">
      <c r="A64" s="3433"/>
      <c r="B64" s="3881"/>
      <c r="C64" s="3839" t="s">
        <v>2940</v>
      </c>
      <c r="D64" s="3840"/>
      <c r="E64" s="3840"/>
      <c r="F64" s="3840"/>
      <c r="G64" s="574">
        <f t="shared" si="41"/>
        <v>0</v>
      </c>
      <c r="H64" s="409">
        <f t="shared" si="49"/>
        <v>0</v>
      </c>
      <c r="I64" s="410">
        <f t="shared" si="50"/>
        <v>0</v>
      </c>
      <c r="J64" s="577">
        <f t="shared" si="42"/>
        <v>0</v>
      </c>
      <c r="K64" s="412">
        <v>0</v>
      </c>
      <c r="L64" s="502">
        <v>0</v>
      </c>
      <c r="M64" s="581">
        <f t="shared" si="43"/>
        <v>0</v>
      </c>
      <c r="N64" s="412">
        <v>0</v>
      </c>
      <c r="O64" s="501">
        <v>0</v>
      </c>
      <c r="P64" s="581">
        <f t="shared" si="44"/>
        <v>0</v>
      </c>
      <c r="Q64" s="414">
        <v>0</v>
      </c>
      <c r="R64" s="502">
        <v>0</v>
      </c>
      <c r="S64" s="581">
        <f t="shared" si="45"/>
        <v>0</v>
      </c>
      <c r="T64" s="412">
        <v>0</v>
      </c>
      <c r="U64" s="501">
        <v>0</v>
      </c>
      <c r="V64" s="581">
        <f t="shared" si="46"/>
        <v>0</v>
      </c>
      <c r="W64" s="414">
        <v>0</v>
      </c>
      <c r="X64" s="502">
        <v>0</v>
      </c>
      <c r="Y64" s="581">
        <f t="shared" si="47"/>
        <v>0</v>
      </c>
      <c r="Z64" s="412">
        <v>0</v>
      </c>
      <c r="AA64" s="501">
        <v>0</v>
      </c>
      <c r="AB64" s="581">
        <f t="shared" si="48"/>
        <v>0</v>
      </c>
      <c r="AC64" s="412">
        <v>0</v>
      </c>
      <c r="AD64" s="375">
        <v>0</v>
      </c>
    </row>
    <row r="65" spans="1:30" ht="15.6" customHeight="1">
      <c r="A65" s="3433"/>
      <c r="B65" s="3881"/>
      <c r="C65" s="3839" t="s">
        <v>3933</v>
      </c>
      <c r="D65" s="3840"/>
      <c r="E65" s="3840"/>
      <c r="F65" s="3840"/>
      <c r="G65" s="574">
        <f t="shared" si="41"/>
        <v>0</v>
      </c>
      <c r="H65" s="409">
        <f t="shared" si="49"/>
        <v>0</v>
      </c>
      <c r="I65" s="410">
        <f t="shared" si="50"/>
        <v>0</v>
      </c>
      <c r="J65" s="577">
        <f t="shared" si="42"/>
        <v>0</v>
      </c>
      <c r="K65" s="412">
        <v>0</v>
      </c>
      <c r="L65" s="502">
        <v>0</v>
      </c>
      <c r="M65" s="581">
        <f t="shared" si="43"/>
        <v>0</v>
      </c>
      <c r="N65" s="412">
        <v>0</v>
      </c>
      <c r="O65" s="501">
        <v>0</v>
      </c>
      <c r="P65" s="581">
        <f t="shared" si="44"/>
        <v>0</v>
      </c>
      <c r="Q65" s="414">
        <v>0</v>
      </c>
      <c r="R65" s="502">
        <v>0</v>
      </c>
      <c r="S65" s="581">
        <f t="shared" si="45"/>
        <v>0</v>
      </c>
      <c r="T65" s="412">
        <v>0</v>
      </c>
      <c r="U65" s="501">
        <v>0</v>
      </c>
      <c r="V65" s="581">
        <f t="shared" si="46"/>
        <v>0</v>
      </c>
      <c r="W65" s="414">
        <v>0</v>
      </c>
      <c r="X65" s="502">
        <v>0</v>
      </c>
      <c r="Y65" s="581">
        <f t="shared" si="47"/>
        <v>0</v>
      </c>
      <c r="Z65" s="412">
        <v>0</v>
      </c>
      <c r="AA65" s="501">
        <v>0</v>
      </c>
      <c r="AB65" s="581">
        <f t="shared" si="48"/>
        <v>0</v>
      </c>
      <c r="AC65" s="412">
        <v>0</v>
      </c>
      <c r="AD65" s="375">
        <v>0</v>
      </c>
    </row>
    <row r="66" spans="1:30" ht="15.6" customHeight="1">
      <c r="A66" s="3433"/>
      <c r="B66" s="3882"/>
      <c r="C66" s="3839" t="s">
        <v>1616</v>
      </c>
      <c r="D66" s="3840"/>
      <c r="E66" s="3840"/>
      <c r="F66" s="3840"/>
      <c r="G66" s="592">
        <f t="shared" si="41"/>
        <v>10</v>
      </c>
      <c r="H66" s="635">
        <f t="shared" si="49"/>
        <v>6</v>
      </c>
      <c r="I66" s="636">
        <f t="shared" si="50"/>
        <v>4</v>
      </c>
      <c r="J66" s="596">
        <f t="shared" si="42"/>
        <v>8</v>
      </c>
      <c r="K66" s="638">
        <v>4</v>
      </c>
      <c r="L66" s="785">
        <v>4</v>
      </c>
      <c r="M66" s="1123">
        <f t="shared" si="43"/>
        <v>0</v>
      </c>
      <c r="N66" s="638">
        <v>0</v>
      </c>
      <c r="O66" s="846">
        <v>0</v>
      </c>
      <c r="P66" s="1123">
        <f t="shared" si="44"/>
        <v>0</v>
      </c>
      <c r="Q66" s="641">
        <v>0</v>
      </c>
      <c r="R66" s="785">
        <v>0</v>
      </c>
      <c r="S66" s="1123">
        <f t="shared" si="45"/>
        <v>0</v>
      </c>
      <c r="T66" s="638">
        <v>0</v>
      </c>
      <c r="U66" s="846">
        <v>0</v>
      </c>
      <c r="V66" s="1123">
        <f t="shared" si="46"/>
        <v>2</v>
      </c>
      <c r="W66" s="641">
        <v>2</v>
      </c>
      <c r="X66" s="785">
        <v>0</v>
      </c>
      <c r="Y66" s="1123">
        <f t="shared" si="47"/>
        <v>0</v>
      </c>
      <c r="Z66" s="638">
        <v>0</v>
      </c>
      <c r="AA66" s="846">
        <v>0</v>
      </c>
      <c r="AB66" s="1123">
        <f t="shared" si="48"/>
        <v>0</v>
      </c>
      <c r="AC66" s="638">
        <v>0</v>
      </c>
      <c r="AD66" s="365">
        <v>0</v>
      </c>
    </row>
    <row r="67" spans="1:30" ht="15.6" customHeight="1">
      <c r="A67" s="3433"/>
      <c r="B67" s="3880" t="s">
        <v>1676</v>
      </c>
      <c r="C67" s="4149" t="s">
        <v>1239</v>
      </c>
      <c r="D67" s="4150"/>
      <c r="E67" s="4150"/>
      <c r="F67" s="4150"/>
      <c r="G67" s="600">
        <f>SUM(G68:G78)</f>
        <v>23</v>
      </c>
      <c r="H67" s="474">
        <f>SUM(H68:H78)</f>
        <v>12</v>
      </c>
      <c r="I67" s="476">
        <f>SUM(I68:I78)</f>
        <v>11</v>
      </c>
      <c r="J67" s="1127">
        <f>SUM(J68:J78)</f>
        <v>8</v>
      </c>
      <c r="K67" s="475">
        <f t="shared" ref="K67:AA67" si="51">SUM(K68:K78)</f>
        <v>4</v>
      </c>
      <c r="L67" s="797">
        <f t="shared" si="51"/>
        <v>4</v>
      </c>
      <c r="M67" s="600">
        <f t="shared" si="51"/>
        <v>9</v>
      </c>
      <c r="N67" s="475">
        <f t="shared" si="51"/>
        <v>4</v>
      </c>
      <c r="O67" s="1069">
        <f t="shared" si="51"/>
        <v>5</v>
      </c>
      <c r="P67" s="600">
        <f t="shared" si="51"/>
        <v>6</v>
      </c>
      <c r="Q67" s="474">
        <f t="shared" si="51"/>
        <v>4</v>
      </c>
      <c r="R67" s="797">
        <f t="shared" si="51"/>
        <v>2</v>
      </c>
      <c r="S67" s="600">
        <f t="shared" si="51"/>
        <v>0</v>
      </c>
      <c r="T67" s="475">
        <f t="shared" si="51"/>
        <v>0</v>
      </c>
      <c r="U67" s="1069">
        <f t="shared" si="51"/>
        <v>0</v>
      </c>
      <c r="V67" s="600">
        <f t="shared" si="51"/>
        <v>0</v>
      </c>
      <c r="W67" s="474">
        <f t="shared" si="51"/>
        <v>0</v>
      </c>
      <c r="X67" s="797">
        <f t="shared" si="51"/>
        <v>0</v>
      </c>
      <c r="Y67" s="600">
        <f t="shared" si="51"/>
        <v>0</v>
      </c>
      <c r="Z67" s="475">
        <f t="shared" si="51"/>
        <v>0</v>
      </c>
      <c r="AA67" s="1069">
        <f t="shared" si="51"/>
        <v>0</v>
      </c>
      <c r="AB67" s="600">
        <f t="shared" ref="AB67:AD67" si="52">SUM(AB68:AB78)</f>
        <v>0</v>
      </c>
      <c r="AC67" s="475">
        <f t="shared" si="52"/>
        <v>0</v>
      </c>
      <c r="AD67" s="1128">
        <f t="shared" si="52"/>
        <v>0</v>
      </c>
    </row>
    <row r="68" spans="1:30" ht="15.6" customHeight="1">
      <c r="A68" s="3433"/>
      <c r="B68" s="3881"/>
      <c r="C68" s="3839" t="s">
        <v>3922</v>
      </c>
      <c r="D68" s="3840"/>
      <c r="E68" s="3840"/>
      <c r="F68" s="3840"/>
      <c r="G68" s="574">
        <f t="shared" ref="G68:G78" si="53">H68+I68</f>
        <v>0</v>
      </c>
      <c r="H68" s="409">
        <f>K68+N68+Q68+T68+W68+Z68+AC68</f>
        <v>0</v>
      </c>
      <c r="I68" s="410">
        <f>L68+O68+R68+U68+X68+AA68+AD68</f>
        <v>0</v>
      </c>
      <c r="J68" s="577">
        <f t="shared" ref="J68:J78" si="54">K68+L68</f>
        <v>0</v>
      </c>
      <c r="K68" s="412">
        <v>0</v>
      </c>
      <c r="L68" s="502">
        <v>0</v>
      </c>
      <c r="M68" s="581">
        <f t="shared" ref="M68:M78" si="55">N68+O68</f>
        <v>0</v>
      </c>
      <c r="N68" s="412">
        <v>0</v>
      </c>
      <c r="O68" s="501">
        <v>0</v>
      </c>
      <c r="P68" s="581">
        <f t="shared" ref="P68:P78" si="56">Q68+R68</f>
        <v>0</v>
      </c>
      <c r="Q68" s="414">
        <v>0</v>
      </c>
      <c r="R68" s="502">
        <v>0</v>
      </c>
      <c r="S68" s="581">
        <f t="shared" ref="S68:S78" si="57">T68+U68</f>
        <v>0</v>
      </c>
      <c r="T68" s="412">
        <v>0</v>
      </c>
      <c r="U68" s="501">
        <v>0</v>
      </c>
      <c r="V68" s="581">
        <f t="shared" ref="V68:V78" si="58">W68+X68</f>
        <v>0</v>
      </c>
      <c r="W68" s="414">
        <v>0</v>
      </c>
      <c r="X68" s="502">
        <v>0</v>
      </c>
      <c r="Y68" s="581">
        <f t="shared" ref="Y68:Y78" si="59">Z68+AA68</f>
        <v>0</v>
      </c>
      <c r="Z68" s="412">
        <v>0</v>
      </c>
      <c r="AA68" s="501">
        <v>0</v>
      </c>
      <c r="AB68" s="581">
        <f t="shared" ref="AB68:AB78" si="60">AC68+AD68</f>
        <v>0</v>
      </c>
      <c r="AC68" s="412">
        <v>0</v>
      </c>
      <c r="AD68" s="375">
        <v>0</v>
      </c>
    </row>
    <row r="69" spans="1:30" ht="15.6" customHeight="1">
      <c r="A69" s="3433"/>
      <c r="B69" s="3881"/>
      <c r="C69" s="3839" t="s">
        <v>3923</v>
      </c>
      <c r="D69" s="3840"/>
      <c r="E69" s="3840"/>
      <c r="F69" s="3840"/>
      <c r="G69" s="574">
        <f t="shared" si="53"/>
        <v>0</v>
      </c>
      <c r="H69" s="409">
        <f t="shared" ref="H69:H78" si="61">K69+N69+Q69+T69+W69+Z69+AC69</f>
        <v>0</v>
      </c>
      <c r="I69" s="410">
        <f t="shared" ref="I69:I78" si="62">L69+O69+R69+U69+X69+AA69+AD69</f>
        <v>0</v>
      </c>
      <c r="J69" s="577">
        <f t="shared" si="54"/>
        <v>0</v>
      </c>
      <c r="K69" s="412">
        <v>0</v>
      </c>
      <c r="L69" s="502">
        <v>0</v>
      </c>
      <c r="M69" s="581">
        <f t="shared" si="55"/>
        <v>0</v>
      </c>
      <c r="N69" s="412">
        <v>0</v>
      </c>
      <c r="O69" s="501">
        <v>0</v>
      </c>
      <c r="P69" s="581">
        <f t="shared" si="56"/>
        <v>0</v>
      </c>
      <c r="Q69" s="414">
        <v>0</v>
      </c>
      <c r="R69" s="502">
        <v>0</v>
      </c>
      <c r="S69" s="581">
        <f t="shared" si="57"/>
        <v>0</v>
      </c>
      <c r="T69" s="412">
        <v>0</v>
      </c>
      <c r="U69" s="501">
        <v>0</v>
      </c>
      <c r="V69" s="581">
        <f t="shared" si="58"/>
        <v>0</v>
      </c>
      <c r="W69" s="414">
        <v>0</v>
      </c>
      <c r="X69" s="502">
        <v>0</v>
      </c>
      <c r="Y69" s="581">
        <f t="shared" si="59"/>
        <v>0</v>
      </c>
      <c r="Z69" s="412">
        <v>0</v>
      </c>
      <c r="AA69" s="501">
        <v>0</v>
      </c>
      <c r="AB69" s="581">
        <f t="shared" si="60"/>
        <v>0</v>
      </c>
      <c r="AC69" s="412">
        <v>0</v>
      </c>
      <c r="AD69" s="375">
        <v>0</v>
      </c>
    </row>
    <row r="70" spans="1:30" ht="15.6" customHeight="1">
      <c r="A70" s="3433"/>
      <c r="B70" s="3881"/>
      <c r="C70" s="3839" t="s">
        <v>3925</v>
      </c>
      <c r="D70" s="3840"/>
      <c r="E70" s="3840"/>
      <c r="F70" s="3840"/>
      <c r="G70" s="574">
        <f t="shared" si="53"/>
        <v>0</v>
      </c>
      <c r="H70" s="409">
        <f t="shared" si="61"/>
        <v>0</v>
      </c>
      <c r="I70" s="410">
        <f t="shared" si="62"/>
        <v>0</v>
      </c>
      <c r="J70" s="577">
        <f t="shared" si="54"/>
        <v>0</v>
      </c>
      <c r="K70" s="412">
        <v>0</v>
      </c>
      <c r="L70" s="502">
        <v>0</v>
      </c>
      <c r="M70" s="581">
        <f t="shared" si="55"/>
        <v>0</v>
      </c>
      <c r="N70" s="412">
        <v>0</v>
      </c>
      <c r="O70" s="501">
        <v>0</v>
      </c>
      <c r="P70" s="581">
        <f t="shared" si="56"/>
        <v>0</v>
      </c>
      <c r="Q70" s="414">
        <v>0</v>
      </c>
      <c r="R70" s="502">
        <v>0</v>
      </c>
      <c r="S70" s="581">
        <f t="shared" si="57"/>
        <v>0</v>
      </c>
      <c r="T70" s="412">
        <v>0</v>
      </c>
      <c r="U70" s="501">
        <v>0</v>
      </c>
      <c r="V70" s="581">
        <f t="shared" si="58"/>
        <v>0</v>
      </c>
      <c r="W70" s="414">
        <v>0</v>
      </c>
      <c r="X70" s="502">
        <v>0</v>
      </c>
      <c r="Y70" s="581">
        <f t="shared" si="59"/>
        <v>0</v>
      </c>
      <c r="Z70" s="412">
        <v>0</v>
      </c>
      <c r="AA70" s="501">
        <v>0</v>
      </c>
      <c r="AB70" s="581">
        <f t="shared" si="60"/>
        <v>0</v>
      </c>
      <c r="AC70" s="412">
        <v>0</v>
      </c>
      <c r="AD70" s="375">
        <v>0</v>
      </c>
    </row>
    <row r="71" spans="1:30" ht="15.6" customHeight="1">
      <c r="A71" s="3433"/>
      <c r="B71" s="3881"/>
      <c r="C71" s="3839" t="s">
        <v>3926</v>
      </c>
      <c r="D71" s="3840"/>
      <c r="E71" s="3840"/>
      <c r="F71" s="3840"/>
      <c r="G71" s="574">
        <f t="shared" si="53"/>
        <v>0</v>
      </c>
      <c r="H71" s="409">
        <f t="shared" si="61"/>
        <v>0</v>
      </c>
      <c r="I71" s="410">
        <f t="shared" si="62"/>
        <v>0</v>
      </c>
      <c r="J71" s="577">
        <f t="shared" si="54"/>
        <v>0</v>
      </c>
      <c r="K71" s="412">
        <v>0</v>
      </c>
      <c r="L71" s="502">
        <v>0</v>
      </c>
      <c r="M71" s="581">
        <f t="shared" si="55"/>
        <v>0</v>
      </c>
      <c r="N71" s="412">
        <v>0</v>
      </c>
      <c r="O71" s="501">
        <v>0</v>
      </c>
      <c r="P71" s="581">
        <f t="shared" si="56"/>
        <v>0</v>
      </c>
      <c r="Q71" s="414">
        <v>0</v>
      </c>
      <c r="R71" s="502">
        <v>0</v>
      </c>
      <c r="S71" s="581">
        <f t="shared" si="57"/>
        <v>0</v>
      </c>
      <c r="T71" s="412">
        <v>0</v>
      </c>
      <c r="U71" s="501">
        <v>0</v>
      </c>
      <c r="V71" s="581">
        <f t="shared" si="58"/>
        <v>0</v>
      </c>
      <c r="W71" s="414">
        <v>0</v>
      </c>
      <c r="X71" s="502">
        <v>0</v>
      </c>
      <c r="Y71" s="581">
        <f t="shared" si="59"/>
        <v>0</v>
      </c>
      <c r="Z71" s="412">
        <v>0</v>
      </c>
      <c r="AA71" s="501">
        <v>0</v>
      </c>
      <c r="AB71" s="581">
        <f t="shared" si="60"/>
        <v>0</v>
      </c>
      <c r="AC71" s="412">
        <v>0</v>
      </c>
      <c r="AD71" s="375">
        <v>0</v>
      </c>
    </row>
    <row r="72" spans="1:30" ht="15.6" customHeight="1">
      <c r="A72" s="3433"/>
      <c r="B72" s="3881"/>
      <c r="C72" s="3839" t="s">
        <v>3928</v>
      </c>
      <c r="D72" s="3840"/>
      <c r="E72" s="3840"/>
      <c r="F72" s="3840"/>
      <c r="G72" s="574">
        <f t="shared" si="53"/>
        <v>0</v>
      </c>
      <c r="H72" s="409">
        <f t="shared" si="61"/>
        <v>0</v>
      </c>
      <c r="I72" s="410">
        <f t="shared" si="62"/>
        <v>0</v>
      </c>
      <c r="J72" s="577">
        <f t="shared" si="54"/>
        <v>0</v>
      </c>
      <c r="K72" s="412">
        <v>0</v>
      </c>
      <c r="L72" s="502">
        <v>0</v>
      </c>
      <c r="M72" s="581">
        <f t="shared" si="55"/>
        <v>0</v>
      </c>
      <c r="N72" s="412">
        <v>0</v>
      </c>
      <c r="O72" s="501">
        <v>0</v>
      </c>
      <c r="P72" s="581">
        <f t="shared" si="56"/>
        <v>0</v>
      </c>
      <c r="Q72" s="414">
        <v>0</v>
      </c>
      <c r="R72" s="502">
        <v>0</v>
      </c>
      <c r="S72" s="581">
        <f t="shared" si="57"/>
        <v>0</v>
      </c>
      <c r="T72" s="412">
        <v>0</v>
      </c>
      <c r="U72" s="501">
        <v>0</v>
      </c>
      <c r="V72" s="581">
        <f t="shared" si="58"/>
        <v>0</v>
      </c>
      <c r="W72" s="414">
        <v>0</v>
      </c>
      <c r="X72" s="502">
        <v>0</v>
      </c>
      <c r="Y72" s="581">
        <f t="shared" si="59"/>
        <v>0</v>
      </c>
      <c r="Z72" s="412">
        <v>0</v>
      </c>
      <c r="AA72" s="501">
        <v>0</v>
      </c>
      <c r="AB72" s="581">
        <f t="shared" si="60"/>
        <v>0</v>
      </c>
      <c r="AC72" s="412">
        <v>0</v>
      </c>
      <c r="AD72" s="375">
        <v>0</v>
      </c>
    </row>
    <row r="73" spans="1:30" ht="15.6" customHeight="1">
      <c r="A73" s="3433"/>
      <c r="B73" s="3881"/>
      <c r="C73" s="3839" t="s">
        <v>3929</v>
      </c>
      <c r="D73" s="3840"/>
      <c r="E73" s="3840"/>
      <c r="F73" s="3840"/>
      <c r="G73" s="574">
        <f t="shared" si="53"/>
        <v>0</v>
      </c>
      <c r="H73" s="409">
        <f t="shared" si="61"/>
        <v>0</v>
      </c>
      <c r="I73" s="410">
        <f t="shared" si="62"/>
        <v>0</v>
      </c>
      <c r="J73" s="577">
        <f t="shared" si="54"/>
        <v>0</v>
      </c>
      <c r="K73" s="412">
        <v>0</v>
      </c>
      <c r="L73" s="502">
        <v>0</v>
      </c>
      <c r="M73" s="581">
        <f t="shared" si="55"/>
        <v>0</v>
      </c>
      <c r="N73" s="412">
        <v>0</v>
      </c>
      <c r="O73" s="501">
        <v>0</v>
      </c>
      <c r="P73" s="581">
        <f t="shared" si="56"/>
        <v>0</v>
      </c>
      <c r="Q73" s="414">
        <v>0</v>
      </c>
      <c r="R73" s="502">
        <v>0</v>
      </c>
      <c r="S73" s="581">
        <f t="shared" si="57"/>
        <v>0</v>
      </c>
      <c r="T73" s="412">
        <v>0</v>
      </c>
      <c r="U73" s="501">
        <v>0</v>
      </c>
      <c r="V73" s="581">
        <f t="shared" si="58"/>
        <v>0</v>
      </c>
      <c r="W73" s="414">
        <v>0</v>
      </c>
      <c r="X73" s="502">
        <v>0</v>
      </c>
      <c r="Y73" s="581">
        <f t="shared" si="59"/>
        <v>0</v>
      </c>
      <c r="Z73" s="412">
        <v>0</v>
      </c>
      <c r="AA73" s="501">
        <v>0</v>
      </c>
      <c r="AB73" s="581">
        <f t="shared" si="60"/>
        <v>0</v>
      </c>
      <c r="AC73" s="412">
        <v>0</v>
      </c>
      <c r="AD73" s="375">
        <v>0</v>
      </c>
    </row>
    <row r="74" spans="1:30" ht="15.6" customHeight="1">
      <c r="A74" s="3433"/>
      <c r="B74" s="3881"/>
      <c r="C74" s="3839" t="s">
        <v>3931</v>
      </c>
      <c r="D74" s="3840"/>
      <c r="E74" s="3840"/>
      <c r="F74" s="3840"/>
      <c r="G74" s="574">
        <f t="shared" si="53"/>
        <v>0</v>
      </c>
      <c r="H74" s="409">
        <f t="shared" si="61"/>
        <v>0</v>
      </c>
      <c r="I74" s="410">
        <f t="shared" si="62"/>
        <v>0</v>
      </c>
      <c r="J74" s="577">
        <f t="shared" si="54"/>
        <v>0</v>
      </c>
      <c r="K74" s="412">
        <v>0</v>
      </c>
      <c r="L74" s="502">
        <v>0</v>
      </c>
      <c r="M74" s="581">
        <f t="shared" si="55"/>
        <v>0</v>
      </c>
      <c r="N74" s="412">
        <v>0</v>
      </c>
      <c r="O74" s="501">
        <v>0</v>
      </c>
      <c r="P74" s="581">
        <f t="shared" si="56"/>
        <v>0</v>
      </c>
      <c r="Q74" s="414">
        <v>0</v>
      </c>
      <c r="R74" s="502">
        <v>0</v>
      </c>
      <c r="S74" s="581">
        <f t="shared" si="57"/>
        <v>0</v>
      </c>
      <c r="T74" s="412">
        <v>0</v>
      </c>
      <c r="U74" s="501">
        <v>0</v>
      </c>
      <c r="V74" s="581">
        <f t="shared" si="58"/>
        <v>0</v>
      </c>
      <c r="W74" s="414">
        <v>0</v>
      </c>
      <c r="X74" s="502">
        <v>0</v>
      </c>
      <c r="Y74" s="581">
        <f t="shared" si="59"/>
        <v>0</v>
      </c>
      <c r="Z74" s="412">
        <v>0</v>
      </c>
      <c r="AA74" s="501">
        <v>0</v>
      </c>
      <c r="AB74" s="581">
        <f t="shared" si="60"/>
        <v>0</v>
      </c>
      <c r="AC74" s="412">
        <v>0</v>
      </c>
      <c r="AD74" s="375">
        <v>0</v>
      </c>
    </row>
    <row r="75" spans="1:30" ht="15.6" customHeight="1">
      <c r="A75" s="3433"/>
      <c r="B75" s="3881"/>
      <c r="C75" s="3839" t="s">
        <v>3932</v>
      </c>
      <c r="D75" s="3840"/>
      <c r="E75" s="3840"/>
      <c r="F75" s="3840"/>
      <c r="G75" s="574">
        <f t="shared" si="53"/>
        <v>0</v>
      </c>
      <c r="H75" s="409">
        <f t="shared" si="61"/>
        <v>0</v>
      </c>
      <c r="I75" s="410">
        <f t="shared" si="62"/>
        <v>0</v>
      </c>
      <c r="J75" s="577">
        <f t="shared" si="54"/>
        <v>0</v>
      </c>
      <c r="K75" s="412">
        <v>0</v>
      </c>
      <c r="L75" s="502">
        <v>0</v>
      </c>
      <c r="M75" s="581">
        <f t="shared" si="55"/>
        <v>0</v>
      </c>
      <c r="N75" s="412">
        <v>0</v>
      </c>
      <c r="O75" s="501">
        <v>0</v>
      </c>
      <c r="P75" s="581">
        <f t="shared" si="56"/>
        <v>0</v>
      </c>
      <c r="Q75" s="414">
        <v>0</v>
      </c>
      <c r="R75" s="502">
        <v>0</v>
      </c>
      <c r="S75" s="581">
        <f t="shared" si="57"/>
        <v>0</v>
      </c>
      <c r="T75" s="412">
        <v>0</v>
      </c>
      <c r="U75" s="501">
        <v>0</v>
      </c>
      <c r="V75" s="581">
        <f t="shared" si="58"/>
        <v>0</v>
      </c>
      <c r="W75" s="414">
        <v>0</v>
      </c>
      <c r="X75" s="502">
        <v>0</v>
      </c>
      <c r="Y75" s="581">
        <f t="shared" si="59"/>
        <v>0</v>
      </c>
      <c r="Z75" s="412">
        <v>0</v>
      </c>
      <c r="AA75" s="501">
        <v>0</v>
      </c>
      <c r="AB75" s="581">
        <f t="shared" si="60"/>
        <v>0</v>
      </c>
      <c r="AC75" s="412">
        <v>0</v>
      </c>
      <c r="AD75" s="375">
        <v>0</v>
      </c>
    </row>
    <row r="76" spans="1:30" ht="15.6" customHeight="1">
      <c r="A76" s="3433"/>
      <c r="B76" s="3881"/>
      <c r="C76" s="3839" t="s">
        <v>2940</v>
      </c>
      <c r="D76" s="3840"/>
      <c r="E76" s="3840"/>
      <c r="F76" s="3840"/>
      <c r="G76" s="574">
        <f t="shared" si="53"/>
        <v>0</v>
      </c>
      <c r="H76" s="409">
        <f t="shared" si="61"/>
        <v>0</v>
      </c>
      <c r="I76" s="410">
        <f t="shared" si="62"/>
        <v>0</v>
      </c>
      <c r="J76" s="577">
        <f t="shared" si="54"/>
        <v>0</v>
      </c>
      <c r="K76" s="412">
        <v>0</v>
      </c>
      <c r="L76" s="502">
        <v>0</v>
      </c>
      <c r="M76" s="581">
        <f t="shared" si="55"/>
        <v>0</v>
      </c>
      <c r="N76" s="412">
        <v>0</v>
      </c>
      <c r="O76" s="501">
        <v>0</v>
      </c>
      <c r="P76" s="581">
        <f t="shared" si="56"/>
        <v>0</v>
      </c>
      <c r="Q76" s="414">
        <v>0</v>
      </c>
      <c r="R76" s="502">
        <v>0</v>
      </c>
      <c r="S76" s="581">
        <f t="shared" si="57"/>
        <v>0</v>
      </c>
      <c r="T76" s="412">
        <v>0</v>
      </c>
      <c r="U76" s="501">
        <v>0</v>
      </c>
      <c r="V76" s="581">
        <f t="shared" si="58"/>
        <v>0</v>
      </c>
      <c r="W76" s="414">
        <v>0</v>
      </c>
      <c r="X76" s="502">
        <v>0</v>
      </c>
      <c r="Y76" s="581">
        <f t="shared" si="59"/>
        <v>0</v>
      </c>
      <c r="Z76" s="412">
        <v>0</v>
      </c>
      <c r="AA76" s="501">
        <v>0</v>
      </c>
      <c r="AB76" s="581">
        <f t="shared" si="60"/>
        <v>0</v>
      </c>
      <c r="AC76" s="412">
        <v>0</v>
      </c>
      <c r="AD76" s="375">
        <v>0</v>
      </c>
    </row>
    <row r="77" spans="1:30" ht="15.6" customHeight="1">
      <c r="A77" s="3433"/>
      <c r="B77" s="3881"/>
      <c r="C77" s="3839" t="s">
        <v>3933</v>
      </c>
      <c r="D77" s="3840"/>
      <c r="E77" s="3840"/>
      <c r="F77" s="3840"/>
      <c r="G77" s="574">
        <f t="shared" si="53"/>
        <v>0</v>
      </c>
      <c r="H77" s="409">
        <f t="shared" si="61"/>
        <v>0</v>
      </c>
      <c r="I77" s="410">
        <f t="shared" si="62"/>
        <v>0</v>
      </c>
      <c r="J77" s="577">
        <f t="shared" si="54"/>
        <v>0</v>
      </c>
      <c r="K77" s="412">
        <v>0</v>
      </c>
      <c r="L77" s="502">
        <v>0</v>
      </c>
      <c r="M77" s="581">
        <f t="shared" si="55"/>
        <v>0</v>
      </c>
      <c r="N77" s="412">
        <v>0</v>
      </c>
      <c r="O77" s="501">
        <v>0</v>
      </c>
      <c r="P77" s="581">
        <f t="shared" si="56"/>
        <v>0</v>
      </c>
      <c r="Q77" s="414">
        <v>0</v>
      </c>
      <c r="R77" s="502">
        <v>0</v>
      </c>
      <c r="S77" s="581">
        <f t="shared" si="57"/>
        <v>0</v>
      </c>
      <c r="T77" s="412">
        <v>0</v>
      </c>
      <c r="U77" s="501">
        <v>0</v>
      </c>
      <c r="V77" s="581">
        <f t="shared" si="58"/>
        <v>0</v>
      </c>
      <c r="W77" s="414">
        <v>0</v>
      </c>
      <c r="X77" s="502">
        <v>0</v>
      </c>
      <c r="Y77" s="581">
        <f t="shared" si="59"/>
        <v>0</v>
      </c>
      <c r="Z77" s="412">
        <v>0</v>
      </c>
      <c r="AA77" s="501">
        <v>0</v>
      </c>
      <c r="AB77" s="581">
        <f t="shared" si="60"/>
        <v>0</v>
      </c>
      <c r="AC77" s="412">
        <v>0</v>
      </c>
      <c r="AD77" s="375">
        <v>0</v>
      </c>
    </row>
    <row r="78" spans="1:30" ht="15.6" customHeight="1">
      <c r="A78" s="3576"/>
      <c r="B78" s="3882"/>
      <c r="C78" s="3391" t="s">
        <v>1616</v>
      </c>
      <c r="D78" s="3388"/>
      <c r="E78" s="3388"/>
      <c r="F78" s="3388"/>
      <c r="G78" s="592">
        <f t="shared" si="53"/>
        <v>23</v>
      </c>
      <c r="H78" s="635">
        <f t="shared" si="61"/>
        <v>12</v>
      </c>
      <c r="I78" s="636">
        <f t="shared" si="62"/>
        <v>11</v>
      </c>
      <c r="J78" s="596">
        <f t="shared" si="54"/>
        <v>8</v>
      </c>
      <c r="K78" s="638">
        <v>4</v>
      </c>
      <c r="L78" s="785">
        <v>4</v>
      </c>
      <c r="M78" s="1123">
        <f t="shared" si="55"/>
        <v>9</v>
      </c>
      <c r="N78" s="638">
        <v>4</v>
      </c>
      <c r="O78" s="846">
        <v>5</v>
      </c>
      <c r="P78" s="1123">
        <f t="shared" si="56"/>
        <v>6</v>
      </c>
      <c r="Q78" s="641">
        <v>4</v>
      </c>
      <c r="R78" s="785">
        <v>2</v>
      </c>
      <c r="S78" s="1123">
        <f t="shared" si="57"/>
        <v>0</v>
      </c>
      <c r="T78" s="638">
        <v>0</v>
      </c>
      <c r="U78" s="846">
        <v>0</v>
      </c>
      <c r="V78" s="1123">
        <f t="shared" si="58"/>
        <v>0</v>
      </c>
      <c r="W78" s="641">
        <v>0</v>
      </c>
      <c r="X78" s="785">
        <v>0</v>
      </c>
      <c r="Y78" s="1123">
        <f t="shared" si="59"/>
        <v>0</v>
      </c>
      <c r="Z78" s="638">
        <v>0</v>
      </c>
      <c r="AA78" s="846">
        <v>0</v>
      </c>
      <c r="AB78" s="1123">
        <f t="shared" si="60"/>
        <v>0</v>
      </c>
      <c r="AC78" s="638">
        <v>0</v>
      </c>
      <c r="AD78" s="365">
        <v>0</v>
      </c>
    </row>
    <row r="79" spans="1:30" ht="15.6" customHeight="1">
      <c r="A79" s="4151" t="s">
        <v>652</v>
      </c>
      <c r="B79" s="4152"/>
      <c r="C79" s="4149" t="s">
        <v>1239</v>
      </c>
      <c r="D79" s="4150"/>
      <c r="E79" s="4150"/>
      <c r="F79" s="4150"/>
      <c r="G79" s="600">
        <f>SUM(G80:G81)</f>
        <v>6</v>
      </c>
      <c r="H79" s="474">
        <f>SUM(H80:H81)</f>
        <v>1</v>
      </c>
      <c r="I79" s="476">
        <f>SUM(I80:I81)</f>
        <v>5</v>
      </c>
      <c r="J79" s="1127">
        <f>SUM(J80:J81)</f>
        <v>1</v>
      </c>
      <c r="K79" s="475">
        <f t="shared" ref="K79:AA79" si="63">SUM(K80:K81)</f>
        <v>0</v>
      </c>
      <c r="L79" s="797">
        <f t="shared" si="63"/>
        <v>1</v>
      </c>
      <c r="M79" s="600">
        <f t="shared" si="63"/>
        <v>1</v>
      </c>
      <c r="N79" s="475">
        <f t="shared" si="63"/>
        <v>0</v>
      </c>
      <c r="O79" s="1069">
        <f t="shared" si="63"/>
        <v>1</v>
      </c>
      <c r="P79" s="600">
        <f t="shared" si="63"/>
        <v>1</v>
      </c>
      <c r="Q79" s="474">
        <f t="shared" si="63"/>
        <v>0</v>
      </c>
      <c r="R79" s="797">
        <f t="shared" si="63"/>
        <v>1</v>
      </c>
      <c r="S79" s="600">
        <f t="shared" si="63"/>
        <v>0</v>
      </c>
      <c r="T79" s="475">
        <f t="shared" si="63"/>
        <v>0</v>
      </c>
      <c r="U79" s="1069">
        <f t="shared" si="63"/>
        <v>0</v>
      </c>
      <c r="V79" s="600">
        <f t="shared" si="63"/>
        <v>2</v>
      </c>
      <c r="W79" s="474">
        <f t="shared" si="63"/>
        <v>1</v>
      </c>
      <c r="X79" s="797">
        <f t="shared" si="63"/>
        <v>1</v>
      </c>
      <c r="Y79" s="600">
        <f t="shared" si="63"/>
        <v>1</v>
      </c>
      <c r="Z79" s="475">
        <f t="shared" si="63"/>
        <v>0</v>
      </c>
      <c r="AA79" s="1069">
        <f t="shared" si="63"/>
        <v>1</v>
      </c>
      <c r="AB79" s="600">
        <f t="shared" ref="AB79:AD79" si="64">SUM(AB80:AB81)</f>
        <v>0</v>
      </c>
      <c r="AC79" s="475">
        <f t="shared" si="64"/>
        <v>0</v>
      </c>
      <c r="AD79" s="1128">
        <f t="shared" si="64"/>
        <v>0</v>
      </c>
    </row>
    <row r="80" spans="1:30" ht="15.6" customHeight="1">
      <c r="A80" s="4153"/>
      <c r="B80" s="4154"/>
      <c r="C80" s="3839" t="s">
        <v>1278</v>
      </c>
      <c r="D80" s="3840"/>
      <c r="E80" s="3840"/>
      <c r="F80" s="3840"/>
      <c r="G80" s="574">
        <f>H80+I80</f>
        <v>3</v>
      </c>
      <c r="H80" s="409">
        <f>K80+N80+Q80+T80+W80+Z80+AC80</f>
        <v>0</v>
      </c>
      <c r="I80" s="410">
        <f>L80+O80+R80+U80+X80+AA80+AD80</f>
        <v>3</v>
      </c>
      <c r="J80" s="577">
        <f>K80+L80</f>
        <v>1</v>
      </c>
      <c r="K80" s="412">
        <v>0</v>
      </c>
      <c r="L80" s="502">
        <v>1</v>
      </c>
      <c r="M80" s="581">
        <f>N80+O80</f>
        <v>1</v>
      </c>
      <c r="N80" s="412">
        <v>0</v>
      </c>
      <c r="O80" s="501">
        <v>1</v>
      </c>
      <c r="P80" s="581">
        <f>Q80+R80</f>
        <v>1</v>
      </c>
      <c r="Q80" s="414">
        <v>0</v>
      </c>
      <c r="R80" s="502">
        <v>1</v>
      </c>
      <c r="S80" s="581">
        <f>T80+U80</f>
        <v>0</v>
      </c>
      <c r="T80" s="412">
        <v>0</v>
      </c>
      <c r="U80" s="501">
        <v>0</v>
      </c>
      <c r="V80" s="581">
        <f>W80+X80</f>
        <v>0</v>
      </c>
      <c r="W80" s="414">
        <v>0</v>
      </c>
      <c r="X80" s="502">
        <v>0</v>
      </c>
      <c r="Y80" s="581">
        <f>Z80+AA80</f>
        <v>0</v>
      </c>
      <c r="Z80" s="412">
        <v>0</v>
      </c>
      <c r="AA80" s="501">
        <v>0</v>
      </c>
      <c r="AB80" s="581">
        <f>AC80+AD80</f>
        <v>0</v>
      </c>
      <c r="AC80" s="412">
        <v>0</v>
      </c>
      <c r="AD80" s="375">
        <v>0</v>
      </c>
    </row>
    <row r="81" spans="1:30" ht="15.6" customHeight="1" thickBot="1">
      <c r="A81" s="4155"/>
      <c r="B81" s="4156"/>
      <c r="C81" s="4157" t="s">
        <v>65</v>
      </c>
      <c r="D81" s="3969"/>
      <c r="E81" s="3969"/>
      <c r="F81" s="3969"/>
      <c r="G81" s="751">
        <f>H81+I81</f>
        <v>3</v>
      </c>
      <c r="H81" s="503">
        <f>K81+N81+Q81+T81+W81+Z81+AC81</f>
        <v>1</v>
      </c>
      <c r="I81" s="504">
        <f>L81+O81+R81+U81+X81+AA81+AD81</f>
        <v>2</v>
      </c>
      <c r="J81" s="613">
        <f>K81+L81</f>
        <v>0</v>
      </c>
      <c r="K81" s="506">
        <v>0</v>
      </c>
      <c r="L81" s="508">
        <v>0</v>
      </c>
      <c r="M81" s="614">
        <f>N81+O81</f>
        <v>0</v>
      </c>
      <c r="N81" s="506">
        <v>0</v>
      </c>
      <c r="O81" s="505">
        <v>0</v>
      </c>
      <c r="P81" s="614">
        <f>Q81+R81</f>
        <v>0</v>
      </c>
      <c r="Q81" s="507">
        <v>0</v>
      </c>
      <c r="R81" s="508">
        <v>0</v>
      </c>
      <c r="S81" s="614">
        <f>T81+U81</f>
        <v>0</v>
      </c>
      <c r="T81" s="506">
        <v>0</v>
      </c>
      <c r="U81" s="505">
        <v>0</v>
      </c>
      <c r="V81" s="614">
        <f>W81+X81</f>
        <v>2</v>
      </c>
      <c r="W81" s="507">
        <v>1</v>
      </c>
      <c r="X81" s="508">
        <v>1</v>
      </c>
      <c r="Y81" s="614">
        <f>Z81+AA81</f>
        <v>1</v>
      </c>
      <c r="Z81" s="506">
        <v>0</v>
      </c>
      <c r="AA81" s="505">
        <v>1</v>
      </c>
      <c r="AB81" s="614">
        <f>AC81+AD81</f>
        <v>0</v>
      </c>
      <c r="AC81" s="506">
        <v>0</v>
      </c>
      <c r="AD81" s="389">
        <v>0</v>
      </c>
    </row>
  </sheetData>
  <mergeCells count="142">
    <mergeCell ref="A79:B81"/>
    <mergeCell ref="C79:F79"/>
    <mergeCell ref="C80:F80"/>
    <mergeCell ref="C81:F81"/>
    <mergeCell ref="C66:F66"/>
    <mergeCell ref="B67:B78"/>
    <mergeCell ref="C67:F67"/>
    <mergeCell ref="C68:F68"/>
    <mergeCell ref="C69:F69"/>
    <mergeCell ref="C70:F70"/>
    <mergeCell ref="C71:F71"/>
    <mergeCell ref="C72:F72"/>
    <mergeCell ref="C73:F73"/>
    <mergeCell ref="C74:F74"/>
    <mergeCell ref="C75:F75"/>
    <mergeCell ref="C76:F76"/>
    <mergeCell ref="C77:F77"/>
    <mergeCell ref="C78:F78"/>
    <mergeCell ref="A45:A78"/>
    <mergeCell ref="B45:B55"/>
    <mergeCell ref="C45:F45"/>
    <mergeCell ref="C46:F46"/>
    <mergeCell ref="C47:F47"/>
    <mergeCell ref="C48:F48"/>
    <mergeCell ref="C49:F49"/>
    <mergeCell ref="C50:F50"/>
    <mergeCell ref="C51:F51"/>
    <mergeCell ref="C52:F52"/>
    <mergeCell ref="C53:F53"/>
    <mergeCell ref="C54:F54"/>
    <mergeCell ref="C55:F55"/>
    <mergeCell ref="B56:B66"/>
    <mergeCell ref="C56:F56"/>
    <mergeCell ref="C57:F57"/>
    <mergeCell ref="C58:F58"/>
    <mergeCell ref="C59:F59"/>
    <mergeCell ref="C60:F60"/>
    <mergeCell ref="C61:F61"/>
    <mergeCell ref="C62:F62"/>
    <mergeCell ref="C63:F63"/>
    <mergeCell ref="C64:F64"/>
    <mergeCell ref="C65:F65"/>
    <mergeCell ref="Q31:R32"/>
    <mergeCell ref="T31:U32"/>
    <mergeCell ref="W31:X32"/>
    <mergeCell ref="Z31:AA32"/>
    <mergeCell ref="A32:E32"/>
    <mergeCell ref="A33:B44"/>
    <mergeCell ref="C33:F33"/>
    <mergeCell ref="C34:F34"/>
    <mergeCell ref="C35:F35"/>
    <mergeCell ref="C36:F36"/>
    <mergeCell ref="C37:F37"/>
    <mergeCell ref="C38:F38"/>
    <mergeCell ref="C39:F39"/>
    <mergeCell ref="C40:F40"/>
    <mergeCell ref="C41:F41"/>
    <mergeCell ref="C42:F42"/>
    <mergeCell ref="C43:F43"/>
    <mergeCell ref="C44:F44"/>
    <mergeCell ref="A27:F27"/>
    <mergeCell ref="A28:B29"/>
    <mergeCell ref="C28:F28"/>
    <mergeCell ref="C29:F29"/>
    <mergeCell ref="A30:F30"/>
    <mergeCell ref="A31:E31"/>
    <mergeCell ref="H31:I32"/>
    <mergeCell ref="K31:L32"/>
    <mergeCell ref="N31:O32"/>
    <mergeCell ref="A9:F9"/>
    <mergeCell ref="A10:F10"/>
    <mergeCell ref="A11:B26"/>
    <mergeCell ref="C11:C24"/>
    <mergeCell ref="D11:F11"/>
    <mergeCell ref="D12:F12"/>
    <mergeCell ref="D13:F13"/>
    <mergeCell ref="D14:F14"/>
    <mergeCell ref="D15:F15"/>
    <mergeCell ref="D16:F16"/>
    <mergeCell ref="D17:F17"/>
    <mergeCell ref="D18:F18"/>
    <mergeCell ref="D19:F19"/>
    <mergeCell ref="D20:F20"/>
    <mergeCell ref="D21:F21"/>
    <mergeCell ref="D22:F22"/>
    <mergeCell ref="D23:F23"/>
    <mergeCell ref="D24:F24"/>
    <mergeCell ref="C25:F25"/>
    <mergeCell ref="C26:F26"/>
    <mergeCell ref="A7:F7"/>
    <mergeCell ref="G7:I7"/>
    <mergeCell ref="J7:L7"/>
    <mergeCell ref="M7:O7"/>
    <mergeCell ref="P7:R7"/>
    <mergeCell ref="S7:U7"/>
    <mergeCell ref="V7:X7"/>
    <mergeCell ref="Y7:AA7"/>
    <mergeCell ref="A8:F8"/>
    <mergeCell ref="G8:I8"/>
    <mergeCell ref="J8:L8"/>
    <mergeCell ref="M8:O8"/>
    <mergeCell ref="P8:R8"/>
    <mergeCell ref="S8:U8"/>
    <mergeCell ref="V8:X8"/>
    <mergeCell ref="Y8:AA8"/>
    <mergeCell ref="M5:O5"/>
    <mergeCell ref="P5:R5"/>
    <mergeCell ref="S5:U5"/>
    <mergeCell ref="V5:X5"/>
    <mergeCell ref="Y5:AA5"/>
    <mergeCell ref="A6:F6"/>
    <mergeCell ref="G6:I6"/>
    <mergeCell ref="J6:L6"/>
    <mergeCell ref="M6:O6"/>
    <mergeCell ref="P6:R6"/>
    <mergeCell ref="S6:U6"/>
    <mergeCell ref="V6:X6"/>
    <mergeCell ref="Y6:AA6"/>
    <mergeCell ref="AB3:AD3"/>
    <mergeCell ref="AB4:AD4"/>
    <mergeCell ref="AB5:AD5"/>
    <mergeCell ref="AB6:AD6"/>
    <mergeCell ref="AB7:AD7"/>
    <mergeCell ref="AB8:AD8"/>
    <mergeCell ref="AC31:AD32"/>
    <mergeCell ref="A3:F4"/>
    <mergeCell ref="G3:I4"/>
    <mergeCell ref="J3:L3"/>
    <mergeCell ref="M3:O3"/>
    <mergeCell ref="P3:R3"/>
    <mergeCell ref="S3:U3"/>
    <mergeCell ref="V3:X3"/>
    <mergeCell ref="Y3:AA3"/>
    <mergeCell ref="J4:L4"/>
    <mergeCell ref="M4:O4"/>
    <mergeCell ref="P4:R4"/>
    <mergeCell ref="S4:U4"/>
    <mergeCell ref="V4:X4"/>
    <mergeCell ref="Y4:AA4"/>
    <mergeCell ref="A5:F5"/>
    <mergeCell ref="G5:I5"/>
    <mergeCell ref="J5:L5"/>
  </mergeCells>
  <phoneticPr fontId="2"/>
  <pageMargins left="0.59055118110236227" right="0.59055118110236227" top="0.47244094488188981" bottom="0.39370078740157483" header="0.39370078740157483" footer="0.19685039370078741"/>
  <pageSetup paperSize="9" scale="60" pageOrder="overThenDown" orientation="portrait" blackAndWhite="1" r:id="rId1"/>
  <headerFooter alignWithMargins="0">
    <oddFooter>&amp;C&amp;16 32</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A1:M71"/>
  <sheetViews>
    <sheetView showGridLines="0" view="pageBreakPreview" topLeftCell="B28" zoomScale="70" zoomScaleNormal="100" zoomScaleSheetLayoutView="70" workbookViewId="0">
      <selection activeCell="B1" sqref="B1:M1048576"/>
    </sheetView>
  </sheetViews>
  <sheetFormatPr defaultColWidth="9" defaultRowHeight="13.5"/>
  <cols>
    <col min="1" max="1" width="3.625" style="103" customWidth="1"/>
    <col min="2" max="2" width="3.625" style="320" customWidth="1"/>
    <col min="3" max="3" width="5.625" style="320" customWidth="1"/>
    <col min="4" max="4" width="4.375" style="320" customWidth="1"/>
    <col min="5" max="5" width="46.625" style="320" customWidth="1"/>
    <col min="6" max="8" width="23.625" style="320" customWidth="1"/>
    <col min="9" max="9" width="9" style="320" customWidth="1"/>
    <col min="10" max="13" width="9" style="320"/>
    <col min="14" max="16384" width="9" style="103"/>
  </cols>
  <sheetData>
    <row r="1" spans="1:13" ht="14.25" customHeight="1">
      <c r="A1" s="111"/>
      <c r="B1" s="1130"/>
      <c r="H1" s="511"/>
    </row>
    <row r="2" spans="1:13" s="113" customFormat="1" ht="18" thickBot="1">
      <c r="A2" s="112" t="s">
        <v>556</v>
      </c>
      <c r="B2" s="1131"/>
      <c r="C2" s="1076"/>
      <c r="D2" s="1076"/>
      <c r="E2" s="1076"/>
      <c r="F2" s="1076"/>
      <c r="G2" s="1076"/>
      <c r="H2" s="1076"/>
      <c r="I2" s="1076"/>
      <c r="J2" s="1076"/>
      <c r="K2" s="1076"/>
      <c r="L2" s="1076"/>
      <c r="M2" s="1076"/>
    </row>
    <row r="3" spans="1:13" ht="17.45" customHeight="1">
      <c r="A3" s="4158" t="s">
        <v>2068</v>
      </c>
      <c r="B3" s="4159"/>
      <c r="C3" s="4159"/>
      <c r="D3" s="4159"/>
      <c r="E3" s="4160"/>
      <c r="F3" s="1132" t="s">
        <v>1239</v>
      </c>
      <c r="G3" s="850" t="s">
        <v>2921</v>
      </c>
      <c r="H3" s="1133" t="s">
        <v>1469</v>
      </c>
    </row>
    <row r="4" spans="1:13" ht="17.45" customHeight="1">
      <c r="A4" s="4167" t="s">
        <v>1111</v>
      </c>
      <c r="B4" s="4168"/>
      <c r="C4" s="3947" t="s">
        <v>1239</v>
      </c>
      <c r="D4" s="3948"/>
      <c r="E4" s="3949"/>
      <c r="F4" s="856">
        <f>SUM(F5:F10)</f>
        <v>21</v>
      </c>
      <c r="G4" s="477">
        <f>SUM(G5:G10)</f>
        <v>1</v>
      </c>
      <c r="H4" s="480">
        <f>SUM(H5:H10)</f>
        <v>20</v>
      </c>
    </row>
    <row r="5" spans="1:13" ht="17.45" customHeight="1">
      <c r="A5" s="4169"/>
      <c r="B5" s="4170"/>
      <c r="C5" s="4173" t="s">
        <v>3935</v>
      </c>
      <c r="D5" s="4173"/>
      <c r="E5" s="4173"/>
      <c r="F5" s="688">
        <f t="shared" ref="F5:F10" si="0">G5+H5</f>
        <v>2</v>
      </c>
      <c r="G5" s="501">
        <v>0</v>
      </c>
      <c r="H5" s="802">
        <v>2</v>
      </c>
    </row>
    <row r="6" spans="1:13" ht="17.45" customHeight="1">
      <c r="A6" s="4169"/>
      <c r="B6" s="4170"/>
      <c r="C6" s="4173" t="s">
        <v>3936</v>
      </c>
      <c r="D6" s="4173"/>
      <c r="E6" s="4173"/>
      <c r="F6" s="688">
        <f t="shared" si="0"/>
        <v>3</v>
      </c>
      <c r="G6" s="501">
        <v>0</v>
      </c>
      <c r="H6" s="802">
        <v>3</v>
      </c>
    </row>
    <row r="7" spans="1:13" ht="17.45" customHeight="1">
      <c r="A7" s="4169"/>
      <c r="B7" s="4170"/>
      <c r="C7" s="4173" t="s">
        <v>2408</v>
      </c>
      <c r="D7" s="4173"/>
      <c r="E7" s="4173"/>
      <c r="F7" s="688">
        <f t="shared" si="0"/>
        <v>7</v>
      </c>
      <c r="G7" s="501">
        <v>1</v>
      </c>
      <c r="H7" s="802">
        <v>6</v>
      </c>
    </row>
    <row r="8" spans="1:13" ht="17.45" customHeight="1">
      <c r="A8" s="4169"/>
      <c r="B8" s="4170"/>
      <c r="C8" s="3635" t="s">
        <v>3888</v>
      </c>
      <c r="D8" s="3636"/>
      <c r="E8" s="3637"/>
      <c r="F8" s="688">
        <f t="shared" si="0"/>
        <v>3</v>
      </c>
      <c r="G8" s="501">
        <v>0</v>
      </c>
      <c r="H8" s="802">
        <v>3</v>
      </c>
    </row>
    <row r="9" spans="1:13" ht="17.45" customHeight="1">
      <c r="A9" s="4169"/>
      <c r="B9" s="4170"/>
      <c r="C9" s="3635" t="s">
        <v>83</v>
      </c>
      <c r="D9" s="3636"/>
      <c r="E9" s="3637"/>
      <c r="F9" s="688">
        <f t="shared" si="0"/>
        <v>2</v>
      </c>
      <c r="G9" s="501">
        <v>0</v>
      </c>
      <c r="H9" s="802">
        <v>2</v>
      </c>
    </row>
    <row r="10" spans="1:13" ht="17.45" customHeight="1">
      <c r="A10" s="4171"/>
      <c r="B10" s="4172"/>
      <c r="C10" s="3638" t="s">
        <v>3937</v>
      </c>
      <c r="D10" s="3639"/>
      <c r="E10" s="3640"/>
      <c r="F10" s="692">
        <f t="shared" si="0"/>
        <v>4</v>
      </c>
      <c r="G10" s="846">
        <v>0</v>
      </c>
      <c r="H10" s="839">
        <v>4</v>
      </c>
    </row>
    <row r="11" spans="1:13" ht="17.45" customHeight="1">
      <c r="A11" s="4161" t="s">
        <v>3386</v>
      </c>
      <c r="B11" s="4162"/>
      <c r="C11" s="3328" t="s">
        <v>1239</v>
      </c>
      <c r="D11" s="3329"/>
      <c r="E11" s="3330"/>
      <c r="F11" s="856">
        <f>F12+F13</f>
        <v>21</v>
      </c>
      <c r="G11" s="477">
        <f>G12+G13</f>
        <v>1</v>
      </c>
      <c r="H11" s="480">
        <f>H12+H13</f>
        <v>20</v>
      </c>
    </row>
    <row r="12" spans="1:13" ht="17.45" customHeight="1">
      <c r="A12" s="4163"/>
      <c r="B12" s="4164"/>
      <c r="C12" s="3954" t="s">
        <v>3911</v>
      </c>
      <c r="D12" s="3413"/>
      <c r="E12" s="3414"/>
      <c r="F12" s="688">
        <f>G12+H12</f>
        <v>21</v>
      </c>
      <c r="G12" s="501">
        <v>1</v>
      </c>
      <c r="H12" s="802">
        <v>20</v>
      </c>
    </row>
    <row r="13" spans="1:13" ht="17.45" customHeight="1">
      <c r="A13" s="4165"/>
      <c r="B13" s="4166"/>
      <c r="C13" s="3715" t="s">
        <v>3111</v>
      </c>
      <c r="D13" s="3296"/>
      <c r="E13" s="3297"/>
      <c r="F13" s="692">
        <f>G13+H13</f>
        <v>0</v>
      </c>
      <c r="G13" s="846">
        <v>0</v>
      </c>
      <c r="H13" s="839">
        <v>0</v>
      </c>
    </row>
    <row r="14" spans="1:13" ht="17.45" customHeight="1">
      <c r="A14" s="4174" t="s">
        <v>2911</v>
      </c>
      <c r="B14" s="4175"/>
      <c r="C14" s="4180" t="s">
        <v>1782</v>
      </c>
      <c r="D14" s="3328" t="s">
        <v>1239</v>
      </c>
      <c r="E14" s="3330"/>
      <c r="F14" s="856">
        <f>F15+F16</f>
        <v>9</v>
      </c>
      <c r="G14" s="477">
        <f>G15+G16</f>
        <v>0</v>
      </c>
      <c r="H14" s="480">
        <f>H15+H16</f>
        <v>9</v>
      </c>
    </row>
    <row r="15" spans="1:13" ht="17.45" customHeight="1">
      <c r="A15" s="4176"/>
      <c r="B15" s="4177"/>
      <c r="C15" s="4181"/>
      <c r="D15" s="3635" t="s">
        <v>1783</v>
      </c>
      <c r="E15" s="3637"/>
      <c r="F15" s="688">
        <f>G15+H15</f>
        <v>9</v>
      </c>
      <c r="G15" s="501">
        <v>0</v>
      </c>
      <c r="H15" s="802">
        <v>9</v>
      </c>
    </row>
    <row r="16" spans="1:13" ht="17.45" customHeight="1">
      <c r="A16" s="4176"/>
      <c r="B16" s="4177"/>
      <c r="C16" s="4182"/>
      <c r="D16" s="3638" t="s">
        <v>3934</v>
      </c>
      <c r="E16" s="3640"/>
      <c r="F16" s="688">
        <f>G16+H16</f>
        <v>0</v>
      </c>
      <c r="G16" s="501">
        <v>0</v>
      </c>
      <c r="H16" s="802">
        <v>0</v>
      </c>
    </row>
    <row r="17" spans="1:8" ht="17.45" customHeight="1">
      <c r="A17" s="4176"/>
      <c r="B17" s="4177"/>
      <c r="C17" s="3880" t="s">
        <v>78</v>
      </c>
      <c r="D17" s="3797" t="s">
        <v>1239</v>
      </c>
      <c r="E17" s="3799"/>
      <c r="F17" s="702">
        <f>F18+F25</f>
        <v>222</v>
      </c>
      <c r="G17" s="859">
        <f>G18+G25</f>
        <v>3</v>
      </c>
      <c r="H17" s="833">
        <f>H18+H25</f>
        <v>219</v>
      </c>
    </row>
    <row r="18" spans="1:8" ht="17.45" customHeight="1">
      <c r="A18" s="4176"/>
      <c r="B18" s="4177"/>
      <c r="C18" s="3881"/>
      <c r="D18" s="4102" t="s">
        <v>1664</v>
      </c>
      <c r="E18" s="964" t="s">
        <v>1239</v>
      </c>
      <c r="F18" s="856">
        <f>SUM(F19:F24)</f>
        <v>203</v>
      </c>
      <c r="G18" s="477">
        <f>SUM(G19:G24)</f>
        <v>0</v>
      </c>
      <c r="H18" s="480">
        <f>SUM(H19:H24)</f>
        <v>203</v>
      </c>
    </row>
    <row r="19" spans="1:8" ht="17.45" customHeight="1">
      <c r="A19" s="4176"/>
      <c r="B19" s="4177"/>
      <c r="C19" s="3881"/>
      <c r="D19" s="4103"/>
      <c r="E19" s="1134" t="s">
        <v>1335</v>
      </c>
      <c r="F19" s="688">
        <f t="shared" ref="F19:F26" si="1">G19+H19</f>
        <v>32</v>
      </c>
      <c r="G19" s="501">
        <v>0</v>
      </c>
      <c r="H19" s="802">
        <v>32</v>
      </c>
    </row>
    <row r="20" spans="1:8" ht="17.45" customHeight="1">
      <c r="A20" s="4176"/>
      <c r="B20" s="4177"/>
      <c r="C20" s="3881"/>
      <c r="D20" s="4103"/>
      <c r="E20" s="1134" t="s">
        <v>758</v>
      </c>
      <c r="F20" s="688">
        <f t="shared" si="1"/>
        <v>33</v>
      </c>
      <c r="G20" s="501">
        <v>0</v>
      </c>
      <c r="H20" s="802">
        <v>33</v>
      </c>
    </row>
    <row r="21" spans="1:8" ht="17.45" customHeight="1">
      <c r="A21" s="4176"/>
      <c r="B21" s="4177"/>
      <c r="C21" s="3881"/>
      <c r="D21" s="4103"/>
      <c r="E21" s="1134" t="s">
        <v>1665</v>
      </c>
      <c r="F21" s="688">
        <f t="shared" si="1"/>
        <v>36</v>
      </c>
      <c r="G21" s="501">
        <v>0</v>
      </c>
      <c r="H21" s="802">
        <v>36</v>
      </c>
    </row>
    <row r="22" spans="1:8" ht="17.45" customHeight="1">
      <c r="A22" s="4176"/>
      <c r="B22" s="4177"/>
      <c r="C22" s="3881"/>
      <c r="D22" s="4103"/>
      <c r="E22" s="1134" t="s">
        <v>1672</v>
      </c>
      <c r="F22" s="688">
        <f t="shared" si="1"/>
        <v>33</v>
      </c>
      <c r="G22" s="501">
        <v>0</v>
      </c>
      <c r="H22" s="802">
        <v>33</v>
      </c>
    </row>
    <row r="23" spans="1:8" ht="17.45" customHeight="1">
      <c r="A23" s="4176"/>
      <c r="B23" s="4177"/>
      <c r="C23" s="3881"/>
      <c r="D23" s="4103"/>
      <c r="E23" s="1134" t="s">
        <v>1366</v>
      </c>
      <c r="F23" s="688">
        <f t="shared" si="1"/>
        <v>34</v>
      </c>
      <c r="G23" s="501">
        <v>0</v>
      </c>
      <c r="H23" s="802">
        <v>34</v>
      </c>
    </row>
    <row r="24" spans="1:8" ht="17.45" customHeight="1">
      <c r="A24" s="4176"/>
      <c r="B24" s="4177"/>
      <c r="C24" s="3881"/>
      <c r="D24" s="4183"/>
      <c r="E24" s="1134" t="s">
        <v>1230</v>
      </c>
      <c r="F24" s="692">
        <f t="shared" si="1"/>
        <v>35</v>
      </c>
      <c r="G24" s="846">
        <v>0</v>
      </c>
      <c r="H24" s="839">
        <v>35</v>
      </c>
    </row>
    <row r="25" spans="1:8" ht="17.45" customHeight="1">
      <c r="A25" s="4176"/>
      <c r="B25" s="4177"/>
      <c r="C25" s="3881"/>
      <c r="D25" s="4184" t="s">
        <v>3939</v>
      </c>
      <c r="E25" s="4185"/>
      <c r="F25" s="1135">
        <f t="shared" si="1"/>
        <v>19</v>
      </c>
      <c r="G25" s="1129">
        <v>3</v>
      </c>
      <c r="H25" s="1136">
        <v>16</v>
      </c>
    </row>
    <row r="26" spans="1:8" ht="17.45" customHeight="1">
      <c r="A26" s="4176"/>
      <c r="B26" s="4177"/>
      <c r="C26" s="3882"/>
      <c r="D26" s="4186" t="s">
        <v>1785</v>
      </c>
      <c r="E26" s="4187"/>
      <c r="F26" s="688">
        <f t="shared" si="1"/>
        <v>75</v>
      </c>
      <c r="G26" s="501">
        <v>0</v>
      </c>
      <c r="H26" s="802">
        <v>75</v>
      </c>
    </row>
    <row r="27" spans="1:8" ht="17.45" customHeight="1">
      <c r="A27" s="4176"/>
      <c r="B27" s="4177"/>
      <c r="C27" s="3880" t="s">
        <v>1789</v>
      </c>
      <c r="D27" s="3797" t="s">
        <v>1239</v>
      </c>
      <c r="E27" s="3799"/>
      <c r="F27" s="702">
        <f>F28+F32</f>
        <v>121</v>
      </c>
      <c r="G27" s="859">
        <f>G28+G32</f>
        <v>3</v>
      </c>
      <c r="H27" s="833">
        <f>H28+H32</f>
        <v>118</v>
      </c>
    </row>
    <row r="28" spans="1:8" ht="17.45" customHeight="1">
      <c r="A28" s="4176"/>
      <c r="B28" s="4177"/>
      <c r="C28" s="3881"/>
      <c r="D28" s="4188" t="s">
        <v>1664</v>
      </c>
      <c r="E28" s="964" t="s">
        <v>1239</v>
      </c>
      <c r="F28" s="856">
        <f>SUM(F29:F31)</f>
        <v>113</v>
      </c>
      <c r="G28" s="477">
        <f>SUM(G29:G31)</f>
        <v>3</v>
      </c>
      <c r="H28" s="480">
        <f>SUM(H29:H31)</f>
        <v>110</v>
      </c>
    </row>
    <row r="29" spans="1:8" ht="17.45" customHeight="1">
      <c r="A29" s="4176"/>
      <c r="B29" s="4177"/>
      <c r="C29" s="3881"/>
      <c r="D29" s="4189"/>
      <c r="E29" s="1134" t="s">
        <v>1335</v>
      </c>
      <c r="F29" s="688">
        <f>G29+H29</f>
        <v>38</v>
      </c>
      <c r="G29" s="501">
        <v>1</v>
      </c>
      <c r="H29" s="802">
        <v>37</v>
      </c>
    </row>
    <row r="30" spans="1:8" ht="17.45" customHeight="1">
      <c r="A30" s="4176"/>
      <c r="B30" s="4177"/>
      <c r="C30" s="3881"/>
      <c r="D30" s="4189"/>
      <c r="E30" s="1134" t="s">
        <v>758</v>
      </c>
      <c r="F30" s="688">
        <f>G30+H30</f>
        <v>34</v>
      </c>
      <c r="G30" s="501">
        <v>1</v>
      </c>
      <c r="H30" s="802">
        <v>33</v>
      </c>
    </row>
    <row r="31" spans="1:8" ht="17.45" customHeight="1">
      <c r="A31" s="4176"/>
      <c r="B31" s="4177"/>
      <c r="C31" s="3881"/>
      <c r="D31" s="4189"/>
      <c r="E31" s="1134" t="s">
        <v>1665</v>
      </c>
      <c r="F31" s="688">
        <f>G31+H31</f>
        <v>41</v>
      </c>
      <c r="G31" s="501">
        <v>1</v>
      </c>
      <c r="H31" s="802">
        <v>40</v>
      </c>
    </row>
    <row r="32" spans="1:8" ht="17.45" customHeight="1">
      <c r="A32" s="4176"/>
      <c r="B32" s="4177"/>
      <c r="C32" s="3881"/>
      <c r="D32" s="4184" t="s">
        <v>3939</v>
      </c>
      <c r="E32" s="4185"/>
      <c r="F32" s="1135">
        <f>G32+H32</f>
        <v>8</v>
      </c>
      <c r="G32" s="1129">
        <v>0</v>
      </c>
      <c r="H32" s="1136">
        <v>8</v>
      </c>
    </row>
    <row r="33" spans="1:8" ht="17.45" customHeight="1">
      <c r="A33" s="4176"/>
      <c r="B33" s="4177"/>
      <c r="C33" s="3882"/>
      <c r="D33" s="4186" t="s">
        <v>1785</v>
      </c>
      <c r="E33" s="4187"/>
      <c r="F33" s="692">
        <f>G33+H33</f>
        <v>35</v>
      </c>
      <c r="G33" s="846">
        <v>0</v>
      </c>
      <c r="H33" s="839">
        <v>35</v>
      </c>
    </row>
    <row r="34" spans="1:8" ht="17.45" customHeight="1">
      <c r="A34" s="4176"/>
      <c r="B34" s="4177"/>
      <c r="C34" s="3880" t="s">
        <v>74</v>
      </c>
      <c r="D34" s="3797" t="s">
        <v>1239</v>
      </c>
      <c r="E34" s="3799"/>
      <c r="F34" s="688">
        <f>F35+F39+F40</f>
        <v>113</v>
      </c>
      <c r="G34" s="501">
        <f t="shared" ref="G34" si="2">G35+G39</f>
        <v>3</v>
      </c>
      <c r="H34" s="802">
        <f>H35+H39+H40</f>
        <v>110</v>
      </c>
    </row>
    <row r="35" spans="1:8" ht="17.45" customHeight="1">
      <c r="A35" s="4176"/>
      <c r="B35" s="4177"/>
      <c r="C35" s="3881"/>
      <c r="D35" s="4188" t="s">
        <v>1664</v>
      </c>
      <c r="E35" s="964" t="s">
        <v>1239</v>
      </c>
      <c r="F35" s="856">
        <f>SUM(F36:F38)</f>
        <v>105</v>
      </c>
      <c r="G35" s="477">
        <f>SUM(G36:G38)</f>
        <v>3</v>
      </c>
      <c r="H35" s="480">
        <f>SUM(H36:H38)</f>
        <v>102</v>
      </c>
    </row>
    <row r="36" spans="1:8" ht="17.45" customHeight="1">
      <c r="A36" s="4176"/>
      <c r="B36" s="4177"/>
      <c r="C36" s="3881"/>
      <c r="D36" s="4189"/>
      <c r="E36" s="1134" t="s">
        <v>1335</v>
      </c>
      <c r="F36" s="688">
        <f t="shared" ref="F36:F41" si="3">G36+H36</f>
        <v>33</v>
      </c>
      <c r="G36" s="501">
        <v>1</v>
      </c>
      <c r="H36" s="802">
        <v>32</v>
      </c>
    </row>
    <row r="37" spans="1:8" ht="17.25" customHeight="1">
      <c r="A37" s="4176"/>
      <c r="B37" s="4177"/>
      <c r="C37" s="3881"/>
      <c r="D37" s="4189"/>
      <c r="E37" s="1134" t="s">
        <v>758</v>
      </c>
      <c r="F37" s="688">
        <f t="shared" si="3"/>
        <v>36</v>
      </c>
      <c r="G37" s="501">
        <v>1</v>
      </c>
      <c r="H37" s="802">
        <v>35</v>
      </c>
    </row>
    <row r="38" spans="1:8" ht="17.45" customHeight="1">
      <c r="A38" s="4176"/>
      <c r="B38" s="4177"/>
      <c r="C38" s="3881"/>
      <c r="D38" s="4189"/>
      <c r="E38" s="1134" t="s">
        <v>1665</v>
      </c>
      <c r="F38" s="692">
        <f t="shared" si="3"/>
        <v>36</v>
      </c>
      <c r="G38" s="846">
        <v>1</v>
      </c>
      <c r="H38" s="839">
        <v>35</v>
      </c>
    </row>
    <row r="39" spans="1:8" ht="17.45" customHeight="1">
      <c r="A39" s="4176"/>
      <c r="B39" s="4177"/>
      <c r="C39" s="3881"/>
      <c r="D39" s="3873" t="s">
        <v>3939</v>
      </c>
      <c r="E39" s="3875"/>
      <c r="F39" s="702">
        <f t="shared" si="3"/>
        <v>5</v>
      </c>
      <c r="G39" s="859">
        <v>0</v>
      </c>
      <c r="H39" s="833">
        <v>5</v>
      </c>
    </row>
    <row r="40" spans="1:8" ht="17.45" customHeight="1">
      <c r="A40" s="4176"/>
      <c r="B40" s="4177"/>
      <c r="C40" s="3881"/>
      <c r="D40" s="4184" t="s">
        <v>1133</v>
      </c>
      <c r="E40" s="4185"/>
      <c r="F40" s="1137">
        <f t="shared" si="3"/>
        <v>3</v>
      </c>
      <c r="G40" s="1021">
        <v>0</v>
      </c>
      <c r="H40" s="1138">
        <v>3</v>
      </c>
    </row>
    <row r="41" spans="1:8" ht="17.45" customHeight="1">
      <c r="A41" s="4178"/>
      <c r="B41" s="4179"/>
      <c r="C41" s="3882"/>
      <c r="D41" s="4186" t="s">
        <v>1785</v>
      </c>
      <c r="E41" s="4187"/>
      <c r="F41" s="688">
        <f t="shared" si="3"/>
        <v>26</v>
      </c>
      <c r="G41" s="501">
        <v>0</v>
      </c>
      <c r="H41" s="802">
        <v>26</v>
      </c>
    </row>
    <row r="42" spans="1:8" ht="17.45" customHeight="1">
      <c r="A42" s="4174" t="s">
        <v>248</v>
      </c>
      <c r="B42" s="4175"/>
      <c r="C42" s="3866" t="s">
        <v>1302</v>
      </c>
      <c r="D42" s="3317"/>
      <c r="E42" s="3318"/>
      <c r="F42" s="702">
        <f>F43+F46+F56+F63</f>
        <v>1721</v>
      </c>
      <c r="G42" s="859">
        <f>G43+G46+G56+G63</f>
        <v>56</v>
      </c>
      <c r="H42" s="833">
        <f>H43+H46+H56+H63</f>
        <v>1665</v>
      </c>
    </row>
    <row r="43" spans="1:8" ht="17.45" customHeight="1">
      <c r="A43" s="4176"/>
      <c r="B43" s="4177"/>
      <c r="C43" s="3880" t="s">
        <v>1782</v>
      </c>
      <c r="D43" s="3328" t="s">
        <v>1239</v>
      </c>
      <c r="E43" s="3330"/>
      <c r="F43" s="856">
        <f>F44+F45</f>
        <v>14</v>
      </c>
      <c r="G43" s="477">
        <f>G44+G45</f>
        <v>0</v>
      </c>
      <c r="H43" s="480">
        <f>H44+H45</f>
        <v>14</v>
      </c>
    </row>
    <row r="44" spans="1:8" ht="17.45" customHeight="1">
      <c r="A44" s="4176"/>
      <c r="B44" s="4177"/>
      <c r="C44" s="3881"/>
      <c r="D44" s="3635" t="s">
        <v>1783</v>
      </c>
      <c r="E44" s="3637"/>
      <c r="F44" s="688">
        <f>G44+H44</f>
        <v>14</v>
      </c>
      <c r="G44" s="501">
        <v>0</v>
      </c>
      <c r="H44" s="802">
        <v>14</v>
      </c>
    </row>
    <row r="45" spans="1:8" ht="17.45" customHeight="1">
      <c r="A45" s="4176"/>
      <c r="B45" s="4177"/>
      <c r="C45" s="3882"/>
      <c r="D45" s="3638" t="s">
        <v>3934</v>
      </c>
      <c r="E45" s="3640"/>
      <c r="F45" s="688">
        <f>G45+H45</f>
        <v>0</v>
      </c>
      <c r="G45" s="501">
        <v>0</v>
      </c>
      <c r="H45" s="802">
        <v>0</v>
      </c>
    </row>
    <row r="46" spans="1:8" ht="17.45" customHeight="1">
      <c r="A46" s="4176"/>
      <c r="B46" s="4177"/>
      <c r="C46" s="3880" t="s">
        <v>78</v>
      </c>
      <c r="D46" s="3797" t="s">
        <v>1239</v>
      </c>
      <c r="E46" s="3799"/>
      <c r="F46" s="702">
        <f>F47+F54</f>
        <v>637</v>
      </c>
      <c r="G46" s="859">
        <f>G47+G54</f>
        <v>17</v>
      </c>
      <c r="H46" s="833">
        <f>H47+H54</f>
        <v>620</v>
      </c>
    </row>
    <row r="47" spans="1:8" ht="17.45" customHeight="1">
      <c r="A47" s="4176"/>
      <c r="B47" s="4177"/>
      <c r="C47" s="3881"/>
      <c r="D47" s="4102" t="s">
        <v>1664</v>
      </c>
      <c r="E47" s="964" t="s">
        <v>1239</v>
      </c>
      <c r="F47" s="856">
        <f>SUM(F48:F53)</f>
        <v>579</v>
      </c>
      <c r="G47" s="477">
        <f>SUM(G48:G53)</f>
        <v>0</v>
      </c>
      <c r="H47" s="480">
        <f>SUM(H48:H53)</f>
        <v>579</v>
      </c>
    </row>
    <row r="48" spans="1:8" ht="17.45" customHeight="1">
      <c r="A48" s="4176"/>
      <c r="B48" s="4177"/>
      <c r="C48" s="3881"/>
      <c r="D48" s="4103"/>
      <c r="E48" s="1134" t="s">
        <v>1335</v>
      </c>
      <c r="F48" s="688">
        <f t="shared" ref="F48:F55" si="4">G48+H48</f>
        <v>84</v>
      </c>
      <c r="G48" s="501">
        <v>0</v>
      </c>
      <c r="H48" s="802">
        <v>84</v>
      </c>
    </row>
    <row r="49" spans="1:8" ht="17.45" customHeight="1">
      <c r="A49" s="4176"/>
      <c r="B49" s="4177"/>
      <c r="C49" s="3881"/>
      <c r="D49" s="4103"/>
      <c r="E49" s="1134" t="s">
        <v>758</v>
      </c>
      <c r="F49" s="688">
        <f t="shared" si="4"/>
        <v>89</v>
      </c>
      <c r="G49" s="501">
        <v>0</v>
      </c>
      <c r="H49" s="802">
        <v>89</v>
      </c>
    </row>
    <row r="50" spans="1:8" ht="17.45" customHeight="1">
      <c r="A50" s="4176"/>
      <c r="B50" s="4177"/>
      <c r="C50" s="3881"/>
      <c r="D50" s="4103"/>
      <c r="E50" s="1134" t="s">
        <v>1665</v>
      </c>
      <c r="F50" s="688">
        <f t="shared" si="4"/>
        <v>102</v>
      </c>
      <c r="G50" s="501">
        <v>0</v>
      </c>
      <c r="H50" s="802">
        <v>102</v>
      </c>
    </row>
    <row r="51" spans="1:8" ht="17.45" customHeight="1">
      <c r="A51" s="4176"/>
      <c r="B51" s="4177"/>
      <c r="C51" s="3881"/>
      <c r="D51" s="4103"/>
      <c r="E51" s="1134" t="s">
        <v>1672</v>
      </c>
      <c r="F51" s="688">
        <f t="shared" si="4"/>
        <v>97</v>
      </c>
      <c r="G51" s="501">
        <v>0</v>
      </c>
      <c r="H51" s="802">
        <v>97</v>
      </c>
    </row>
    <row r="52" spans="1:8" ht="17.45" customHeight="1">
      <c r="A52" s="4176"/>
      <c r="B52" s="4177"/>
      <c r="C52" s="3881"/>
      <c r="D52" s="4103"/>
      <c r="E52" s="1134" t="s">
        <v>1366</v>
      </c>
      <c r="F52" s="688">
        <f t="shared" si="4"/>
        <v>97</v>
      </c>
      <c r="G52" s="501">
        <v>0</v>
      </c>
      <c r="H52" s="802">
        <v>97</v>
      </c>
    </row>
    <row r="53" spans="1:8" ht="17.45" customHeight="1">
      <c r="A53" s="4176"/>
      <c r="B53" s="4177"/>
      <c r="C53" s="3881"/>
      <c r="D53" s="4183"/>
      <c r="E53" s="1134" t="s">
        <v>1230</v>
      </c>
      <c r="F53" s="688">
        <f t="shared" si="4"/>
        <v>110</v>
      </c>
      <c r="G53" s="501">
        <v>0</v>
      </c>
      <c r="H53" s="802">
        <v>110</v>
      </c>
    </row>
    <row r="54" spans="1:8" ht="17.45" customHeight="1" thickBot="1">
      <c r="A54" s="4176"/>
      <c r="B54" s="4177"/>
      <c r="C54" s="3881"/>
      <c r="D54" s="4184" t="s">
        <v>3041</v>
      </c>
      <c r="E54" s="4185"/>
      <c r="F54" s="1135">
        <f t="shared" si="4"/>
        <v>58</v>
      </c>
      <c r="G54" s="1129">
        <v>17</v>
      </c>
      <c r="H54" s="1136">
        <v>41</v>
      </c>
    </row>
    <row r="55" spans="1:8" ht="17.45" customHeight="1" thickTop="1">
      <c r="A55" s="4176"/>
      <c r="B55" s="4177"/>
      <c r="C55" s="3882"/>
      <c r="D55" s="4186" t="s">
        <v>1785</v>
      </c>
      <c r="E55" s="4187"/>
      <c r="F55" s="692">
        <f t="shared" si="4"/>
        <v>187</v>
      </c>
      <c r="G55" s="846">
        <v>0</v>
      </c>
      <c r="H55" s="839">
        <v>187</v>
      </c>
    </row>
    <row r="56" spans="1:8" ht="17.45" customHeight="1">
      <c r="A56" s="4176"/>
      <c r="B56" s="4177"/>
      <c r="C56" s="3880" t="s">
        <v>1789</v>
      </c>
      <c r="D56" s="3797" t="s">
        <v>1239</v>
      </c>
      <c r="E56" s="3799"/>
      <c r="F56" s="688">
        <f>F57+F61</f>
        <v>402</v>
      </c>
      <c r="G56" s="501">
        <f>G57+G61</f>
        <v>16</v>
      </c>
      <c r="H56" s="802">
        <f>H57+H61</f>
        <v>386</v>
      </c>
    </row>
    <row r="57" spans="1:8" ht="17.45" customHeight="1">
      <c r="A57" s="4176"/>
      <c r="B57" s="4177"/>
      <c r="C57" s="3881"/>
      <c r="D57" s="4192" t="s">
        <v>1664</v>
      </c>
      <c r="E57" s="964" t="s">
        <v>1239</v>
      </c>
      <c r="F57" s="856">
        <f>SUM(F58:F60)</f>
        <v>379</v>
      </c>
      <c r="G57" s="477">
        <f>SUM(G58:G60)</f>
        <v>16</v>
      </c>
      <c r="H57" s="480">
        <f>SUM(H58:H60)</f>
        <v>363</v>
      </c>
    </row>
    <row r="58" spans="1:8" ht="17.45" customHeight="1">
      <c r="A58" s="4176"/>
      <c r="B58" s="4177"/>
      <c r="C58" s="3881"/>
      <c r="D58" s="4193"/>
      <c r="E58" s="1134" t="s">
        <v>1335</v>
      </c>
      <c r="F58" s="688">
        <f>G58+H58</f>
        <v>133</v>
      </c>
      <c r="G58" s="501">
        <v>6</v>
      </c>
      <c r="H58" s="802">
        <v>127</v>
      </c>
    </row>
    <row r="59" spans="1:8" ht="17.45" customHeight="1">
      <c r="A59" s="4176"/>
      <c r="B59" s="4177"/>
      <c r="C59" s="3881"/>
      <c r="D59" s="4193"/>
      <c r="E59" s="1134" t="s">
        <v>758</v>
      </c>
      <c r="F59" s="688">
        <f>G59+H59</f>
        <v>117</v>
      </c>
      <c r="G59" s="501">
        <v>5</v>
      </c>
      <c r="H59" s="802">
        <v>112</v>
      </c>
    </row>
    <row r="60" spans="1:8" ht="17.45" customHeight="1">
      <c r="A60" s="4176"/>
      <c r="B60" s="4177"/>
      <c r="C60" s="3881"/>
      <c r="D60" s="4194"/>
      <c r="E60" s="1134" t="s">
        <v>1665</v>
      </c>
      <c r="F60" s="692">
        <f>G60+H60</f>
        <v>129</v>
      </c>
      <c r="G60" s="846">
        <v>5</v>
      </c>
      <c r="H60" s="839">
        <v>124</v>
      </c>
    </row>
    <row r="61" spans="1:8" ht="17.45" customHeight="1">
      <c r="A61" s="4176"/>
      <c r="B61" s="4177"/>
      <c r="C61" s="3881"/>
      <c r="D61" s="4184" t="s">
        <v>3041</v>
      </c>
      <c r="E61" s="4185"/>
      <c r="F61" s="1135">
        <f>G61+H61</f>
        <v>23</v>
      </c>
      <c r="G61" s="1129">
        <v>0</v>
      </c>
      <c r="H61" s="1136">
        <v>23</v>
      </c>
    </row>
    <row r="62" spans="1:8" ht="17.45" customHeight="1">
      <c r="A62" s="4176"/>
      <c r="B62" s="4177"/>
      <c r="C62" s="3882"/>
      <c r="D62" s="4186" t="s">
        <v>1785</v>
      </c>
      <c r="E62" s="4187"/>
      <c r="F62" s="688">
        <f>G62+H62</f>
        <v>86</v>
      </c>
      <c r="G62" s="501">
        <v>0</v>
      </c>
      <c r="H62" s="802">
        <v>86</v>
      </c>
    </row>
    <row r="63" spans="1:8" ht="17.45" customHeight="1">
      <c r="A63" s="4176"/>
      <c r="B63" s="4177"/>
      <c r="C63" s="3880" t="s">
        <v>74</v>
      </c>
      <c r="D63" s="3797" t="s">
        <v>1239</v>
      </c>
      <c r="E63" s="3799"/>
      <c r="F63" s="702">
        <f>F64+F68+F69</f>
        <v>668</v>
      </c>
      <c r="G63" s="859">
        <f>G64+G68+G69</f>
        <v>23</v>
      </c>
      <c r="H63" s="833">
        <f>H64+H68+H69</f>
        <v>645</v>
      </c>
    </row>
    <row r="64" spans="1:8" ht="17.45" customHeight="1">
      <c r="A64" s="4176"/>
      <c r="B64" s="4177"/>
      <c r="C64" s="3881"/>
      <c r="D64" s="4192" t="s">
        <v>1664</v>
      </c>
      <c r="E64" s="964" t="s">
        <v>1239</v>
      </c>
      <c r="F64" s="856">
        <f>SUM(F65:F67)</f>
        <v>647</v>
      </c>
      <c r="G64" s="477">
        <f>SUM(G65:G67)</f>
        <v>23</v>
      </c>
      <c r="H64" s="480">
        <f>SUM(H65:H67)</f>
        <v>624</v>
      </c>
    </row>
    <row r="65" spans="1:8" ht="17.45" customHeight="1">
      <c r="A65" s="4176"/>
      <c r="B65" s="4177"/>
      <c r="C65" s="3881"/>
      <c r="D65" s="4193"/>
      <c r="E65" s="1134" t="s">
        <v>1335</v>
      </c>
      <c r="F65" s="688">
        <f t="shared" ref="F65:F70" si="5">G65+H65</f>
        <v>200</v>
      </c>
      <c r="G65" s="501">
        <v>7</v>
      </c>
      <c r="H65" s="802">
        <v>193</v>
      </c>
    </row>
    <row r="66" spans="1:8" ht="17.45" customHeight="1">
      <c r="A66" s="4176"/>
      <c r="B66" s="4177"/>
      <c r="C66" s="3881"/>
      <c r="D66" s="4193"/>
      <c r="E66" s="1134" t="s">
        <v>758</v>
      </c>
      <c r="F66" s="688">
        <f t="shared" si="5"/>
        <v>227</v>
      </c>
      <c r="G66" s="501">
        <v>8</v>
      </c>
      <c r="H66" s="802">
        <v>219</v>
      </c>
    </row>
    <row r="67" spans="1:8" ht="17.45" customHeight="1">
      <c r="A67" s="4176"/>
      <c r="B67" s="4177"/>
      <c r="C67" s="3881"/>
      <c r="D67" s="4194"/>
      <c r="E67" s="1134" t="s">
        <v>1665</v>
      </c>
      <c r="F67" s="688">
        <f t="shared" si="5"/>
        <v>220</v>
      </c>
      <c r="G67" s="501">
        <v>8</v>
      </c>
      <c r="H67" s="802">
        <v>212</v>
      </c>
    </row>
    <row r="68" spans="1:8" ht="17.45" customHeight="1">
      <c r="A68" s="4176"/>
      <c r="B68" s="4177"/>
      <c r="C68" s="3881"/>
      <c r="D68" s="3866" t="s">
        <v>3041</v>
      </c>
      <c r="E68" s="3318"/>
      <c r="F68" s="702">
        <f t="shared" si="5"/>
        <v>18</v>
      </c>
      <c r="G68" s="859">
        <v>0</v>
      </c>
      <c r="H68" s="833">
        <v>18</v>
      </c>
    </row>
    <row r="69" spans="1:8" ht="17.45" customHeight="1">
      <c r="A69" s="4176"/>
      <c r="B69" s="4177"/>
      <c r="C69" s="3881"/>
      <c r="D69" s="4195" t="s">
        <v>3040</v>
      </c>
      <c r="E69" s="4196"/>
      <c r="F69" s="1135">
        <f t="shared" si="5"/>
        <v>3</v>
      </c>
      <c r="G69" s="1129">
        <v>0</v>
      </c>
      <c r="H69" s="1136">
        <v>3</v>
      </c>
    </row>
    <row r="70" spans="1:8" ht="17.45" customHeight="1">
      <c r="A70" s="4190"/>
      <c r="B70" s="4191"/>
      <c r="C70" s="3958"/>
      <c r="D70" s="4197" t="s">
        <v>1785</v>
      </c>
      <c r="E70" s="4198"/>
      <c r="F70" s="706">
        <f t="shared" si="5"/>
        <v>91</v>
      </c>
      <c r="G70" s="505">
        <v>0</v>
      </c>
      <c r="H70" s="1139">
        <v>91</v>
      </c>
    </row>
    <row r="71" spans="1:8">
      <c r="E71" s="1100"/>
      <c r="F71" s="1100"/>
      <c r="G71" s="1100"/>
      <c r="H71" s="1100"/>
    </row>
  </sheetData>
  <mergeCells count="56">
    <mergeCell ref="C63:C70"/>
    <mergeCell ref="D63:E63"/>
    <mergeCell ref="D64:D67"/>
    <mergeCell ref="D68:E68"/>
    <mergeCell ref="D69:E69"/>
    <mergeCell ref="D70:E70"/>
    <mergeCell ref="A42:B70"/>
    <mergeCell ref="C42:E42"/>
    <mergeCell ref="C43:C45"/>
    <mergeCell ref="D43:E43"/>
    <mergeCell ref="D44:E44"/>
    <mergeCell ref="D45:E45"/>
    <mergeCell ref="C46:C55"/>
    <mergeCell ref="D46:E46"/>
    <mergeCell ref="D47:D53"/>
    <mergeCell ref="D54:E54"/>
    <mergeCell ref="D55:E55"/>
    <mergeCell ref="C56:C62"/>
    <mergeCell ref="D56:E56"/>
    <mergeCell ref="D57:D60"/>
    <mergeCell ref="D61:E61"/>
    <mergeCell ref="D62:E62"/>
    <mergeCell ref="D34:E34"/>
    <mergeCell ref="D35:D38"/>
    <mergeCell ref="D39:E39"/>
    <mergeCell ref="D40:E40"/>
    <mergeCell ref="D41:E41"/>
    <mergeCell ref="A14:B41"/>
    <mergeCell ref="C14:C16"/>
    <mergeCell ref="D14:E14"/>
    <mergeCell ref="D15:E15"/>
    <mergeCell ref="D16:E16"/>
    <mergeCell ref="C17:C26"/>
    <mergeCell ref="D17:E17"/>
    <mergeCell ref="D18:D24"/>
    <mergeCell ref="D25:E25"/>
    <mergeCell ref="D26:E26"/>
    <mergeCell ref="C27:C33"/>
    <mergeCell ref="D27:E27"/>
    <mergeCell ref="D28:D31"/>
    <mergeCell ref="D32:E32"/>
    <mergeCell ref="D33:E33"/>
    <mergeCell ref="C34:C41"/>
    <mergeCell ref="A3:E3"/>
    <mergeCell ref="A11:B13"/>
    <mergeCell ref="C11:E11"/>
    <mergeCell ref="C12:E12"/>
    <mergeCell ref="C13:E13"/>
    <mergeCell ref="A4:B10"/>
    <mergeCell ref="C4:E4"/>
    <mergeCell ref="C5:E5"/>
    <mergeCell ref="C6:E6"/>
    <mergeCell ref="C7:E7"/>
    <mergeCell ref="C8:E8"/>
    <mergeCell ref="C9:E9"/>
    <mergeCell ref="C10:E10"/>
  </mergeCells>
  <phoneticPr fontId="2"/>
  <pageMargins left="0.59055118110236227" right="0.59055118110236227" top="0.47244094488188981" bottom="0.39370078740157483" header="0.39370078740157483" footer="0.39370078740157483"/>
  <pageSetup paperSize="9" scale="67" pageOrder="overThenDown" orientation="portrait" blackAndWhite="1" r:id="rId1"/>
  <headerFooter alignWithMargins="0">
    <oddHeader>&amp;R&amp;12－特別支援学校－</oddHeader>
    <oddFooter>&amp;C&amp;16 33</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O51"/>
  <sheetViews>
    <sheetView showGridLines="0" topLeftCell="D28" zoomScale="80" zoomScaleNormal="80" zoomScaleSheetLayoutView="80" workbookViewId="0">
      <selection activeCell="R15" sqref="R15"/>
    </sheetView>
  </sheetViews>
  <sheetFormatPr defaultColWidth="9" defaultRowHeight="13.5"/>
  <cols>
    <col min="1" max="1" width="6.625" style="108" customWidth="1"/>
    <col min="2" max="2" width="5.625" style="108" customWidth="1"/>
    <col min="3" max="3" width="5.625" style="103" customWidth="1"/>
    <col min="4" max="4" width="40.625" style="320" customWidth="1"/>
    <col min="5" max="7" width="8.625" style="312" customWidth="1"/>
    <col min="8" max="13" width="8.625" style="320" customWidth="1"/>
    <col min="14" max="14" width="9" style="312" customWidth="1"/>
    <col min="15" max="15" width="9" style="312"/>
    <col min="16" max="16384" width="9" style="108"/>
  </cols>
  <sheetData>
    <row r="1" spans="1:13" ht="15.75" customHeight="1" thickBot="1">
      <c r="A1" s="106"/>
    </row>
    <row r="2" spans="1:13" ht="24" customHeight="1">
      <c r="A2" s="3260" t="s">
        <v>2068</v>
      </c>
      <c r="B2" s="3261"/>
      <c r="C2" s="3261"/>
      <c r="D2" s="3262"/>
      <c r="E2" s="3794" t="s">
        <v>1630</v>
      </c>
      <c r="F2" s="3795"/>
      <c r="G2" s="3959"/>
      <c r="H2" s="3267" t="s">
        <v>2921</v>
      </c>
      <c r="I2" s="3267"/>
      <c r="J2" s="3268"/>
      <c r="K2" s="3266" t="s">
        <v>1469</v>
      </c>
      <c r="L2" s="3267"/>
      <c r="M2" s="3271"/>
    </row>
    <row r="3" spans="1:13" ht="24" customHeight="1">
      <c r="A3" s="3263"/>
      <c r="B3" s="3264"/>
      <c r="C3" s="3264"/>
      <c r="D3" s="3265"/>
      <c r="E3" s="789" t="s">
        <v>1239</v>
      </c>
      <c r="F3" s="789" t="s">
        <v>2918</v>
      </c>
      <c r="G3" s="1140" t="s">
        <v>2920</v>
      </c>
      <c r="H3" s="719" t="s">
        <v>1239</v>
      </c>
      <c r="I3" s="1078" t="s">
        <v>2918</v>
      </c>
      <c r="J3" s="1080" t="s">
        <v>2920</v>
      </c>
      <c r="K3" s="1141" t="s">
        <v>1239</v>
      </c>
      <c r="L3" s="1079" t="s">
        <v>2918</v>
      </c>
      <c r="M3" s="726" t="s">
        <v>2920</v>
      </c>
    </row>
    <row r="4" spans="1:13" ht="24" customHeight="1">
      <c r="A4" s="3661" t="s">
        <v>1790</v>
      </c>
      <c r="B4" s="4199" t="s">
        <v>1782</v>
      </c>
      <c r="C4" s="3595" t="s">
        <v>1239</v>
      </c>
      <c r="D4" s="3596"/>
      <c r="E4" s="616">
        <f t="shared" ref="E4:M4" si="0">SUM(E5:E7)</f>
        <v>14</v>
      </c>
      <c r="F4" s="474">
        <f t="shared" si="0"/>
        <v>8</v>
      </c>
      <c r="G4" s="476">
        <f t="shared" si="0"/>
        <v>6</v>
      </c>
      <c r="H4" s="479">
        <f t="shared" si="0"/>
        <v>0</v>
      </c>
      <c r="I4" s="478">
        <f t="shared" si="0"/>
        <v>0</v>
      </c>
      <c r="J4" s="500">
        <f t="shared" si="0"/>
        <v>0</v>
      </c>
      <c r="K4" s="679">
        <f t="shared" si="0"/>
        <v>14</v>
      </c>
      <c r="L4" s="478">
        <f t="shared" si="0"/>
        <v>8</v>
      </c>
      <c r="M4" s="367">
        <f t="shared" si="0"/>
        <v>6</v>
      </c>
    </row>
    <row r="5" spans="1:13" ht="24" customHeight="1">
      <c r="A5" s="3662"/>
      <c r="B5" s="4200"/>
      <c r="C5" s="4202" t="s">
        <v>3702</v>
      </c>
      <c r="D5" s="3600"/>
      <c r="E5" s="623">
        <f>F5+G5</f>
        <v>2</v>
      </c>
      <c r="F5" s="409">
        <f t="shared" ref="F5:G7" si="1">I5+L5</f>
        <v>1</v>
      </c>
      <c r="G5" s="410">
        <f t="shared" si="1"/>
        <v>1</v>
      </c>
      <c r="H5" s="411">
        <f>I5+J5</f>
        <v>0</v>
      </c>
      <c r="I5" s="412">
        <v>0</v>
      </c>
      <c r="J5" s="415">
        <v>0</v>
      </c>
      <c r="K5" s="413">
        <f>L5+M5</f>
        <v>2</v>
      </c>
      <c r="L5" s="412">
        <v>1</v>
      </c>
      <c r="M5" s="375">
        <v>1</v>
      </c>
    </row>
    <row r="6" spans="1:13" ht="24" customHeight="1">
      <c r="A6" s="3662"/>
      <c r="B6" s="4200"/>
      <c r="C6" s="4202" t="s">
        <v>2890</v>
      </c>
      <c r="D6" s="3600"/>
      <c r="E6" s="623">
        <f>F6+G6</f>
        <v>4</v>
      </c>
      <c r="F6" s="409">
        <f t="shared" si="1"/>
        <v>2</v>
      </c>
      <c r="G6" s="410">
        <f t="shared" si="1"/>
        <v>2</v>
      </c>
      <c r="H6" s="411">
        <f>I6+J6</f>
        <v>0</v>
      </c>
      <c r="I6" s="412">
        <v>0</v>
      </c>
      <c r="J6" s="415">
        <v>0</v>
      </c>
      <c r="K6" s="413">
        <f>L6+M6</f>
        <v>4</v>
      </c>
      <c r="L6" s="412">
        <v>2</v>
      </c>
      <c r="M6" s="375">
        <v>2</v>
      </c>
    </row>
    <row r="7" spans="1:13" ht="24" customHeight="1">
      <c r="A7" s="3662"/>
      <c r="B7" s="4201"/>
      <c r="C7" s="4203" t="s">
        <v>3940</v>
      </c>
      <c r="D7" s="3618"/>
      <c r="E7" s="634">
        <f>F7+G7</f>
        <v>8</v>
      </c>
      <c r="F7" s="635">
        <f t="shared" si="1"/>
        <v>5</v>
      </c>
      <c r="G7" s="636">
        <f t="shared" si="1"/>
        <v>3</v>
      </c>
      <c r="H7" s="639">
        <f>I7+J7</f>
        <v>0</v>
      </c>
      <c r="I7" s="638">
        <v>0</v>
      </c>
      <c r="J7" s="642">
        <v>0</v>
      </c>
      <c r="K7" s="640">
        <f>L7+M7</f>
        <v>8</v>
      </c>
      <c r="L7" s="638">
        <v>5</v>
      </c>
      <c r="M7" s="365">
        <v>3</v>
      </c>
    </row>
    <row r="8" spans="1:13" ht="24" customHeight="1">
      <c r="A8" s="3662"/>
      <c r="B8" s="4204" t="s">
        <v>78</v>
      </c>
      <c r="C8" s="3595" t="s">
        <v>1239</v>
      </c>
      <c r="D8" s="3596"/>
      <c r="E8" s="616">
        <f t="shared" ref="E8:M8" si="2">SUM(E9:E14)</f>
        <v>637</v>
      </c>
      <c r="F8" s="474">
        <f t="shared" si="2"/>
        <v>441</v>
      </c>
      <c r="G8" s="476">
        <f t="shared" si="2"/>
        <v>196</v>
      </c>
      <c r="H8" s="479">
        <f t="shared" si="2"/>
        <v>17</v>
      </c>
      <c r="I8" s="478">
        <f t="shared" si="2"/>
        <v>15</v>
      </c>
      <c r="J8" s="500">
        <f t="shared" si="2"/>
        <v>2</v>
      </c>
      <c r="K8" s="679">
        <f t="shared" si="2"/>
        <v>620</v>
      </c>
      <c r="L8" s="478">
        <f t="shared" si="2"/>
        <v>426</v>
      </c>
      <c r="M8" s="367">
        <f t="shared" si="2"/>
        <v>194</v>
      </c>
    </row>
    <row r="9" spans="1:13" ht="24" customHeight="1">
      <c r="A9" s="3662"/>
      <c r="B9" s="4205"/>
      <c r="C9" s="4202" t="s">
        <v>1335</v>
      </c>
      <c r="D9" s="3600"/>
      <c r="E9" s="623">
        <f t="shared" ref="E9:E14" si="3">F9+G9</f>
        <v>93</v>
      </c>
      <c r="F9" s="409">
        <f t="shared" ref="F9:G14" si="4">I9+L9</f>
        <v>66</v>
      </c>
      <c r="G9" s="410">
        <f t="shared" si="4"/>
        <v>27</v>
      </c>
      <c r="H9" s="411">
        <f t="shared" ref="H9:H14" si="5">I9+J9</f>
        <v>3</v>
      </c>
      <c r="I9" s="412">
        <v>3</v>
      </c>
      <c r="J9" s="415">
        <v>0</v>
      </c>
      <c r="K9" s="413">
        <f t="shared" ref="K9:K14" si="6">L9+M9</f>
        <v>90</v>
      </c>
      <c r="L9" s="412">
        <v>63</v>
      </c>
      <c r="M9" s="375">
        <v>27</v>
      </c>
    </row>
    <row r="10" spans="1:13" ht="24" customHeight="1">
      <c r="A10" s="3662"/>
      <c r="B10" s="4205"/>
      <c r="C10" s="4202" t="s">
        <v>758</v>
      </c>
      <c r="D10" s="3600"/>
      <c r="E10" s="623">
        <f t="shared" si="3"/>
        <v>97</v>
      </c>
      <c r="F10" s="409">
        <f t="shared" si="4"/>
        <v>63</v>
      </c>
      <c r="G10" s="410">
        <f t="shared" si="4"/>
        <v>34</v>
      </c>
      <c r="H10" s="411">
        <f t="shared" si="5"/>
        <v>2</v>
      </c>
      <c r="I10" s="412">
        <v>2</v>
      </c>
      <c r="J10" s="415">
        <v>0</v>
      </c>
      <c r="K10" s="413">
        <f t="shared" si="6"/>
        <v>95</v>
      </c>
      <c r="L10" s="412">
        <v>61</v>
      </c>
      <c r="M10" s="375">
        <v>34</v>
      </c>
    </row>
    <row r="11" spans="1:13" ht="24" customHeight="1">
      <c r="A11" s="3662"/>
      <c r="B11" s="4205"/>
      <c r="C11" s="4202" t="s">
        <v>1665</v>
      </c>
      <c r="D11" s="3600"/>
      <c r="E11" s="623">
        <f t="shared" si="3"/>
        <v>115</v>
      </c>
      <c r="F11" s="409">
        <f t="shared" si="4"/>
        <v>85</v>
      </c>
      <c r="G11" s="410">
        <f t="shared" si="4"/>
        <v>30</v>
      </c>
      <c r="H11" s="411">
        <f t="shared" si="5"/>
        <v>3</v>
      </c>
      <c r="I11" s="412">
        <v>3</v>
      </c>
      <c r="J11" s="415">
        <v>0</v>
      </c>
      <c r="K11" s="413">
        <f t="shared" si="6"/>
        <v>112</v>
      </c>
      <c r="L11" s="412">
        <v>82</v>
      </c>
      <c r="M11" s="375">
        <v>30</v>
      </c>
    </row>
    <row r="12" spans="1:13" ht="24" customHeight="1">
      <c r="A12" s="3662"/>
      <c r="B12" s="4205"/>
      <c r="C12" s="4202" t="s">
        <v>1672</v>
      </c>
      <c r="D12" s="3600"/>
      <c r="E12" s="623">
        <f t="shared" si="3"/>
        <v>108</v>
      </c>
      <c r="F12" s="409">
        <f t="shared" si="4"/>
        <v>78</v>
      </c>
      <c r="G12" s="410">
        <f t="shared" si="4"/>
        <v>30</v>
      </c>
      <c r="H12" s="411">
        <f t="shared" si="5"/>
        <v>3</v>
      </c>
      <c r="I12" s="412">
        <v>2</v>
      </c>
      <c r="J12" s="415">
        <v>1</v>
      </c>
      <c r="K12" s="413">
        <f t="shared" si="6"/>
        <v>105</v>
      </c>
      <c r="L12" s="412">
        <v>76</v>
      </c>
      <c r="M12" s="375">
        <v>29</v>
      </c>
    </row>
    <row r="13" spans="1:13" ht="24" customHeight="1">
      <c r="A13" s="3662"/>
      <c r="B13" s="4205"/>
      <c r="C13" s="4202" t="s">
        <v>1366</v>
      </c>
      <c r="D13" s="3600"/>
      <c r="E13" s="623">
        <f t="shared" si="3"/>
        <v>107</v>
      </c>
      <c r="F13" s="409">
        <f t="shared" si="4"/>
        <v>63</v>
      </c>
      <c r="G13" s="410">
        <f t="shared" si="4"/>
        <v>44</v>
      </c>
      <c r="H13" s="411">
        <f t="shared" si="5"/>
        <v>3</v>
      </c>
      <c r="I13" s="412">
        <v>3</v>
      </c>
      <c r="J13" s="415">
        <v>0</v>
      </c>
      <c r="K13" s="413">
        <f t="shared" si="6"/>
        <v>104</v>
      </c>
      <c r="L13" s="412">
        <v>60</v>
      </c>
      <c r="M13" s="375">
        <v>44</v>
      </c>
    </row>
    <row r="14" spans="1:13" ht="24" customHeight="1">
      <c r="A14" s="3662"/>
      <c r="B14" s="4206"/>
      <c r="C14" s="4203" t="s">
        <v>1230</v>
      </c>
      <c r="D14" s="3618"/>
      <c r="E14" s="623">
        <f t="shared" si="3"/>
        <v>117</v>
      </c>
      <c r="F14" s="409">
        <f t="shared" si="4"/>
        <v>86</v>
      </c>
      <c r="G14" s="410">
        <f t="shared" si="4"/>
        <v>31</v>
      </c>
      <c r="H14" s="411">
        <f t="shared" si="5"/>
        <v>3</v>
      </c>
      <c r="I14" s="412">
        <v>2</v>
      </c>
      <c r="J14" s="415">
        <v>1</v>
      </c>
      <c r="K14" s="413">
        <f t="shared" si="6"/>
        <v>114</v>
      </c>
      <c r="L14" s="412">
        <v>84</v>
      </c>
      <c r="M14" s="375">
        <v>30</v>
      </c>
    </row>
    <row r="15" spans="1:13" ht="24" customHeight="1">
      <c r="A15" s="3662"/>
      <c r="B15" s="4204" t="s">
        <v>1789</v>
      </c>
      <c r="C15" s="3595" t="s">
        <v>1239</v>
      </c>
      <c r="D15" s="3596"/>
      <c r="E15" s="616">
        <f t="shared" ref="E15:M15" si="7">SUM(E16:E18)</f>
        <v>402</v>
      </c>
      <c r="F15" s="474">
        <f t="shared" si="7"/>
        <v>274</v>
      </c>
      <c r="G15" s="476">
        <f t="shared" si="7"/>
        <v>128</v>
      </c>
      <c r="H15" s="479">
        <f t="shared" si="7"/>
        <v>16</v>
      </c>
      <c r="I15" s="478">
        <f t="shared" si="7"/>
        <v>12</v>
      </c>
      <c r="J15" s="500">
        <f t="shared" si="7"/>
        <v>4</v>
      </c>
      <c r="K15" s="679">
        <f t="shared" si="7"/>
        <v>386</v>
      </c>
      <c r="L15" s="478">
        <f t="shared" si="7"/>
        <v>262</v>
      </c>
      <c r="M15" s="367">
        <f t="shared" si="7"/>
        <v>124</v>
      </c>
    </row>
    <row r="16" spans="1:13" ht="24" customHeight="1">
      <c r="A16" s="3662"/>
      <c r="B16" s="4205"/>
      <c r="C16" s="4202" t="s">
        <v>1335</v>
      </c>
      <c r="D16" s="3600"/>
      <c r="E16" s="623">
        <f>F16+G16</f>
        <v>143</v>
      </c>
      <c r="F16" s="409">
        <f t="shared" ref="F16:G18" si="8">I16+L16</f>
        <v>105</v>
      </c>
      <c r="G16" s="410">
        <f t="shared" si="8"/>
        <v>38</v>
      </c>
      <c r="H16" s="411">
        <f>I16+J16</f>
        <v>6</v>
      </c>
      <c r="I16" s="412">
        <v>4</v>
      </c>
      <c r="J16" s="415">
        <v>2</v>
      </c>
      <c r="K16" s="413">
        <f>L16+M16</f>
        <v>137</v>
      </c>
      <c r="L16" s="412">
        <v>101</v>
      </c>
      <c r="M16" s="375">
        <v>36</v>
      </c>
    </row>
    <row r="17" spans="1:13" ht="24" customHeight="1">
      <c r="A17" s="3662"/>
      <c r="B17" s="4205"/>
      <c r="C17" s="4202" t="s">
        <v>758</v>
      </c>
      <c r="D17" s="3600"/>
      <c r="E17" s="623">
        <f>F17+G17</f>
        <v>125</v>
      </c>
      <c r="F17" s="409">
        <f t="shared" si="8"/>
        <v>81</v>
      </c>
      <c r="G17" s="410">
        <f t="shared" si="8"/>
        <v>44</v>
      </c>
      <c r="H17" s="411">
        <f>I17+J17</f>
        <v>5</v>
      </c>
      <c r="I17" s="412">
        <v>5</v>
      </c>
      <c r="J17" s="415">
        <v>0</v>
      </c>
      <c r="K17" s="413">
        <f>L17+M17</f>
        <v>120</v>
      </c>
      <c r="L17" s="412">
        <v>76</v>
      </c>
      <c r="M17" s="375">
        <v>44</v>
      </c>
    </row>
    <row r="18" spans="1:13" ht="24" customHeight="1">
      <c r="A18" s="3662"/>
      <c r="B18" s="4206"/>
      <c r="C18" s="4203" t="s">
        <v>1665</v>
      </c>
      <c r="D18" s="3618"/>
      <c r="E18" s="634">
        <f>F18+G18</f>
        <v>134</v>
      </c>
      <c r="F18" s="635">
        <f t="shared" si="8"/>
        <v>88</v>
      </c>
      <c r="G18" s="636">
        <f t="shared" si="8"/>
        <v>46</v>
      </c>
      <c r="H18" s="639">
        <f>I18+J18</f>
        <v>5</v>
      </c>
      <c r="I18" s="638">
        <v>3</v>
      </c>
      <c r="J18" s="642">
        <v>2</v>
      </c>
      <c r="K18" s="640">
        <f>L18+M18</f>
        <v>129</v>
      </c>
      <c r="L18" s="638">
        <v>85</v>
      </c>
      <c r="M18" s="365">
        <v>44</v>
      </c>
    </row>
    <row r="19" spans="1:13" ht="24" customHeight="1">
      <c r="A19" s="3662"/>
      <c r="B19" s="4204" t="s">
        <v>74</v>
      </c>
      <c r="C19" s="3595" t="s">
        <v>1239</v>
      </c>
      <c r="D19" s="3596"/>
      <c r="E19" s="616">
        <f t="shared" ref="E19:M19" si="9">E20+E24</f>
        <v>668</v>
      </c>
      <c r="F19" s="474">
        <f t="shared" si="9"/>
        <v>466</v>
      </c>
      <c r="G19" s="476">
        <f t="shared" si="9"/>
        <v>202</v>
      </c>
      <c r="H19" s="479">
        <f t="shared" si="9"/>
        <v>23</v>
      </c>
      <c r="I19" s="478">
        <f t="shared" si="9"/>
        <v>17</v>
      </c>
      <c r="J19" s="500">
        <f t="shared" si="9"/>
        <v>6</v>
      </c>
      <c r="K19" s="679">
        <f t="shared" si="9"/>
        <v>645</v>
      </c>
      <c r="L19" s="478">
        <f t="shared" si="9"/>
        <v>449</v>
      </c>
      <c r="M19" s="367">
        <f t="shared" si="9"/>
        <v>196</v>
      </c>
    </row>
    <row r="20" spans="1:13" ht="24" customHeight="1">
      <c r="A20" s="3662"/>
      <c r="B20" s="4205"/>
      <c r="C20" s="4207" t="s">
        <v>1701</v>
      </c>
      <c r="D20" s="1142" t="s">
        <v>1239</v>
      </c>
      <c r="E20" s="1083">
        <f t="shared" ref="E20:M20" si="10">SUM(E21:E23)</f>
        <v>665</v>
      </c>
      <c r="F20" s="433">
        <f t="shared" si="10"/>
        <v>463</v>
      </c>
      <c r="G20" s="434">
        <f t="shared" si="10"/>
        <v>202</v>
      </c>
      <c r="H20" s="435">
        <f t="shared" si="10"/>
        <v>23</v>
      </c>
      <c r="I20" s="436">
        <f t="shared" si="10"/>
        <v>17</v>
      </c>
      <c r="J20" s="439">
        <f t="shared" si="10"/>
        <v>6</v>
      </c>
      <c r="K20" s="437">
        <f t="shared" si="10"/>
        <v>642</v>
      </c>
      <c r="L20" s="436">
        <f t="shared" si="10"/>
        <v>446</v>
      </c>
      <c r="M20" s="440">
        <f t="shared" si="10"/>
        <v>196</v>
      </c>
    </row>
    <row r="21" spans="1:13" ht="24" customHeight="1">
      <c r="A21" s="3662"/>
      <c r="B21" s="4205"/>
      <c r="C21" s="4205"/>
      <c r="D21" s="1143" t="s">
        <v>1335</v>
      </c>
      <c r="E21" s="623">
        <f>F21+G21</f>
        <v>205</v>
      </c>
      <c r="F21" s="409">
        <f t="shared" ref="F21:G23" si="11">I21+L21</f>
        <v>143</v>
      </c>
      <c r="G21" s="410">
        <f t="shared" si="11"/>
        <v>62</v>
      </c>
      <c r="H21" s="411">
        <f>I21+J21</f>
        <v>7</v>
      </c>
      <c r="I21" s="412">
        <v>6</v>
      </c>
      <c r="J21" s="415">
        <v>1</v>
      </c>
      <c r="K21" s="413">
        <f>L21+M21</f>
        <v>198</v>
      </c>
      <c r="L21" s="412">
        <v>137</v>
      </c>
      <c r="M21" s="375">
        <v>61</v>
      </c>
    </row>
    <row r="22" spans="1:13" ht="24" customHeight="1">
      <c r="A22" s="3662"/>
      <c r="B22" s="4205"/>
      <c r="C22" s="4205"/>
      <c r="D22" s="1143" t="s">
        <v>758</v>
      </c>
      <c r="E22" s="623">
        <f>F22+G22</f>
        <v>236</v>
      </c>
      <c r="F22" s="409">
        <f t="shared" si="11"/>
        <v>167</v>
      </c>
      <c r="G22" s="410">
        <f t="shared" si="11"/>
        <v>69</v>
      </c>
      <c r="H22" s="411">
        <f>I22+J22</f>
        <v>8</v>
      </c>
      <c r="I22" s="412">
        <v>7</v>
      </c>
      <c r="J22" s="415">
        <v>1</v>
      </c>
      <c r="K22" s="413">
        <f>L22+M22</f>
        <v>228</v>
      </c>
      <c r="L22" s="412">
        <v>160</v>
      </c>
      <c r="M22" s="375">
        <v>68</v>
      </c>
    </row>
    <row r="23" spans="1:13" ht="24" customHeight="1">
      <c r="A23" s="3662"/>
      <c r="B23" s="4205"/>
      <c r="C23" s="4206"/>
      <c r="D23" s="1144" t="s">
        <v>1665</v>
      </c>
      <c r="E23" s="623">
        <f>F23+G23</f>
        <v>224</v>
      </c>
      <c r="F23" s="409">
        <f t="shared" si="11"/>
        <v>153</v>
      </c>
      <c r="G23" s="410">
        <f t="shared" si="11"/>
        <v>71</v>
      </c>
      <c r="H23" s="411">
        <f>I23+J23</f>
        <v>8</v>
      </c>
      <c r="I23" s="412">
        <v>4</v>
      </c>
      <c r="J23" s="415">
        <v>4</v>
      </c>
      <c r="K23" s="413">
        <f>L23+M23</f>
        <v>216</v>
      </c>
      <c r="L23" s="412">
        <v>149</v>
      </c>
      <c r="M23" s="375">
        <v>67</v>
      </c>
    </row>
    <row r="24" spans="1:13" ht="24" customHeight="1">
      <c r="A24" s="3662"/>
      <c r="B24" s="4205"/>
      <c r="C24" s="4208" t="s">
        <v>3970</v>
      </c>
      <c r="D24" s="767" t="s">
        <v>1239</v>
      </c>
      <c r="E24" s="616">
        <f t="shared" ref="E24:M24" si="12">SUM(E25:E27)</f>
        <v>3</v>
      </c>
      <c r="F24" s="474">
        <f t="shared" si="12"/>
        <v>3</v>
      </c>
      <c r="G24" s="476">
        <f t="shared" si="12"/>
        <v>0</v>
      </c>
      <c r="H24" s="479">
        <f t="shared" si="12"/>
        <v>0</v>
      </c>
      <c r="I24" s="478">
        <f t="shared" si="12"/>
        <v>0</v>
      </c>
      <c r="J24" s="500">
        <f t="shared" si="12"/>
        <v>0</v>
      </c>
      <c r="K24" s="679">
        <f t="shared" si="12"/>
        <v>3</v>
      </c>
      <c r="L24" s="478">
        <f t="shared" si="12"/>
        <v>3</v>
      </c>
      <c r="M24" s="367">
        <f t="shared" si="12"/>
        <v>0</v>
      </c>
    </row>
    <row r="25" spans="1:13" ht="24" customHeight="1">
      <c r="A25" s="3662"/>
      <c r="B25" s="4205"/>
      <c r="C25" s="4205"/>
      <c r="D25" s="1143" t="s">
        <v>1335</v>
      </c>
      <c r="E25" s="623">
        <f>F25+G25</f>
        <v>1</v>
      </c>
      <c r="F25" s="409">
        <f t="shared" ref="F25:G27" si="13">I25+L25</f>
        <v>1</v>
      </c>
      <c r="G25" s="410">
        <f t="shared" si="13"/>
        <v>0</v>
      </c>
      <c r="H25" s="411">
        <f>I25+J25</f>
        <v>0</v>
      </c>
      <c r="I25" s="412">
        <v>0</v>
      </c>
      <c r="J25" s="415">
        <v>0</v>
      </c>
      <c r="K25" s="413">
        <f>L25+M25</f>
        <v>1</v>
      </c>
      <c r="L25" s="412">
        <v>1</v>
      </c>
      <c r="M25" s="375">
        <v>0</v>
      </c>
    </row>
    <row r="26" spans="1:13" ht="24" customHeight="1">
      <c r="A26" s="3662"/>
      <c r="B26" s="4205"/>
      <c r="C26" s="4205"/>
      <c r="D26" s="1143" t="s">
        <v>758</v>
      </c>
      <c r="E26" s="623">
        <f>F26+G26</f>
        <v>1</v>
      </c>
      <c r="F26" s="409">
        <f t="shared" si="13"/>
        <v>1</v>
      </c>
      <c r="G26" s="410">
        <f t="shared" si="13"/>
        <v>0</v>
      </c>
      <c r="H26" s="411">
        <f>I26+J26</f>
        <v>0</v>
      </c>
      <c r="I26" s="412">
        <v>0</v>
      </c>
      <c r="J26" s="415">
        <v>0</v>
      </c>
      <c r="K26" s="413">
        <f>L26+M26</f>
        <v>1</v>
      </c>
      <c r="L26" s="412">
        <v>1</v>
      </c>
      <c r="M26" s="375">
        <v>0</v>
      </c>
    </row>
    <row r="27" spans="1:13" ht="24" customHeight="1">
      <c r="A27" s="3681"/>
      <c r="B27" s="4206"/>
      <c r="C27" s="4206"/>
      <c r="D27" s="1144" t="s">
        <v>1665</v>
      </c>
      <c r="E27" s="634">
        <f>F27+G27</f>
        <v>1</v>
      </c>
      <c r="F27" s="635">
        <f t="shared" si="13"/>
        <v>1</v>
      </c>
      <c r="G27" s="636">
        <f t="shared" si="13"/>
        <v>0</v>
      </c>
      <c r="H27" s="639">
        <f>I27+J27</f>
        <v>0</v>
      </c>
      <c r="I27" s="638">
        <v>0</v>
      </c>
      <c r="J27" s="642">
        <v>0</v>
      </c>
      <c r="K27" s="640">
        <f>L27+M27</f>
        <v>1</v>
      </c>
      <c r="L27" s="638">
        <v>1</v>
      </c>
      <c r="M27" s="365">
        <v>0</v>
      </c>
    </row>
    <row r="28" spans="1:13" ht="24" customHeight="1">
      <c r="A28" s="3661" t="s">
        <v>1794</v>
      </c>
      <c r="B28" s="4204" t="s">
        <v>1782</v>
      </c>
      <c r="C28" s="3595" t="s">
        <v>1239</v>
      </c>
      <c r="D28" s="3596"/>
      <c r="E28" s="616">
        <f t="shared" ref="E28:M28" si="14">SUM(E29:E31)</f>
        <v>14</v>
      </c>
      <c r="F28" s="474">
        <f t="shared" si="14"/>
        <v>8</v>
      </c>
      <c r="G28" s="476">
        <f t="shared" si="14"/>
        <v>6</v>
      </c>
      <c r="H28" s="479">
        <f t="shared" si="14"/>
        <v>0</v>
      </c>
      <c r="I28" s="478">
        <f t="shared" si="14"/>
        <v>0</v>
      </c>
      <c r="J28" s="500">
        <f t="shared" si="14"/>
        <v>0</v>
      </c>
      <c r="K28" s="679">
        <f t="shared" si="14"/>
        <v>14</v>
      </c>
      <c r="L28" s="478">
        <f t="shared" si="14"/>
        <v>8</v>
      </c>
      <c r="M28" s="367">
        <f t="shared" si="14"/>
        <v>6</v>
      </c>
    </row>
    <row r="29" spans="1:13" ht="24" customHeight="1">
      <c r="A29" s="3662"/>
      <c r="B29" s="4205"/>
      <c r="C29" s="4202" t="s">
        <v>3702</v>
      </c>
      <c r="D29" s="3600"/>
      <c r="E29" s="623">
        <f>F29+G29</f>
        <v>2</v>
      </c>
      <c r="F29" s="409">
        <f t="shared" ref="F29:G31" si="15">I29+L29</f>
        <v>1</v>
      </c>
      <c r="G29" s="410">
        <f t="shared" si="15"/>
        <v>1</v>
      </c>
      <c r="H29" s="411">
        <f>I29+J29</f>
        <v>0</v>
      </c>
      <c r="I29" s="412">
        <v>0</v>
      </c>
      <c r="J29" s="415">
        <v>0</v>
      </c>
      <c r="K29" s="413">
        <f>L29+M29</f>
        <v>2</v>
      </c>
      <c r="L29" s="412">
        <v>1</v>
      </c>
      <c r="M29" s="375">
        <v>1</v>
      </c>
    </row>
    <row r="30" spans="1:13" ht="24" customHeight="1">
      <c r="A30" s="3662"/>
      <c r="B30" s="4205"/>
      <c r="C30" s="4202" t="s">
        <v>2890</v>
      </c>
      <c r="D30" s="3600"/>
      <c r="E30" s="623">
        <f>F30+G30</f>
        <v>4</v>
      </c>
      <c r="F30" s="409">
        <f t="shared" si="15"/>
        <v>2</v>
      </c>
      <c r="G30" s="410">
        <f t="shared" si="15"/>
        <v>2</v>
      </c>
      <c r="H30" s="411">
        <f>I30+J30</f>
        <v>0</v>
      </c>
      <c r="I30" s="412">
        <v>0</v>
      </c>
      <c r="J30" s="415">
        <v>0</v>
      </c>
      <c r="K30" s="413">
        <f>L30+M30</f>
        <v>4</v>
      </c>
      <c r="L30" s="412">
        <v>2</v>
      </c>
      <c r="M30" s="375">
        <v>2</v>
      </c>
    </row>
    <row r="31" spans="1:13" ht="24" customHeight="1">
      <c r="A31" s="3662"/>
      <c r="B31" s="4206"/>
      <c r="C31" s="4203" t="s">
        <v>3940</v>
      </c>
      <c r="D31" s="3618"/>
      <c r="E31" s="623">
        <f>F31+G31</f>
        <v>8</v>
      </c>
      <c r="F31" s="409">
        <f t="shared" si="15"/>
        <v>5</v>
      </c>
      <c r="G31" s="410">
        <f t="shared" si="15"/>
        <v>3</v>
      </c>
      <c r="H31" s="411">
        <f>I31+J31</f>
        <v>0</v>
      </c>
      <c r="I31" s="412">
        <v>0</v>
      </c>
      <c r="J31" s="415">
        <v>0</v>
      </c>
      <c r="K31" s="413">
        <f>L31+M31</f>
        <v>8</v>
      </c>
      <c r="L31" s="412">
        <v>5</v>
      </c>
      <c r="M31" s="375">
        <v>3</v>
      </c>
    </row>
    <row r="32" spans="1:13" ht="24" customHeight="1">
      <c r="A32" s="3662"/>
      <c r="B32" s="4204" t="s">
        <v>78</v>
      </c>
      <c r="C32" s="3595" t="s">
        <v>1239</v>
      </c>
      <c r="D32" s="3596"/>
      <c r="E32" s="616">
        <f t="shared" ref="E32:M32" si="16">SUM(E33:E35)</f>
        <v>637</v>
      </c>
      <c r="F32" s="474">
        <f t="shared" si="16"/>
        <v>441</v>
      </c>
      <c r="G32" s="476">
        <f t="shared" si="16"/>
        <v>196</v>
      </c>
      <c r="H32" s="479">
        <f t="shared" si="16"/>
        <v>17</v>
      </c>
      <c r="I32" s="478">
        <f t="shared" si="16"/>
        <v>15</v>
      </c>
      <c r="J32" s="500">
        <f t="shared" si="16"/>
        <v>2</v>
      </c>
      <c r="K32" s="679">
        <f t="shared" si="16"/>
        <v>620</v>
      </c>
      <c r="L32" s="478">
        <f t="shared" si="16"/>
        <v>426</v>
      </c>
      <c r="M32" s="367">
        <f t="shared" si="16"/>
        <v>194</v>
      </c>
    </row>
    <row r="33" spans="1:13" ht="24" customHeight="1">
      <c r="A33" s="3662"/>
      <c r="B33" s="4205"/>
      <c r="C33" s="4202" t="s">
        <v>5213</v>
      </c>
      <c r="D33" s="3600"/>
      <c r="E33" s="623">
        <f>F33+G33</f>
        <v>637</v>
      </c>
      <c r="F33" s="409">
        <f t="shared" ref="F33:G35" si="17">I33+L33</f>
        <v>441</v>
      </c>
      <c r="G33" s="410">
        <f t="shared" si="17"/>
        <v>196</v>
      </c>
      <c r="H33" s="411">
        <f>I33+J33</f>
        <v>17</v>
      </c>
      <c r="I33" s="412">
        <v>15</v>
      </c>
      <c r="J33" s="415">
        <v>2</v>
      </c>
      <c r="K33" s="413">
        <f>L33+M33</f>
        <v>620</v>
      </c>
      <c r="L33" s="412">
        <v>426</v>
      </c>
      <c r="M33" s="375">
        <v>194</v>
      </c>
    </row>
    <row r="34" spans="1:13" ht="24" customHeight="1">
      <c r="A34" s="3662"/>
      <c r="B34" s="4205"/>
      <c r="C34" s="4202" t="s">
        <v>1799</v>
      </c>
      <c r="D34" s="3600"/>
      <c r="E34" s="623">
        <f>F34+G34</f>
        <v>0</v>
      </c>
      <c r="F34" s="409">
        <f t="shared" si="17"/>
        <v>0</v>
      </c>
      <c r="G34" s="410">
        <f t="shared" si="17"/>
        <v>0</v>
      </c>
      <c r="H34" s="411">
        <f>I34+J34</f>
        <v>0</v>
      </c>
      <c r="I34" s="412">
        <v>0</v>
      </c>
      <c r="J34" s="415">
        <v>0</v>
      </c>
      <c r="K34" s="413">
        <f>L34+M34</f>
        <v>0</v>
      </c>
      <c r="L34" s="412">
        <v>0</v>
      </c>
      <c r="M34" s="375">
        <v>0</v>
      </c>
    </row>
    <row r="35" spans="1:13" ht="24" customHeight="1">
      <c r="A35" s="3662"/>
      <c r="B35" s="4206"/>
      <c r="C35" s="4203" t="s">
        <v>450</v>
      </c>
      <c r="D35" s="3618"/>
      <c r="E35" s="634">
        <f>F35+G35</f>
        <v>0</v>
      </c>
      <c r="F35" s="635">
        <f t="shared" si="17"/>
        <v>0</v>
      </c>
      <c r="G35" s="636">
        <f t="shared" si="17"/>
        <v>0</v>
      </c>
      <c r="H35" s="639">
        <f>I35+J35</f>
        <v>0</v>
      </c>
      <c r="I35" s="638">
        <v>0</v>
      </c>
      <c r="J35" s="642">
        <v>0</v>
      </c>
      <c r="K35" s="640">
        <f>L35+M35</f>
        <v>0</v>
      </c>
      <c r="L35" s="638">
        <v>0</v>
      </c>
      <c r="M35" s="365">
        <v>0</v>
      </c>
    </row>
    <row r="36" spans="1:13" ht="24" customHeight="1">
      <c r="A36" s="3662"/>
      <c r="B36" s="4204" t="s">
        <v>1789</v>
      </c>
      <c r="C36" s="3595" t="s">
        <v>1239</v>
      </c>
      <c r="D36" s="3596"/>
      <c r="E36" s="616">
        <f t="shared" ref="E36:M36" si="18">SUM(E37:E38)</f>
        <v>402</v>
      </c>
      <c r="F36" s="474">
        <f t="shared" si="18"/>
        <v>274</v>
      </c>
      <c r="G36" s="476">
        <f t="shared" si="18"/>
        <v>128</v>
      </c>
      <c r="H36" s="479">
        <f t="shared" si="18"/>
        <v>16</v>
      </c>
      <c r="I36" s="478">
        <f t="shared" si="18"/>
        <v>12</v>
      </c>
      <c r="J36" s="500">
        <f t="shared" si="18"/>
        <v>4</v>
      </c>
      <c r="K36" s="679">
        <f t="shared" si="18"/>
        <v>386</v>
      </c>
      <c r="L36" s="478">
        <f t="shared" si="18"/>
        <v>262</v>
      </c>
      <c r="M36" s="367">
        <f t="shared" si="18"/>
        <v>124</v>
      </c>
    </row>
    <row r="37" spans="1:13" ht="24" customHeight="1">
      <c r="A37" s="3662"/>
      <c r="B37" s="4205"/>
      <c r="C37" s="4202" t="s">
        <v>1799</v>
      </c>
      <c r="D37" s="3600"/>
      <c r="E37" s="623">
        <f>F37+G37</f>
        <v>402</v>
      </c>
      <c r="F37" s="409">
        <f>I37+L37</f>
        <v>274</v>
      </c>
      <c r="G37" s="410">
        <f>J37+M37</f>
        <v>128</v>
      </c>
      <c r="H37" s="411">
        <f>I37+J37</f>
        <v>16</v>
      </c>
      <c r="I37" s="412">
        <v>12</v>
      </c>
      <c r="J37" s="415">
        <v>4</v>
      </c>
      <c r="K37" s="413">
        <f>L37+M37</f>
        <v>386</v>
      </c>
      <c r="L37" s="412">
        <v>262</v>
      </c>
      <c r="M37" s="375">
        <v>124</v>
      </c>
    </row>
    <row r="38" spans="1:13" ht="24" customHeight="1">
      <c r="A38" s="3662"/>
      <c r="B38" s="4206"/>
      <c r="C38" s="4203" t="s">
        <v>450</v>
      </c>
      <c r="D38" s="3618"/>
      <c r="E38" s="623">
        <f>F38+G38</f>
        <v>0</v>
      </c>
      <c r="F38" s="409">
        <f>I38+L38</f>
        <v>0</v>
      </c>
      <c r="G38" s="410">
        <f>J38+M38</f>
        <v>0</v>
      </c>
      <c r="H38" s="411">
        <f>I38+J38</f>
        <v>0</v>
      </c>
      <c r="I38" s="412">
        <v>0</v>
      </c>
      <c r="J38" s="415">
        <v>0</v>
      </c>
      <c r="K38" s="413">
        <f>L38+M38</f>
        <v>0</v>
      </c>
      <c r="L38" s="412">
        <v>0</v>
      </c>
      <c r="M38" s="375">
        <v>0</v>
      </c>
    </row>
    <row r="39" spans="1:13" ht="24" customHeight="1">
      <c r="A39" s="3662"/>
      <c r="B39" s="4204" t="s">
        <v>74</v>
      </c>
      <c r="C39" s="3595" t="s">
        <v>1239</v>
      </c>
      <c r="D39" s="3596"/>
      <c r="E39" s="616">
        <f t="shared" ref="E39:M39" si="19">E40+E44</f>
        <v>668</v>
      </c>
      <c r="F39" s="474">
        <f t="shared" si="19"/>
        <v>466</v>
      </c>
      <c r="G39" s="476">
        <f t="shared" si="19"/>
        <v>202</v>
      </c>
      <c r="H39" s="479">
        <f t="shared" si="19"/>
        <v>23</v>
      </c>
      <c r="I39" s="478">
        <f t="shared" si="19"/>
        <v>17</v>
      </c>
      <c r="J39" s="500">
        <f t="shared" si="19"/>
        <v>6</v>
      </c>
      <c r="K39" s="679">
        <f>K40+K44</f>
        <v>645</v>
      </c>
      <c r="L39" s="478">
        <f t="shared" si="19"/>
        <v>449</v>
      </c>
      <c r="M39" s="367">
        <f t="shared" si="19"/>
        <v>196</v>
      </c>
    </row>
    <row r="40" spans="1:13" ht="24" customHeight="1">
      <c r="A40" s="3662"/>
      <c r="B40" s="4205"/>
      <c r="C40" s="4207" t="s">
        <v>1701</v>
      </c>
      <c r="D40" s="1142" t="s">
        <v>1239</v>
      </c>
      <c r="E40" s="1083">
        <f t="shared" ref="E40:M40" si="20">SUM(E41:E43)</f>
        <v>665</v>
      </c>
      <c r="F40" s="433">
        <f t="shared" si="20"/>
        <v>463</v>
      </c>
      <c r="G40" s="434">
        <f t="shared" si="20"/>
        <v>202</v>
      </c>
      <c r="H40" s="435">
        <f t="shared" si="20"/>
        <v>23</v>
      </c>
      <c r="I40" s="436">
        <f t="shared" si="20"/>
        <v>17</v>
      </c>
      <c r="J40" s="439">
        <f t="shared" si="20"/>
        <v>6</v>
      </c>
      <c r="K40" s="437">
        <f t="shared" si="20"/>
        <v>642</v>
      </c>
      <c r="L40" s="436">
        <f t="shared" si="20"/>
        <v>446</v>
      </c>
      <c r="M40" s="440">
        <f t="shared" si="20"/>
        <v>196</v>
      </c>
    </row>
    <row r="41" spans="1:13" ht="24" customHeight="1">
      <c r="A41" s="3662"/>
      <c r="B41" s="4205"/>
      <c r="C41" s="4205"/>
      <c r="D41" s="1143" t="s">
        <v>610</v>
      </c>
      <c r="E41" s="623">
        <f>F41+G41</f>
        <v>659</v>
      </c>
      <c r="F41" s="409">
        <f t="shared" ref="F41:G43" si="21">I41+L41</f>
        <v>462</v>
      </c>
      <c r="G41" s="410">
        <f t="shared" si="21"/>
        <v>197</v>
      </c>
      <c r="H41" s="411">
        <f>I41+J41</f>
        <v>22</v>
      </c>
      <c r="I41" s="412">
        <v>17</v>
      </c>
      <c r="J41" s="415">
        <v>5</v>
      </c>
      <c r="K41" s="413">
        <f>L41+M41</f>
        <v>637</v>
      </c>
      <c r="L41" s="412">
        <v>445</v>
      </c>
      <c r="M41" s="375">
        <v>192</v>
      </c>
    </row>
    <row r="42" spans="1:13" ht="24" customHeight="1">
      <c r="A42" s="3662"/>
      <c r="B42" s="4205"/>
      <c r="C42" s="4205"/>
      <c r="D42" s="1143" t="s">
        <v>1801</v>
      </c>
      <c r="E42" s="623">
        <f>F42+G42</f>
        <v>4</v>
      </c>
      <c r="F42" s="409">
        <f t="shared" si="21"/>
        <v>0</v>
      </c>
      <c r="G42" s="410">
        <f t="shared" si="21"/>
        <v>4</v>
      </c>
      <c r="H42" s="411">
        <f>I42+J42</f>
        <v>1</v>
      </c>
      <c r="I42" s="412">
        <v>0</v>
      </c>
      <c r="J42" s="415">
        <v>1</v>
      </c>
      <c r="K42" s="413">
        <f>L42+M42</f>
        <v>3</v>
      </c>
      <c r="L42" s="412">
        <v>0</v>
      </c>
      <c r="M42" s="375">
        <v>3</v>
      </c>
    </row>
    <row r="43" spans="1:13" ht="24" customHeight="1">
      <c r="A43" s="3662"/>
      <c r="B43" s="4205"/>
      <c r="C43" s="4206"/>
      <c r="D43" s="1144" t="s">
        <v>540</v>
      </c>
      <c r="E43" s="634">
        <f>F43+G43</f>
        <v>2</v>
      </c>
      <c r="F43" s="635">
        <f t="shared" si="21"/>
        <v>1</v>
      </c>
      <c r="G43" s="636">
        <f t="shared" si="21"/>
        <v>1</v>
      </c>
      <c r="H43" s="639">
        <f>I43+J43</f>
        <v>0</v>
      </c>
      <c r="I43" s="638">
        <v>0</v>
      </c>
      <c r="J43" s="642">
        <v>0</v>
      </c>
      <c r="K43" s="640">
        <f>L43+M43</f>
        <v>2</v>
      </c>
      <c r="L43" s="638">
        <v>1</v>
      </c>
      <c r="M43" s="365">
        <v>1</v>
      </c>
    </row>
    <row r="44" spans="1:13" ht="24" customHeight="1">
      <c r="A44" s="3662"/>
      <c r="B44" s="4205"/>
      <c r="C44" s="4208" t="s">
        <v>1141</v>
      </c>
      <c r="D44" s="767" t="s">
        <v>1239</v>
      </c>
      <c r="E44" s="616">
        <f t="shared" ref="E44:M44" si="22">SUM(E45:E46)</f>
        <v>3</v>
      </c>
      <c r="F44" s="474">
        <f t="shared" si="22"/>
        <v>3</v>
      </c>
      <c r="G44" s="476">
        <f t="shared" si="22"/>
        <v>0</v>
      </c>
      <c r="H44" s="479">
        <f t="shared" si="22"/>
        <v>0</v>
      </c>
      <c r="I44" s="478">
        <f t="shared" si="22"/>
        <v>0</v>
      </c>
      <c r="J44" s="500">
        <f t="shared" si="22"/>
        <v>0</v>
      </c>
      <c r="K44" s="679">
        <f t="shared" si="22"/>
        <v>3</v>
      </c>
      <c r="L44" s="478">
        <f t="shared" si="22"/>
        <v>3</v>
      </c>
      <c r="M44" s="367">
        <f t="shared" si="22"/>
        <v>0</v>
      </c>
    </row>
    <row r="45" spans="1:13" ht="24" customHeight="1">
      <c r="A45" s="3662"/>
      <c r="B45" s="4205"/>
      <c r="C45" s="4205"/>
      <c r="D45" s="1143" t="s">
        <v>1801</v>
      </c>
      <c r="E45" s="623">
        <f>F45+G45</f>
        <v>0</v>
      </c>
      <c r="F45" s="409">
        <f>I45+L45</f>
        <v>0</v>
      </c>
      <c r="G45" s="410">
        <f>J45+M45</f>
        <v>0</v>
      </c>
      <c r="H45" s="411">
        <f>I45+J45</f>
        <v>0</v>
      </c>
      <c r="I45" s="412">
        <v>0</v>
      </c>
      <c r="J45" s="415">
        <v>0</v>
      </c>
      <c r="K45" s="413">
        <f>L45+M45</f>
        <v>0</v>
      </c>
      <c r="L45" s="412">
        <v>0</v>
      </c>
      <c r="M45" s="375">
        <v>0</v>
      </c>
    </row>
    <row r="46" spans="1:13" ht="24" customHeight="1">
      <c r="A46" s="3681"/>
      <c r="B46" s="4206"/>
      <c r="C46" s="4206"/>
      <c r="D46" s="1144" t="s">
        <v>540</v>
      </c>
      <c r="E46" s="634">
        <f>F46+G46</f>
        <v>3</v>
      </c>
      <c r="F46" s="635">
        <f>I46+L46</f>
        <v>3</v>
      </c>
      <c r="G46" s="636">
        <f>J46+M46</f>
        <v>0</v>
      </c>
      <c r="H46" s="639">
        <f>I46+J46</f>
        <v>0</v>
      </c>
      <c r="I46" s="638">
        <v>0</v>
      </c>
      <c r="J46" s="642">
        <v>0</v>
      </c>
      <c r="K46" s="640">
        <f>L46+M46</f>
        <v>3</v>
      </c>
      <c r="L46" s="638">
        <v>3</v>
      </c>
      <c r="M46" s="365">
        <v>0</v>
      </c>
    </row>
    <row r="47" spans="1:13" ht="24" customHeight="1">
      <c r="A47" s="3661" t="s">
        <v>1404</v>
      </c>
      <c r="B47" s="4209" t="s">
        <v>1392</v>
      </c>
      <c r="C47" s="4210"/>
      <c r="D47" s="4211"/>
      <c r="E47" s="616">
        <f>SUM(E48:E51)</f>
        <v>1</v>
      </c>
      <c r="F47" s="4212"/>
      <c r="G47" s="4213"/>
      <c r="H47" s="435">
        <f>SUM(H48:H51)</f>
        <v>0</v>
      </c>
      <c r="I47" s="4218"/>
      <c r="J47" s="4219"/>
      <c r="K47" s="679">
        <f>SUM(K48:K51)</f>
        <v>1</v>
      </c>
      <c r="L47" s="4218"/>
      <c r="M47" s="4224"/>
    </row>
    <row r="48" spans="1:13" ht="24" customHeight="1">
      <c r="A48" s="3662"/>
      <c r="B48" s="4202" t="s">
        <v>1782</v>
      </c>
      <c r="C48" s="3600"/>
      <c r="D48" s="3600"/>
      <c r="E48" s="623">
        <f>H48+K48</f>
        <v>0</v>
      </c>
      <c r="F48" s="4214"/>
      <c r="G48" s="4215"/>
      <c r="H48" s="411">
        <v>0</v>
      </c>
      <c r="I48" s="4220"/>
      <c r="J48" s="4221"/>
      <c r="K48" s="413">
        <v>0</v>
      </c>
      <c r="L48" s="4220"/>
      <c r="M48" s="4225"/>
    </row>
    <row r="49" spans="1:13" ht="24" customHeight="1">
      <c r="A49" s="3662"/>
      <c r="B49" s="4202" t="s">
        <v>78</v>
      </c>
      <c r="C49" s="3600"/>
      <c r="D49" s="3600"/>
      <c r="E49" s="623">
        <f>H49+K49</f>
        <v>0</v>
      </c>
      <c r="F49" s="4214"/>
      <c r="G49" s="4215"/>
      <c r="H49" s="411">
        <v>0</v>
      </c>
      <c r="I49" s="4220"/>
      <c r="J49" s="4221"/>
      <c r="K49" s="413">
        <v>0</v>
      </c>
      <c r="L49" s="4220"/>
      <c r="M49" s="4225"/>
    </row>
    <row r="50" spans="1:13" ht="24" customHeight="1">
      <c r="A50" s="3662"/>
      <c r="B50" s="4202" t="s">
        <v>1789</v>
      </c>
      <c r="C50" s="3600"/>
      <c r="D50" s="3600"/>
      <c r="E50" s="623">
        <f>H50+K50</f>
        <v>0</v>
      </c>
      <c r="F50" s="4214"/>
      <c r="G50" s="4215"/>
      <c r="H50" s="411">
        <v>0</v>
      </c>
      <c r="I50" s="4220"/>
      <c r="J50" s="4221"/>
      <c r="K50" s="413">
        <v>0</v>
      </c>
      <c r="L50" s="4220"/>
      <c r="M50" s="4225"/>
    </row>
    <row r="51" spans="1:13" ht="24" customHeight="1">
      <c r="A51" s="3663"/>
      <c r="B51" s="4227" t="s">
        <v>74</v>
      </c>
      <c r="C51" s="3687"/>
      <c r="D51" s="3687"/>
      <c r="E51" s="680">
        <f>H51+K51</f>
        <v>1</v>
      </c>
      <c r="F51" s="4216"/>
      <c r="G51" s="4217"/>
      <c r="H51" s="681">
        <v>0</v>
      </c>
      <c r="I51" s="4222"/>
      <c r="J51" s="4223"/>
      <c r="K51" s="682">
        <v>1</v>
      </c>
      <c r="L51" s="4222"/>
      <c r="M51" s="4226"/>
    </row>
  </sheetData>
  <mergeCells count="55">
    <mergeCell ref="F47:G51"/>
    <mergeCell ref="I47:J51"/>
    <mergeCell ref="L47:M51"/>
    <mergeCell ref="B48:D48"/>
    <mergeCell ref="B49:D49"/>
    <mergeCell ref="B50:D50"/>
    <mergeCell ref="B51:D51"/>
    <mergeCell ref="B39:B46"/>
    <mergeCell ref="C39:D39"/>
    <mergeCell ref="C40:C43"/>
    <mergeCell ref="C44:C46"/>
    <mergeCell ref="A47:A51"/>
    <mergeCell ref="B47:D47"/>
    <mergeCell ref="A28:A46"/>
    <mergeCell ref="B28:B31"/>
    <mergeCell ref="C28:D28"/>
    <mergeCell ref="C29:D29"/>
    <mergeCell ref="C30:D30"/>
    <mergeCell ref="C31:D31"/>
    <mergeCell ref="B32:B35"/>
    <mergeCell ref="C32:D32"/>
    <mergeCell ref="C33:D33"/>
    <mergeCell ref="C34:D34"/>
    <mergeCell ref="B19:B27"/>
    <mergeCell ref="C19:D19"/>
    <mergeCell ref="C20:C23"/>
    <mergeCell ref="C24:C27"/>
    <mergeCell ref="C38:D38"/>
    <mergeCell ref="C35:D35"/>
    <mergeCell ref="B36:B38"/>
    <mergeCell ref="C36:D36"/>
    <mergeCell ref="C37:D37"/>
    <mergeCell ref="C13:D13"/>
    <mergeCell ref="C14:D14"/>
    <mergeCell ref="B15:B18"/>
    <mergeCell ref="C15:D15"/>
    <mergeCell ref="C16:D16"/>
    <mergeCell ref="C17:D17"/>
    <mergeCell ref="C18:D18"/>
    <mergeCell ref="E2:G2"/>
    <mergeCell ref="H2:J2"/>
    <mergeCell ref="K2:M2"/>
    <mergeCell ref="A2:D3"/>
    <mergeCell ref="A4:A27"/>
    <mergeCell ref="B4:B7"/>
    <mergeCell ref="C4:D4"/>
    <mergeCell ref="C5:D5"/>
    <mergeCell ref="C6:D6"/>
    <mergeCell ref="C7:D7"/>
    <mergeCell ref="B8:B14"/>
    <mergeCell ref="C8:D8"/>
    <mergeCell ref="C9:D9"/>
    <mergeCell ref="C10:D10"/>
    <mergeCell ref="C11:D11"/>
    <mergeCell ref="C12:D12"/>
  </mergeCells>
  <phoneticPr fontId="2"/>
  <pageMargins left="0.59055118110236227" right="0.59055118110236227" top="0.47244094488188981" bottom="0.39370078740157483" header="0.39370078740157483" footer="0.19685039370078741"/>
  <pageSetup paperSize="9" scale="67" pageOrder="overThenDown" orientation="portrait" blackAndWhite="1" r:id="rId1"/>
  <headerFooter alignWithMargins="0">
    <oddFooter>&amp;C&amp;16 34</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sheetPr>
  <dimension ref="A1:K54"/>
  <sheetViews>
    <sheetView showGridLines="0" view="pageBreakPreview" topLeftCell="A31" zoomScale="80" zoomScaleNormal="100" zoomScaleSheetLayoutView="80" workbookViewId="0">
      <selection activeCell="T20" sqref="T20"/>
    </sheetView>
  </sheetViews>
  <sheetFormatPr defaultColWidth="9" defaultRowHeight="13.5"/>
  <cols>
    <col min="1" max="1" width="6.625" style="312" customWidth="1"/>
    <col min="2" max="6" width="6.625" style="320" customWidth="1"/>
    <col min="7" max="7" width="20.625" style="320" customWidth="1"/>
    <col min="8" max="8" width="4.25" style="320" customWidth="1"/>
    <col min="9" max="9" width="20.625" style="312" customWidth="1"/>
    <col min="10" max="11" width="20.625" style="320" customWidth="1"/>
    <col min="12" max="12" width="9" style="108" customWidth="1"/>
    <col min="13" max="16384" width="9" style="108"/>
  </cols>
  <sheetData>
    <row r="1" spans="1:11" ht="15.75" customHeight="1" thickBot="1">
      <c r="A1" s="788"/>
    </row>
    <row r="2" spans="1:11" ht="21.6" customHeight="1">
      <c r="A2" s="3702" t="s">
        <v>2068</v>
      </c>
      <c r="B2" s="3267"/>
      <c r="C2" s="3267"/>
      <c r="D2" s="3267"/>
      <c r="E2" s="3267"/>
      <c r="F2" s="3267"/>
      <c r="G2" s="3267"/>
      <c r="H2" s="3268"/>
      <c r="I2" s="849" t="s">
        <v>1239</v>
      </c>
      <c r="J2" s="1145" t="s">
        <v>2921</v>
      </c>
      <c r="K2" s="852" t="s">
        <v>1469</v>
      </c>
    </row>
    <row r="3" spans="1:11" ht="21.6" customHeight="1">
      <c r="A3" s="3441" t="s">
        <v>406</v>
      </c>
      <c r="B3" s="3328" t="s">
        <v>1239</v>
      </c>
      <c r="C3" s="3329"/>
      <c r="D3" s="3329"/>
      <c r="E3" s="3329"/>
      <c r="F3" s="3329"/>
      <c r="G3" s="3329"/>
      <c r="H3" s="1146"/>
      <c r="I3" s="856">
        <f>SUM(I4:I8)</f>
        <v>1721</v>
      </c>
      <c r="J3" s="1147">
        <f>SUM(J4:J8)</f>
        <v>56</v>
      </c>
      <c r="K3" s="367">
        <f>SUM(K4:K8)</f>
        <v>1665</v>
      </c>
    </row>
    <row r="4" spans="1:11" ht="21.6" customHeight="1">
      <c r="A4" s="3705"/>
      <c r="B4" s="3452" t="s">
        <v>1803</v>
      </c>
      <c r="C4" s="3453"/>
      <c r="D4" s="3453"/>
      <c r="E4" s="3453"/>
      <c r="F4" s="3453"/>
      <c r="G4" s="3453"/>
      <c r="H4" s="3454"/>
      <c r="I4" s="688">
        <f>J4+K4</f>
        <v>101</v>
      </c>
      <c r="J4" s="1148">
        <v>0</v>
      </c>
      <c r="K4" s="375">
        <v>101</v>
      </c>
    </row>
    <row r="5" spans="1:11" ht="21.6" customHeight="1">
      <c r="A5" s="3705"/>
      <c r="B5" s="3452" t="s">
        <v>1488</v>
      </c>
      <c r="C5" s="3453"/>
      <c r="D5" s="3453"/>
      <c r="E5" s="3453"/>
      <c r="F5" s="3453"/>
      <c r="G5" s="3453"/>
      <c r="H5" s="3454"/>
      <c r="I5" s="688">
        <f>J5+K5</f>
        <v>1462</v>
      </c>
      <c r="J5" s="1148">
        <v>56</v>
      </c>
      <c r="K5" s="375">
        <v>1406</v>
      </c>
    </row>
    <row r="6" spans="1:11" ht="21.6" customHeight="1">
      <c r="A6" s="3705"/>
      <c r="B6" s="3452" t="s">
        <v>1805</v>
      </c>
      <c r="C6" s="3453"/>
      <c r="D6" s="3453"/>
      <c r="E6" s="3453"/>
      <c r="F6" s="3453"/>
      <c r="G6" s="3453"/>
      <c r="H6" s="3454"/>
      <c r="I6" s="688">
        <f>J6+K6</f>
        <v>131</v>
      </c>
      <c r="J6" s="1148">
        <v>0</v>
      </c>
      <c r="K6" s="375">
        <v>131</v>
      </c>
    </row>
    <row r="7" spans="1:11" ht="21.6" customHeight="1">
      <c r="A7" s="3705"/>
      <c r="B7" s="3452" t="s">
        <v>1810</v>
      </c>
      <c r="C7" s="3453"/>
      <c r="D7" s="3453"/>
      <c r="E7" s="3453"/>
      <c r="F7" s="3453"/>
      <c r="G7" s="3453"/>
      <c r="H7" s="3454"/>
      <c r="I7" s="688">
        <f>J7+K7</f>
        <v>24</v>
      </c>
      <c r="J7" s="1148">
        <v>0</v>
      </c>
      <c r="K7" s="375">
        <v>24</v>
      </c>
    </row>
    <row r="8" spans="1:11" ht="21.6" customHeight="1">
      <c r="A8" s="3705"/>
      <c r="B8" s="3520" t="s">
        <v>1811</v>
      </c>
      <c r="C8" s="3521"/>
      <c r="D8" s="3521"/>
      <c r="E8" s="3521"/>
      <c r="F8" s="3521"/>
      <c r="G8" s="3521"/>
      <c r="H8" s="3522"/>
      <c r="I8" s="688">
        <f>J8+K8</f>
        <v>3</v>
      </c>
      <c r="J8" s="1149">
        <v>0</v>
      </c>
      <c r="K8" s="375">
        <v>3</v>
      </c>
    </row>
    <row r="9" spans="1:11" ht="21.6" customHeight="1">
      <c r="A9" s="3433"/>
      <c r="B9" s="3880" t="s">
        <v>1782</v>
      </c>
      <c r="C9" s="3328" t="s">
        <v>1239</v>
      </c>
      <c r="D9" s="3329"/>
      <c r="E9" s="3329"/>
      <c r="F9" s="3329"/>
      <c r="G9" s="3329"/>
      <c r="H9" s="3330"/>
      <c r="I9" s="856">
        <f>SUM(I10:I14)</f>
        <v>14</v>
      </c>
      <c r="J9" s="1147">
        <f>SUM(J10:J14)</f>
        <v>0</v>
      </c>
      <c r="K9" s="367">
        <f>SUM(K10:K14)</f>
        <v>14</v>
      </c>
    </row>
    <row r="10" spans="1:11" ht="21.6" customHeight="1">
      <c r="A10" s="3433"/>
      <c r="B10" s="3881"/>
      <c r="C10" s="3452" t="s">
        <v>1803</v>
      </c>
      <c r="D10" s="3453"/>
      <c r="E10" s="3453"/>
      <c r="F10" s="3453"/>
      <c r="G10" s="3453"/>
      <c r="H10" s="3454"/>
      <c r="I10" s="688">
        <f>J10+K10</f>
        <v>7</v>
      </c>
      <c r="J10" s="1148">
        <v>0</v>
      </c>
      <c r="K10" s="375">
        <v>7</v>
      </c>
    </row>
    <row r="11" spans="1:11" ht="21.6" customHeight="1">
      <c r="A11" s="3433"/>
      <c r="B11" s="3881"/>
      <c r="C11" s="3452" t="s">
        <v>1488</v>
      </c>
      <c r="D11" s="3453"/>
      <c r="E11" s="3453"/>
      <c r="F11" s="3453"/>
      <c r="G11" s="3453"/>
      <c r="H11" s="3454"/>
      <c r="I11" s="688">
        <f>J11+K11</f>
        <v>6</v>
      </c>
      <c r="J11" s="1148">
        <v>0</v>
      </c>
      <c r="K11" s="375">
        <v>6</v>
      </c>
    </row>
    <row r="12" spans="1:11" ht="21.6" customHeight="1">
      <c r="A12" s="3433"/>
      <c r="B12" s="3881"/>
      <c r="C12" s="3452" t="s">
        <v>1805</v>
      </c>
      <c r="D12" s="3453"/>
      <c r="E12" s="3453"/>
      <c r="F12" s="3453"/>
      <c r="G12" s="3453"/>
      <c r="H12" s="3454"/>
      <c r="I12" s="688">
        <f>J12+K12</f>
        <v>1</v>
      </c>
      <c r="J12" s="1148">
        <v>0</v>
      </c>
      <c r="K12" s="375">
        <v>1</v>
      </c>
    </row>
    <row r="13" spans="1:11" ht="21.6" customHeight="1">
      <c r="A13" s="3433"/>
      <c r="B13" s="3881"/>
      <c r="C13" s="3452" t="s">
        <v>1810</v>
      </c>
      <c r="D13" s="3453"/>
      <c r="E13" s="3453"/>
      <c r="F13" s="3453"/>
      <c r="G13" s="3453"/>
      <c r="H13" s="3454"/>
      <c r="I13" s="688">
        <f>J13+K13</f>
        <v>0</v>
      </c>
      <c r="J13" s="1148">
        <v>0</v>
      </c>
      <c r="K13" s="375">
        <v>0</v>
      </c>
    </row>
    <row r="14" spans="1:11" ht="21.6" customHeight="1">
      <c r="A14" s="3433"/>
      <c r="B14" s="3882"/>
      <c r="C14" s="3520" t="s">
        <v>1811</v>
      </c>
      <c r="D14" s="3521"/>
      <c r="E14" s="3521"/>
      <c r="F14" s="3521"/>
      <c r="G14" s="3521"/>
      <c r="H14" s="3522"/>
      <c r="I14" s="688">
        <f>J14+K14</f>
        <v>0</v>
      </c>
      <c r="J14" s="1148">
        <v>0</v>
      </c>
      <c r="K14" s="375">
        <v>0</v>
      </c>
    </row>
    <row r="15" spans="1:11" ht="21.6" customHeight="1">
      <c r="A15" s="3433"/>
      <c r="B15" s="3880" t="s">
        <v>78</v>
      </c>
      <c r="C15" s="3328" t="s">
        <v>1239</v>
      </c>
      <c r="D15" s="3329"/>
      <c r="E15" s="3329"/>
      <c r="F15" s="3329"/>
      <c r="G15" s="3329"/>
      <c r="H15" s="3330"/>
      <c r="I15" s="856">
        <f>SUM(I16:I20)</f>
        <v>637</v>
      </c>
      <c r="J15" s="1147">
        <f>SUM(J16:J20)</f>
        <v>17</v>
      </c>
      <c r="K15" s="367">
        <f>SUM(K16:K20)</f>
        <v>620</v>
      </c>
    </row>
    <row r="16" spans="1:11" ht="21.6" customHeight="1">
      <c r="A16" s="3433"/>
      <c r="B16" s="4031"/>
      <c r="C16" s="3452" t="s">
        <v>1803</v>
      </c>
      <c r="D16" s="3453"/>
      <c r="E16" s="3453"/>
      <c r="F16" s="3453"/>
      <c r="G16" s="3453"/>
      <c r="H16" s="3454"/>
      <c r="I16" s="688">
        <f>J16+K16</f>
        <v>21</v>
      </c>
      <c r="J16" s="1148">
        <v>0</v>
      </c>
      <c r="K16" s="375">
        <v>21</v>
      </c>
    </row>
    <row r="17" spans="1:11" ht="21.6" customHeight="1">
      <c r="A17" s="3433"/>
      <c r="B17" s="4031"/>
      <c r="C17" s="3452" t="s">
        <v>1488</v>
      </c>
      <c r="D17" s="3453"/>
      <c r="E17" s="3453"/>
      <c r="F17" s="3453"/>
      <c r="G17" s="3453"/>
      <c r="H17" s="3454"/>
      <c r="I17" s="688">
        <f>J17+K17</f>
        <v>574</v>
      </c>
      <c r="J17" s="1148">
        <v>17</v>
      </c>
      <c r="K17" s="375">
        <v>557</v>
      </c>
    </row>
    <row r="18" spans="1:11" ht="21.6" customHeight="1">
      <c r="A18" s="3433"/>
      <c r="B18" s="4031"/>
      <c r="C18" s="3452" t="s">
        <v>1805</v>
      </c>
      <c r="D18" s="3453"/>
      <c r="E18" s="3453"/>
      <c r="F18" s="3453"/>
      <c r="G18" s="3453"/>
      <c r="H18" s="3454"/>
      <c r="I18" s="688">
        <f>J18+K18</f>
        <v>29</v>
      </c>
      <c r="J18" s="1148">
        <v>0</v>
      </c>
      <c r="K18" s="375">
        <v>29</v>
      </c>
    </row>
    <row r="19" spans="1:11" ht="21.6" customHeight="1">
      <c r="A19" s="3433"/>
      <c r="B19" s="4031"/>
      <c r="C19" s="3452" t="s">
        <v>1810</v>
      </c>
      <c r="D19" s="3453"/>
      <c r="E19" s="3453"/>
      <c r="F19" s="3453"/>
      <c r="G19" s="3453"/>
      <c r="H19" s="3454"/>
      <c r="I19" s="688">
        <f>J19+K19</f>
        <v>11</v>
      </c>
      <c r="J19" s="1148">
        <v>0</v>
      </c>
      <c r="K19" s="375">
        <v>11</v>
      </c>
    </row>
    <row r="20" spans="1:11" ht="21.6" customHeight="1">
      <c r="A20" s="3433"/>
      <c r="B20" s="4033"/>
      <c r="C20" s="3520" t="s">
        <v>1811</v>
      </c>
      <c r="D20" s="3521"/>
      <c r="E20" s="3521"/>
      <c r="F20" s="3521"/>
      <c r="G20" s="3521"/>
      <c r="H20" s="3522"/>
      <c r="I20" s="692">
        <f>J20+K20</f>
        <v>2</v>
      </c>
      <c r="J20" s="1149">
        <v>0</v>
      </c>
      <c r="K20" s="365">
        <v>2</v>
      </c>
    </row>
    <row r="21" spans="1:11" ht="21.6" customHeight="1">
      <c r="A21" s="3433"/>
      <c r="B21" s="3880" t="s">
        <v>1788</v>
      </c>
      <c r="C21" s="3328" t="s">
        <v>1239</v>
      </c>
      <c r="D21" s="3329"/>
      <c r="E21" s="3329"/>
      <c r="F21" s="3329"/>
      <c r="G21" s="3329"/>
      <c r="H21" s="3330"/>
      <c r="I21" s="856">
        <f>SUM(I22:I26)</f>
        <v>402</v>
      </c>
      <c r="J21" s="1147">
        <f>SUM(J22:J26)</f>
        <v>16</v>
      </c>
      <c r="K21" s="367">
        <f>SUM(K22:K26)</f>
        <v>386</v>
      </c>
    </row>
    <row r="22" spans="1:11" ht="21.6" customHeight="1">
      <c r="A22" s="3433"/>
      <c r="B22" s="3881"/>
      <c r="C22" s="3452" t="s">
        <v>1803</v>
      </c>
      <c r="D22" s="3453"/>
      <c r="E22" s="3453"/>
      <c r="F22" s="3453"/>
      <c r="G22" s="3453"/>
      <c r="H22" s="3454"/>
      <c r="I22" s="688">
        <f>J22+K22</f>
        <v>4</v>
      </c>
      <c r="J22" s="1148">
        <v>0</v>
      </c>
      <c r="K22" s="375">
        <v>4</v>
      </c>
    </row>
    <row r="23" spans="1:11" ht="21.6" customHeight="1">
      <c r="A23" s="3433"/>
      <c r="B23" s="3881"/>
      <c r="C23" s="3452" t="s">
        <v>1488</v>
      </c>
      <c r="D23" s="3453"/>
      <c r="E23" s="3453"/>
      <c r="F23" s="3453"/>
      <c r="G23" s="3453"/>
      <c r="H23" s="3454"/>
      <c r="I23" s="688">
        <f>J23+K23</f>
        <v>354</v>
      </c>
      <c r="J23" s="1148">
        <v>16</v>
      </c>
      <c r="K23" s="375">
        <v>338</v>
      </c>
    </row>
    <row r="24" spans="1:11" ht="21.6" customHeight="1">
      <c r="A24" s="3433"/>
      <c r="B24" s="3881"/>
      <c r="C24" s="3452" t="s">
        <v>1805</v>
      </c>
      <c r="D24" s="3453"/>
      <c r="E24" s="3453"/>
      <c r="F24" s="3453"/>
      <c r="G24" s="3453"/>
      <c r="H24" s="3454"/>
      <c r="I24" s="688">
        <f>J24+K24</f>
        <v>38</v>
      </c>
      <c r="J24" s="1148">
        <v>0</v>
      </c>
      <c r="K24" s="375">
        <v>38</v>
      </c>
    </row>
    <row r="25" spans="1:11" ht="21.6" customHeight="1">
      <c r="A25" s="3433"/>
      <c r="B25" s="3881"/>
      <c r="C25" s="3452" t="s">
        <v>1810</v>
      </c>
      <c r="D25" s="3453"/>
      <c r="E25" s="3453"/>
      <c r="F25" s="3453"/>
      <c r="G25" s="3453"/>
      <c r="H25" s="3454"/>
      <c r="I25" s="688">
        <f>J25+K25</f>
        <v>6</v>
      </c>
      <c r="J25" s="1148">
        <v>0</v>
      </c>
      <c r="K25" s="375">
        <v>6</v>
      </c>
    </row>
    <row r="26" spans="1:11" ht="21.6" customHeight="1">
      <c r="A26" s="3433"/>
      <c r="B26" s="3882"/>
      <c r="C26" s="3520" t="s">
        <v>1811</v>
      </c>
      <c r="D26" s="3521"/>
      <c r="E26" s="3521"/>
      <c r="F26" s="3521"/>
      <c r="G26" s="3521"/>
      <c r="H26" s="3522"/>
      <c r="I26" s="688">
        <f>J26+K26</f>
        <v>0</v>
      </c>
      <c r="J26" s="1148">
        <v>0</v>
      </c>
      <c r="K26" s="375">
        <v>0</v>
      </c>
    </row>
    <row r="27" spans="1:11" ht="21.6" customHeight="1">
      <c r="A27" s="3433"/>
      <c r="B27" s="3880" t="s">
        <v>1701</v>
      </c>
      <c r="C27" s="3328" t="s">
        <v>1239</v>
      </c>
      <c r="D27" s="3329"/>
      <c r="E27" s="3329"/>
      <c r="F27" s="3329"/>
      <c r="G27" s="3329"/>
      <c r="H27" s="3330"/>
      <c r="I27" s="856">
        <f>SUM(I28:I32)</f>
        <v>665</v>
      </c>
      <c r="J27" s="1147">
        <f>SUM(J28:J32)</f>
        <v>23</v>
      </c>
      <c r="K27" s="367">
        <f>SUM(K28:K32)</f>
        <v>642</v>
      </c>
    </row>
    <row r="28" spans="1:11" ht="21.6" customHeight="1">
      <c r="A28" s="3433"/>
      <c r="B28" s="3881"/>
      <c r="C28" s="3452" t="s">
        <v>1803</v>
      </c>
      <c r="D28" s="3453"/>
      <c r="E28" s="3453"/>
      <c r="F28" s="3453"/>
      <c r="G28" s="3453"/>
      <c r="H28" s="3454"/>
      <c r="I28" s="688">
        <f>J28+K28</f>
        <v>68</v>
      </c>
      <c r="J28" s="1148">
        <v>0</v>
      </c>
      <c r="K28" s="375">
        <v>68</v>
      </c>
    </row>
    <row r="29" spans="1:11" ht="21.6" customHeight="1">
      <c r="A29" s="3433"/>
      <c r="B29" s="3881"/>
      <c r="C29" s="3452" t="s">
        <v>1488</v>
      </c>
      <c r="D29" s="3453"/>
      <c r="E29" s="3453"/>
      <c r="F29" s="3453"/>
      <c r="G29" s="3453"/>
      <c r="H29" s="3454"/>
      <c r="I29" s="688">
        <f>J29+K29</f>
        <v>526</v>
      </c>
      <c r="J29" s="1148">
        <v>23</v>
      </c>
      <c r="K29" s="375">
        <v>503</v>
      </c>
    </row>
    <row r="30" spans="1:11" ht="21.6" customHeight="1">
      <c r="A30" s="3433"/>
      <c r="B30" s="3881"/>
      <c r="C30" s="3452" t="s">
        <v>1805</v>
      </c>
      <c r="D30" s="3453"/>
      <c r="E30" s="3453"/>
      <c r="F30" s="3453"/>
      <c r="G30" s="3453"/>
      <c r="H30" s="3454"/>
      <c r="I30" s="688">
        <f>J30+K30</f>
        <v>63</v>
      </c>
      <c r="J30" s="1148">
        <v>0</v>
      </c>
      <c r="K30" s="375">
        <v>63</v>
      </c>
    </row>
    <row r="31" spans="1:11" ht="21.6" customHeight="1">
      <c r="A31" s="3433"/>
      <c r="B31" s="3881"/>
      <c r="C31" s="3452" t="s">
        <v>1810</v>
      </c>
      <c r="D31" s="3453"/>
      <c r="E31" s="3453"/>
      <c r="F31" s="3453"/>
      <c r="G31" s="3453"/>
      <c r="H31" s="3454"/>
      <c r="I31" s="688">
        <f>J31+K31</f>
        <v>7</v>
      </c>
      <c r="J31" s="1148">
        <v>0</v>
      </c>
      <c r="K31" s="375">
        <v>7</v>
      </c>
    </row>
    <row r="32" spans="1:11" ht="21.6" customHeight="1">
      <c r="A32" s="3433"/>
      <c r="B32" s="3882"/>
      <c r="C32" s="3520" t="s">
        <v>1811</v>
      </c>
      <c r="D32" s="3521"/>
      <c r="E32" s="3521"/>
      <c r="F32" s="3521"/>
      <c r="G32" s="3521"/>
      <c r="H32" s="3522"/>
      <c r="I32" s="692">
        <f>J32+K32</f>
        <v>1</v>
      </c>
      <c r="J32" s="1149">
        <v>0</v>
      </c>
      <c r="K32" s="365">
        <v>1</v>
      </c>
    </row>
    <row r="33" spans="1:11" ht="21.6" customHeight="1">
      <c r="A33" s="3433"/>
      <c r="B33" s="3880" t="s">
        <v>47</v>
      </c>
      <c r="C33" s="3328" t="s">
        <v>1239</v>
      </c>
      <c r="D33" s="3329"/>
      <c r="E33" s="3329"/>
      <c r="F33" s="3329"/>
      <c r="G33" s="3329"/>
      <c r="H33" s="3330"/>
      <c r="I33" s="856">
        <f>SUM(I34:I38)</f>
        <v>3</v>
      </c>
      <c r="J33" s="1147">
        <f>SUM(J34:J38)</f>
        <v>0</v>
      </c>
      <c r="K33" s="367">
        <f>SUM(K34:K38)</f>
        <v>3</v>
      </c>
    </row>
    <row r="34" spans="1:11" ht="21.6" customHeight="1">
      <c r="A34" s="3433"/>
      <c r="B34" s="3881"/>
      <c r="C34" s="3452" t="s">
        <v>1803</v>
      </c>
      <c r="D34" s="3453"/>
      <c r="E34" s="3453"/>
      <c r="F34" s="3453"/>
      <c r="G34" s="3453"/>
      <c r="H34" s="3454"/>
      <c r="I34" s="688">
        <f>J34+K34</f>
        <v>1</v>
      </c>
      <c r="J34" s="1148">
        <v>0</v>
      </c>
      <c r="K34" s="375">
        <v>1</v>
      </c>
    </row>
    <row r="35" spans="1:11" ht="21.6" customHeight="1">
      <c r="A35" s="3433"/>
      <c r="B35" s="3881"/>
      <c r="C35" s="3452" t="s">
        <v>1488</v>
      </c>
      <c r="D35" s="3453"/>
      <c r="E35" s="3453"/>
      <c r="F35" s="3453"/>
      <c r="G35" s="3453"/>
      <c r="H35" s="3454"/>
      <c r="I35" s="688">
        <f>J35+K35</f>
        <v>2</v>
      </c>
      <c r="J35" s="1148">
        <v>0</v>
      </c>
      <c r="K35" s="375">
        <v>2</v>
      </c>
    </row>
    <row r="36" spans="1:11" ht="21.6" customHeight="1">
      <c r="A36" s="3433"/>
      <c r="B36" s="3881"/>
      <c r="C36" s="3452" t="s">
        <v>1805</v>
      </c>
      <c r="D36" s="3453"/>
      <c r="E36" s="3453"/>
      <c r="F36" s="3453"/>
      <c r="G36" s="3453"/>
      <c r="H36" s="3454"/>
      <c r="I36" s="688">
        <f>J36+K36</f>
        <v>0</v>
      </c>
      <c r="J36" s="1148">
        <v>0</v>
      </c>
      <c r="K36" s="375">
        <v>0</v>
      </c>
    </row>
    <row r="37" spans="1:11" ht="21.6" customHeight="1">
      <c r="A37" s="3433"/>
      <c r="B37" s="3881"/>
      <c r="C37" s="3452" t="s">
        <v>1810</v>
      </c>
      <c r="D37" s="3453"/>
      <c r="E37" s="3453"/>
      <c r="F37" s="3453"/>
      <c r="G37" s="3453"/>
      <c r="H37" s="3454"/>
      <c r="I37" s="688">
        <f>J37+K37</f>
        <v>0</v>
      </c>
      <c r="J37" s="1148">
        <v>0</v>
      </c>
      <c r="K37" s="375">
        <v>0</v>
      </c>
    </row>
    <row r="38" spans="1:11" ht="21.6" customHeight="1">
      <c r="A38" s="3576"/>
      <c r="B38" s="3882"/>
      <c r="C38" s="3520" t="s">
        <v>1811</v>
      </c>
      <c r="D38" s="3521"/>
      <c r="E38" s="3521"/>
      <c r="F38" s="3521"/>
      <c r="G38" s="3521"/>
      <c r="H38" s="3522"/>
      <c r="I38" s="688">
        <f>J38+K38</f>
        <v>0</v>
      </c>
      <c r="J38" s="1148">
        <v>0</v>
      </c>
      <c r="K38" s="375">
        <v>0</v>
      </c>
    </row>
    <row r="39" spans="1:11" ht="21.6" customHeight="1">
      <c r="A39" s="3441" t="s">
        <v>1813</v>
      </c>
      <c r="B39" s="3880" t="s">
        <v>78</v>
      </c>
      <c r="C39" s="3328" t="s">
        <v>1239</v>
      </c>
      <c r="D39" s="3329"/>
      <c r="E39" s="3329"/>
      <c r="F39" s="3329"/>
      <c r="G39" s="3329"/>
      <c r="H39" s="3330"/>
      <c r="I39" s="856">
        <f>SUM(I40:I43)</f>
        <v>59</v>
      </c>
      <c r="J39" s="1147">
        <f>SUM(J40:J43)</f>
        <v>1</v>
      </c>
      <c r="K39" s="367">
        <f>SUM(K40:K43)</f>
        <v>58</v>
      </c>
    </row>
    <row r="40" spans="1:11" ht="21.6" customHeight="1">
      <c r="A40" s="3433"/>
      <c r="B40" s="3881"/>
      <c r="C40" s="1150"/>
      <c r="D40" s="3351" t="s">
        <v>1674</v>
      </c>
      <c r="E40" s="3351"/>
      <c r="F40" s="3351"/>
      <c r="G40" s="3351"/>
      <c r="H40" s="274"/>
      <c r="I40" s="688">
        <f>J40+K40</f>
        <v>44</v>
      </c>
      <c r="J40" s="1148">
        <v>1</v>
      </c>
      <c r="K40" s="375">
        <v>43</v>
      </c>
    </row>
    <row r="41" spans="1:11" ht="21.6" customHeight="1">
      <c r="A41" s="3433"/>
      <c r="B41" s="3881"/>
      <c r="C41" s="1150"/>
      <c r="D41" s="3351" t="s">
        <v>502</v>
      </c>
      <c r="E41" s="3351"/>
      <c r="F41" s="3351"/>
      <c r="G41" s="3351"/>
      <c r="H41" s="274"/>
      <c r="I41" s="688">
        <f>J41+K41</f>
        <v>0</v>
      </c>
      <c r="J41" s="1148">
        <v>0</v>
      </c>
      <c r="K41" s="375">
        <v>0</v>
      </c>
    </row>
    <row r="42" spans="1:11" ht="21.6" customHeight="1">
      <c r="A42" s="3433"/>
      <c r="B42" s="3881"/>
      <c r="C42" s="1150"/>
      <c r="D42" s="3351" t="s">
        <v>1135</v>
      </c>
      <c r="E42" s="3351"/>
      <c r="F42" s="3351"/>
      <c r="G42" s="3351"/>
      <c r="H42" s="274"/>
      <c r="I42" s="688">
        <f>J42+K42</f>
        <v>5</v>
      </c>
      <c r="J42" s="1148">
        <v>0</v>
      </c>
      <c r="K42" s="375">
        <v>5</v>
      </c>
    </row>
    <row r="43" spans="1:11" ht="21.6" customHeight="1">
      <c r="A43" s="3433"/>
      <c r="B43" s="3882"/>
      <c r="C43" s="1151"/>
      <c r="D43" s="3358" t="s">
        <v>1676</v>
      </c>
      <c r="E43" s="3358"/>
      <c r="F43" s="3358"/>
      <c r="G43" s="3358"/>
      <c r="H43" s="278"/>
      <c r="I43" s="692">
        <f>J43+K43</f>
        <v>10</v>
      </c>
      <c r="J43" s="1149">
        <v>0</v>
      </c>
      <c r="K43" s="365">
        <v>10</v>
      </c>
    </row>
    <row r="44" spans="1:11" ht="21.6" customHeight="1">
      <c r="A44" s="3433"/>
      <c r="B44" s="3880" t="s">
        <v>1788</v>
      </c>
      <c r="C44" s="3328" t="s">
        <v>1239</v>
      </c>
      <c r="D44" s="3329"/>
      <c r="E44" s="3329"/>
      <c r="F44" s="3329"/>
      <c r="G44" s="3329"/>
      <c r="H44" s="3330"/>
      <c r="I44" s="856">
        <f>SUM(I45:I48)</f>
        <v>37</v>
      </c>
      <c r="J44" s="1147">
        <f>SUM(J45:J48)</f>
        <v>1</v>
      </c>
      <c r="K44" s="367">
        <f>SUM(K45:K48)</f>
        <v>36</v>
      </c>
    </row>
    <row r="45" spans="1:11" ht="21.6" customHeight="1">
      <c r="A45" s="3433"/>
      <c r="B45" s="3881"/>
      <c r="C45" s="1150"/>
      <c r="D45" s="3351" t="s">
        <v>1674</v>
      </c>
      <c r="E45" s="3351"/>
      <c r="F45" s="3351"/>
      <c r="G45" s="3351"/>
      <c r="H45" s="274"/>
      <c r="I45" s="688">
        <f t="shared" ref="I45:I54" si="0">J45+K45</f>
        <v>23</v>
      </c>
      <c r="J45" s="1148">
        <v>0</v>
      </c>
      <c r="K45" s="375">
        <v>23</v>
      </c>
    </row>
    <row r="46" spans="1:11" ht="21.6" customHeight="1">
      <c r="A46" s="3433"/>
      <c r="B46" s="3881"/>
      <c r="C46" s="1150"/>
      <c r="D46" s="3351" t="s">
        <v>502</v>
      </c>
      <c r="E46" s="3351"/>
      <c r="F46" s="3351"/>
      <c r="G46" s="3351"/>
      <c r="H46" s="274"/>
      <c r="I46" s="688">
        <f t="shared" si="0"/>
        <v>0</v>
      </c>
      <c r="J46" s="1148">
        <v>0</v>
      </c>
      <c r="K46" s="375">
        <v>0</v>
      </c>
    </row>
    <row r="47" spans="1:11" ht="21.6" customHeight="1">
      <c r="A47" s="3433"/>
      <c r="B47" s="3881"/>
      <c r="C47" s="1150"/>
      <c r="D47" s="3351" t="s">
        <v>1135</v>
      </c>
      <c r="E47" s="3351"/>
      <c r="F47" s="3351"/>
      <c r="G47" s="3351"/>
      <c r="H47" s="274"/>
      <c r="I47" s="688">
        <f t="shared" si="0"/>
        <v>4</v>
      </c>
      <c r="J47" s="1148">
        <v>0</v>
      </c>
      <c r="K47" s="375">
        <v>4</v>
      </c>
    </row>
    <row r="48" spans="1:11" ht="21.6" customHeight="1">
      <c r="A48" s="3576"/>
      <c r="B48" s="3882"/>
      <c r="C48" s="1151"/>
      <c r="D48" s="3358" t="s">
        <v>1676</v>
      </c>
      <c r="E48" s="3358"/>
      <c r="F48" s="3358"/>
      <c r="G48" s="3358"/>
      <c r="H48" s="278"/>
      <c r="I48" s="688">
        <f t="shared" si="0"/>
        <v>10</v>
      </c>
      <c r="J48" s="1148">
        <v>1</v>
      </c>
      <c r="K48" s="375">
        <v>9</v>
      </c>
    </row>
    <row r="49" spans="1:11" ht="21.6" customHeight="1">
      <c r="A49" s="4235"/>
      <c r="B49" s="4236"/>
      <c r="C49" s="4236"/>
      <c r="D49" s="4237"/>
      <c r="E49" s="3962" t="s">
        <v>78</v>
      </c>
      <c r="F49" s="4228"/>
      <c r="G49" s="3947" t="s">
        <v>1815</v>
      </c>
      <c r="H49" s="3948"/>
      <c r="I49" s="856">
        <f t="shared" si="0"/>
        <v>24</v>
      </c>
      <c r="J49" s="1147">
        <v>0</v>
      </c>
      <c r="K49" s="367">
        <v>24</v>
      </c>
    </row>
    <row r="50" spans="1:11" ht="21.6" customHeight="1">
      <c r="A50" s="3956" t="s">
        <v>319</v>
      </c>
      <c r="B50" s="3636"/>
      <c r="C50" s="3636"/>
      <c r="D50" s="3637"/>
      <c r="E50" s="3307"/>
      <c r="F50" s="3305"/>
      <c r="G50" s="3307" t="s">
        <v>1817</v>
      </c>
      <c r="H50" s="3304"/>
      <c r="I50" s="692">
        <f t="shared" si="0"/>
        <v>16</v>
      </c>
      <c r="J50" s="1149">
        <v>0</v>
      </c>
      <c r="K50" s="365">
        <v>16</v>
      </c>
    </row>
    <row r="51" spans="1:11" ht="21.6" customHeight="1">
      <c r="A51" s="3956" t="s">
        <v>860</v>
      </c>
      <c r="B51" s="3636"/>
      <c r="C51" s="3636"/>
      <c r="D51" s="3637"/>
      <c r="E51" s="3962" t="s">
        <v>1789</v>
      </c>
      <c r="F51" s="4228"/>
      <c r="G51" s="3947" t="s">
        <v>1815</v>
      </c>
      <c r="H51" s="3948"/>
      <c r="I51" s="856">
        <f t="shared" si="0"/>
        <v>14</v>
      </c>
      <c r="J51" s="1147">
        <v>0</v>
      </c>
      <c r="K51" s="367">
        <v>14</v>
      </c>
    </row>
    <row r="52" spans="1:11" ht="21.6" customHeight="1">
      <c r="A52" s="3956" t="s">
        <v>1820</v>
      </c>
      <c r="B52" s="3636"/>
      <c r="C52" s="3636"/>
      <c r="D52" s="3637"/>
      <c r="E52" s="3307"/>
      <c r="F52" s="3305"/>
      <c r="G52" s="3307" t="s">
        <v>1817</v>
      </c>
      <c r="H52" s="3304"/>
      <c r="I52" s="692">
        <f t="shared" si="0"/>
        <v>14</v>
      </c>
      <c r="J52" s="1149">
        <v>0</v>
      </c>
      <c r="K52" s="365">
        <v>14</v>
      </c>
    </row>
    <row r="53" spans="1:11" ht="21.6" customHeight="1">
      <c r="A53" s="3956" t="s">
        <v>1243</v>
      </c>
      <c r="B53" s="3636"/>
      <c r="C53" s="3636"/>
      <c r="D53" s="3637"/>
      <c r="E53" s="3962" t="s">
        <v>74</v>
      </c>
      <c r="F53" s="4228"/>
      <c r="G53" s="3947" t="s">
        <v>1815</v>
      </c>
      <c r="H53" s="3948"/>
      <c r="I53" s="856">
        <f t="shared" si="0"/>
        <v>10</v>
      </c>
      <c r="J53" s="1147">
        <v>0</v>
      </c>
      <c r="K53" s="367">
        <v>10</v>
      </c>
    </row>
    <row r="54" spans="1:11" ht="21.6" customHeight="1">
      <c r="A54" s="4231"/>
      <c r="B54" s="4232"/>
      <c r="C54" s="4232"/>
      <c r="D54" s="4233"/>
      <c r="E54" s="4229"/>
      <c r="F54" s="4230"/>
      <c r="G54" s="4229" t="s">
        <v>1817</v>
      </c>
      <c r="H54" s="4234"/>
      <c r="I54" s="706">
        <f t="shared" si="0"/>
        <v>17</v>
      </c>
      <c r="J54" s="1152">
        <v>1</v>
      </c>
      <c r="K54" s="389">
        <v>16</v>
      </c>
    </row>
  </sheetData>
  <mergeCells count="71">
    <mergeCell ref="A2:H2"/>
    <mergeCell ref="A53:D53"/>
    <mergeCell ref="E53:F54"/>
    <mergeCell ref="G53:H53"/>
    <mergeCell ref="A54:D54"/>
    <mergeCell ref="G54:H54"/>
    <mergeCell ref="A51:D51"/>
    <mergeCell ref="E51:F52"/>
    <mergeCell ref="G51:H51"/>
    <mergeCell ref="A52:D52"/>
    <mergeCell ref="G52:H52"/>
    <mergeCell ref="A49:D49"/>
    <mergeCell ref="E49:F50"/>
    <mergeCell ref="G49:H49"/>
    <mergeCell ref="A50:D50"/>
    <mergeCell ref="G50:H50"/>
    <mergeCell ref="A39:A48"/>
    <mergeCell ref="B39:B43"/>
    <mergeCell ref="C39:H39"/>
    <mergeCell ref="D40:G40"/>
    <mergeCell ref="D41:G41"/>
    <mergeCell ref="D42:G42"/>
    <mergeCell ref="D43:G43"/>
    <mergeCell ref="B44:B48"/>
    <mergeCell ref="C44:H44"/>
    <mergeCell ref="D45:G45"/>
    <mergeCell ref="D46:G46"/>
    <mergeCell ref="D47:G47"/>
    <mergeCell ref="D48:G48"/>
    <mergeCell ref="B33:B38"/>
    <mergeCell ref="C33:H33"/>
    <mergeCell ref="C34:H34"/>
    <mergeCell ref="C35:H35"/>
    <mergeCell ref="C36:H36"/>
    <mergeCell ref="C37:H37"/>
    <mergeCell ref="C38:H38"/>
    <mergeCell ref="B27:B32"/>
    <mergeCell ref="C27:H27"/>
    <mergeCell ref="C28:H28"/>
    <mergeCell ref="C29:H29"/>
    <mergeCell ref="C30:H30"/>
    <mergeCell ref="C31:H31"/>
    <mergeCell ref="C32:H32"/>
    <mergeCell ref="B21:B26"/>
    <mergeCell ref="C21:H21"/>
    <mergeCell ref="C22:H22"/>
    <mergeCell ref="C23:H23"/>
    <mergeCell ref="C24:H24"/>
    <mergeCell ref="C25:H25"/>
    <mergeCell ref="C26:H26"/>
    <mergeCell ref="C16:H16"/>
    <mergeCell ref="C17:H17"/>
    <mergeCell ref="C18:H18"/>
    <mergeCell ref="C19:H19"/>
    <mergeCell ref="C20:H20"/>
    <mergeCell ref="A3:A38"/>
    <mergeCell ref="B3:G3"/>
    <mergeCell ref="B4:H4"/>
    <mergeCell ref="B5:H5"/>
    <mergeCell ref="B6:H6"/>
    <mergeCell ref="B7:H7"/>
    <mergeCell ref="B8:H8"/>
    <mergeCell ref="B9:B14"/>
    <mergeCell ref="C9:H9"/>
    <mergeCell ref="C10:H10"/>
    <mergeCell ref="C11:H11"/>
    <mergeCell ref="C12:H12"/>
    <mergeCell ref="C13:H13"/>
    <mergeCell ref="C14:H14"/>
    <mergeCell ref="B15:B20"/>
    <mergeCell ref="C15:H15"/>
  </mergeCells>
  <phoneticPr fontId="2"/>
  <pageMargins left="0.59055118110236227" right="0.59055118110236227" top="0.47244094488188981" bottom="0.39370078740157483" header="0.39370078740157483" footer="0.39370078740157483"/>
  <pageSetup paperSize="9" scale="70" pageOrder="overThenDown" orientation="portrait" blackAndWhite="1" r:id="rId1"/>
  <headerFooter alignWithMargins="0">
    <oddHeader>&amp;R&amp;12－特別支援学校－</oddHeader>
    <oddFooter>&amp;C&amp;16 35</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R41"/>
  <sheetViews>
    <sheetView showGridLines="0" view="pageBreakPreview" zoomScale="80" zoomScaleNormal="100" zoomScaleSheetLayoutView="80" workbookViewId="0">
      <pane xSplit="9" ySplit="3" topLeftCell="J19" activePane="bottomRight" state="frozen"/>
      <selection activeCell="AO22" sqref="AO22"/>
      <selection pane="topRight" activeCell="AO22" sqref="AO22"/>
      <selection pane="bottomLeft" activeCell="AO22" sqref="AO22"/>
      <selection pane="bottomRight" activeCell="W12" sqref="W12"/>
    </sheetView>
  </sheetViews>
  <sheetFormatPr defaultColWidth="9" defaultRowHeight="13.5"/>
  <cols>
    <col min="1" max="2" width="3.625" style="312" customWidth="1"/>
    <col min="3" max="4" width="3.75" style="320" customWidth="1"/>
    <col min="5" max="5" width="16.25" style="320" customWidth="1"/>
    <col min="6" max="6" width="3.75" style="320" customWidth="1"/>
    <col min="7" max="9" width="11.125" style="312" customWidth="1"/>
    <col min="10" max="15" width="11.125" style="320" customWidth="1"/>
    <col min="16" max="16" width="9" style="312" customWidth="1"/>
    <col min="17" max="18" width="9" style="312"/>
    <col min="19" max="16384" width="9" style="108"/>
  </cols>
  <sheetData>
    <row r="1" spans="1:15" ht="15.75" customHeight="1" thickBot="1">
      <c r="A1" s="757"/>
    </row>
    <row r="2" spans="1:15" ht="29.45" customHeight="1">
      <c r="A2" s="3442" t="s">
        <v>2068</v>
      </c>
      <c r="B2" s="3302"/>
      <c r="C2" s="3302"/>
      <c r="D2" s="3302"/>
      <c r="E2" s="3302"/>
      <c r="F2" s="3303"/>
      <c r="G2" s="3794" t="s">
        <v>1630</v>
      </c>
      <c r="H2" s="3795"/>
      <c r="I2" s="3959"/>
      <c r="J2" s="3267" t="s">
        <v>2921</v>
      </c>
      <c r="K2" s="3267"/>
      <c r="L2" s="3268"/>
      <c r="M2" s="3266" t="s">
        <v>1469</v>
      </c>
      <c r="N2" s="3267"/>
      <c r="O2" s="3271"/>
    </row>
    <row r="3" spans="1:15" ht="29.45" customHeight="1">
      <c r="A3" s="3446"/>
      <c r="B3" s="3304"/>
      <c r="C3" s="3304"/>
      <c r="D3" s="3304"/>
      <c r="E3" s="3304"/>
      <c r="F3" s="3305"/>
      <c r="G3" s="789" t="s">
        <v>1239</v>
      </c>
      <c r="H3" s="789" t="s">
        <v>2918</v>
      </c>
      <c r="I3" s="1140" t="s">
        <v>2920</v>
      </c>
      <c r="J3" s="719" t="s">
        <v>1239</v>
      </c>
      <c r="K3" s="1078" t="s">
        <v>2918</v>
      </c>
      <c r="L3" s="1080" t="s">
        <v>2920</v>
      </c>
      <c r="M3" s="723" t="s">
        <v>1239</v>
      </c>
      <c r="N3" s="1078" t="s">
        <v>2918</v>
      </c>
      <c r="O3" s="726" t="s">
        <v>2920</v>
      </c>
    </row>
    <row r="4" spans="1:15" ht="29.45" customHeight="1">
      <c r="A4" s="3966" t="s">
        <v>3049</v>
      </c>
      <c r="B4" s="3704"/>
      <c r="C4" s="4238" t="s">
        <v>1239</v>
      </c>
      <c r="D4" s="4239"/>
      <c r="E4" s="4239"/>
      <c r="F4" s="4239"/>
      <c r="G4" s="393">
        <f t="shared" ref="G4:O4" si="0">SUM(G5:G8)</f>
        <v>668</v>
      </c>
      <c r="H4" s="393">
        <f>SUM(H5:H8)</f>
        <v>466</v>
      </c>
      <c r="I4" s="394">
        <f t="shared" si="0"/>
        <v>202</v>
      </c>
      <c r="J4" s="395">
        <f t="shared" si="0"/>
        <v>23</v>
      </c>
      <c r="K4" s="396">
        <f t="shared" si="0"/>
        <v>17</v>
      </c>
      <c r="L4" s="399">
        <f t="shared" si="0"/>
        <v>6</v>
      </c>
      <c r="M4" s="397">
        <f t="shared" si="0"/>
        <v>645</v>
      </c>
      <c r="N4" s="396">
        <f t="shared" si="0"/>
        <v>449</v>
      </c>
      <c r="O4" s="349">
        <f t="shared" si="0"/>
        <v>196</v>
      </c>
    </row>
    <row r="5" spans="1:15" ht="29.45" customHeight="1">
      <c r="A5" s="3705"/>
      <c r="B5" s="3706"/>
      <c r="C5" s="879"/>
      <c r="D5" s="3344" t="s">
        <v>868</v>
      </c>
      <c r="E5" s="3344"/>
      <c r="F5" s="880"/>
      <c r="G5" s="401">
        <f>H5+I5</f>
        <v>523</v>
      </c>
      <c r="H5" s="401">
        <f>K5+N5</f>
        <v>362</v>
      </c>
      <c r="I5" s="402">
        <f t="shared" ref="H5:I8" si="1">L5+O5</f>
        <v>161</v>
      </c>
      <c r="J5" s="403">
        <f>K5+L5</f>
        <v>23</v>
      </c>
      <c r="K5" s="404">
        <v>17</v>
      </c>
      <c r="L5" s="770">
        <v>6</v>
      </c>
      <c r="M5" s="405">
        <f>N5+O5</f>
        <v>500</v>
      </c>
      <c r="N5" s="404">
        <v>345</v>
      </c>
      <c r="O5" s="408">
        <v>155</v>
      </c>
    </row>
    <row r="6" spans="1:15" ht="29.45" customHeight="1">
      <c r="A6" s="3705"/>
      <c r="B6" s="3706"/>
      <c r="C6" s="827"/>
      <c r="D6" s="3351" t="s">
        <v>553</v>
      </c>
      <c r="E6" s="3351"/>
      <c r="F6" s="274"/>
      <c r="G6" s="409">
        <f>H6+I6</f>
        <v>139</v>
      </c>
      <c r="H6" s="409">
        <f t="shared" si="1"/>
        <v>100</v>
      </c>
      <c r="I6" s="410">
        <f t="shared" si="1"/>
        <v>39</v>
      </c>
      <c r="J6" s="411">
        <f>K6+L6</f>
        <v>0</v>
      </c>
      <c r="K6" s="412">
        <v>0</v>
      </c>
      <c r="L6" s="502">
        <v>0</v>
      </c>
      <c r="M6" s="413">
        <f>N6+O6</f>
        <v>139</v>
      </c>
      <c r="N6" s="412">
        <v>100</v>
      </c>
      <c r="O6" s="375">
        <v>39</v>
      </c>
    </row>
    <row r="7" spans="1:15" ht="29.45" customHeight="1">
      <c r="A7" s="3705"/>
      <c r="B7" s="3706"/>
      <c r="C7" s="827"/>
      <c r="D7" s="3351" t="s">
        <v>1430</v>
      </c>
      <c r="E7" s="3351"/>
      <c r="F7" s="274"/>
      <c r="G7" s="409">
        <f>H7+I7</f>
        <v>3</v>
      </c>
      <c r="H7" s="409">
        <f t="shared" si="1"/>
        <v>3</v>
      </c>
      <c r="I7" s="410">
        <f t="shared" si="1"/>
        <v>0</v>
      </c>
      <c r="J7" s="411">
        <f>K7+L7</f>
        <v>0</v>
      </c>
      <c r="K7" s="412">
        <v>0</v>
      </c>
      <c r="L7" s="502">
        <v>0</v>
      </c>
      <c r="M7" s="413">
        <f>N7+O7</f>
        <v>3</v>
      </c>
      <c r="N7" s="412">
        <v>3</v>
      </c>
      <c r="O7" s="375">
        <v>0</v>
      </c>
    </row>
    <row r="8" spans="1:15" ht="29.45" customHeight="1">
      <c r="A8" s="3707"/>
      <c r="B8" s="3708"/>
      <c r="C8" s="828"/>
      <c r="D8" s="3358" t="s">
        <v>626</v>
      </c>
      <c r="E8" s="3358"/>
      <c r="F8" s="278"/>
      <c r="G8" s="635">
        <f>H8+I8</f>
        <v>3</v>
      </c>
      <c r="H8" s="635">
        <f t="shared" si="1"/>
        <v>1</v>
      </c>
      <c r="I8" s="636">
        <f t="shared" si="1"/>
        <v>2</v>
      </c>
      <c r="J8" s="639">
        <f>K8+L8</f>
        <v>0</v>
      </c>
      <c r="K8" s="638">
        <v>0</v>
      </c>
      <c r="L8" s="785">
        <v>0</v>
      </c>
      <c r="M8" s="640">
        <f>N8+O8</f>
        <v>3</v>
      </c>
      <c r="N8" s="638">
        <v>1</v>
      </c>
      <c r="O8" s="365">
        <v>2</v>
      </c>
    </row>
    <row r="9" spans="1:15" ht="29.45" customHeight="1">
      <c r="A9" s="3966" t="s">
        <v>4795</v>
      </c>
      <c r="B9" s="3704"/>
      <c r="C9" s="3804" t="s">
        <v>1701</v>
      </c>
      <c r="D9" s="3704"/>
      <c r="E9" s="4238" t="s">
        <v>1239</v>
      </c>
      <c r="F9" s="4236"/>
      <c r="G9" s="393">
        <f t="shared" ref="G9:O9" si="2">SUM(G10:G12)</f>
        <v>665</v>
      </c>
      <c r="H9" s="393">
        <f t="shared" si="2"/>
        <v>463</v>
      </c>
      <c r="I9" s="394">
        <f t="shared" si="2"/>
        <v>202</v>
      </c>
      <c r="J9" s="395">
        <f t="shared" si="2"/>
        <v>23</v>
      </c>
      <c r="K9" s="396">
        <f t="shared" si="2"/>
        <v>17</v>
      </c>
      <c r="L9" s="399">
        <f t="shared" si="2"/>
        <v>6</v>
      </c>
      <c r="M9" s="397">
        <f t="shared" si="2"/>
        <v>642</v>
      </c>
      <c r="N9" s="396">
        <f t="shared" si="2"/>
        <v>446</v>
      </c>
      <c r="O9" s="349">
        <f t="shared" si="2"/>
        <v>196</v>
      </c>
    </row>
    <row r="10" spans="1:15" ht="29.45" customHeight="1">
      <c r="A10" s="3705"/>
      <c r="B10" s="3706"/>
      <c r="C10" s="3805"/>
      <c r="D10" s="3706"/>
      <c r="E10" s="4240" t="s">
        <v>3044</v>
      </c>
      <c r="F10" s="4241"/>
      <c r="G10" s="401">
        <f>H10+I10</f>
        <v>523</v>
      </c>
      <c r="H10" s="401">
        <f t="shared" ref="H10:I13" si="3">K10+N10</f>
        <v>362</v>
      </c>
      <c r="I10" s="402">
        <f t="shared" si="3"/>
        <v>161</v>
      </c>
      <c r="J10" s="403">
        <f>K10+L10</f>
        <v>23</v>
      </c>
      <c r="K10" s="404">
        <v>17</v>
      </c>
      <c r="L10" s="770">
        <v>6</v>
      </c>
      <c r="M10" s="405">
        <f>N10+O10</f>
        <v>500</v>
      </c>
      <c r="N10" s="404">
        <v>345</v>
      </c>
      <c r="O10" s="408">
        <v>155</v>
      </c>
    </row>
    <row r="11" spans="1:15" ht="29.45" customHeight="1">
      <c r="A11" s="3705"/>
      <c r="B11" s="3706"/>
      <c r="C11" s="3805"/>
      <c r="D11" s="3706"/>
      <c r="E11" s="4242" t="s">
        <v>3043</v>
      </c>
      <c r="F11" s="3444"/>
      <c r="G11" s="409">
        <f>H11+I11</f>
        <v>139</v>
      </c>
      <c r="H11" s="409">
        <f t="shared" si="3"/>
        <v>100</v>
      </c>
      <c r="I11" s="410">
        <f t="shared" si="3"/>
        <v>39</v>
      </c>
      <c r="J11" s="411">
        <f>K11+L11</f>
        <v>0</v>
      </c>
      <c r="K11" s="412">
        <v>0</v>
      </c>
      <c r="L11" s="502">
        <v>0</v>
      </c>
      <c r="M11" s="413">
        <f>N11+O11</f>
        <v>139</v>
      </c>
      <c r="N11" s="412">
        <v>100</v>
      </c>
      <c r="O11" s="375">
        <v>39</v>
      </c>
    </row>
    <row r="12" spans="1:15" ht="29.45" customHeight="1">
      <c r="A12" s="3705"/>
      <c r="B12" s="3706"/>
      <c r="C12" s="3806"/>
      <c r="D12" s="3708"/>
      <c r="E12" s="3307" t="s">
        <v>626</v>
      </c>
      <c r="F12" s="3304"/>
      <c r="G12" s="409">
        <f>H12+I12</f>
        <v>3</v>
      </c>
      <c r="H12" s="409">
        <f t="shared" si="3"/>
        <v>1</v>
      </c>
      <c r="I12" s="410">
        <f t="shared" si="3"/>
        <v>2</v>
      </c>
      <c r="J12" s="411">
        <f>K12+L12</f>
        <v>0</v>
      </c>
      <c r="K12" s="412">
        <v>0</v>
      </c>
      <c r="L12" s="502">
        <v>0</v>
      </c>
      <c r="M12" s="413">
        <f>N12+O12</f>
        <v>3</v>
      </c>
      <c r="N12" s="412">
        <v>1</v>
      </c>
      <c r="O12" s="375">
        <v>2</v>
      </c>
    </row>
    <row r="13" spans="1:15" ht="29.45" customHeight="1">
      <c r="A13" s="3707"/>
      <c r="B13" s="3708"/>
      <c r="C13" s="4243" t="s">
        <v>2162</v>
      </c>
      <c r="D13" s="4244"/>
      <c r="E13" s="3313" t="s">
        <v>3045</v>
      </c>
      <c r="F13" s="3392"/>
      <c r="G13" s="830">
        <f>H13+I13</f>
        <v>3</v>
      </c>
      <c r="H13" s="830">
        <f t="shared" si="3"/>
        <v>3</v>
      </c>
      <c r="I13" s="1016">
        <f t="shared" si="3"/>
        <v>0</v>
      </c>
      <c r="J13" s="703">
        <f>K13+L13</f>
        <v>0</v>
      </c>
      <c r="K13" s="1017">
        <v>0</v>
      </c>
      <c r="L13" s="784">
        <v>0</v>
      </c>
      <c r="M13" s="704">
        <f>N13+O13</f>
        <v>3</v>
      </c>
      <c r="N13" s="1017">
        <v>3</v>
      </c>
      <c r="O13" s="861">
        <v>0</v>
      </c>
    </row>
    <row r="14" spans="1:15" ht="29.45" customHeight="1">
      <c r="A14" s="3966" t="s">
        <v>4994</v>
      </c>
      <c r="B14" s="3704"/>
      <c r="C14" s="4238" t="s">
        <v>1239</v>
      </c>
      <c r="D14" s="4239"/>
      <c r="E14" s="4239"/>
      <c r="F14" s="4239"/>
      <c r="G14" s="393">
        <f t="shared" ref="G14:O14" si="4">SUM(G15:G17)</f>
        <v>204</v>
      </c>
      <c r="H14" s="393">
        <f t="shared" si="4"/>
        <v>143</v>
      </c>
      <c r="I14" s="394">
        <f t="shared" si="4"/>
        <v>61</v>
      </c>
      <c r="J14" s="395">
        <f t="shared" si="4"/>
        <v>7</v>
      </c>
      <c r="K14" s="396">
        <f t="shared" si="4"/>
        <v>6</v>
      </c>
      <c r="L14" s="399">
        <f t="shared" si="4"/>
        <v>1</v>
      </c>
      <c r="M14" s="397">
        <f t="shared" si="4"/>
        <v>197</v>
      </c>
      <c r="N14" s="396">
        <f t="shared" si="4"/>
        <v>137</v>
      </c>
      <c r="O14" s="349">
        <f t="shared" si="4"/>
        <v>60</v>
      </c>
    </row>
    <row r="15" spans="1:15" ht="29.45" customHeight="1">
      <c r="A15" s="3705"/>
      <c r="B15" s="3706"/>
      <c r="C15" s="879"/>
      <c r="D15" s="3344" t="s">
        <v>868</v>
      </c>
      <c r="E15" s="3344"/>
      <c r="F15" s="880"/>
      <c r="G15" s="401">
        <f>H15+I15</f>
        <v>160</v>
      </c>
      <c r="H15" s="401">
        <f t="shared" ref="H15:I17" si="5">K15+N15</f>
        <v>113</v>
      </c>
      <c r="I15" s="402">
        <f t="shared" si="5"/>
        <v>47</v>
      </c>
      <c r="J15" s="403">
        <f>K15+L15</f>
        <v>7</v>
      </c>
      <c r="K15" s="404">
        <v>6</v>
      </c>
      <c r="L15" s="770">
        <v>1</v>
      </c>
      <c r="M15" s="405">
        <f>N15+O15</f>
        <v>153</v>
      </c>
      <c r="N15" s="404">
        <v>107</v>
      </c>
      <c r="O15" s="408">
        <v>46</v>
      </c>
    </row>
    <row r="16" spans="1:15" ht="29.45" customHeight="1">
      <c r="A16" s="3705"/>
      <c r="B16" s="3706"/>
      <c r="C16" s="827"/>
      <c r="D16" s="3351" t="s">
        <v>553</v>
      </c>
      <c r="E16" s="3351"/>
      <c r="F16" s="274"/>
      <c r="G16" s="409">
        <f>H16+I16</f>
        <v>43</v>
      </c>
      <c r="H16" s="409">
        <f t="shared" si="5"/>
        <v>30</v>
      </c>
      <c r="I16" s="410">
        <f t="shared" si="5"/>
        <v>13</v>
      </c>
      <c r="J16" s="411">
        <f>K16+L16</f>
        <v>0</v>
      </c>
      <c r="K16" s="412">
        <v>0</v>
      </c>
      <c r="L16" s="502">
        <v>0</v>
      </c>
      <c r="M16" s="413">
        <f>N16+O16</f>
        <v>43</v>
      </c>
      <c r="N16" s="412">
        <v>30</v>
      </c>
      <c r="O16" s="375">
        <v>13</v>
      </c>
    </row>
    <row r="17" spans="1:15" ht="29.45" customHeight="1">
      <c r="A17" s="3707"/>
      <c r="B17" s="3708"/>
      <c r="C17" s="828"/>
      <c r="D17" s="3358" t="s">
        <v>626</v>
      </c>
      <c r="E17" s="3358"/>
      <c r="F17" s="274"/>
      <c r="G17" s="635">
        <f>H17+I17</f>
        <v>1</v>
      </c>
      <c r="H17" s="635">
        <f t="shared" si="5"/>
        <v>0</v>
      </c>
      <c r="I17" s="636">
        <f t="shared" si="5"/>
        <v>1</v>
      </c>
      <c r="J17" s="639">
        <f>K17+L17</f>
        <v>0</v>
      </c>
      <c r="K17" s="638">
        <v>0</v>
      </c>
      <c r="L17" s="785">
        <v>0</v>
      </c>
      <c r="M17" s="640">
        <f>N17+O17</f>
        <v>1</v>
      </c>
      <c r="N17" s="638">
        <v>0</v>
      </c>
      <c r="O17" s="365">
        <v>1</v>
      </c>
    </row>
    <row r="18" spans="1:15" ht="29.45" customHeight="1">
      <c r="A18" s="3703" t="s">
        <v>2915</v>
      </c>
      <c r="B18" s="3704"/>
      <c r="C18" s="4238" t="s">
        <v>1239</v>
      </c>
      <c r="D18" s="4239"/>
      <c r="E18" s="4239"/>
      <c r="F18" s="4239"/>
      <c r="G18" s="393">
        <f t="shared" ref="G18:O18" si="6">SUM(G19:G29)</f>
        <v>1098</v>
      </c>
      <c r="H18" s="393">
        <f t="shared" si="6"/>
        <v>402</v>
      </c>
      <c r="I18" s="394">
        <f t="shared" si="6"/>
        <v>696</v>
      </c>
      <c r="J18" s="395">
        <f t="shared" si="6"/>
        <v>30</v>
      </c>
      <c r="K18" s="396">
        <f t="shared" si="6"/>
        <v>12</v>
      </c>
      <c r="L18" s="399">
        <f t="shared" si="6"/>
        <v>18</v>
      </c>
      <c r="M18" s="397">
        <f t="shared" si="6"/>
        <v>1068</v>
      </c>
      <c r="N18" s="396">
        <f t="shared" si="6"/>
        <v>390</v>
      </c>
      <c r="O18" s="349">
        <f t="shared" si="6"/>
        <v>678</v>
      </c>
    </row>
    <row r="19" spans="1:15" ht="29.45" customHeight="1">
      <c r="A19" s="3705"/>
      <c r="B19" s="3706"/>
      <c r="C19" s="879"/>
      <c r="D19" s="3344" t="s">
        <v>475</v>
      </c>
      <c r="E19" s="3344"/>
      <c r="F19" s="880"/>
      <c r="G19" s="401">
        <f t="shared" ref="G19:G29" si="7">H19+I19</f>
        <v>19</v>
      </c>
      <c r="H19" s="401">
        <f t="shared" ref="H19:I29" si="8">K19+N19</f>
        <v>14</v>
      </c>
      <c r="I19" s="402">
        <f t="shared" si="8"/>
        <v>5</v>
      </c>
      <c r="J19" s="403">
        <f t="shared" ref="J19:J29" si="9">K19+L19</f>
        <v>0</v>
      </c>
      <c r="K19" s="404">
        <v>0</v>
      </c>
      <c r="L19" s="770">
        <v>0</v>
      </c>
      <c r="M19" s="405">
        <f t="shared" ref="M19:M29" si="10">N19+O19</f>
        <v>19</v>
      </c>
      <c r="N19" s="404">
        <v>14</v>
      </c>
      <c r="O19" s="408">
        <v>5</v>
      </c>
    </row>
    <row r="20" spans="1:15" ht="29.45" customHeight="1">
      <c r="A20" s="3705"/>
      <c r="B20" s="3706"/>
      <c r="C20" s="827"/>
      <c r="D20" s="3351" t="s">
        <v>1202</v>
      </c>
      <c r="E20" s="3351"/>
      <c r="F20" s="274"/>
      <c r="G20" s="409">
        <f t="shared" si="7"/>
        <v>0</v>
      </c>
      <c r="H20" s="409">
        <f t="shared" si="8"/>
        <v>0</v>
      </c>
      <c r="I20" s="410">
        <f t="shared" si="8"/>
        <v>0</v>
      </c>
      <c r="J20" s="411">
        <f t="shared" si="9"/>
        <v>0</v>
      </c>
      <c r="K20" s="412">
        <v>0</v>
      </c>
      <c r="L20" s="502">
        <v>0</v>
      </c>
      <c r="M20" s="413">
        <f t="shared" si="10"/>
        <v>0</v>
      </c>
      <c r="N20" s="412">
        <v>0</v>
      </c>
      <c r="O20" s="375">
        <v>0</v>
      </c>
    </row>
    <row r="21" spans="1:15" ht="29.45" customHeight="1">
      <c r="A21" s="3705"/>
      <c r="B21" s="3706"/>
      <c r="C21" s="827"/>
      <c r="D21" s="3351" t="s">
        <v>221</v>
      </c>
      <c r="E21" s="3351"/>
      <c r="F21" s="274"/>
      <c r="G21" s="409">
        <f t="shared" si="7"/>
        <v>26</v>
      </c>
      <c r="H21" s="409">
        <f t="shared" si="8"/>
        <v>19</v>
      </c>
      <c r="I21" s="410">
        <f t="shared" si="8"/>
        <v>7</v>
      </c>
      <c r="J21" s="411">
        <f t="shared" si="9"/>
        <v>1</v>
      </c>
      <c r="K21" s="412">
        <v>0</v>
      </c>
      <c r="L21" s="502">
        <v>1</v>
      </c>
      <c r="M21" s="413">
        <f t="shared" si="10"/>
        <v>25</v>
      </c>
      <c r="N21" s="412">
        <v>19</v>
      </c>
      <c r="O21" s="375">
        <v>6</v>
      </c>
    </row>
    <row r="22" spans="1:15" ht="29.45" customHeight="1">
      <c r="A22" s="3705"/>
      <c r="B22" s="3706"/>
      <c r="C22" s="827"/>
      <c r="D22" s="3351" t="s">
        <v>882</v>
      </c>
      <c r="E22" s="3351"/>
      <c r="F22" s="274"/>
      <c r="G22" s="409">
        <f t="shared" si="7"/>
        <v>0</v>
      </c>
      <c r="H22" s="409">
        <f t="shared" si="8"/>
        <v>0</v>
      </c>
      <c r="I22" s="410">
        <f t="shared" si="8"/>
        <v>0</v>
      </c>
      <c r="J22" s="411">
        <f t="shared" si="9"/>
        <v>0</v>
      </c>
      <c r="K22" s="412">
        <v>0</v>
      </c>
      <c r="L22" s="502">
        <v>0</v>
      </c>
      <c r="M22" s="413">
        <f t="shared" si="10"/>
        <v>0</v>
      </c>
      <c r="N22" s="412">
        <v>0</v>
      </c>
      <c r="O22" s="375">
        <v>0</v>
      </c>
    </row>
    <row r="23" spans="1:15" ht="29.45" customHeight="1">
      <c r="A23" s="3705"/>
      <c r="B23" s="3706"/>
      <c r="C23" s="827"/>
      <c r="D23" s="3351" t="s">
        <v>1198</v>
      </c>
      <c r="E23" s="3351"/>
      <c r="F23" s="274"/>
      <c r="G23" s="409">
        <f t="shared" si="7"/>
        <v>0</v>
      </c>
      <c r="H23" s="409">
        <f t="shared" si="8"/>
        <v>0</v>
      </c>
      <c r="I23" s="410">
        <f t="shared" si="8"/>
        <v>0</v>
      </c>
      <c r="J23" s="411">
        <f t="shared" si="9"/>
        <v>0</v>
      </c>
      <c r="K23" s="412">
        <v>0</v>
      </c>
      <c r="L23" s="502">
        <v>0</v>
      </c>
      <c r="M23" s="413">
        <f t="shared" si="10"/>
        <v>0</v>
      </c>
      <c r="N23" s="412">
        <v>0</v>
      </c>
      <c r="O23" s="375">
        <v>0</v>
      </c>
    </row>
    <row r="24" spans="1:15" ht="29.45" customHeight="1">
      <c r="A24" s="3705"/>
      <c r="B24" s="3706"/>
      <c r="C24" s="827"/>
      <c r="D24" s="3351" t="s">
        <v>2939</v>
      </c>
      <c r="E24" s="3351"/>
      <c r="F24" s="274"/>
      <c r="G24" s="409">
        <f t="shared" si="7"/>
        <v>845</v>
      </c>
      <c r="H24" s="409">
        <f t="shared" si="8"/>
        <v>304</v>
      </c>
      <c r="I24" s="410">
        <f t="shared" si="8"/>
        <v>541</v>
      </c>
      <c r="J24" s="411">
        <f t="shared" si="9"/>
        <v>27</v>
      </c>
      <c r="K24" s="412">
        <v>12</v>
      </c>
      <c r="L24" s="502">
        <v>15</v>
      </c>
      <c r="M24" s="413">
        <f t="shared" si="10"/>
        <v>818</v>
      </c>
      <c r="N24" s="412">
        <v>292</v>
      </c>
      <c r="O24" s="375">
        <v>526</v>
      </c>
    </row>
    <row r="25" spans="1:15" ht="29.45" customHeight="1">
      <c r="A25" s="3705"/>
      <c r="B25" s="3706"/>
      <c r="C25" s="827"/>
      <c r="D25" s="3351" t="s">
        <v>2640</v>
      </c>
      <c r="E25" s="3351"/>
      <c r="F25" s="274"/>
      <c r="G25" s="409">
        <f t="shared" si="7"/>
        <v>0</v>
      </c>
      <c r="H25" s="409">
        <f t="shared" si="8"/>
        <v>0</v>
      </c>
      <c r="I25" s="410">
        <f t="shared" si="8"/>
        <v>0</v>
      </c>
      <c r="J25" s="411">
        <f t="shared" si="9"/>
        <v>0</v>
      </c>
      <c r="K25" s="412">
        <v>0</v>
      </c>
      <c r="L25" s="502">
        <v>0</v>
      </c>
      <c r="M25" s="413">
        <f t="shared" si="10"/>
        <v>0</v>
      </c>
      <c r="N25" s="412">
        <v>0</v>
      </c>
      <c r="O25" s="375">
        <v>0</v>
      </c>
    </row>
    <row r="26" spans="1:15" ht="29.45" customHeight="1">
      <c r="A26" s="3705"/>
      <c r="B26" s="3706"/>
      <c r="C26" s="827"/>
      <c r="D26" s="3351" t="s">
        <v>1197</v>
      </c>
      <c r="E26" s="3351"/>
      <c r="F26" s="274"/>
      <c r="G26" s="409">
        <f t="shared" si="7"/>
        <v>26</v>
      </c>
      <c r="H26" s="409">
        <f t="shared" si="8"/>
        <v>1</v>
      </c>
      <c r="I26" s="410">
        <f t="shared" si="8"/>
        <v>25</v>
      </c>
      <c r="J26" s="411">
        <f t="shared" si="9"/>
        <v>1</v>
      </c>
      <c r="K26" s="412">
        <v>0</v>
      </c>
      <c r="L26" s="502">
        <v>1</v>
      </c>
      <c r="M26" s="413">
        <f t="shared" si="10"/>
        <v>25</v>
      </c>
      <c r="N26" s="412">
        <v>1</v>
      </c>
      <c r="O26" s="375">
        <v>24</v>
      </c>
    </row>
    <row r="27" spans="1:15" ht="29.45" customHeight="1">
      <c r="A27" s="3705"/>
      <c r="B27" s="3706"/>
      <c r="C27" s="827"/>
      <c r="D27" s="3351" t="s">
        <v>2940</v>
      </c>
      <c r="E27" s="3351"/>
      <c r="F27" s="274"/>
      <c r="G27" s="409">
        <f t="shared" si="7"/>
        <v>4</v>
      </c>
      <c r="H27" s="409">
        <f t="shared" si="8"/>
        <v>0</v>
      </c>
      <c r="I27" s="410">
        <f t="shared" si="8"/>
        <v>4</v>
      </c>
      <c r="J27" s="411">
        <f t="shared" si="9"/>
        <v>0</v>
      </c>
      <c r="K27" s="412">
        <v>0</v>
      </c>
      <c r="L27" s="502">
        <v>0</v>
      </c>
      <c r="M27" s="413">
        <f t="shared" si="10"/>
        <v>4</v>
      </c>
      <c r="N27" s="412">
        <v>0</v>
      </c>
      <c r="O27" s="375">
        <v>4</v>
      </c>
    </row>
    <row r="28" spans="1:15" ht="29.45" customHeight="1">
      <c r="A28" s="3705"/>
      <c r="B28" s="3706"/>
      <c r="C28" s="827"/>
      <c r="D28" s="3351" t="s">
        <v>1732</v>
      </c>
      <c r="E28" s="3351"/>
      <c r="F28" s="274"/>
      <c r="G28" s="409">
        <f t="shared" si="7"/>
        <v>4</v>
      </c>
      <c r="H28" s="409">
        <f t="shared" si="8"/>
        <v>0</v>
      </c>
      <c r="I28" s="410">
        <f t="shared" si="8"/>
        <v>4</v>
      </c>
      <c r="J28" s="411">
        <f t="shared" si="9"/>
        <v>1</v>
      </c>
      <c r="K28" s="412">
        <v>0</v>
      </c>
      <c r="L28" s="502">
        <v>1</v>
      </c>
      <c r="M28" s="413">
        <f t="shared" si="10"/>
        <v>3</v>
      </c>
      <c r="N28" s="412">
        <v>0</v>
      </c>
      <c r="O28" s="375">
        <v>3</v>
      </c>
    </row>
    <row r="29" spans="1:15" ht="29.45" customHeight="1">
      <c r="A29" s="3707"/>
      <c r="B29" s="3708"/>
      <c r="C29" s="828"/>
      <c r="D29" s="3358" t="s">
        <v>2941</v>
      </c>
      <c r="E29" s="3358"/>
      <c r="F29" s="274"/>
      <c r="G29" s="635">
        <f t="shared" si="7"/>
        <v>174</v>
      </c>
      <c r="H29" s="635">
        <f t="shared" si="8"/>
        <v>64</v>
      </c>
      <c r="I29" s="636">
        <f t="shared" si="8"/>
        <v>110</v>
      </c>
      <c r="J29" s="639">
        <f t="shared" si="9"/>
        <v>0</v>
      </c>
      <c r="K29" s="638">
        <v>0</v>
      </c>
      <c r="L29" s="785">
        <v>0</v>
      </c>
      <c r="M29" s="640">
        <f t="shared" si="10"/>
        <v>174</v>
      </c>
      <c r="N29" s="638">
        <v>64</v>
      </c>
      <c r="O29" s="365">
        <v>110</v>
      </c>
    </row>
    <row r="30" spans="1:15" ht="29.45" customHeight="1">
      <c r="A30" s="3703" t="s">
        <v>2943</v>
      </c>
      <c r="B30" s="3704"/>
      <c r="C30" s="4238" t="s">
        <v>1239</v>
      </c>
      <c r="D30" s="4239"/>
      <c r="E30" s="4239"/>
      <c r="F30" s="4239"/>
      <c r="G30" s="393">
        <f t="shared" ref="G30:O30" si="11">SUM(G31:G41)</f>
        <v>35</v>
      </c>
      <c r="H30" s="393">
        <f t="shared" si="11"/>
        <v>10</v>
      </c>
      <c r="I30" s="394">
        <f t="shared" si="11"/>
        <v>25</v>
      </c>
      <c r="J30" s="395">
        <f t="shared" si="11"/>
        <v>2</v>
      </c>
      <c r="K30" s="396">
        <f t="shared" si="11"/>
        <v>1</v>
      </c>
      <c r="L30" s="399">
        <f t="shared" si="11"/>
        <v>1</v>
      </c>
      <c r="M30" s="397">
        <f t="shared" si="11"/>
        <v>33</v>
      </c>
      <c r="N30" s="478">
        <f t="shared" si="11"/>
        <v>9</v>
      </c>
      <c r="O30" s="367">
        <f t="shared" si="11"/>
        <v>24</v>
      </c>
    </row>
    <row r="31" spans="1:15" ht="29.45" customHeight="1">
      <c r="A31" s="3705"/>
      <c r="B31" s="3706"/>
      <c r="C31" s="879"/>
      <c r="D31" s="3344" t="s">
        <v>475</v>
      </c>
      <c r="E31" s="3344"/>
      <c r="F31" s="880"/>
      <c r="G31" s="621">
        <f t="shared" ref="G31:G41" si="12">H31+I31</f>
        <v>2</v>
      </c>
      <c r="H31" s="401">
        <f t="shared" ref="H31:I41" si="13">K31+N31</f>
        <v>1</v>
      </c>
      <c r="I31" s="402">
        <f t="shared" si="13"/>
        <v>1</v>
      </c>
      <c r="J31" s="403">
        <f t="shared" ref="J31:J41" si="14">K31+L31</f>
        <v>1</v>
      </c>
      <c r="K31" s="404">
        <v>1</v>
      </c>
      <c r="L31" s="770">
        <v>0</v>
      </c>
      <c r="M31" s="405">
        <f t="shared" ref="M31:M41" si="15">N31+O31</f>
        <v>1</v>
      </c>
      <c r="N31" s="404">
        <v>0</v>
      </c>
      <c r="O31" s="375">
        <v>1</v>
      </c>
    </row>
    <row r="32" spans="1:15" ht="29.45" customHeight="1">
      <c r="A32" s="3705"/>
      <c r="B32" s="3706"/>
      <c r="C32" s="827"/>
      <c r="D32" s="3351" t="s">
        <v>1202</v>
      </c>
      <c r="E32" s="3351"/>
      <c r="F32" s="274"/>
      <c r="G32" s="409">
        <f t="shared" si="12"/>
        <v>0</v>
      </c>
      <c r="H32" s="409">
        <f t="shared" si="13"/>
        <v>0</v>
      </c>
      <c r="I32" s="410">
        <f t="shared" si="13"/>
        <v>0</v>
      </c>
      <c r="J32" s="411">
        <f t="shared" si="14"/>
        <v>0</v>
      </c>
      <c r="K32" s="412">
        <v>0</v>
      </c>
      <c r="L32" s="502">
        <v>0</v>
      </c>
      <c r="M32" s="413">
        <f t="shared" si="15"/>
        <v>0</v>
      </c>
      <c r="N32" s="412">
        <v>0</v>
      </c>
      <c r="O32" s="375">
        <v>0</v>
      </c>
    </row>
    <row r="33" spans="1:15" ht="29.45" customHeight="1">
      <c r="A33" s="3705"/>
      <c r="B33" s="3706"/>
      <c r="C33" s="827"/>
      <c r="D33" s="3351" t="s">
        <v>221</v>
      </c>
      <c r="E33" s="3351"/>
      <c r="F33" s="274"/>
      <c r="G33" s="409">
        <f t="shared" si="12"/>
        <v>0</v>
      </c>
      <c r="H33" s="409">
        <f t="shared" si="13"/>
        <v>0</v>
      </c>
      <c r="I33" s="410">
        <f t="shared" si="13"/>
        <v>0</v>
      </c>
      <c r="J33" s="411">
        <f t="shared" si="14"/>
        <v>0</v>
      </c>
      <c r="K33" s="412">
        <v>0</v>
      </c>
      <c r="L33" s="502">
        <v>0</v>
      </c>
      <c r="M33" s="413">
        <f t="shared" si="15"/>
        <v>0</v>
      </c>
      <c r="N33" s="412">
        <v>0</v>
      </c>
      <c r="O33" s="375">
        <v>0</v>
      </c>
    </row>
    <row r="34" spans="1:15" ht="29.45" customHeight="1">
      <c r="A34" s="3705"/>
      <c r="B34" s="3706"/>
      <c r="C34" s="827"/>
      <c r="D34" s="3351" t="s">
        <v>882</v>
      </c>
      <c r="E34" s="3351"/>
      <c r="F34" s="274"/>
      <c r="G34" s="409">
        <f t="shared" si="12"/>
        <v>0</v>
      </c>
      <c r="H34" s="409">
        <f t="shared" si="13"/>
        <v>0</v>
      </c>
      <c r="I34" s="410">
        <f t="shared" si="13"/>
        <v>0</v>
      </c>
      <c r="J34" s="411">
        <f t="shared" si="14"/>
        <v>0</v>
      </c>
      <c r="K34" s="412">
        <v>0</v>
      </c>
      <c r="L34" s="502">
        <v>0</v>
      </c>
      <c r="M34" s="413">
        <f t="shared" si="15"/>
        <v>0</v>
      </c>
      <c r="N34" s="412">
        <v>0</v>
      </c>
      <c r="O34" s="375">
        <v>0</v>
      </c>
    </row>
    <row r="35" spans="1:15" ht="29.45" customHeight="1">
      <c r="A35" s="3705"/>
      <c r="B35" s="3706"/>
      <c r="C35" s="827"/>
      <c r="D35" s="3351" t="s">
        <v>1198</v>
      </c>
      <c r="E35" s="3351"/>
      <c r="F35" s="274"/>
      <c r="G35" s="409">
        <f t="shared" si="12"/>
        <v>0</v>
      </c>
      <c r="H35" s="409">
        <f t="shared" si="13"/>
        <v>0</v>
      </c>
      <c r="I35" s="410">
        <f t="shared" si="13"/>
        <v>0</v>
      </c>
      <c r="J35" s="411">
        <f t="shared" si="14"/>
        <v>0</v>
      </c>
      <c r="K35" s="412">
        <v>0</v>
      </c>
      <c r="L35" s="502">
        <v>0</v>
      </c>
      <c r="M35" s="413">
        <f t="shared" si="15"/>
        <v>0</v>
      </c>
      <c r="N35" s="412">
        <v>0</v>
      </c>
      <c r="O35" s="375">
        <v>0</v>
      </c>
    </row>
    <row r="36" spans="1:15" ht="29.45" customHeight="1">
      <c r="A36" s="3705"/>
      <c r="B36" s="3706"/>
      <c r="C36" s="827"/>
      <c r="D36" s="3351" t="s">
        <v>2939</v>
      </c>
      <c r="E36" s="3351"/>
      <c r="F36" s="274"/>
      <c r="G36" s="409">
        <f t="shared" si="12"/>
        <v>2</v>
      </c>
      <c r="H36" s="409">
        <f t="shared" si="13"/>
        <v>0</v>
      </c>
      <c r="I36" s="410">
        <f t="shared" si="13"/>
        <v>2</v>
      </c>
      <c r="J36" s="411">
        <f t="shared" si="14"/>
        <v>1</v>
      </c>
      <c r="K36" s="412">
        <v>0</v>
      </c>
      <c r="L36" s="502">
        <v>1</v>
      </c>
      <c r="M36" s="413">
        <f t="shared" si="15"/>
        <v>1</v>
      </c>
      <c r="N36" s="412">
        <v>0</v>
      </c>
      <c r="O36" s="375">
        <v>1</v>
      </c>
    </row>
    <row r="37" spans="1:15" ht="29.45" customHeight="1">
      <c r="A37" s="3705"/>
      <c r="B37" s="3706"/>
      <c r="C37" s="827"/>
      <c r="D37" s="3351" t="s">
        <v>2640</v>
      </c>
      <c r="E37" s="3351"/>
      <c r="F37" s="274"/>
      <c r="G37" s="409">
        <f t="shared" si="12"/>
        <v>0</v>
      </c>
      <c r="H37" s="409">
        <f t="shared" si="13"/>
        <v>0</v>
      </c>
      <c r="I37" s="410">
        <f t="shared" si="13"/>
        <v>0</v>
      </c>
      <c r="J37" s="411">
        <f t="shared" si="14"/>
        <v>0</v>
      </c>
      <c r="K37" s="412">
        <v>0</v>
      </c>
      <c r="L37" s="502">
        <v>0</v>
      </c>
      <c r="M37" s="413">
        <f t="shared" si="15"/>
        <v>0</v>
      </c>
      <c r="N37" s="412">
        <v>0</v>
      </c>
      <c r="O37" s="375">
        <v>0</v>
      </c>
    </row>
    <row r="38" spans="1:15" ht="29.45" customHeight="1">
      <c r="A38" s="3705"/>
      <c r="B38" s="3706"/>
      <c r="C38" s="827"/>
      <c r="D38" s="3351" t="s">
        <v>1197</v>
      </c>
      <c r="E38" s="3351"/>
      <c r="F38" s="274"/>
      <c r="G38" s="409">
        <f t="shared" si="12"/>
        <v>1</v>
      </c>
      <c r="H38" s="409">
        <f t="shared" si="13"/>
        <v>0</v>
      </c>
      <c r="I38" s="410">
        <f t="shared" si="13"/>
        <v>1</v>
      </c>
      <c r="J38" s="411">
        <f t="shared" si="14"/>
        <v>0</v>
      </c>
      <c r="K38" s="412">
        <v>0</v>
      </c>
      <c r="L38" s="502">
        <v>0</v>
      </c>
      <c r="M38" s="413">
        <f t="shared" si="15"/>
        <v>1</v>
      </c>
      <c r="N38" s="412">
        <v>0</v>
      </c>
      <c r="O38" s="375">
        <v>1</v>
      </c>
    </row>
    <row r="39" spans="1:15" ht="29.45" customHeight="1">
      <c r="A39" s="3705"/>
      <c r="B39" s="3706"/>
      <c r="C39" s="827"/>
      <c r="D39" s="3351" t="s">
        <v>2940</v>
      </c>
      <c r="E39" s="3351"/>
      <c r="F39" s="274"/>
      <c r="G39" s="409">
        <f t="shared" si="12"/>
        <v>0</v>
      </c>
      <c r="H39" s="409">
        <f t="shared" si="13"/>
        <v>0</v>
      </c>
      <c r="I39" s="410">
        <f t="shared" si="13"/>
        <v>0</v>
      </c>
      <c r="J39" s="411">
        <f t="shared" si="14"/>
        <v>0</v>
      </c>
      <c r="K39" s="412">
        <v>0</v>
      </c>
      <c r="L39" s="502">
        <v>0</v>
      </c>
      <c r="M39" s="413">
        <f t="shared" si="15"/>
        <v>0</v>
      </c>
      <c r="N39" s="412">
        <v>0</v>
      </c>
      <c r="O39" s="375">
        <v>0</v>
      </c>
    </row>
    <row r="40" spans="1:15" ht="29.45" customHeight="1">
      <c r="A40" s="3705"/>
      <c r="B40" s="3706"/>
      <c r="C40" s="827"/>
      <c r="D40" s="3351" t="s">
        <v>1732</v>
      </c>
      <c r="E40" s="3351"/>
      <c r="F40" s="274"/>
      <c r="G40" s="409">
        <f t="shared" si="12"/>
        <v>1</v>
      </c>
      <c r="H40" s="409">
        <f t="shared" si="13"/>
        <v>0</v>
      </c>
      <c r="I40" s="410">
        <f t="shared" si="13"/>
        <v>1</v>
      </c>
      <c r="J40" s="411">
        <f t="shared" si="14"/>
        <v>0</v>
      </c>
      <c r="K40" s="412">
        <v>0</v>
      </c>
      <c r="L40" s="502">
        <v>0</v>
      </c>
      <c r="M40" s="413">
        <f t="shared" si="15"/>
        <v>1</v>
      </c>
      <c r="N40" s="412">
        <v>0</v>
      </c>
      <c r="O40" s="375">
        <v>1</v>
      </c>
    </row>
    <row r="41" spans="1:15" ht="29.45" customHeight="1">
      <c r="A41" s="3740"/>
      <c r="B41" s="3741"/>
      <c r="C41" s="829"/>
      <c r="D41" s="4245" t="s">
        <v>2941</v>
      </c>
      <c r="E41" s="4245"/>
      <c r="F41" s="1153"/>
      <c r="G41" s="503">
        <f t="shared" si="12"/>
        <v>29</v>
      </c>
      <c r="H41" s="503">
        <f t="shared" si="13"/>
        <v>9</v>
      </c>
      <c r="I41" s="504">
        <f t="shared" si="13"/>
        <v>20</v>
      </c>
      <c r="J41" s="681">
        <f t="shared" si="14"/>
        <v>0</v>
      </c>
      <c r="K41" s="506">
        <v>0</v>
      </c>
      <c r="L41" s="508">
        <v>0</v>
      </c>
      <c r="M41" s="682">
        <f t="shared" si="15"/>
        <v>29</v>
      </c>
      <c r="N41" s="506">
        <v>9</v>
      </c>
      <c r="O41" s="389">
        <v>20</v>
      </c>
    </row>
  </sheetData>
  <mergeCells count="49">
    <mergeCell ref="A30:B41"/>
    <mergeCell ref="C30:F30"/>
    <mergeCell ref="D31:E31"/>
    <mergeCell ref="D32:E32"/>
    <mergeCell ref="D33:E33"/>
    <mergeCell ref="D34:E34"/>
    <mergeCell ref="D35:E35"/>
    <mergeCell ref="D36:E36"/>
    <mergeCell ref="D37:E37"/>
    <mergeCell ref="D38:E38"/>
    <mergeCell ref="D39:E39"/>
    <mergeCell ref="D40:E40"/>
    <mergeCell ref="D41:E41"/>
    <mergeCell ref="A18:B29"/>
    <mergeCell ref="C18:F18"/>
    <mergeCell ref="D19:E19"/>
    <mergeCell ref="D20:E20"/>
    <mergeCell ref="D21:E21"/>
    <mergeCell ref="D22:E22"/>
    <mergeCell ref="D23:E23"/>
    <mergeCell ref="D24:E24"/>
    <mergeCell ref="D25:E25"/>
    <mergeCell ref="D26:E26"/>
    <mergeCell ref="D27:E27"/>
    <mergeCell ref="D28:E28"/>
    <mergeCell ref="D29:E29"/>
    <mergeCell ref="A14:B17"/>
    <mergeCell ref="C14:F14"/>
    <mergeCell ref="D15:E15"/>
    <mergeCell ref="D16:E16"/>
    <mergeCell ref="D17:E17"/>
    <mergeCell ref="A9:B13"/>
    <mergeCell ref="C9:D12"/>
    <mergeCell ref="E9:F9"/>
    <mergeCell ref="E10:F10"/>
    <mergeCell ref="E11:F11"/>
    <mergeCell ref="E12:F12"/>
    <mergeCell ref="C13:D13"/>
    <mergeCell ref="E13:F13"/>
    <mergeCell ref="G2:I2"/>
    <mergeCell ref="J2:L2"/>
    <mergeCell ref="M2:O2"/>
    <mergeCell ref="A2:F3"/>
    <mergeCell ref="A4:B8"/>
    <mergeCell ref="C4:F4"/>
    <mergeCell ref="D5:E5"/>
    <mergeCell ref="D6:E6"/>
    <mergeCell ref="D7:E7"/>
    <mergeCell ref="D8:E8"/>
  </mergeCells>
  <phoneticPr fontId="2"/>
  <pageMargins left="0.59055118110236227" right="0.59055118110236227" top="0.47244094488188981" bottom="0.39370078740157483" header="0.39370078740157483" footer="0.19685039370078741"/>
  <pageSetup paperSize="9" scale="67" pageOrder="overThenDown" orientation="portrait" blackAndWhite="1" r:id="rId1"/>
  <headerFooter alignWithMargins="0">
    <oddFooter>&amp;C&amp;16 36</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sheetPr>
  <dimension ref="A1:V66"/>
  <sheetViews>
    <sheetView showGridLines="0" view="pageBreakPreview" topLeftCell="A37" zoomScale="70" zoomScaleNormal="100" zoomScaleSheetLayoutView="70" workbookViewId="0">
      <selection activeCell="AC17" sqref="AC17"/>
    </sheetView>
  </sheetViews>
  <sheetFormatPr defaultColWidth="9" defaultRowHeight="13.5"/>
  <cols>
    <col min="1" max="2" width="3.625" style="312" customWidth="1"/>
    <col min="3" max="3" width="0.875" style="320" customWidth="1"/>
    <col min="4" max="4" width="4.75" style="320" customWidth="1"/>
    <col min="5" max="5" width="5.625" style="320" customWidth="1"/>
    <col min="6" max="6" width="3.5" style="320" customWidth="1"/>
    <col min="7" max="7" width="0.875" style="320" customWidth="1"/>
    <col min="8" max="9" width="3.375" style="320" customWidth="1"/>
    <col min="10" max="10" width="35.625" style="320" customWidth="1"/>
    <col min="11" max="11" width="5.25" style="320" customWidth="1"/>
    <col min="12" max="14" width="7.125" style="312" customWidth="1"/>
    <col min="15" max="20" width="7.125" style="320" customWidth="1"/>
    <col min="21" max="21" width="9" style="312" customWidth="1"/>
    <col min="22" max="22" width="9" style="312"/>
    <col min="23" max="16384" width="9" style="108"/>
  </cols>
  <sheetData>
    <row r="1" spans="1:20" ht="15.75" customHeight="1" thickBot="1">
      <c r="A1" s="717"/>
      <c r="B1" s="320"/>
    </row>
    <row r="2" spans="1:20" ht="27.75" customHeight="1">
      <c r="A2" s="4251" t="s">
        <v>2068</v>
      </c>
      <c r="B2" s="4252"/>
      <c r="C2" s="4252"/>
      <c r="D2" s="4252"/>
      <c r="E2" s="4252"/>
      <c r="F2" s="4252"/>
      <c r="G2" s="4252"/>
      <c r="H2" s="4252"/>
      <c r="I2" s="4252"/>
      <c r="J2" s="4252"/>
      <c r="K2" s="4253"/>
      <c r="L2" s="4254" t="s">
        <v>1239</v>
      </c>
      <c r="M2" s="4255"/>
      <c r="N2" s="4256"/>
      <c r="O2" s="4257" t="s">
        <v>2921</v>
      </c>
      <c r="P2" s="4258"/>
      <c r="Q2" s="4259"/>
      <c r="R2" s="4260" t="s">
        <v>1469</v>
      </c>
      <c r="S2" s="4258"/>
      <c r="T2" s="4261"/>
    </row>
    <row r="3" spans="1:20" ht="18" customHeight="1">
      <c r="A3" s="3703" t="s">
        <v>114</v>
      </c>
      <c r="B3" s="3704"/>
      <c r="C3" s="826"/>
      <c r="D3" s="894"/>
      <c r="E3" s="3961" t="s">
        <v>1615</v>
      </c>
      <c r="F3" s="3961"/>
      <c r="G3" s="3961"/>
      <c r="H3" s="3961"/>
      <c r="I3" s="3961"/>
      <c r="J3" s="3961"/>
      <c r="K3" s="894"/>
      <c r="L3" s="3476">
        <f t="shared" ref="L3:L25" si="0">O3+R3</f>
        <v>50</v>
      </c>
      <c r="M3" s="3823"/>
      <c r="N3" s="3477"/>
      <c r="O3" s="4277">
        <v>3</v>
      </c>
      <c r="P3" s="4277"/>
      <c r="Q3" s="4277"/>
      <c r="R3" s="4277">
        <v>47</v>
      </c>
      <c r="S3" s="4277"/>
      <c r="T3" s="4278"/>
    </row>
    <row r="4" spans="1:20" ht="27" customHeight="1">
      <c r="A4" s="3705"/>
      <c r="B4" s="3706"/>
      <c r="C4" s="1154"/>
      <c r="D4" s="1155"/>
      <c r="E4" s="3425" t="s">
        <v>1003</v>
      </c>
      <c r="F4" s="3425"/>
      <c r="G4" s="3425"/>
      <c r="H4" s="3425"/>
      <c r="I4" s="3425"/>
      <c r="J4" s="3425"/>
      <c r="K4" s="1156"/>
      <c r="L4" s="3482">
        <f t="shared" si="0"/>
        <v>738</v>
      </c>
      <c r="M4" s="3820"/>
      <c r="N4" s="3483"/>
      <c r="O4" s="4264">
        <v>23</v>
      </c>
      <c r="P4" s="4264"/>
      <c r="Q4" s="4264"/>
      <c r="R4" s="4264">
        <v>715</v>
      </c>
      <c r="S4" s="4264"/>
      <c r="T4" s="4265"/>
    </row>
    <row r="5" spans="1:20" ht="18" customHeight="1">
      <c r="A5" s="3705"/>
      <c r="B5" s="3706"/>
      <c r="C5" s="827"/>
      <c r="D5" s="274"/>
      <c r="E5" s="3351" t="s">
        <v>559</v>
      </c>
      <c r="F5" s="3351"/>
      <c r="G5" s="3351"/>
      <c r="H5" s="3351"/>
      <c r="I5" s="3351"/>
      <c r="J5" s="3351"/>
      <c r="K5" s="274"/>
      <c r="L5" s="3482">
        <f t="shared" si="0"/>
        <v>21</v>
      </c>
      <c r="M5" s="3820"/>
      <c r="N5" s="3483"/>
      <c r="O5" s="4264">
        <v>1</v>
      </c>
      <c r="P5" s="4264"/>
      <c r="Q5" s="4264"/>
      <c r="R5" s="4264">
        <v>20</v>
      </c>
      <c r="S5" s="4264"/>
      <c r="T5" s="4265"/>
    </row>
    <row r="6" spans="1:20" ht="18" customHeight="1">
      <c r="A6" s="3705"/>
      <c r="B6" s="3706"/>
      <c r="C6" s="827"/>
      <c r="D6" s="274"/>
      <c r="E6" s="3351" t="s">
        <v>1722</v>
      </c>
      <c r="F6" s="3351"/>
      <c r="G6" s="3351"/>
      <c r="H6" s="3351"/>
      <c r="I6" s="3351"/>
      <c r="J6" s="3351"/>
      <c r="K6" s="274"/>
      <c r="L6" s="3482">
        <f t="shared" si="0"/>
        <v>9</v>
      </c>
      <c r="M6" s="3820"/>
      <c r="N6" s="3483"/>
      <c r="O6" s="4264">
        <v>0</v>
      </c>
      <c r="P6" s="4264"/>
      <c r="Q6" s="4264"/>
      <c r="R6" s="4264">
        <v>9</v>
      </c>
      <c r="S6" s="4264"/>
      <c r="T6" s="4265"/>
    </row>
    <row r="7" spans="1:20" ht="18" customHeight="1">
      <c r="A7" s="3705"/>
      <c r="B7" s="3706"/>
      <c r="C7" s="827"/>
      <c r="D7" s="274"/>
      <c r="E7" s="3351" t="s">
        <v>1724</v>
      </c>
      <c r="F7" s="3351"/>
      <c r="G7" s="3351"/>
      <c r="H7" s="3351"/>
      <c r="I7" s="3351"/>
      <c r="J7" s="3351"/>
      <c r="K7" s="274"/>
      <c r="L7" s="3482">
        <f t="shared" si="0"/>
        <v>20</v>
      </c>
      <c r="M7" s="3820"/>
      <c r="N7" s="3483"/>
      <c r="O7" s="4264">
        <v>1</v>
      </c>
      <c r="P7" s="4264"/>
      <c r="Q7" s="4264"/>
      <c r="R7" s="4264">
        <v>19</v>
      </c>
      <c r="S7" s="4264"/>
      <c r="T7" s="4265"/>
    </row>
    <row r="8" spans="1:20" ht="18" customHeight="1">
      <c r="A8" s="3705"/>
      <c r="B8" s="3706"/>
      <c r="C8" s="827"/>
      <c r="D8" s="274"/>
      <c r="E8" s="3351" t="s">
        <v>1284</v>
      </c>
      <c r="F8" s="3351"/>
      <c r="G8" s="3351"/>
      <c r="H8" s="3351"/>
      <c r="I8" s="3351"/>
      <c r="J8" s="3351"/>
      <c r="K8" s="274"/>
      <c r="L8" s="3482">
        <f t="shared" si="0"/>
        <v>21</v>
      </c>
      <c r="M8" s="3820"/>
      <c r="N8" s="3483"/>
      <c r="O8" s="4264">
        <v>1</v>
      </c>
      <c r="P8" s="4264"/>
      <c r="Q8" s="4264"/>
      <c r="R8" s="4264">
        <v>20</v>
      </c>
      <c r="S8" s="4264"/>
      <c r="T8" s="4265"/>
    </row>
    <row r="9" spans="1:20" ht="18" customHeight="1">
      <c r="A9" s="3705"/>
      <c r="B9" s="3706"/>
      <c r="C9" s="827"/>
      <c r="D9" s="274"/>
      <c r="E9" s="3351" t="s">
        <v>352</v>
      </c>
      <c r="F9" s="3351"/>
      <c r="G9" s="3351"/>
      <c r="H9" s="3351"/>
      <c r="I9" s="3351"/>
      <c r="J9" s="3351"/>
      <c r="K9" s="274"/>
      <c r="L9" s="3482">
        <f t="shared" si="0"/>
        <v>24</v>
      </c>
      <c r="M9" s="3820"/>
      <c r="N9" s="3483"/>
      <c r="O9" s="4264">
        <v>1</v>
      </c>
      <c r="P9" s="4264"/>
      <c r="Q9" s="4264"/>
      <c r="R9" s="4264">
        <v>23</v>
      </c>
      <c r="S9" s="4264"/>
      <c r="T9" s="4265"/>
    </row>
    <row r="10" spans="1:20" ht="18" customHeight="1">
      <c r="A10" s="3705"/>
      <c r="B10" s="3706"/>
      <c r="C10" s="827"/>
      <c r="D10" s="274"/>
      <c r="E10" s="3351" t="s">
        <v>926</v>
      </c>
      <c r="F10" s="3351"/>
      <c r="G10" s="3351"/>
      <c r="H10" s="3351"/>
      <c r="I10" s="3351"/>
      <c r="J10" s="3351"/>
      <c r="K10" s="274"/>
      <c r="L10" s="3482">
        <f t="shared" si="0"/>
        <v>2</v>
      </c>
      <c r="M10" s="3820"/>
      <c r="N10" s="3483"/>
      <c r="O10" s="4264">
        <v>0</v>
      </c>
      <c r="P10" s="4264"/>
      <c r="Q10" s="4264"/>
      <c r="R10" s="4264">
        <v>2</v>
      </c>
      <c r="S10" s="4264"/>
      <c r="T10" s="4265"/>
    </row>
    <row r="11" spans="1:20" ht="18" customHeight="1">
      <c r="A11" s="3705"/>
      <c r="B11" s="3706"/>
      <c r="C11" s="827"/>
      <c r="D11" s="274"/>
      <c r="E11" s="3351" t="s">
        <v>1163</v>
      </c>
      <c r="F11" s="3351"/>
      <c r="G11" s="3351"/>
      <c r="H11" s="3351"/>
      <c r="I11" s="3351"/>
      <c r="J11" s="3351"/>
      <c r="K11" s="274"/>
      <c r="L11" s="3482">
        <f t="shared" si="0"/>
        <v>0</v>
      </c>
      <c r="M11" s="3820"/>
      <c r="N11" s="3483"/>
      <c r="O11" s="4264">
        <v>0</v>
      </c>
      <c r="P11" s="4264"/>
      <c r="Q11" s="4264"/>
      <c r="R11" s="4264">
        <v>0</v>
      </c>
      <c r="S11" s="4264"/>
      <c r="T11" s="4265"/>
    </row>
    <row r="12" spans="1:20" ht="18" customHeight="1">
      <c r="A12" s="3705"/>
      <c r="B12" s="3706"/>
      <c r="C12" s="827"/>
      <c r="D12" s="274"/>
      <c r="E12" s="3351" t="s">
        <v>1821</v>
      </c>
      <c r="F12" s="3351"/>
      <c r="G12" s="3351"/>
      <c r="H12" s="3351"/>
      <c r="I12" s="3351"/>
      <c r="J12" s="3351"/>
      <c r="K12" s="274"/>
      <c r="L12" s="3482">
        <f t="shared" si="0"/>
        <v>7</v>
      </c>
      <c r="M12" s="3820"/>
      <c r="N12" s="3483"/>
      <c r="O12" s="4264">
        <v>0</v>
      </c>
      <c r="P12" s="4264"/>
      <c r="Q12" s="4264"/>
      <c r="R12" s="4264">
        <v>7</v>
      </c>
      <c r="S12" s="4264"/>
      <c r="T12" s="4265"/>
    </row>
    <row r="13" spans="1:20" ht="18" customHeight="1">
      <c r="A13" s="3705"/>
      <c r="B13" s="3706"/>
      <c r="C13" s="827"/>
      <c r="D13" s="274"/>
      <c r="E13" s="3351" t="s">
        <v>1535</v>
      </c>
      <c r="F13" s="3351"/>
      <c r="G13" s="3351"/>
      <c r="H13" s="3351"/>
      <c r="I13" s="3351"/>
      <c r="J13" s="3351"/>
      <c r="K13" s="274"/>
      <c r="L13" s="3482">
        <f t="shared" si="0"/>
        <v>0</v>
      </c>
      <c r="M13" s="3820"/>
      <c r="N13" s="3483"/>
      <c r="O13" s="4264">
        <v>0</v>
      </c>
      <c r="P13" s="4264"/>
      <c r="Q13" s="4264"/>
      <c r="R13" s="4264">
        <v>0</v>
      </c>
      <c r="S13" s="4264"/>
      <c r="T13" s="4265"/>
    </row>
    <row r="14" spans="1:20" ht="18" customHeight="1">
      <c r="A14" s="3705"/>
      <c r="B14" s="3706"/>
      <c r="C14" s="827"/>
      <c r="D14" s="274"/>
      <c r="E14" s="3351" t="s">
        <v>1091</v>
      </c>
      <c r="F14" s="3351"/>
      <c r="G14" s="3351"/>
      <c r="H14" s="3351"/>
      <c r="I14" s="3351"/>
      <c r="J14" s="3351"/>
      <c r="K14" s="274"/>
      <c r="L14" s="3482">
        <f t="shared" si="0"/>
        <v>20</v>
      </c>
      <c r="M14" s="3820"/>
      <c r="N14" s="3483"/>
      <c r="O14" s="4264">
        <v>0</v>
      </c>
      <c r="P14" s="4264"/>
      <c r="Q14" s="4264"/>
      <c r="R14" s="4264">
        <v>20</v>
      </c>
      <c r="S14" s="4264"/>
      <c r="T14" s="4265"/>
    </row>
    <row r="15" spans="1:20" ht="18" customHeight="1">
      <c r="A15" s="3707"/>
      <c r="B15" s="3708"/>
      <c r="C15" s="828"/>
      <c r="D15" s="278"/>
      <c r="E15" s="3358" t="s">
        <v>1726</v>
      </c>
      <c r="F15" s="3358"/>
      <c r="G15" s="3358"/>
      <c r="H15" s="3358"/>
      <c r="I15" s="3358"/>
      <c r="J15" s="3358"/>
      <c r="K15" s="274"/>
      <c r="L15" s="3467">
        <f t="shared" si="0"/>
        <v>136</v>
      </c>
      <c r="M15" s="3825"/>
      <c r="N15" s="3468"/>
      <c r="O15" s="4264">
        <v>0</v>
      </c>
      <c r="P15" s="4264"/>
      <c r="Q15" s="4264"/>
      <c r="R15" s="4264">
        <v>136</v>
      </c>
      <c r="S15" s="4264"/>
      <c r="T15" s="4265"/>
    </row>
    <row r="16" spans="1:20" ht="27" customHeight="1">
      <c r="A16" s="4268" t="s">
        <v>1680</v>
      </c>
      <c r="B16" s="4269"/>
      <c r="C16" s="4274"/>
      <c r="D16" s="3424" t="s">
        <v>226</v>
      </c>
      <c r="E16" s="3424"/>
      <c r="F16" s="3424"/>
      <c r="G16" s="4279"/>
      <c r="H16" s="1157"/>
      <c r="I16" s="3424" t="s">
        <v>3975</v>
      </c>
      <c r="J16" s="3961"/>
      <c r="K16" s="894"/>
      <c r="L16" s="3476">
        <f t="shared" si="0"/>
        <v>2</v>
      </c>
      <c r="M16" s="3823"/>
      <c r="N16" s="3477"/>
      <c r="O16" s="4277">
        <v>0</v>
      </c>
      <c r="P16" s="4277"/>
      <c r="Q16" s="4277"/>
      <c r="R16" s="4277">
        <v>2</v>
      </c>
      <c r="S16" s="4277"/>
      <c r="T16" s="4278"/>
    </row>
    <row r="17" spans="1:20" ht="18" customHeight="1">
      <c r="A17" s="4270"/>
      <c r="B17" s="4271"/>
      <c r="C17" s="4275"/>
      <c r="D17" s="3425"/>
      <c r="E17" s="3425"/>
      <c r="F17" s="3425"/>
      <c r="G17" s="4280"/>
      <c r="H17" s="827"/>
      <c r="I17" s="3351" t="s">
        <v>303</v>
      </c>
      <c r="J17" s="3351"/>
      <c r="K17" s="274"/>
      <c r="L17" s="3482">
        <f t="shared" si="0"/>
        <v>0</v>
      </c>
      <c r="M17" s="3820"/>
      <c r="N17" s="3483"/>
      <c r="O17" s="4264">
        <v>0</v>
      </c>
      <c r="P17" s="4264"/>
      <c r="Q17" s="4264"/>
      <c r="R17" s="4264">
        <v>0</v>
      </c>
      <c r="S17" s="4264"/>
      <c r="T17" s="4265"/>
    </row>
    <row r="18" spans="1:20" ht="18" customHeight="1">
      <c r="A18" s="4270"/>
      <c r="B18" s="4271"/>
      <c r="C18" s="4275"/>
      <c r="D18" s="3425"/>
      <c r="E18" s="3425"/>
      <c r="F18" s="3425"/>
      <c r="G18" s="4280"/>
      <c r="H18" s="827"/>
      <c r="I18" s="3351" t="s">
        <v>2948</v>
      </c>
      <c r="J18" s="3351"/>
      <c r="K18" s="274"/>
      <c r="L18" s="3482">
        <f t="shared" si="0"/>
        <v>0</v>
      </c>
      <c r="M18" s="3820"/>
      <c r="N18" s="3483"/>
      <c r="O18" s="4264">
        <v>0</v>
      </c>
      <c r="P18" s="4264"/>
      <c r="Q18" s="4264"/>
      <c r="R18" s="4264">
        <v>0</v>
      </c>
      <c r="S18" s="4264"/>
      <c r="T18" s="4265"/>
    </row>
    <row r="19" spans="1:20" ht="18" customHeight="1">
      <c r="A19" s="4270"/>
      <c r="B19" s="4271"/>
      <c r="C19" s="4275"/>
      <c r="D19" s="3425"/>
      <c r="E19" s="3425"/>
      <c r="F19" s="3425"/>
      <c r="G19" s="4280"/>
      <c r="H19" s="827"/>
      <c r="I19" s="3351" t="s">
        <v>1387</v>
      </c>
      <c r="J19" s="3351"/>
      <c r="K19" s="274"/>
      <c r="L19" s="3482">
        <f t="shared" si="0"/>
        <v>0</v>
      </c>
      <c r="M19" s="3820"/>
      <c r="N19" s="3483"/>
      <c r="O19" s="4264">
        <v>0</v>
      </c>
      <c r="P19" s="4264"/>
      <c r="Q19" s="4264"/>
      <c r="R19" s="4264">
        <v>0</v>
      </c>
      <c r="S19" s="4264"/>
      <c r="T19" s="4265"/>
    </row>
    <row r="20" spans="1:20" ht="18" customHeight="1">
      <c r="A20" s="4270"/>
      <c r="B20" s="4271"/>
      <c r="C20" s="4275"/>
      <c r="D20" s="3425"/>
      <c r="E20" s="3425"/>
      <c r="F20" s="3425"/>
      <c r="G20" s="4280"/>
      <c r="H20" s="827"/>
      <c r="I20" s="3351" t="s">
        <v>1686</v>
      </c>
      <c r="J20" s="3351"/>
      <c r="K20" s="274"/>
      <c r="L20" s="3482">
        <f t="shared" si="0"/>
        <v>0</v>
      </c>
      <c r="M20" s="3820"/>
      <c r="N20" s="3483"/>
      <c r="O20" s="4264">
        <v>0</v>
      </c>
      <c r="P20" s="4264"/>
      <c r="Q20" s="4264"/>
      <c r="R20" s="4264">
        <v>0</v>
      </c>
      <c r="S20" s="4264"/>
      <c r="T20" s="4265"/>
    </row>
    <row r="21" spans="1:20" ht="18" customHeight="1">
      <c r="A21" s="4270"/>
      <c r="B21" s="4271"/>
      <c r="C21" s="4276"/>
      <c r="D21" s="3431"/>
      <c r="E21" s="3431"/>
      <c r="F21" s="3431"/>
      <c r="G21" s="4281"/>
      <c r="H21" s="828"/>
      <c r="I21" s="3358" t="s">
        <v>1632</v>
      </c>
      <c r="J21" s="3358"/>
      <c r="K21" s="278"/>
      <c r="L21" s="3467">
        <f t="shared" si="0"/>
        <v>0</v>
      </c>
      <c r="M21" s="3825"/>
      <c r="N21" s="3468"/>
      <c r="O21" s="4266">
        <v>0</v>
      </c>
      <c r="P21" s="4266"/>
      <c r="Q21" s="4266"/>
      <c r="R21" s="4266">
        <v>0</v>
      </c>
      <c r="S21" s="4266"/>
      <c r="T21" s="4267"/>
    </row>
    <row r="22" spans="1:20" ht="27" customHeight="1">
      <c r="A22" s="4270"/>
      <c r="B22" s="4271"/>
      <c r="C22" s="4274"/>
      <c r="D22" s="3424" t="s">
        <v>2632</v>
      </c>
      <c r="E22" s="3424"/>
      <c r="F22" s="3424"/>
      <c r="G22" s="4279"/>
      <c r="H22" s="1157"/>
      <c r="I22" s="3424" t="s">
        <v>3975</v>
      </c>
      <c r="J22" s="3961"/>
      <c r="K22" s="274"/>
      <c r="L22" s="3476">
        <f t="shared" si="0"/>
        <v>19</v>
      </c>
      <c r="M22" s="3823"/>
      <c r="N22" s="3477"/>
      <c r="O22" s="4264">
        <v>1</v>
      </c>
      <c r="P22" s="4264"/>
      <c r="Q22" s="4264"/>
      <c r="R22" s="4264">
        <v>18</v>
      </c>
      <c r="S22" s="4264"/>
      <c r="T22" s="4265"/>
    </row>
    <row r="23" spans="1:20" ht="18" customHeight="1">
      <c r="A23" s="4270"/>
      <c r="B23" s="4271"/>
      <c r="C23" s="4275"/>
      <c r="D23" s="3425"/>
      <c r="E23" s="3425"/>
      <c r="F23" s="3425"/>
      <c r="G23" s="4280"/>
      <c r="H23" s="827"/>
      <c r="I23" s="3351" t="s">
        <v>303</v>
      </c>
      <c r="J23" s="3351"/>
      <c r="K23" s="274"/>
      <c r="L23" s="3482">
        <f t="shared" si="0"/>
        <v>1</v>
      </c>
      <c r="M23" s="3820"/>
      <c r="N23" s="3483"/>
      <c r="O23" s="4264">
        <v>0</v>
      </c>
      <c r="P23" s="4264"/>
      <c r="Q23" s="4264"/>
      <c r="R23" s="4264">
        <v>1</v>
      </c>
      <c r="S23" s="4264"/>
      <c r="T23" s="4265"/>
    </row>
    <row r="24" spans="1:20" ht="18" customHeight="1">
      <c r="A24" s="4270"/>
      <c r="B24" s="4271"/>
      <c r="C24" s="4275"/>
      <c r="D24" s="3425"/>
      <c r="E24" s="3425"/>
      <c r="F24" s="3425"/>
      <c r="G24" s="4280"/>
      <c r="H24" s="827"/>
      <c r="I24" s="3351" t="s">
        <v>1387</v>
      </c>
      <c r="J24" s="3351"/>
      <c r="K24" s="274"/>
      <c r="L24" s="3482">
        <f t="shared" si="0"/>
        <v>0</v>
      </c>
      <c r="M24" s="3820"/>
      <c r="N24" s="3483"/>
      <c r="O24" s="4264">
        <v>0</v>
      </c>
      <c r="P24" s="4264"/>
      <c r="Q24" s="4264"/>
      <c r="R24" s="4264">
        <v>0</v>
      </c>
      <c r="S24" s="4264"/>
      <c r="T24" s="4265"/>
    </row>
    <row r="25" spans="1:20" ht="18" customHeight="1" thickBot="1">
      <c r="A25" s="4272"/>
      <c r="B25" s="4273"/>
      <c r="C25" s="4282"/>
      <c r="D25" s="3426"/>
      <c r="E25" s="3426"/>
      <c r="F25" s="3426"/>
      <c r="G25" s="4283"/>
      <c r="H25" s="829"/>
      <c r="I25" s="4245" t="s">
        <v>1632</v>
      </c>
      <c r="J25" s="4245"/>
      <c r="K25" s="1158"/>
      <c r="L25" s="3488">
        <f t="shared" si="0"/>
        <v>0</v>
      </c>
      <c r="M25" s="3833"/>
      <c r="N25" s="3489"/>
      <c r="O25" s="4262">
        <v>0</v>
      </c>
      <c r="P25" s="4262"/>
      <c r="Q25" s="4262"/>
      <c r="R25" s="4262">
        <v>0</v>
      </c>
      <c r="S25" s="4262"/>
      <c r="T25" s="4263"/>
    </row>
    <row r="26" spans="1:20" ht="13.5" customHeight="1">
      <c r="A26" s="4246" t="s">
        <v>4946</v>
      </c>
      <c r="B26" s="4073"/>
      <c r="C26" s="4073"/>
      <c r="D26" s="4073"/>
      <c r="E26" s="4073"/>
      <c r="F26" s="4073"/>
      <c r="G26" s="4073"/>
      <c r="H26" s="4073"/>
      <c r="I26" s="4073"/>
      <c r="J26" s="4073"/>
      <c r="K26" s="4247"/>
      <c r="L26" s="3438" t="s">
        <v>1630</v>
      </c>
      <c r="M26" s="3439"/>
      <c r="N26" s="3440"/>
      <c r="O26" s="3392" t="s">
        <v>2921</v>
      </c>
      <c r="P26" s="3392"/>
      <c r="Q26" s="3392"/>
      <c r="R26" s="3313" t="s">
        <v>1469</v>
      </c>
      <c r="S26" s="3392"/>
      <c r="T26" s="3315"/>
    </row>
    <row r="27" spans="1:20">
      <c r="A27" s="4248"/>
      <c r="B27" s="4249"/>
      <c r="C27" s="4249"/>
      <c r="D27" s="4249"/>
      <c r="E27" s="4249"/>
      <c r="F27" s="4249"/>
      <c r="G27" s="4249"/>
      <c r="H27" s="4249"/>
      <c r="I27" s="4249"/>
      <c r="J27" s="4249"/>
      <c r="K27" s="4250"/>
      <c r="L27" s="969" t="s">
        <v>1239</v>
      </c>
      <c r="M27" s="1159" t="s">
        <v>2918</v>
      </c>
      <c r="N27" s="1160" t="s">
        <v>2920</v>
      </c>
      <c r="O27" s="1009" t="s">
        <v>1239</v>
      </c>
      <c r="P27" s="972" t="s">
        <v>2918</v>
      </c>
      <c r="Q27" s="1009" t="s">
        <v>2920</v>
      </c>
      <c r="R27" s="973" t="s">
        <v>1239</v>
      </c>
      <c r="S27" s="972" t="s">
        <v>2918</v>
      </c>
      <c r="T27" s="976" t="s">
        <v>2920</v>
      </c>
    </row>
    <row r="28" spans="1:20" ht="20.100000000000001" customHeight="1">
      <c r="A28" s="3703" t="s">
        <v>1825</v>
      </c>
      <c r="B28" s="3704"/>
      <c r="C28" s="1161" t="s">
        <v>3941</v>
      </c>
      <c r="D28" s="4298" t="s">
        <v>328</v>
      </c>
      <c r="E28" s="4298"/>
      <c r="F28" s="4298"/>
      <c r="G28" s="1162"/>
      <c r="H28" s="4238" t="s">
        <v>1239</v>
      </c>
      <c r="I28" s="4239"/>
      <c r="J28" s="4239"/>
      <c r="K28" s="4239"/>
      <c r="L28" s="393">
        <f>SUM(L29:L33)</f>
        <v>25</v>
      </c>
      <c r="M28" s="646">
        <f t="shared" ref="M28:T28" si="1">SUM(M29:M33)</f>
        <v>2</v>
      </c>
      <c r="N28" s="1163">
        <f t="shared" si="1"/>
        <v>23</v>
      </c>
      <c r="O28" s="798">
        <f t="shared" si="1"/>
        <v>1</v>
      </c>
      <c r="P28" s="478">
        <f t="shared" si="1"/>
        <v>0</v>
      </c>
      <c r="Q28" s="477">
        <f t="shared" si="1"/>
        <v>1</v>
      </c>
      <c r="R28" s="498">
        <f t="shared" si="1"/>
        <v>24</v>
      </c>
      <c r="S28" s="478">
        <f t="shared" si="1"/>
        <v>2</v>
      </c>
      <c r="T28" s="367">
        <f t="shared" si="1"/>
        <v>22</v>
      </c>
    </row>
    <row r="29" spans="1:20" ht="20.100000000000001" customHeight="1">
      <c r="A29" s="3705"/>
      <c r="B29" s="3706"/>
      <c r="C29" s="954"/>
      <c r="D29" s="4299"/>
      <c r="E29" s="4299"/>
      <c r="F29" s="4299"/>
      <c r="G29" s="1164"/>
      <c r="H29" s="3532" t="s">
        <v>2945</v>
      </c>
      <c r="I29" s="1165"/>
      <c r="J29" s="880" t="s">
        <v>154</v>
      </c>
      <c r="K29" s="880"/>
      <c r="L29" s="621">
        <f>M29+N29</f>
        <v>0</v>
      </c>
      <c r="M29" s="456">
        <f>P29+S29</f>
        <v>0</v>
      </c>
      <c r="N29" s="1166">
        <f t="shared" ref="N29:N33" si="2">Q29+T29</f>
        <v>0</v>
      </c>
      <c r="O29" s="769">
        <f t="shared" ref="O29:O33" si="3">P29+Q29</f>
        <v>0</v>
      </c>
      <c r="P29" s="404">
        <v>0</v>
      </c>
      <c r="Q29" s="457">
        <v>0</v>
      </c>
      <c r="R29" s="406">
        <f t="shared" ref="R29:R33" si="4">S29+T29</f>
        <v>0</v>
      </c>
      <c r="S29" s="404">
        <v>0</v>
      </c>
      <c r="T29" s="408">
        <v>0</v>
      </c>
    </row>
    <row r="30" spans="1:20" ht="20.100000000000001" customHeight="1">
      <c r="A30" s="3705"/>
      <c r="B30" s="3706"/>
      <c r="C30" s="954"/>
      <c r="D30" s="4299"/>
      <c r="E30" s="4299"/>
      <c r="F30" s="4299"/>
      <c r="G30" s="1164"/>
      <c r="H30" s="3722"/>
      <c r="I30" s="1105"/>
      <c r="J30" s="274" t="s">
        <v>1149</v>
      </c>
      <c r="K30" s="274"/>
      <c r="L30" s="623">
        <f t="shared" ref="L30:L33" si="5">M30+N30</f>
        <v>0</v>
      </c>
      <c r="M30" s="993">
        <f t="shared" ref="M30:M33" si="6">P30+S30</f>
        <v>0</v>
      </c>
      <c r="N30" s="1120">
        <f t="shared" si="2"/>
        <v>0</v>
      </c>
      <c r="O30" s="772">
        <f t="shared" si="3"/>
        <v>0</v>
      </c>
      <c r="P30" s="412">
        <v>0</v>
      </c>
      <c r="Q30" s="501">
        <v>0</v>
      </c>
      <c r="R30" s="414">
        <f t="shared" si="4"/>
        <v>0</v>
      </c>
      <c r="S30" s="412">
        <v>0</v>
      </c>
      <c r="T30" s="375">
        <v>0</v>
      </c>
    </row>
    <row r="31" spans="1:20" ht="20.100000000000001" customHeight="1">
      <c r="A31" s="3705"/>
      <c r="B31" s="3706"/>
      <c r="C31" s="954"/>
      <c r="D31" s="4299"/>
      <c r="E31" s="4299"/>
      <c r="F31" s="4299"/>
      <c r="G31" s="1164"/>
      <c r="H31" s="3533"/>
      <c r="I31" s="1167"/>
      <c r="J31" s="994" t="s">
        <v>1676</v>
      </c>
      <c r="K31" s="994"/>
      <c r="L31" s="1083">
        <f t="shared" si="5"/>
        <v>6</v>
      </c>
      <c r="M31" s="460">
        <f t="shared" si="6"/>
        <v>2</v>
      </c>
      <c r="N31" s="1168">
        <f t="shared" si="2"/>
        <v>4</v>
      </c>
      <c r="O31" s="774">
        <f t="shared" si="3"/>
        <v>0</v>
      </c>
      <c r="P31" s="436">
        <v>0</v>
      </c>
      <c r="Q31" s="461">
        <v>0</v>
      </c>
      <c r="R31" s="438">
        <f t="shared" si="4"/>
        <v>6</v>
      </c>
      <c r="S31" s="436">
        <v>2</v>
      </c>
      <c r="T31" s="440">
        <v>4</v>
      </c>
    </row>
    <row r="32" spans="1:20" ht="20.100000000000001" customHeight="1">
      <c r="A32" s="3705"/>
      <c r="B32" s="3706"/>
      <c r="C32" s="954"/>
      <c r="D32" s="4299"/>
      <c r="E32" s="4299"/>
      <c r="F32" s="4299"/>
      <c r="G32" s="1164"/>
      <c r="H32" s="1169"/>
      <c r="I32" s="3337" t="s">
        <v>4548</v>
      </c>
      <c r="J32" s="4297"/>
      <c r="K32" s="1170"/>
      <c r="L32" s="626">
        <f t="shared" si="5"/>
        <v>19</v>
      </c>
      <c r="M32" s="995">
        <f t="shared" si="6"/>
        <v>0</v>
      </c>
      <c r="N32" s="1171">
        <f t="shared" si="2"/>
        <v>19</v>
      </c>
      <c r="O32" s="777">
        <f t="shared" si="3"/>
        <v>1</v>
      </c>
      <c r="P32" s="629">
        <v>0</v>
      </c>
      <c r="Q32" s="857">
        <v>1</v>
      </c>
      <c r="R32" s="632">
        <f t="shared" si="4"/>
        <v>18</v>
      </c>
      <c r="S32" s="629">
        <v>0</v>
      </c>
      <c r="T32" s="357">
        <v>18</v>
      </c>
    </row>
    <row r="33" spans="1:20" ht="20.100000000000001" customHeight="1">
      <c r="A33" s="3705"/>
      <c r="B33" s="3706"/>
      <c r="C33" s="1172"/>
      <c r="D33" s="4300"/>
      <c r="E33" s="4300"/>
      <c r="F33" s="4300"/>
      <c r="G33" s="1173"/>
      <c r="H33" s="1174"/>
      <c r="I33" s="3358" t="s">
        <v>4945</v>
      </c>
      <c r="J33" s="3358"/>
      <c r="K33" s="1134"/>
      <c r="L33" s="409">
        <f t="shared" si="5"/>
        <v>0</v>
      </c>
      <c r="M33" s="993">
        <f t="shared" si="6"/>
        <v>0</v>
      </c>
      <c r="N33" s="1120">
        <f t="shared" si="2"/>
        <v>0</v>
      </c>
      <c r="O33" s="772">
        <f t="shared" si="3"/>
        <v>0</v>
      </c>
      <c r="P33" s="412">
        <v>0</v>
      </c>
      <c r="Q33" s="501">
        <v>0</v>
      </c>
      <c r="R33" s="414">
        <f t="shared" si="4"/>
        <v>0</v>
      </c>
      <c r="S33" s="412">
        <v>0</v>
      </c>
      <c r="T33" s="375">
        <v>0</v>
      </c>
    </row>
    <row r="34" spans="1:20" ht="20.100000000000001" customHeight="1">
      <c r="A34" s="3705"/>
      <c r="B34" s="3706"/>
      <c r="C34" s="1175"/>
      <c r="D34" s="3424" t="s">
        <v>4045</v>
      </c>
      <c r="E34" s="3424"/>
      <c r="F34" s="3424"/>
      <c r="G34" s="1176"/>
      <c r="H34" s="4238" t="s">
        <v>1239</v>
      </c>
      <c r="I34" s="4239"/>
      <c r="J34" s="4239"/>
      <c r="K34" s="4296"/>
      <c r="L34" s="393">
        <f t="shared" ref="L34:T34" si="7">SUM(L35:L39)</f>
        <v>1</v>
      </c>
      <c r="M34" s="646">
        <f t="shared" si="7"/>
        <v>0</v>
      </c>
      <c r="N34" s="1163">
        <f t="shared" si="7"/>
        <v>1</v>
      </c>
      <c r="O34" s="798">
        <f t="shared" si="7"/>
        <v>0</v>
      </c>
      <c r="P34" s="478">
        <f t="shared" si="7"/>
        <v>0</v>
      </c>
      <c r="Q34" s="477">
        <f t="shared" si="7"/>
        <v>0</v>
      </c>
      <c r="R34" s="498">
        <f t="shared" si="7"/>
        <v>1</v>
      </c>
      <c r="S34" s="478">
        <f t="shared" si="7"/>
        <v>0</v>
      </c>
      <c r="T34" s="367">
        <f t="shared" si="7"/>
        <v>1</v>
      </c>
    </row>
    <row r="35" spans="1:20" ht="20.100000000000001" customHeight="1">
      <c r="A35" s="3705"/>
      <c r="B35" s="3706"/>
      <c r="C35" s="1177"/>
      <c r="D35" s="3425"/>
      <c r="E35" s="3425"/>
      <c r="F35" s="3425"/>
      <c r="G35" s="1178"/>
      <c r="H35" s="3532" t="s">
        <v>2945</v>
      </c>
      <c r="I35" s="1165"/>
      <c r="J35" s="880" t="s">
        <v>154</v>
      </c>
      <c r="K35" s="880"/>
      <c r="L35" s="401">
        <f t="shared" ref="L35:L39" si="8">M35+N35</f>
        <v>0</v>
      </c>
      <c r="M35" s="456">
        <f t="shared" ref="M35:M39" si="9">P35+S35</f>
        <v>0</v>
      </c>
      <c r="N35" s="1166">
        <f t="shared" ref="N35:N39" si="10">Q35+T35</f>
        <v>0</v>
      </c>
      <c r="O35" s="769">
        <f t="shared" ref="O35:O39" si="11">P35+Q35</f>
        <v>0</v>
      </c>
      <c r="P35" s="404">
        <v>0</v>
      </c>
      <c r="Q35" s="457">
        <v>0</v>
      </c>
      <c r="R35" s="406">
        <f t="shared" ref="R35:R39" si="12">S35+T35</f>
        <v>0</v>
      </c>
      <c r="S35" s="404">
        <v>0</v>
      </c>
      <c r="T35" s="408">
        <v>0</v>
      </c>
    </row>
    <row r="36" spans="1:20" ht="20.100000000000001" customHeight="1">
      <c r="A36" s="3705"/>
      <c r="B36" s="3706"/>
      <c r="C36" s="1177"/>
      <c r="D36" s="3425"/>
      <c r="E36" s="3425"/>
      <c r="F36" s="3425"/>
      <c r="G36" s="1178"/>
      <c r="H36" s="3722"/>
      <c r="I36" s="1105"/>
      <c r="J36" s="274" t="s">
        <v>1149</v>
      </c>
      <c r="K36" s="274"/>
      <c r="L36" s="409">
        <f t="shared" si="8"/>
        <v>0</v>
      </c>
      <c r="M36" s="993">
        <f t="shared" si="9"/>
        <v>0</v>
      </c>
      <c r="N36" s="1120">
        <f t="shared" si="10"/>
        <v>0</v>
      </c>
      <c r="O36" s="772">
        <f t="shared" si="11"/>
        <v>0</v>
      </c>
      <c r="P36" s="412">
        <v>0</v>
      </c>
      <c r="Q36" s="501">
        <v>0</v>
      </c>
      <c r="R36" s="414">
        <f t="shared" si="12"/>
        <v>0</v>
      </c>
      <c r="S36" s="412">
        <v>0</v>
      </c>
      <c r="T36" s="375">
        <v>0</v>
      </c>
    </row>
    <row r="37" spans="1:20" ht="20.100000000000001" customHeight="1">
      <c r="A37" s="3705"/>
      <c r="B37" s="3706"/>
      <c r="C37" s="1177"/>
      <c r="D37" s="3425"/>
      <c r="E37" s="3425"/>
      <c r="F37" s="3425"/>
      <c r="G37" s="1178"/>
      <c r="H37" s="3533"/>
      <c r="I37" s="1167"/>
      <c r="J37" s="994" t="s">
        <v>1676</v>
      </c>
      <c r="K37" s="994"/>
      <c r="L37" s="433">
        <f t="shared" si="8"/>
        <v>0</v>
      </c>
      <c r="M37" s="460">
        <f t="shared" si="9"/>
        <v>0</v>
      </c>
      <c r="N37" s="1168">
        <f t="shared" si="10"/>
        <v>0</v>
      </c>
      <c r="O37" s="774">
        <f t="shared" si="11"/>
        <v>0</v>
      </c>
      <c r="P37" s="436">
        <v>0</v>
      </c>
      <c r="Q37" s="461">
        <v>0</v>
      </c>
      <c r="R37" s="438">
        <f t="shared" si="12"/>
        <v>0</v>
      </c>
      <c r="S37" s="436">
        <v>0</v>
      </c>
      <c r="T37" s="440">
        <v>0</v>
      </c>
    </row>
    <row r="38" spans="1:20" ht="20.100000000000001" customHeight="1">
      <c r="A38" s="3705"/>
      <c r="B38" s="3706"/>
      <c r="C38" s="1177"/>
      <c r="D38" s="3425"/>
      <c r="E38" s="3425"/>
      <c r="F38" s="3425"/>
      <c r="G38" s="1178"/>
      <c r="H38" s="1179"/>
      <c r="I38" s="3337" t="s">
        <v>2947</v>
      </c>
      <c r="J38" s="3337"/>
      <c r="K38" s="1180"/>
      <c r="L38" s="626">
        <f t="shared" si="8"/>
        <v>1</v>
      </c>
      <c r="M38" s="995">
        <f t="shared" si="9"/>
        <v>0</v>
      </c>
      <c r="N38" s="1171">
        <f t="shared" si="10"/>
        <v>1</v>
      </c>
      <c r="O38" s="777">
        <f t="shared" si="11"/>
        <v>0</v>
      </c>
      <c r="P38" s="629">
        <v>0</v>
      </c>
      <c r="Q38" s="857">
        <v>0</v>
      </c>
      <c r="R38" s="632">
        <f t="shared" si="12"/>
        <v>1</v>
      </c>
      <c r="S38" s="629">
        <v>0</v>
      </c>
      <c r="T38" s="357">
        <v>1</v>
      </c>
    </row>
    <row r="39" spans="1:20" ht="20.100000000000001" customHeight="1" thickBot="1">
      <c r="A39" s="1181"/>
      <c r="B39" s="1182"/>
      <c r="C39" s="954"/>
      <c r="D39" s="3431"/>
      <c r="E39" s="3431"/>
      <c r="F39" s="3431"/>
      <c r="G39" s="1164"/>
      <c r="H39" s="1174"/>
      <c r="I39" s="3358" t="s">
        <v>4945</v>
      </c>
      <c r="J39" s="3358"/>
      <c r="K39" s="1134"/>
      <c r="L39" s="409">
        <f t="shared" si="8"/>
        <v>0</v>
      </c>
      <c r="M39" s="1121">
        <f t="shared" si="9"/>
        <v>0</v>
      </c>
      <c r="N39" s="1120">
        <f t="shared" si="10"/>
        <v>0</v>
      </c>
      <c r="O39" s="772">
        <f t="shared" si="11"/>
        <v>0</v>
      </c>
      <c r="P39" s="638">
        <v>0</v>
      </c>
      <c r="Q39" s="501">
        <v>0</v>
      </c>
      <c r="R39" s="414">
        <f t="shared" si="12"/>
        <v>0</v>
      </c>
      <c r="S39" s="638">
        <v>0</v>
      </c>
      <c r="T39" s="375">
        <v>0</v>
      </c>
    </row>
    <row r="40" spans="1:20" ht="18.75" customHeight="1">
      <c r="A40" s="4251" t="s">
        <v>2068</v>
      </c>
      <c r="B40" s="4252"/>
      <c r="C40" s="4252"/>
      <c r="D40" s="4252"/>
      <c r="E40" s="4252"/>
      <c r="F40" s="4252"/>
      <c r="G40" s="4252"/>
      <c r="H40" s="4252"/>
      <c r="I40" s="4252"/>
      <c r="J40" s="4252"/>
      <c r="K40" s="4253"/>
      <c r="L40" s="4254" t="s">
        <v>1239</v>
      </c>
      <c r="M40" s="4255"/>
      <c r="N40" s="4256"/>
      <c r="O40" s="4257" t="s">
        <v>2921</v>
      </c>
      <c r="P40" s="4258"/>
      <c r="Q40" s="4259"/>
      <c r="R40" s="4260" t="s">
        <v>1469</v>
      </c>
      <c r="S40" s="4258"/>
      <c r="T40" s="4261"/>
    </row>
    <row r="41" spans="1:20" ht="20.100000000000001" customHeight="1">
      <c r="A41" s="4284" t="s">
        <v>840</v>
      </c>
      <c r="B41" s="4287" t="s">
        <v>1548</v>
      </c>
      <c r="C41" s="826"/>
      <c r="D41" s="894"/>
      <c r="E41" s="3961" t="s">
        <v>961</v>
      </c>
      <c r="F41" s="3961"/>
      <c r="G41" s="3961"/>
      <c r="H41" s="3961"/>
      <c r="I41" s="3961"/>
      <c r="J41" s="3961"/>
      <c r="K41" s="894"/>
      <c r="L41" s="3476">
        <f t="shared" ref="L41:L43" si="13">O41+R41</f>
        <v>5</v>
      </c>
      <c r="M41" s="3823"/>
      <c r="N41" s="3477"/>
      <c r="O41" s="3824">
        <v>0</v>
      </c>
      <c r="P41" s="3478"/>
      <c r="Q41" s="3478"/>
      <c r="R41" s="3480">
        <v>5</v>
      </c>
      <c r="S41" s="3478"/>
      <c r="T41" s="3481"/>
    </row>
    <row r="42" spans="1:20" ht="20.100000000000001" customHeight="1">
      <c r="A42" s="4285"/>
      <c r="B42" s="4288"/>
      <c r="C42" s="827"/>
      <c r="D42" s="274"/>
      <c r="E42" s="3351" t="s">
        <v>1719</v>
      </c>
      <c r="F42" s="3351"/>
      <c r="G42" s="3351"/>
      <c r="H42" s="3351"/>
      <c r="I42" s="3351"/>
      <c r="J42" s="3351"/>
      <c r="K42" s="274"/>
      <c r="L42" s="3482">
        <f t="shared" si="13"/>
        <v>0</v>
      </c>
      <c r="M42" s="3820"/>
      <c r="N42" s="3483"/>
      <c r="O42" s="3821">
        <v>0</v>
      </c>
      <c r="P42" s="3484"/>
      <c r="Q42" s="3484"/>
      <c r="R42" s="3486">
        <v>0</v>
      </c>
      <c r="S42" s="3484"/>
      <c r="T42" s="3487"/>
    </row>
    <row r="43" spans="1:20" ht="20.100000000000001" customHeight="1" thickBot="1">
      <c r="A43" s="4286"/>
      <c r="B43" s="4289"/>
      <c r="C43" s="829"/>
      <c r="D43" s="1153"/>
      <c r="E43" s="4245" t="s">
        <v>366</v>
      </c>
      <c r="F43" s="4245"/>
      <c r="G43" s="4245"/>
      <c r="H43" s="4245"/>
      <c r="I43" s="4245"/>
      <c r="J43" s="4245"/>
      <c r="K43" s="1153"/>
      <c r="L43" s="3488">
        <f t="shared" si="13"/>
        <v>2</v>
      </c>
      <c r="M43" s="3833"/>
      <c r="N43" s="3489"/>
      <c r="O43" s="3834">
        <v>0</v>
      </c>
      <c r="P43" s="3490"/>
      <c r="Q43" s="3490"/>
      <c r="R43" s="3492">
        <v>2</v>
      </c>
      <c r="S43" s="3490"/>
      <c r="T43" s="3493"/>
    </row>
    <row r="44" spans="1:20">
      <c r="A44" s="4246" t="s">
        <v>2068</v>
      </c>
      <c r="B44" s="4073"/>
      <c r="C44" s="4073"/>
      <c r="D44" s="4073"/>
      <c r="E44" s="4073"/>
      <c r="F44" s="4073"/>
      <c r="G44" s="4073"/>
      <c r="H44" s="4073"/>
      <c r="I44" s="4073"/>
      <c r="J44" s="4073"/>
      <c r="K44" s="4247"/>
      <c r="L44" s="3794" t="s">
        <v>1630</v>
      </c>
      <c r="M44" s="3795"/>
      <c r="N44" s="3959"/>
      <c r="O44" s="3796" t="s">
        <v>2921</v>
      </c>
      <c r="P44" s="3267"/>
      <c r="Q44" s="3268"/>
      <c r="R44" s="3266" t="s">
        <v>1469</v>
      </c>
      <c r="S44" s="3267"/>
      <c r="T44" s="3271"/>
    </row>
    <row r="45" spans="1:20">
      <c r="A45" s="4248"/>
      <c r="B45" s="4249"/>
      <c r="C45" s="4249"/>
      <c r="D45" s="4249"/>
      <c r="E45" s="4249"/>
      <c r="F45" s="4249"/>
      <c r="G45" s="4249"/>
      <c r="H45" s="4249"/>
      <c r="I45" s="4249"/>
      <c r="J45" s="4249"/>
      <c r="K45" s="4250"/>
      <c r="L45" s="969" t="s">
        <v>1239</v>
      </c>
      <c r="M45" s="969" t="s">
        <v>2918</v>
      </c>
      <c r="N45" s="970" t="s">
        <v>2920</v>
      </c>
      <c r="O45" s="1009" t="s">
        <v>1239</v>
      </c>
      <c r="P45" s="972" t="s">
        <v>2918</v>
      </c>
      <c r="Q45" s="974" t="s">
        <v>2920</v>
      </c>
      <c r="R45" s="973" t="s">
        <v>1239</v>
      </c>
      <c r="S45" s="972" t="s">
        <v>2918</v>
      </c>
      <c r="T45" s="976" t="s">
        <v>2920</v>
      </c>
    </row>
    <row r="46" spans="1:20" ht="20.100000000000001" customHeight="1">
      <c r="A46" s="3703" t="s">
        <v>1827</v>
      </c>
      <c r="B46" s="4317"/>
      <c r="C46" s="3797" t="s">
        <v>1239</v>
      </c>
      <c r="D46" s="3798"/>
      <c r="E46" s="3798"/>
      <c r="F46" s="3798"/>
      <c r="G46" s="3798"/>
      <c r="H46" s="3798"/>
      <c r="I46" s="3798"/>
      <c r="J46" s="3798"/>
      <c r="K46" s="3799"/>
      <c r="L46" s="830">
        <f t="shared" ref="L46:T46" si="14">SUM(L47:L58)</f>
        <v>166</v>
      </c>
      <c r="M46" s="830">
        <f t="shared" si="14"/>
        <v>74</v>
      </c>
      <c r="N46" s="1016">
        <f t="shared" si="14"/>
        <v>92</v>
      </c>
      <c r="O46" s="859">
        <f t="shared" si="14"/>
        <v>1</v>
      </c>
      <c r="P46" s="1017">
        <f t="shared" si="14"/>
        <v>1</v>
      </c>
      <c r="Q46" s="1018">
        <f t="shared" si="14"/>
        <v>0</v>
      </c>
      <c r="R46" s="704">
        <f t="shared" si="14"/>
        <v>165</v>
      </c>
      <c r="S46" s="1017">
        <f t="shared" si="14"/>
        <v>73</v>
      </c>
      <c r="T46" s="861">
        <f t="shared" si="14"/>
        <v>92</v>
      </c>
    </row>
    <row r="47" spans="1:20" ht="21.95" customHeight="1">
      <c r="A47" s="3705"/>
      <c r="B47" s="4076"/>
      <c r="C47" s="4290" t="s">
        <v>3908</v>
      </c>
      <c r="D47" s="4291"/>
      <c r="E47" s="894"/>
      <c r="F47" s="3961" t="s">
        <v>2948</v>
      </c>
      <c r="G47" s="3961"/>
      <c r="H47" s="3961"/>
      <c r="I47" s="3961"/>
      <c r="J47" s="3961"/>
      <c r="K47" s="891"/>
      <c r="L47" s="409">
        <f t="shared" ref="L47:L60" si="15">M47+N47</f>
        <v>60</v>
      </c>
      <c r="M47" s="409">
        <f t="shared" ref="M47:N60" si="16">P47+S47</f>
        <v>23</v>
      </c>
      <c r="N47" s="410">
        <f t="shared" si="16"/>
        <v>37</v>
      </c>
      <c r="O47" s="501">
        <f t="shared" ref="O47:O60" si="17">P47+Q47</f>
        <v>0</v>
      </c>
      <c r="P47" s="412">
        <v>0</v>
      </c>
      <c r="Q47" s="415">
        <v>0</v>
      </c>
      <c r="R47" s="413">
        <f t="shared" ref="R47:R60" si="18">S47+T47</f>
        <v>60</v>
      </c>
      <c r="S47" s="412">
        <v>23</v>
      </c>
      <c r="T47" s="375">
        <v>37</v>
      </c>
    </row>
    <row r="48" spans="1:20" ht="21.95" customHeight="1">
      <c r="A48" s="3705"/>
      <c r="B48" s="4076"/>
      <c r="C48" s="4292"/>
      <c r="D48" s="4293"/>
      <c r="E48" s="274"/>
      <c r="F48" s="3351" t="s">
        <v>1387</v>
      </c>
      <c r="G48" s="3351"/>
      <c r="H48" s="3351"/>
      <c r="I48" s="3351"/>
      <c r="J48" s="3351"/>
      <c r="K48" s="882"/>
      <c r="L48" s="409">
        <f t="shared" si="15"/>
        <v>53</v>
      </c>
      <c r="M48" s="409">
        <f t="shared" si="16"/>
        <v>25</v>
      </c>
      <c r="N48" s="410">
        <f t="shared" si="16"/>
        <v>28</v>
      </c>
      <c r="O48" s="501">
        <f t="shared" si="17"/>
        <v>0</v>
      </c>
      <c r="P48" s="412">
        <v>0</v>
      </c>
      <c r="Q48" s="415">
        <v>0</v>
      </c>
      <c r="R48" s="413">
        <f t="shared" si="18"/>
        <v>53</v>
      </c>
      <c r="S48" s="412">
        <v>25</v>
      </c>
      <c r="T48" s="375">
        <v>28</v>
      </c>
    </row>
    <row r="49" spans="1:20" ht="21.95" customHeight="1">
      <c r="A49" s="3705"/>
      <c r="B49" s="4076"/>
      <c r="C49" s="4294"/>
      <c r="D49" s="4295"/>
      <c r="E49" s="278"/>
      <c r="F49" s="3358" t="s">
        <v>1686</v>
      </c>
      <c r="G49" s="3358"/>
      <c r="H49" s="3358"/>
      <c r="I49" s="3358"/>
      <c r="J49" s="3358"/>
      <c r="K49" s="882"/>
      <c r="L49" s="409">
        <f t="shared" si="15"/>
        <v>10</v>
      </c>
      <c r="M49" s="409">
        <f t="shared" si="16"/>
        <v>1</v>
      </c>
      <c r="N49" s="410">
        <f t="shared" si="16"/>
        <v>9</v>
      </c>
      <c r="O49" s="501">
        <f t="shared" si="17"/>
        <v>0</v>
      </c>
      <c r="P49" s="412">
        <v>0</v>
      </c>
      <c r="Q49" s="415">
        <v>0</v>
      </c>
      <c r="R49" s="413">
        <f t="shared" si="18"/>
        <v>10</v>
      </c>
      <c r="S49" s="412">
        <v>1</v>
      </c>
      <c r="T49" s="375">
        <v>9</v>
      </c>
    </row>
    <row r="50" spans="1:20" ht="20.100000000000001" customHeight="1">
      <c r="A50" s="3705"/>
      <c r="B50" s="4076"/>
      <c r="C50" s="3804" t="s">
        <v>2810</v>
      </c>
      <c r="D50" s="3704"/>
      <c r="E50" s="894"/>
      <c r="F50" s="3961" t="s">
        <v>2948</v>
      </c>
      <c r="G50" s="3961"/>
      <c r="H50" s="3961"/>
      <c r="I50" s="3961"/>
      <c r="J50" s="3961"/>
      <c r="K50" s="891"/>
      <c r="L50" s="393">
        <f t="shared" si="15"/>
        <v>1</v>
      </c>
      <c r="M50" s="393">
        <f t="shared" si="16"/>
        <v>1</v>
      </c>
      <c r="N50" s="394">
        <f t="shared" si="16"/>
        <v>0</v>
      </c>
      <c r="O50" s="400">
        <f t="shared" si="17"/>
        <v>1</v>
      </c>
      <c r="P50" s="396">
        <v>1</v>
      </c>
      <c r="Q50" s="619">
        <v>0</v>
      </c>
      <c r="R50" s="397">
        <f t="shared" si="18"/>
        <v>0</v>
      </c>
      <c r="S50" s="396">
        <v>0</v>
      </c>
      <c r="T50" s="349">
        <v>0</v>
      </c>
    </row>
    <row r="51" spans="1:20" ht="20.100000000000001" customHeight="1">
      <c r="A51" s="3705"/>
      <c r="B51" s="4076"/>
      <c r="C51" s="3805"/>
      <c r="D51" s="3706"/>
      <c r="E51" s="274"/>
      <c r="F51" s="3351" t="s">
        <v>749</v>
      </c>
      <c r="G51" s="3351"/>
      <c r="H51" s="3351"/>
      <c r="I51" s="3351"/>
      <c r="J51" s="3351"/>
      <c r="K51" s="882"/>
      <c r="L51" s="409">
        <f t="shared" si="15"/>
        <v>2</v>
      </c>
      <c r="M51" s="409">
        <f t="shared" si="16"/>
        <v>2</v>
      </c>
      <c r="N51" s="410">
        <f t="shared" si="16"/>
        <v>0</v>
      </c>
      <c r="O51" s="501">
        <f t="shared" si="17"/>
        <v>0</v>
      </c>
      <c r="P51" s="412">
        <v>0</v>
      </c>
      <c r="Q51" s="415">
        <v>0</v>
      </c>
      <c r="R51" s="413">
        <f t="shared" si="18"/>
        <v>2</v>
      </c>
      <c r="S51" s="412">
        <v>2</v>
      </c>
      <c r="T51" s="375">
        <v>0</v>
      </c>
    </row>
    <row r="52" spans="1:20" ht="20.100000000000001" customHeight="1">
      <c r="A52" s="3705"/>
      <c r="B52" s="4076"/>
      <c r="C52" s="3805"/>
      <c r="D52" s="3706"/>
      <c r="E52" s="274"/>
      <c r="F52" s="3351" t="s">
        <v>1387</v>
      </c>
      <c r="G52" s="3351"/>
      <c r="H52" s="3351"/>
      <c r="I52" s="3351"/>
      <c r="J52" s="3351"/>
      <c r="K52" s="882"/>
      <c r="L52" s="409">
        <f t="shared" si="15"/>
        <v>0</v>
      </c>
      <c r="M52" s="409">
        <f t="shared" si="16"/>
        <v>0</v>
      </c>
      <c r="N52" s="410">
        <f t="shared" si="16"/>
        <v>0</v>
      </c>
      <c r="O52" s="501">
        <f t="shared" si="17"/>
        <v>0</v>
      </c>
      <c r="P52" s="412">
        <v>0</v>
      </c>
      <c r="Q52" s="415">
        <v>0</v>
      </c>
      <c r="R52" s="413">
        <f t="shared" si="18"/>
        <v>0</v>
      </c>
      <c r="S52" s="412">
        <v>0</v>
      </c>
      <c r="T52" s="375">
        <v>0</v>
      </c>
    </row>
    <row r="53" spans="1:20" ht="20.100000000000001" customHeight="1">
      <c r="A53" s="3705"/>
      <c r="B53" s="4076"/>
      <c r="C53" s="3805"/>
      <c r="D53" s="3706"/>
      <c r="E53" s="274"/>
      <c r="F53" s="3351" t="s">
        <v>1632</v>
      </c>
      <c r="G53" s="3351"/>
      <c r="H53" s="3351"/>
      <c r="I53" s="3351"/>
      <c r="J53" s="3351"/>
      <c r="K53" s="882"/>
      <c r="L53" s="409">
        <f t="shared" si="15"/>
        <v>27</v>
      </c>
      <c r="M53" s="409">
        <f t="shared" si="16"/>
        <v>14</v>
      </c>
      <c r="N53" s="410">
        <f t="shared" si="16"/>
        <v>13</v>
      </c>
      <c r="O53" s="501">
        <f t="shared" si="17"/>
        <v>0</v>
      </c>
      <c r="P53" s="412">
        <v>0</v>
      </c>
      <c r="Q53" s="415">
        <v>0</v>
      </c>
      <c r="R53" s="413">
        <f t="shared" si="18"/>
        <v>27</v>
      </c>
      <c r="S53" s="412">
        <v>14</v>
      </c>
      <c r="T53" s="375">
        <v>13</v>
      </c>
    </row>
    <row r="54" spans="1:20" ht="20.100000000000001" customHeight="1">
      <c r="A54" s="3705"/>
      <c r="B54" s="4076"/>
      <c r="C54" s="3805"/>
      <c r="D54" s="3706"/>
      <c r="E54" s="274"/>
      <c r="F54" s="3351" t="s">
        <v>60</v>
      </c>
      <c r="G54" s="3351"/>
      <c r="H54" s="3351"/>
      <c r="I54" s="3351"/>
      <c r="J54" s="3351"/>
      <c r="K54" s="882"/>
      <c r="L54" s="409">
        <f t="shared" si="15"/>
        <v>5</v>
      </c>
      <c r="M54" s="409">
        <f t="shared" si="16"/>
        <v>0</v>
      </c>
      <c r="N54" s="410">
        <f t="shared" si="16"/>
        <v>5</v>
      </c>
      <c r="O54" s="501">
        <f t="shared" si="17"/>
        <v>0</v>
      </c>
      <c r="P54" s="412">
        <v>0</v>
      </c>
      <c r="Q54" s="415">
        <v>0</v>
      </c>
      <c r="R54" s="413">
        <f t="shared" si="18"/>
        <v>5</v>
      </c>
      <c r="S54" s="412">
        <v>0</v>
      </c>
      <c r="T54" s="375">
        <v>5</v>
      </c>
    </row>
    <row r="55" spans="1:20" ht="20.100000000000001" customHeight="1">
      <c r="A55" s="3705"/>
      <c r="B55" s="4076"/>
      <c r="C55" s="3805"/>
      <c r="D55" s="3706"/>
      <c r="E55" s="274"/>
      <c r="F55" s="3351" t="s">
        <v>1686</v>
      </c>
      <c r="G55" s="3351"/>
      <c r="H55" s="3351"/>
      <c r="I55" s="3351"/>
      <c r="J55" s="3351"/>
      <c r="K55" s="882"/>
      <c r="L55" s="409">
        <f t="shared" si="15"/>
        <v>0</v>
      </c>
      <c r="M55" s="409">
        <f t="shared" si="16"/>
        <v>0</v>
      </c>
      <c r="N55" s="410">
        <f t="shared" si="16"/>
        <v>0</v>
      </c>
      <c r="O55" s="501">
        <f t="shared" si="17"/>
        <v>0</v>
      </c>
      <c r="P55" s="412">
        <v>0</v>
      </c>
      <c r="Q55" s="415">
        <v>0</v>
      </c>
      <c r="R55" s="413">
        <f t="shared" si="18"/>
        <v>0</v>
      </c>
      <c r="S55" s="412">
        <v>0</v>
      </c>
      <c r="T55" s="375">
        <v>0</v>
      </c>
    </row>
    <row r="56" spans="1:20" ht="20.100000000000001" customHeight="1">
      <c r="A56" s="3705"/>
      <c r="B56" s="4076"/>
      <c r="C56" s="3805"/>
      <c r="D56" s="3706"/>
      <c r="E56" s="274"/>
      <c r="F56" s="3351" t="s">
        <v>1382</v>
      </c>
      <c r="G56" s="3351"/>
      <c r="H56" s="3351"/>
      <c r="I56" s="3351"/>
      <c r="J56" s="3351"/>
      <c r="K56" s="882"/>
      <c r="L56" s="409">
        <f t="shared" si="15"/>
        <v>1</v>
      </c>
      <c r="M56" s="409">
        <f t="shared" si="16"/>
        <v>1</v>
      </c>
      <c r="N56" s="410">
        <f t="shared" si="16"/>
        <v>0</v>
      </c>
      <c r="O56" s="501">
        <f t="shared" si="17"/>
        <v>0</v>
      </c>
      <c r="P56" s="412">
        <v>0</v>
      </c>
      <c r="Q56" s="415">
        <v>0</v>
      </c>
      <c r="R56" s="413">
        <f t="shared" si="18"/>
        <v>1</v>
      </c>
      <c r="S56" s="412">
        <v>1</v>
      </c>
      <c r="T56" s="375">
        <v>0</v>
      </c>
    </row>
    <row r="57" spans="1:20" ht="20.100000000000001" customHeight="1">
      <c r="A57" s="3705"/>
      <c r="B57" s="4076"/>
      <c r="C57" s="3805"/>
      <c r="D57" s="3706"/>
      <c r="E57" s="274"/>
      <c r="F57" s="3351" t="s">
        <v>1806</v>
      </c>
      <c r="G57" s="3351"/>
      <c r="H57" s="3351"/>
      <c r="I57" s="3351"/>
      <c r="J57" s="3351"/>
      <c r="K57" s="882"/>
      <c r="L57" s="409">
        <f t="shared" si="15"/>
        <v>7</v>
      </c>
      <c r="M57" s="409">
        <f t="shared" si="16"/>
        <v>7</v>
      </c>
      <c r="N57" s="410">
        <f t="shared" si="16"/>
        <v>0</v>
      </c>
      <c r="O57" s="501">
        <f t="shared" si="17"/>
        <v>0</v>
      </c>
      <c r="P57" s="412">
        <v>0</v>
      </c>
      <c r="Q57" s="415">
        <v>0</v>
      </c>
      <c r="R57" s="413">
        <f t="shared" si="18"/>
        <v>7</v>
      </c>
      <c r="S57" s="412">
        <v>7</v>
      </c>
      <c r="T57" s="375">
        <v>0</v>
      </c>
    </row>
    <row r="58" spans="1:20" ht="20.100000000000001" customHeight="1">
      <c r="A58" s="3705"/>
      <c r="B58" s="4076"/>
      <c r="C58" s="3806"/>
      <c r="D58" s="3708"/>
      <c r="E58" s="278"/>
      <c r="F58" s="3358" t="s">
        <v>720</v>
      </c>
      <c r="G58" s="3358"/>
      <c r="H58" s="3358"/>
      <c r="I58" s="3358"/>
      <c r="J58" s="3358"/>
      <c r="K58" s="1183"/>
      <c r="L58" s="635">
        <f t="shared" si="15"/>
        <v>0</v>
      </c>
      <c r="M58" s="635">
        <f t="shared" si="16"/>
        <v>0</v>
      </c>
      <c r="N58" s="636">
        <f t="shared" si="16"/>
        <v>0</v>
      </c>
      <c r="O58" s="846">
        <f t="shared" si="17"/>
        <v>0</v>
      </c>
      <c r="P58" s="638">
        <v>0</v>
      </c>
      <c r="Q58" s="642">
        <v>0</v>
      </c>
      <c r="R58" s="640">
        <f t="shared" si="18"/>
        <v>0</v>
      </c>
      <c r="S58" s="638">
        <v>0</v>
      </c>
      <c r="T58" s="365">
        <v>0</v>
      </c>
    </row>
    <row r="59" spans="1:20" ht="20.100000000000001" customHeight="1">
      <c r="A59" s="3707"/>
      <c r="B59" s="4318"/>
      <c r="C59" s="3769" t="s">
        <v>3971</v>
      </c>
      <c r="D59" s="3410"/>
      <c r="E59" s="3410"/>
      <c r="F59" s="3410"/>
      <c r="G59" s="3410"/>
      <c r="H59" s="3410"/>
      <c r="I59" s="3410"/>
      <c r="J59" s="3410"/>
      <c r="K59" s="878"/>
      <c r="L59" s="409">
        <f t="shared" si="15"/>
        <v>0</v>
      </c>
      <c r="M59" s="409">
        <f t="shared" si="16"/>
        <v>0</v>
      </c>
      <c r="N59" s="410">
        <f t="shared" si="16"/>
        <v>0</v>
      </c>
      <c r="O59" s="501">
        <f t="shared" si="17"/>
        <v>0</v>
      </c>
      <c r="P59" s="412">
        <v>0</v>
      </c>
      <c r="Q59" s="415">
        <v>0</v>
      </c>
      <c r="R59" s="413">
        <f t="shared" si="18"/>
        <v>0</v>
      </c>
      <c r="S59" s="412">
        <v>0</v>
      </c>
      <c r="T59" s="375">
        <v>0</v>
      </c>
    </row>
    <row r="60" spans="1:20" ht="20.100000000000001" customHeight="1">
      <c r="A60" s="1184"/>
      <c r="B60" s="3410" t="s">
        <v>997</v>
      </c>
      <c r="C60" s="3410"/>
      <c r="D60" s="3410"/>
      <c r="E60" s="3410"/>
      <c r="F60" s="3410"/>
      <c r="G60" s="3410"/>
      <c r="H60" s="3410"/>
      <c r="I60" s="3410"/>
      <c r="J60" s="3410"/>
      <c r="K60" s="1185"/>
      <c r="L60" s="830">
        <f t="shared" si="15"/>
        <v>0</v>
      </c>
      <c r="M60" s="830">
        <f t="shared" si="16"/>
        <v>0</v>
      </c>
      <c r="N60" s="1016">
        <f t="shared" si="16"/>
        <v>0</v>
      </c>
      <c r="O60" s="859">
        <f t="shared" si="17"/>
        <v>0</v>
      </c>
      <c r="P60" s="1017">
        <v>0</v>
      </c>
      <c r="Q60" s="1018">
        <v>0</v>
      </c>
      <c r="R60" s="704">
        <f t="shared" si="18"/>
        <v>0</v>
      </c>
      <c r="S60" s="1017">
        <v>0</v>
      </c>
      <c r="T60" s="861">
        <v>0</v>
      </c>
    </row>
    <row r="61" spans="1:20" ht="18" customHeight="1">
      <c r="A61" s="1186"/>
      <c r="B61" s="3961" t="s">
        <v>1812</v>
      </c>
      <c r="C61" s="3961"/>
      <c r="D61" s="3961"/>
      <c r="E61" s="3961"/>
      <c r="F61" s="3961"/>
      <c r="G61" s="3961"/>
      <c r="H61" s="3961"/>
      <c r="I61" s="795"/>
      <c r="J61" s="4307" t="s">
        <v>1239</v>
      </c>
      <c r="K61" s="4308"/>
      <c r="L61" s="616">
        <f>L62+L63</f>
        <v>0</v>
      </c>
      <c r="M61" s="4309"/>
      <c r="N61" s="4310"/>
      <c r="O61" s="479">
        <f>O62+O63</f>
        <v>0</v>
      </c>
      <c r="P61" s="4218"/>
      <c r="Q61" s="4219"/>
      <c r="R61" s="679">
        <f>R62+R63</f>
        <v>0</v>
      </c>
      <c r="S61" s="4218"/>
      <c r="T61" s="4224"/>
    </row>
    <row r="62" spans="1:20" ht="18" customHeight="1">
      <c r="A62" s="1187"/>
      <c r="B62" s="3351" t="s">
        <v>203</v>
      </c>
      <c r="C62" s="3351"/>
      <c r="D62" s="3351"/>
      <c r="E62" s="3351"/>
      <c r="F62" s="3351"/>
      <c r="G62" s="3351"/>
      <c r="H62" s="3351"/>
      <c r="I62" s="328"/>
      <c r="J62" s="3635" t="s">
        <v>2239</v>
      </c>
      <c r="K62" s="3637"/>
      <c r="L62" s="409">
        <f>O62+R62</f>
        <v>0</v>
      </c>
      <c r="M62" s="4303"/>
      <c r="N62" s="4302"/>
      <c r="O62" s="411">
        <v>0</v>
      </c>
      <c r="P62" s="4220"/>
      <c r="Q62" s="4221"/>
      <c r="R62" s="413">
        <v>0</v>
      </c>
      <c r="S62" s="4220"/>
      <c r="T62" s="4225"/>
    </row>
    <row r="63" spans="1:20" ht="18" customHeight="1">
      <c r="A63" s="4316" t="s">
        <v>1245</v>
      </c>
      <c r="B63" s="3521"/>
      <c r="C63" s="3521"/>
      <c r="D63" s="3521"/>
      <c r="E63" s="3521"/>
      <c r="F63" s="3521"/>
      <c r="G63" s="3521"/>
      <c r="H63" s="3521"/>
      <c r="I63" s="3522"/>
      <c r="J63" s="3638" t="s">
        <v>65</v>
      </c>
      <c r="K63" s="3640"/>
      <c r="L63" s="635">
        <f>O63+R63</f>
        <v>0</v>
      </c>
      <c r="M63" s="4311"/>
      <c r="N63" s="4312"/>
      <c r="O63" s="846">
        <v>0</v>
      </c>
      <c r="P63" s="4313"/>
      <c r="Q63" s="4314"/>
      <c r="R63" s="640">
        <v>0</v>
      </c>
      <c r="S63" s="4313"/>
      <c r="T63" s="4315"/>
    </row>
    <row r="64" spans="1:20" ht="18" customHeight="1">
      <c r="A64" s="1186"/>
      <c r="B64" s="3961" t="s">
        <v>1683</v>
      </c>
      <c r="C64" s="3961"/>
      <c r="D64" s="3961"/>
      <c r="E64" s="3961"/>
      <c r="F64" s="3961"/>
      <c r="G64" s="3961"/>
      <c r="H64" s="3961"/>
      <c r="I64" s="795"/>
      <c r="J64" s="3873" t="s">
        <v>275</v>
      </c>
      <c r="K64" s="3875"/>
      <c r="L64" s="409">
        <f>O64+R64</f>
        <v>66</v>
      </c>
      <c r="M64" s="4301"/>
      <c r="N64" s="4302"/>
      <c r="O64" s="501">
        <v>1</v>
      </c>
      <c r="P64" s="4306"/>
      <c r="Q64" s="4221"/>
      <c r="R64" s="413">
        <v>65</v>
      </c>
      <c r="S64" s="4218"/>
      <c r="T64" s="4224"/>
    </row>
    <row r="65" spans="1:20" ht="18" customHeight="1">
      <c r="A65" s="1187"/>
      <c r="B65" s="3351"/>
      <c r="C65" s="3351"/>
      <c r="D65" s="3351"/>
      <c r="E65" s="3351"/>
      <c r="F65" s="3351"/>
      <c r="G65" s="3351"/>
      <c r="H65" s="3351"/>
      <c r="I65" s="328"/>
      <c r="J65" s="3635" t="s">
        <v>1727</v>
      </c>
      <c r="K65" s="3637"/>
      <c r="L65" s="409">
        <f>O65+R65</f>
        <v>21</v>
      </c>
      <c r="M65" s="4303"/>
      <c r="N65" s="4302"/>
      <c r="O65" s="501">
        <v>1</v>
      </c>
      <c r="P65" s="4220"/>
      <c r="Q65" s="4221"/>
      <c r="R65" s="413">
        <v>20</v>
      </c>
      <c r="S65" s="4220"/>
      <c r="T65" s="4225"/>
    </row>
    <row r="66" spans="1:20" ht="18" customHeight="1" thickBot="1">
      <c r="A66" s="1188"/>
      <c r="B66" s="4245"/>
      <c r="C66" s="4245"/>
      <c r="D66" s="4245"/>
      <c r="E66" s="4245"/>
      <c r="F66" s="4245"/>
      <c r="G66" s="4245"/>
      <c r="H66" s="4245"/>
      <c r="I66" s="516"/>
      <c r="J66" s="3641" t="s">
        <v>1728</v>
      </c>
      <c r="K66" s="3643"/>
      <c r="L66" s="503">
        <f>O66+R66</f>
        <v>21</v>
      </c>
      <c r="M66" s="4304"/>
      <c r="N66" s="4305"/>
      <c r="O66" s="505">
        <v>1</v>
      </c>
      <c r="P66" s="4222"/>
      <c r="Q66" s="4223"/>
      <c r="R66" s="682">
        <v>20</v>
      </c>
      <c r="S66" s="4222"/>
      <c r="T66" s="4226"/>
    </row>
  </sheetData>
  <mergeCells count="175">
    <mergeCell ref="A2:K2"/>
    <mergeCell ref="A26:K27"/>
    <mergeCell ref="B64:H66"/>
    <mergeCell ref="J64:K64"/>
    <mergeCell ref="M64:N66"/>
    <mergeCell ref="P64:Q66"/>
    <mergeCell ref="S64:T66"/>
    <mergeCell ref="J65:K65"/>
    <mergeCell ref="J66:K66"/>
    <mergeCell ref="B60:J60"/>
    <mergeCell ref="B61:H61"/>
    <mergeCell ref="J61:K61"/>
    <mergeCell ref="M61:N63"/>
    <mergeCell ref="P61:Q63"/>
    <mergeCell ref="S61:T63"/>
    <mergeCell ref="B62:H62"/>
    <mergeCell ref="J62:K62"/>
    <mergeCell ref="A63:I63"/>
    <mergeCell ref="J63:K63"/>
    <mergeCell ref="A46:B59"/>
    <mergeCell ref="F49:J49"/>
    <mergeCell ref="C50:D58"/>
    <mergeCell ref="F52:J52"/>
    <mergeCell ref="F53:J53"/>
    <mergeCell ref="F54:J54"/>
    <mergeCell ref="F55:J55"/>
    <mergeCell ref="F56:J56"/>
    <mergeCell ref="F57:J57"/>
    <mergeCell ref="F58:J58"/>
    <mergeCell ref="O26:Q26"/>
    <mergeCell ref="R26:T26"/>
    <mergeCell ref="C59:J59"/>
    <mergeCell ref="L44:N44"/>
    <mergeCell ref="O44:Q44"/>
    <mergeCell ref="R44:T44"/>
    <mergeCell ref="C46:K46"/>
    <mergeCell ref="C47:D49"/>
    <mergeCell ref="F47:J47"/>
    <mergeCell ref="F48:J48"/>
    <mergeCell ref="F50:J50"/>
    <mergeCell ref="F51:J51"/>
    <mergeCell ref="H34:K34"/>
    <mergeCell ref="H35:H37"/>
    <mergeCell ref="H28:K28"/>
    <mergeCell ref="I33:J33"/>
    <mergeCell ref="I32:J32"/>
    <mergeCell ref="H29:H31"/>
    <mergeCell ref="D28:F33"/>
    <mergeCell ref="A41:A43"/>
    <mergeCell ref="B41:B43"/>
    <mergeCell ref="E41:J41"/>
    <mergeCell ref="L41:N41"/>
    <mergeCell ref="O41:Q41"/>
    <mergeCell ref="R41:T41"/>
    <mergeCell ref="E42:J42"/>
    <mergeCell ref="L42:N42"/>
    <mergeCell ref="O42:Q42"/>
    <mergeCell ref="R42:T42"/>
    <mergeCell ref="E43:J43"/>
    <mergeCell ref="L43:N43"/>
    <mergeCell ref="O43:Q43"/>
    <mergeCell ref="R43:T43"/>
    <mergeCell ref="C22:C25"/>
    <mergeCell ref="D22:F25"/>
    <mergeCell ref="G22:G25"/>
    <mergeCell ref="I22:J22"/>
    <mergeCell ref="L22:N22"/>
    <mergeCell ref="I23:J23"/>
    <mergeCell ref="L23:N23"/>
    <mergeCell ref="I24:J24"/>
    <mergeCell ref="L24:N24"/>
    <mergeCell ref="I25:J25"/>
    <mergeCell ref="L25:N25"/>
    <mergeCell ref="D34:F39"/>
    <mergeCell ref="I39:J39"/>
    <mergeCell ref="L26:N26"/>
    <mergeCell ref="E11:J11"/>
    <mergeCell ref="L11:N11"/>
    <mergeCell ref="E12:J12"/>
    <mergeCell ref="L12:N12"/>
    <mergeCell ref="L20:N20"/>
    <mergeCell ref="E13:J13"/>
    <mergeCell ref="L13:N13"/>
    <mergeCell ref="E14:J14"/>
    <mergeCell ref="L14:N14"/>
    <mergeCell ref="E15:J15"/>
    <mergeCell ref="L15:N15"/>
    <mergeCell ref="D16:F21"/>
    <mergeCell ref="G16:G21"/>
    <mergeCell ref="I16:J16"/>
    <mergeCell ref="L16:N16"/>
    <mergeCell ref="I17:J17"/>
    <mergeCell ref="L17:N17"/>
    <mergeCell ref="I18:J18"/>
    <mergeCell ref="L18:N18"/>
    <mergeCell ref="I19:J19"/>
    <mergeCell ref="L2:N2"/>
    <mergeCell ref="O2:Q2"/>
    <mergeCell ref="R2:T2"/>
    <mergeCell ref="A3:B15"/>
    <mergeCell ref="E3:J3"/>
    <mergeCell ref="L3:N3"/>
    <mergeCell ref="E4:J4"/>
    <mergeCell ref="L4:N4"/>
    <mergeCell ref="E5:J5"/>
    <mergeCell ref="L5:N5"/>
    <mergeCell ref="E6:J6"/>
    <mergeCell ref="L6:N6"/>
    <mergeCell ref="E7:J7"/>
    <mergeCell ref="L7:N7"/>
    <mergeCell ref="E8:J8"/>
    <mergeCell ref="L8:N8"/>
    <mergeCell ref="E9:J9"/>
    <mergeCell ref="L9:N9"/>
    <mergeCell ref="E10:J10"/>
    <mergeCell ref="L10:N10"/>
    <mergeCell ref="O8:Q8"/>
    <mergeCell ref="R8:T8"/>
    <mergeCell ref="O9:Q9"/>
    <mergeCell ref="R9:T9"/>
    <mergeCell ref="R14:T14"/>
    <mergeCell ref="O15:Q15"/>
    <mergeCell ref="R15:T15"/>
    <mergeCell ref="O12:Q12"/>
    <mergeCell ref="R12:T12"/>
    <mergeCell ref="O13:Q13"/>
    <mergeCell ref="R13:T13"/>
    <mergeCell ref="O10:Q10"/>
    <mergeCell ref="R10:T10"/>
    <mergeCell ref="O11:Q11"/>
    <mergeCell ref="R11:T11"/>
    <mergeCell ref="O14:Q14"/>
    <mergeCell ref="O6:Q6"/>
    <mergeCell ref="R6:T6"/>
    <mergeCell ref="O7:Q7"/>
    <mergeCell ref="R7:T7"/>
    <mergeCell ref="O4:Q4"/>
    <mergeCell ref="R4:T4"/>
    <mergeCell ref="O5:Q5"/>
    <mergeCell ref="R5:T5"/>
    <mergeCell ref="O3:Q3"/>
    <mergeCell ref="R3:T3"/>
    <mergeCell ref="R16:T16"/>
    <mergeCell ref="O17:Q17"/>
    <mergeCell ref="R17:T17"/>
    <mergeCell ref="O18:Q18"/>
    <mergeCell ref="R18:T18"/>
    <mergeCell ref="O16:Q16"/>
    <mergeCell ref="O19:Q19"/>
    <mergeCell ref="O24:Q24"/>
    <mergeCell ref="R24:T24"/>
    <mergeCell ref="A44:K45"/>
    <mergeCell ref="A40:K40"/>
    <mergeCell ref="L40:N40"/>
    <mergeCell ref="O40:Q40"/>
    <mergeCell ref="R40:T40"/>
    <mergeCell ref="L19:N19"/>
    <mergeCell ref="I20:J20"/>
    <mergeCell ref="I21:J21"/>
    <mergeCell ref="O25:Q25"/>
    <mergeCell ref="R25:T25"/>
    <mergeCell ref="O22:Q22"/>
    <mergeCell ref="R22:T22"/>
    <mergeCell ref="O23:Q23"/>
    <mergeCell ref="R23:T23"/>
    <mergeCell ref="R19:T19"/>
    <mergeCell ref="O20:Q20"/>
    <mergeCell ref="R20:T20"/>
    <mergeCell ref="O21:Q21"/>
    <mergeCell ref="R21:T21"/>
    <mergeCell ref="L21:N21"/>
    <mergeCell ref="A28:B38"/>
    <mergeCell ref="I38:J38"/>
    <mergeCell ref="A16:B25"/>
    <mergeCell ref="C16:C21"/>
  </mergeCells>
  <phoneticPr fontId="2"/>
  <pageMargins left="0.59055118110236227" right="0.59055118110236227" top="0.47244094488188981" bottom="0.39370078740157483" header="0.39370078740157483" footer="0.19685039370078741"/>
  <pageSetup paperSize="9" scale="65" pageOrder="overThenDown" orientation="portrait" blackAndWhite="1" r:id="rId1"/>
  <headerFooter alignWithMargins="0">
    <oddHeader>&amp;R&amp;12－特別支援学校－</oddHeader>
    <oddFooter>&amp;C&amp;16 37</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A1:AE64"/>
  <sheetViews>
    <sheetView showGridLines="0" view="pageBreakPreview" topLeftCell="A5" zoomScale="80" zoomScaleNormal="100" zoomScaleSheetLayoutView="80" workbookViewId="0">
      <pane xSplit="4" ySplit="5" topLeftCell="E40" activePane="bottomRight" state="frozen"/>
      <selection activeCell="A5" sqref="A5"/>
      <selection pane="topRight" activeCell="E5" sqref="E5"/>
      <selection pane="bottomLeft" activeCell="A10" sqref="A10"/>
      <selection pane="bottomRight" activeCell="F40" sqref="F40"/>
    </sheetView>
  </sheetViews>
  <sheetFormatPr defaultColWidth="9" defaultRowHeight="13.5"/>
  <cols>
    <col min="1" max="1" width="1.875" style="246" customWidth="1"/>
    <col min="2" max="2" width="0.625" style="246" customWidth="1"/>
    <col min="3" max="3" width="13.875" style="246" customWidth="1"/>
    <col min="4" max="4" width="2.5" style="246" customWidth="1"/>
    <col min="5" max="6" width="9.625" style="1201" customWidth="1"/>
    <col min="7" max="14" width="10.875" style="246" customWidth="1"/>
    <col min="15" max="15" width="10.75" style="246" customWidth="1"/>
    <col min="16" max="16" width="1.125" style="246" customWidth="1"/>
    <col min="17" max="17" width="2.375" style="246" customWidth="1"/>
    <col min="18" max="29" width="10.875" style="246" customWidth="1"/>
    <col min="30" max="30" width="4.5" style="246" customWidth="1"/>
    <col min="31" max="31" width="9" style="246" customWidth="1"/>
    <col min="32" max="16384" width="9" style="9"/>
  </cols>
  <sheetData>
    <row r="1" spans="1:31" ht="15.75" customHeight="1">
      <c r="A1" s="959"/>
      <c r="AC1" s="511"/>
    </row>
    <row r="2" spans="1:31" ht="21">
      <c r="A2" s="314" t="s">
        <v>3050</v>
      </c>
      <c r="B2" s="1202"/>
      <c r="C2" s="1203"/>
      <c r="D2" s="1203"/>
      <c r="E2" s="1204"/>
      <c r="F2" s="1204"/>
    </row>
    <row r="3" spans="1:31" ht="9.9499999999999993" customHeight="1">
      <c r="A3" s="314"/>
      <c r="B3" s="1202"/>
      <c r="C3" s="1203"/>
      <c r="D3" s="1203"/>
      <c r="E3" s="1204"/>
      <c r="F3" s="1204"/>
    </row>
    <row r="4" spans="1:31" ht="17.25">
      <c r="A4" s="1205" t="s">
        <v>3973</v>
      </c>
      <c r="B4" s="1206"/>
      <c r="C4" s="1206"/>
      <c r="D4" s="1206"/>
      <c r="E4" s="1207"/>
      <c r="F4" s="1207"/>
    </row>
    <row r="5" spans="1:31" ht="20.25" customHeight="1">
      <c r="A5" s="1208" t="s">
        <v>3944</v>
      </c>
      <c r="B5" s="1209"/>
      <c r="C5" s="1209"/>
      <c r="D5" s="312"/>
      <c r="E5" s="1210"/>
      <c r="F5" s="1210"/>
    </row>
    <row r="6" spans="1:31" s="95" customFormat="1" ht="20.100000000000001" customHeight="1">
      <c r="A6" s="3442" t="s">
        <v>2068</v>
      </c>
      <c r="B6" s="3302"/>
      <c r="C6" s="3302"/>
      <c r="D6" s="3303"/>
      <c r="E6" s="4319" t="s">
        <v>2909</v>
      </c>
      <c r="F6" s="4319" t="s">
        <v>2911</v>
      </c>
      <c r="G6" s="3266" t="s">
        <v>3051</v>
      </c>
      <c r="H6" s="3267"/>
      <c r="I6" s="3267"/>
      <c r="J6" s="3267"/>
      <c r="K6" s="3267"/>
      <c r="L6" s="3267"/>
      <c r="M6" s="3267"/>
      <c r="N6" s="3267"/>
      <c r="O6" s="3267"/>
      <c r="P6" s="273"/>
      <c r="Q6" s="273"/>
      <c r="R6" s="3267" t="s">
        <v>2457</v>
      </c>
      <c r="S6" s="3267"/>
      <c r="T6" s="3267"/>
      <c r="U6" s="3267"/>
      <c r="V6" s="3267"/>
      <c r="W6" s="3267"/>
      <c r="X6" s="3267"/>
      <c r="Y6" s="3267"/>
      <c r="Z6" s="3267"/>
      <c r="AA6" s="3267"/>
      <c r="AB6" s="3267"/>
      <c r="AC6" s="3271"/>
      <c r="AD6" s="717"/>
      <c r="AE6" s="717"/>
    </row>
    <row r="7" spans="1:31" s="95" customFormat="1" ht="20.100000000000001" customHeight="1">
      <c r="A7" s="3443"/>
      <c r="B7" s="3444"/>
      <c r="C7" s="3444"/>
      <c r="D7" s="3445"/>
      <c r="E7" s="4320"/>
      <c r="F7" s="4320"/>
      <c r="G7" s="3962" t="s">
        <v>1239</v>
      </c>
      <c r="H7" s="3963"/>
      <c r="I7" s="4322"/>
      <c r="J7" s="4324" t="s">
        <v>1335</v>
      </c>
      <c r="K7" s="3963"/>
      <c r="L7" s="4322"/>
      <c r="M7" s="4324" t="s">
        <v>758</v>
      </c>
      <c r="N7" s="3963"/>
      <c r="O7" s="4322"/>
      <c r="P7" s="1211"/>
      <c r="Q7" s="273"/>
      <c r="R7" s="4324" t="s">
        <v>1665</v>
      </c>
      <c r="S7" s="3963"/>
      <c r="T7" s="4322"/>
      <c r="U7" s="3963" t="s">
        <v>1672</v>
      </c>
      <c r="V7" s="3963"/>
      <c r="W7" s="3963"/>
      <c r="X7" s="4324" t="s">
        <v>1366</v>
      </c>
      <c r="Y7" s="3963"/>
      <c r="Z7" s="4322"/>
      <c r="AA7" s="4324" t="s">
        <v>1230</v>
      </c>
      <c r="AB7" s="3963"/>
      <c r="AC7" s="4326"/>
      <c r="AD7" s="717"/>
      <c r="AE7" s="717"/>
    </row>
    <row r="8" spans="1:31" s="95" customFormat="1" ht="20.100000000000001" customHeight="1">
      <c r="A8" s="3443"/>
      <c r="B8" s="3444"/>
      <c r="C8" s="3444"/>
      <c r="D8" s="3445"/>
      <c r="E8" s="4320"/>
      <c r="F8" s="4320"/>
      <c r="G8" s="3307"/>
      <c r="H8" s="3304"/>
      <c r="I8" s="4323"/>
      <c r="J8" s="4325"/>
      <c r="K8" s="3304"/>
      <c r="L8" s="4323"/>
      <c r="M8" s="4325"/>
      <c r="N8" s="3304"/>
      <c r="O8" s="4323"/>
      <c r="P8" s="1211"/>
      <c r="Q8" s="273"/>
      <c r="R8" s="4325"/>
      <c r="S8" s="3304"/>
      <c r="T8" s="4323"/>
      <c r="U8" s="3304"/>
      <c r="V8" s="3304"/>
      <c r="W8" s="3304"/>
      <c r="X8" s="4325"/>
      <c r="Y8" s="3304"/>
      <c r="Z8" s="4323"/>
      <c r="AA8" s="4325"/>
      <c r="AB8" s="3304"/>
      <c r="AC8" s="4327"/>
      <c r="AD8" s="717"/>
      <c r="AE8" s="717"/>
    </row>
    <row r="9" spans="1:31" s="95" customFormat="1" ht="20.100000000000001" customHeight="1">
      <c r="A9" s="3446"/>
      <c r="B9" s="3304"/>
      <c r="C9" s="3304"/>
      <c r="D9" s="3305"/>
      <c r="E9" s="4321"/>
      <c r="F9" s="4321"/>
      <c r="G9" s="1141" t="s">
        <v>1239</v>
      </c>
      <c r="H9" s="723" t="s">
        <v>2918</v>
      </c>
      <c r="I9" s="792" t="s">
        <v>2920</v>
      </c>
      <c r="J9" s="1212" t="s">
        <v>1239</v>
      </c>
      <c r="K9" s="1078" t="s">
        <v>2918</v>
      </c>
      <c r="L9" s="721" t="s">
        <v>2920</v>
      </c>
      <c r="M9" s="1212" t="s">
        <v>1239</v>
      </c>
      <c r="N9" s="723" t="s">
        <v>2918</v>
      </c>
      <c r="O9" s="1077" t="s">
        <v>2920</v>
      </c>
      <c r="P9" s="1211"/>
      <c r="Q9" s="273"/>
      <c r="R9" s="1212" t="s">
        <v>1239</v>
      </c>
      <c r="S9" s="1078" t="s">
        <v>2918</v>
      </c>
      <c r="T9" s="721" t="s">
        <v>2920</v>
      </c>
      <c r="U9" s="724" t="s">
        <v>1239</v>
      </c>
      <c r="V9" s="723" t="s">
        <v>2918</v>
      </c>
      <c r="W9" s="792" t="s">
        <v>2920</v>
      </c>
      <c r="X9" s="1212" t="s">
        <v>1239</v>
      </c>
      <c r="Y9" s="1078" t="s">
        <v>2918</v>
      </c>
      <c r="Z9" s="1077" t="s">
        <v>2920</v>
      </c>
      <c r="AA9" s="724" t="s">
        <v>1239</v>
      </c>
      <c r="AB9" s="1078" t="s">
        <v>2918</v>
      </c>
      <c r="AC9" s="726" t="s">
        <v>2920</v>
      </c>
      <c r="AD9" s="717"/>
      <c r="AE9" s="717"/>
    </row>
    <row r="10" spans="1:31" s="43" customFormat="1" ht="20.100000000000001" customHeight="1">
      <c r="A10" s="1213"/>
      <c r="B10" s="4328" t="s">
        <v>786</v>
      </c>
      <c r="C10" s="4328"/>
      <c r="D10" s="1058"/>
      <c r="E10" s="1214">
        <f t="shared" ref="E10:O10" si="0">E11+E22</f>
        <v>248</v>
      </c>
      <c r="F10" s="1214">
        <f t="shared" si="0"/>
        <v>2799</v>
      </c>
      <c r="G10" s="1214">
        <f>G11+G22</f>
        <v>50574</v>
      </c>
      <c r="H10" s="1215">
        <f t="shared" si="0"/>
        <v>25804</v>
      </c>
      <c r="I10" s="1216">
        <f t="shared" si="0"/>
        <v>24770</v>
      </c>
      <c r="J10" s="1217">
        <f t="shared" si="0"/>
        <v>7815</v>
      </c>
      <c r="K10" s="1218">
        <f t="shared" si="0"/>
        <v>3931</v>
      </c>
      <c r="L10" s="1219">
        <f t="shared" si="0"/>
        <v>3884</v>
      </c>
      <c r="M10" s="1220">
        <f t="shared" si="0"/>
        <v>8294</v>
      </c>
      <c r="N10" s="1215">
        <f t="shared" si="0"/>
        <v>4225</v>
      </c>
      <c r="O10" s="1216">
        <f t="shared" si="0"/>
        <v>4069</v>
      </c>
      <c r="P10" s="1221"/>
      <c r="Q10" s="1222"/>
      <c r="R10" s="1220">
        <f t="shared" ref="R10:AC10" si="1">R11+R22</f>
        <v>8509</v>
      </c>
      <c r="S10" s="1218">
        <f t="shared" si="1"/>
        <v>4303</v>
      </c>
      <c r="T10" s="1219">
        <f t="shared" si="1"/>
        <v>4206</v>
      </c>
      <c r="U10" s="1217">
        <f t="shared" si="1"/>
        <v>8537</v>
      </c>
      <c r="V10" s="1215">
        <f t="shared" si="1"/>
        <v>4357</v>
      </c>
      <c r="W10" s="1216">
        <f t="shared" si="1"/>
        <v>4180</v>
      </c>
      <c r="X10" s="1217">
        <f t="shared" si="1"/>
        <v>8692</v>
      </c>
      <c r="Y10" s="1218">
        <f t="shared" si="1"/>
        <v>4463</v>
      </c>
      <c r="Z10" s="1216">
        <f t="shared" si="1"/>
        <v>4229</v>
      </c>
      <c r="AA10" s="1217">
        <f t="shared" si="1"/>
        <v>8727</v>
      </c>
      <c r="AB10" s="1218">
        <f t="shared" si="1"/>
        <v>4525</v>
      </c>
      <c r="AC10" s="1223">
        <f t="shared" si="1"/>
        <v>4202</v>
      </c>
      <c r="AD10" s="1224"/>
      <c r="AE10" s="1224"/>
    </row>
    <row r="11" spans="1:31" s="43" customFormat="1" ht="20.100000000000001" customHeight="1">
      <c r="A11" s="1225"/>
      <c r="B11" s="4150" t="s">
        <v>1538</v>
      </c>
      <c r="C11" s="4329"/>
      <c r="D11" s="1226"/>
      <c r="E11" s="1227">
        <f t="shared" ref="E11:O11" si="2">SUM(E12:E21)</f>
        <v>179</v>
      </c>
      <c r="F11" s="1227">
        <f t="shared" si="2"/>
        <v>2149</v>
      </c>
      <c r="G11" s="1227">
        <f t="shared" si="2"/>
        <v>40233</v>
      </c>
      <c r="H11" s="1228">
        <f t="shared" si="2"/>
        <v>20613</v>
      </c>
      <c r="I11" s="1229">
        <f t="shared" si="2"/>
        <v>19620</v>
      </c>
      <c r="J11" s="1230">
        <f t="shared" si="2"/>
        <v>6219</v>
      </c>
      <c r="K11" s="1231">
        <f t="shared" si="2"/>
        <v>3158</v>
      </c>
      <c r="L11" s="1232">
        <f t="shared" si="2"/>
        <v>3061</v>
      </c>
      <c r="M11" s="1233">
        <f t="shared" si="2"/>
        <v>6556</v>
      </c>
      <c r="N11" s="1228">
        <f t="shared" si="2"/>
        <v>3374</v>
      </c>
      <c r="O11" s="1229">
        <f t="shared" si="2"/>
        <v>3182</v>
      </c>
      <c r="P11" s="1221"/>
      <c r="Q11" s="1222"/>
      <c r="R11" s="1233">
        <f t="shared" ref="R11:AC11" si="3">SUM(R12:R21)</f>
        <v>6760</v>
      </c>
      <c r="S11" s="1231">
        <f t="shared" si="3"/>
        <v>3441</v>
      </c>
      <c r="T11" s="1232">
        <f t="shared" si="3"/>
        <v>3319</v>
      </c>
      <c r="U11" s="1230">
        <f t="shared" si="3"/>
        <v>6835</v>
      </c>
      <c r="V11" s="1228">
        <f t="shared" si="3"/>
        <v>3475</v>
      </c>
      <c r="W11" s="1229">
        <f t="shared" si="3"/>
        <v>3360</v>
      </c>
      <c r="X11" s="1230">
        <f t="shared" si="3"/>
        <v>6932</v>
      </c>
      <c r="Y11" s="1231">
        <f t="shared" si="3"/>
        <v>3569</v>
      </c>
      <c r="Z11" s="1229">
        <f t="shared" si="3"/>
        <v>3363</v>
      </c>
      <c r="AA11" s="1230">
        <f t="shared" si="3"/>
        <v>6931</v>
      </c>
      <c r="AB11" s="1231">
        <f>SUM(AB12:AB21)</f>
        <v>3596</v>
      </c>
      <c r="AC11" s="1234">
        <f t="shared" si="3"/>
        <v>3335</v>
      </c>
      <c r="AD11" s="1224"/>
      <c r="AE11" s="1224"/>
    </row>
    <row r="12" spans="1:31" s="95" customFormat="1" ht="20.100000000000001" customHeight="1">
      <c r="A12" s="1235"/>
      <c r="B12" s="1236"/>
      <c r="C12" s="274" t="s">
        <v>277</v>
      </c>
      <c r="D12" s="1237"/>
      <c r="E12" s="1193">
        <v>42</v>
      </c>
      <c r="F12" s="1193">
        <v>575</v>
      </c>
      <c r="G12" s="1193">
        <f t="shared" ref="G12:G21" si="4">H12+I12</f>
        <v>11363</v>
      </c>
      <c r="H12" s="1196">
        <f t="shared" ref="H12:I21" si="5">K12+N12+S12+V12+Y12+AB12</f>
        <v>5775</v>
      </c>
      <c r="I12" s="1192">
        <f t="shared" si="5"/>
        <v>5588</v>
      </c>
      <c r="J12" s="1194">
        <f t="shared" ref="J12:J21" si="6">K12+L12</f>
        <v>1745</v>
      </c>
      <c r="K12" s="1189">
        <v>889</v>
      </c>
      <c r="L12" s="1191">
        <v>856</v>
      </c>
      <c r="M12" s="1195">
        <f t="shared" ref="M12:M21" si="7">N12+O12</f>
        <v>1807</v>
      </c>
      <c r="N12" s="1196">
        <v>964</v>
      </c>
      <c r="O12" s="1192">
        <v>843</v>
      </c>
      <c r="P12" s="1238"/>
      <c r="Q12" s="1238"/>
      <c r="R12" s="1195">
        <f t="shared" ref="R12:R21" si="8">S12+T12</f>
        <v>1966</v>
      </c>
      <c r="S12" s="1189">
        <v>976</v>
      </c>
      <c r="T12" s="1191">
        <v>990</v>
      </c>
      <c r="U12" s="1194">
        <f t="shared" ref="U12:U21" si="9">V12+W12</f>
        <v>1927</v>
      </c>
      <c r="V12" s="1196">
        <v>945</v>
      </c>
      <c r="W12" s="1192">
        <v>982</v>
      </c>
      <c r="X12" s="1194">
        <f t="shared" ref="X12:X21" si="10">Y12+Z12</f>
        <v>1949</v>
      </c>
      <c r="Y12" s="1189">
        <v>985</v>
      </c>
      <c r="Z12" s="1192">
        <v>964</v>
      </c>
      <c r="AA12" s="1194">
        <f t="shared" ref="AA12:AA21" si="11">AB12+AC12</f>
        <v>1969</v>
      </c>
      <c r="AB12" s="1189">
        <v>1016</v>
      </c>
      <c r="AC12" s="1190">
        <v>953</v>
      </c>
      <c r="AD12" s="717"/>
      <c r="AE12" s="717"/>
    </row>
    <row r="13" spans="1:31" s="95" customFormat="1" ht="20.100000000000001" customHeight="1">
      <c r="A13" s="1235"/>
      <c r="B13" s="1236"/>
      <c r="C13" s="274" t="s">
        <v>1195</v>
      </c>
      <c r="D13" s="1237"/>
      <c r="E13" s="1193">
        <v>32</v>
      </c>
      <c r="F13" s="1193">
        <v>386</v>
      </c>
      <c r="G13" s="1193">
        <f t="shared" si="4"/>
        <v>6498</v>
      </c>
      <c r="H13" s="1196">
        <f t="shared" si="5"/>
        <v>3427</v>
      </c>
      <c r="I13" s="1192">
        <f t="shared" si="5"/>
        <v>3071</v>
      </c>
      <c r="J13" s="1194">
        <f t="shared" si="6"/>
        <v>1052</v>
      </c>
      <c r="K13" s="1189">
        <v>523</v>
      </c>
      <c r="L13" s="1191">
        <v>529</v>
      </c>
      <c r="M13" s="1195">
        <f t="shared" si="7"/>
        <v>1126</v>
      </c>
      <c r="N13" s="1196">
        <v>622</v>
      </c>
      <c r="O13" s="1192">
        <v>504</v>
      </c>
      <c r="P13" s="1238"/>
      <c r="Q13" s="1238"/>
      <c r="R13" s="1195">
        <f t="shared" si="8"/>
        <v>1059</v>
      </c>
      <c r="S13" s="1189">
        <v>552</v>
      </c>
      <c r="T13" s="1191">
        <v>507</v>
      </c>
      <c r="U13" s="1194">
        <f t="shared" si="9"/>
        <v>1106</v>
      </c>
      <c r="V13" s="1196">
        <v>593</v>
      </c>
      <c r="W13" s="1192">
        <v>513</v>
      </c>
      <c r="X13" s="1194">
        <f t="shared" si="10"/>
        <v>1121</v>
      </c>
      <c r="Y13" s="1189">
        <v>574</v>
      </c>
      <c r="Z13" s="1192">
        <v>547</v>
      </c>
      <c r="AA13" s="1194">
        <f t="shared" si="11"/>
        <v>1034</v>
      </c>
      <c r="AB13" s="1189">
        <v>563</v>
      </c>
      <c r="AC13" s="1190">
        <v>471</v>
      </c>
      <c r="AD13" s="717"/>
      <c r="AE13" s="717"/>
    </row>
    <row r="14" spans="1:31" s="95" customFormat="1" ht="20.100000000000001" customHeight="1">
      <c r="A14" s="1235"/>
      <c r="B14" s="1236"/>
      <c r="C14" s="274" t="s">
        <v>666</v>
      </c>
      <c r="D14" s="1237"/>
      <c r="E14" s="1193">
        <v>41</v>
      </c>
      <c r="F14" s="1193">
        <v>482</v>
      </c>
      <c r="G14" s="1193">
        <f t="shared" si="4"/>
        <v>10083</v>
      </c>
      <c r="H14" s="1196">
        <f t="shared" si="5"/>
        <v>5195</v>
      </c>
      <c r="I14" s="1192">
        <f t="shared" si="5"/>
        <v>4888</v>
      </c>
      <c r="J14" s="1194">
        <f t="shared" si="6"/>
        <v>1538</v>
      </c>
      <c r="K14" s="1189">
        <v>793</v>
      </c>
      <c r="L14" s="1191">
        <v>745</v>
      </c>
      <c r="M14" s="1195">
        <f t="shared" si="7"/>
        <v>1691</v>
      </c>
      <c r="N14" s="1196">
        <v>842</v>
      </c>
      <c r="O14" s="1192">
        <v>849</v>
      </c>
      <c r="P14" s="1238"/>
      <c r="Q14" s="1238"/>
      <c r="R14" s="1195">
        <f t="shared" si="8"/>
        <v>1653</v>
      </c>
      <c r="S14" s="1189">
        <v>850</v>
      </c>
      <c r="T14" s="1191">
        <v>803</v>
      </c>
      <c r="U14" s="1194">
        <f t="shared" si="9"/>
        <v>1765</v>
      </c>
      <c r="V14" s="1196">
        <v>910</v>
      </c>
      <c r="W14" s="1192">
        <v>855</v>
      </c>
      <c r="X14" s="1194">
        <f t="shared" si="10"/>
        <v>1728</v>
      </c>
      <c r="Y14" s="1189">
        <v>888</v>
      </c>
      <c r="Z14" s="1192">
        <v>840</v>
      </c>
      <c r="AA14" s="1194">
        <f t="shared" si="11"/>
        <v>1708</v>
      </c>
      <c r="AB14" s="1189">
        <v>912</v>
      </c>
      <c r="AC14" s="1190">
        <v>796</v>
      </c>
      <c r="AD14" s="717"/>
      <c r="AE14" s="717"/>
    </row>
    <row r="15" spans="1:31" s="95" customFormat="1" ht="20.100000000000001" customHeight="1">
      <c r="A15" s="1235"/>
      <c r="B15" s="1236"/>
      <c r="C15" s="274" t="s">
        <v>1541</v>
      </c>
      <c r="D15" s="1237"/>
      <c r="E15" s="1193">
        <v>4</v>
      </c>
      <c r="F15" s="1193">
        <v>61</v>
      </c>
      <c r="G15" s="1193">
        <f t="shared" si="4"/>
        <v>1242</v>
      </c>
      <c r="H15" s="1196">
        <f t="shared" si="5"/>
        <v>614</v>
      </c>
      <c r="I15" s="1192">
        <f t="shared" si="5"/>
        <v>628</v>
      </c>
      <c r="J15" s="1194">
        <f t="shared" si="6"/>
        <v>179</v>
      </c>
      <c r="K15" s="1189">
        <v>79</v>
      </c>
      <c r="L15" s="1191">
        <v>100</v>
      </c>
      <c r="M15" s="1195">
        <f t="shared" si="7"/>
        <v>189</v>
      </c>
      <c r="N15" s="1196">
        <v>104</v>
      </c>
      <c r="O15" s="1192">
        <v>85</v>
      </c>
      <c r="P15" s="1238"/>
      <c r="Q15" s="1238"/>
      <c r="R15" s="1195">
        <f t="shared" si="8"/>
        <v>214</v>
      </c>
      <c r="S15" s="1189">
        <v>110</v>
      </c>
      <c r="T15" s="1191">
        <v>104</v>
      </c>
      <c r="U15" s="1194">
        <f t="shared" si="9"/>
        <v>203</v>
      </c>
      <c r="V15" s="1196">
        <v>100</v>
      </c>
      <c r="W15" s="1192">
        <v>103</v>
      </c>
      <c r="X15" s="1194">
        <f t="shared" si="10"/>
        <v>227</v>
      </c>
      <c r="Y15" s="1189">
        <v>108</v>
      </c>
      <c r="Z15" s="1192">
        <v>119</v>
      </c>
      <c r="AA15" s="1194">
        <f t="shared" si="11"/>
        <v>230</v>
      </c>
      <c r="AB15" s="1189">
        <v>113</v>
      </c>
      <c r="AC15" s="1190">
        <v>117</v>
      </c>
      <c r="AD15" s="717"/>
      <c r="AE15" s="717"/>
    </row>
    <row r="16" spans="1:31" s="95" customFormat="1" ht="20.100000000000001" customHeight="1">
      <c r="A16" s="1235"/>
      <c r="B16" s="1236"/>
      <c r="C16" s="274" t="s">
        <v>1543</v>
      </c>
      <c r="D16" s="1237"/>
      <c r="E16" s="1193">
        <v>11</v>
      </c>
      <c r="F16" s="1193">
        <v>111</v>
      </c>
      <c r="G16" s="1193">
        <f t="shared" si="4"/>
        <v>1990</v>
      </c>
      <c r="H16" s="1196">
        <f t="shared" si="5"/>
        <v>1024</v>
      </c>
      <c r="I16" s="1192">
        <f t="shared" si="5"/>
        <v>966</v>
      </c>
      <c r="J16" s="1194">
        <f t="shared" si="6"/>
        <v>308</v>
      </c>
      <c r="K16" s="1189">
        <v>171</v>
      </c>
      <c r="L16" s="1191">
        <v>137</v>
      </c>
      <c r="M16" s="1195">
        <f t="shared" si="7"/>
        <v>312</v>
      </c>
      <c r="N16" s="1196">
        <v>147</v>
      </c>
      <c r="O16" s="1192">
        <v>165</v>
      </c>
      <c r="P16" s="1238"/>
      <c r="Q16" s="1238"/>
      <c r="R16" s="1195">
        <f t="shared" si="8"/>
        <v>334</v>
      </c>
      <c r="S16" s="1189">
        <v>166</v>
      </c>
      <c r="T16" s="1191">
        <v>168</v>
      </c>
      <c r="U16" s="1194">
        <f t="shared" si="9"/>
        <v>323</v>
      </c>
      <c r="V16" s="1196">
        <v>159</v>
      </c>
      <c r="W16" s="1192">
        <v>164</v>
      </c>
      <c r="X16" s="1194">
        <f t="shared" si="10"/>
        <v>334</v>
      </c>
      <c r="Y16" s="1189">
        <v>183</v>
      </c>
      <c r="Z16" s="1192">
        <v>151</v>
      </c>
      <c r="AA16" s="1194">
        <f t="shared" si="11"/>
        <v>379</v>
      </c>
      <c r="AB16" s="1189">
        <v>198</v>
      </c>
      <c r="AC16" s="1190">
        <v>181</v>
      </c>
      <c r="AD16" s="717"/>
      <c r="AE16" s="717"/>
    </row>
    <row r="17" spans="1:31" s="95" customFormat="1" ht="20.100000000000001" customHeight="1">
      <c r="A17" s="1235"/>
      <c r="B17" s="1236"/>
      <c r="C17" s="274" t="s">
        <v>1279</v>
      </c>
      <c r="D17" s="1237"/>
      <c r="E17" s="1193">
        <v>14</v>
      </c>
      <c r="F17" s="1193">
        <v>157</v>
      </c>
      <c r="G17" s="1193">
        <f t="shared" si="4"/>
        <v>2532</v>
      </c>
      <c r="H17" s="1196">
        <f t="shared" si="5"/>
        <v>1319</v>
      </c>
      <c r="I17" s="1192">
        <f t="shared" si="5"/>
        <v>1213</v>
      </c>
      <c r="J17" s="1194">
        <f t="shared" si="6"/>
        <v>375</v>
      </c>
      <c r="K17" s="1189">
        <v>203</v>
      </c>
      <c r="L17" s="1191">
        <v>172</v>
      </c>
      <c r="M17" s="1195">
        <f t="shared" si="7"/>
        <v>396</v>
      </c>
      <c r="N17" s="1196">
        <v>189</v>
      </c>
      <c r="O17" s="1192">
        <v>207</v>
      </c>
      <c r="P17" s="1239"/>
      <c r="Q17" s="1238"/>
      <c r="R17" s="1195">
        <f t="shared" si="8"/>
        <v>433</v>
      </c>
      <c r="S17" s="1189">
        <v>234</v>
      </c>
      <c r="T17" s="1191">
        <v>199</v>
      </c>
      <c r="U17" s="1194">
        <f t="shared" si="9"/>
        <v>425</v>
      </c>
      <c r="V17" s="1196">
        <v>212</v>
      </c>
      <c r="W17" s="1192">
        <v>213</v>
      </c>
      <c r="X17" s="1194">
        <f t="shared" si="10"/>
        <v>451</v>
      </c>
      <c r="Y17" s="1189">
        <v>259</v>
      </c>
      <c r="Z17" s="1192">
        <v>192</v>
      </c>
      <c r="AA17" s="1194">
        <f t="shared" si="11"/>
        <v>452</v>
      </c>
      <c r="AB17" s="1189">
        <v>222</v>
      </c>
      <c r="AC17" s="1190">
        <v>230</v>
      </c>
      <c r="AD17" s="717"/>
      <c r="AE17" s="717"/>
    </row>
    <row r="18" spans="1:31" s="95" customFormat="1" ht="20.100000000000001" customHeight="1">
      <c r="A18" s="1235"/>
      <c r="B18" s="1236"/>
      <c r="C18" s="274" t="s">
        <v>1547</v>
      </c>
      <c r="D18" s="1237"/>
      <c r="E18" s="1193">
        <v>7</v>
      </c>
      <c r="F18" s="2794">
        <v>93</v>
      </c>
      <c r="G18" s="1193">
        <f t="shared" si="4"/>
        <v>1868</v>
      </c>
      <c r="H18" s="1196">
        <f t="shared" si="5"/>
        <v>927</v>
      </c>
      <c r="I18" s="1192">
        <f t="shared" si="5"/>
        <v>941</v>
      </c>
      <c r="J18" s="1194">
        <f t="shared" si="6"/>
        <v>296</v>
      </c>
      <c r="K18" s="1189">
        <v>136</v>
      </c>
      <c r="L18" s="1191">
        <v>160</v>
      </c>
      <c r="M18" s="1195">
        <f t="shared" si="7"/>
        <v>281</v>
      </c>
      <c r="N18" s="1196">
        <v>142</v>
      </c>
      <c r="O18" s="1192">
        <v>139</v>
      </c>
      <c r="P18" s="1239"/>
      <c r="Q18" s="1238"/>
      <c r="R18" s="1195">
        <f t="shared" si="8"/>
        <v>301</v>
      </c>
      <c r="S18" s="1189">
        <v>163</v>
      </c>
      <c r="T18" s="1191">
        <v>138</v>
      </c>
      <c r="U18" s="1194">
        <f t="shared" si="9"/>
        <v>339</v>
      </c>
      <c r="V18" s="1196">
        <v>171</v>
      </c>
      <c r="W18" s="1192">
        <v>168</v>
      </c>
      <c r="X18" s="1194">
        <f t="shared" si="10"/>
        <v>328</v>
      </c>
      <c r="Y18" s="1189">
        <v>163</v>
      </c>
      <c r="Z18" s="1192">
        <v>165</v>
      </c>
      <c r="AA18" s="1194">
        <f t="shared" si="11"/>
        <v>323</v>
      </c>
      <c r="AB18" s="1189">
        <v>152</v>
      </c>
      <c r="AC18" s="1190">
        <v>171</v>
      </c>
      <c r="AD18" s="717"/>
      <c r="AE18" s="717"/>
    </row>
    <row r="19" spans="1:31" s="95" customFormat="1" ht="20.100000000000001" customHeight="1">
      <c r="A19" s="1235"/>
      <c r="B19" s="1236"/>
      <c r="C19" s="274" t="s">
        <v>1203</v>
      </c>
      <c r="D19" s="1237"/>
      <c r="E19" s="1193">
        <v>12</v>
      </c>
      <c r="F19" s="1193">
        <v>131</v>
      </c>
      <c r="G19" s="1193">
        <f t="shared" si="4"/>
        <v>2196</v>
      </c>
      <c r="H19" s="1196">
        <f t="shared" si="5"/>
        <v>1108</v>
      </c>
      <c r="I19" s="1192">
        <f t="shared" si="5"/>
        <v>1088</v>
      </c>
      <c r="J19" s="1194">
        <f t="shared" si="6"/>
        <v>344</v>
      </c>
      <c r="K19" s="1189">
        <v>170</v>
      </c>
      <c r="L19" s="1191">
        <v>174</v>
      </c>
      <c r="M19" s="1195">
        <f t="shared" si="7"/>
        <v>344</v>
      </c>
      <c r="N19" s="1196">
        <v>174</v>
      </c>
      <c r="O19" s="1192">
        <v>170</v>
      </c>
      <c r="P19" s="1239"/>
      <c r="Q19" s="1238"/>
      <c r="R19" s="1195">
        <f t="shared" si="8"/>
        <v>365</v>
      </c>
      <c r="S19" s="1189">
        <v>168</v>
      </c>
      <c r="T19" s="1191">
        <v>197</v>
      </c>
      <c r="U19" s="1194">
        <f t="shared" si="9"/>
        <v>345</v>
      </c>
      <c r="V19" s="1196">
        <v>184</v>
      </c>
      <c r="W19" s="1192">
        <v>161</v>
      </c>
      <c r="X19" s="1194">
        <f t="shared" si="10"/>
        <v>384</v>
      </c>
      <c r="Y19" s="1189">
        <v>205</v>
      </c>
      <c r="Z19" s="1192">
        <v>179</v>
      </c>
      <c r="AA19" s="1194">
        <f t="shared" si="11"/>
        <v>414</v>
      </c>
      <c r="AB19" s="1189">
        <v>207</v>
      </c>
      <c r="AC19" s="1190">
        <v>207</v>
      </c>
      <c r="AD19" s="717"/>
      <c r="AE19" s="717"/>
    </row>
    <row r="20" spans="1:31" s="95" customFormat="1" ht="20.100000000000001" customHeight="1">
      <c r="A20" s="1235"/>
      <c r="B20" s="1236"/>
      <c r="C20" s="274" t="s">
        <v>1551</v>
      </c>
      <c r="D20" s="1237"/>
      <c r="E20" s="1193">
        <v>7</v>
      </c>
      <c r="F20" s="1193">
        <v>71</v>
      </c>
      <c r="G20" s="1193">
        <f t="shared" si="4"/>
        <v>1123</v>
      </c>
      <c r="H20" s="1196">
        <f t="shared" si="5"/>
        <v>554</v>
      </c>
      <c r="I20" s="1192">
        <f t="shared" si="5"/>
        <v>569</v>
      </c>
      <c r="J20" s="1194">
        <f t="shared" si="6"/>
        <v>174</v>
      </c>
      <c r="K20" s="1189">
        <v>86</v>
      </c>
      <c r="L20" s="1191">
        <v>88</v>
      </c>
      <c r="M20" s="1195">
        <f t="shared" si="7"/>
        <v>199</v>
      </c>
      <c r="N20" s="1196">
        <v>95</v>
      </c>
      <c r="O20" s="1192">
        <v>104</v>
      </c>
      <c r="P20" s="1239"/>
      <c r="Q20" s="1238"/>
      <c r="R20" s="1195">
        <f t="shared" si="8"/>
        <v>183</v>
      </c>
      <c r="S20" s="1189">
        <v>89</v>
      </c>
      <c r="T20" s="1191">
        <v>94</v>
      </c>
      <c r="U20" s="1194">
        <f t="shared" si="9"/>
        <v>190</v>
      </c>
      <c r="V20" s="1196">
        <v>99</v>
      </c>
      <c r="W20" s="1192">
        <v>91</v>
      </c>
      <c r="X20" s="1194">
        <f t="shared" si="10"/>
        <v>178</v>
      </c>
      <c r="Y20" s="1189">
        <v>89</v>
      </c>
      <c r="Z20" s="1192">
        <v>89</v>
      </c>
      <c r="AA20" s="1194">
        <f t="shared" si="11"/>
        <v>199</v>
      </c>
      <c r="AB20" s="1189">
        <v>96</v>
      </c>
      <c r="AC20" s="1190">
        <v>103</v>
      </c>
      <c r="AD20" s="717"/>
      <c r="AE20" s="717"/>
    </row>
    <row r="21" spans="1:31" s="95" customFormat="1" ht="20.100000000000001" customHeight="1">
      <c r="A21" s="1235"/>
      <c r="B21" s="1236"/>
      <c r="C21" s="274" t="s">
        <v>1552</v>
      </c>
      <c r="D21" s="1237"/>
      <c r="E21" s="1193">
        <v>9</v>
      </c>
      <c r="F21" s="1193">
        <v>82</v>
      </c>
      <c r="G21" s="1193">
        <f t="shared" si="4"/>
        <v>1338</v>
      </c>
      <c r="H21" s="1196">
        <f t="shared" si="5"/>
        <v>670</v>
      </c>
      <c r="I21" s="1192">
        <f t="shared" si="5"/>
        <v>668</v>
      </c>
      <c r="J21" s="1194">
        <f t="shared" si="6"/>
        <v>208</v>
      </c>
      <c r="K21" s="1189">
        <v>108</v>
      </c>
      <c r="L21" s="1191">
        <v>100</v>
      </c>
      <c r="M21" s="1195">
        <f t="shared" si="7"/>
        <v>211</v>
      </c>
      <c r="N21" s="1196">
        <v>95</v>
      </c>
      <c r="O21" s="1192">
        <v>116</v>
      </c>
      <c r="P21" s="1239"/>
      <c r="Q21" s="1238"/>
      <c r="R21" s="1195">
        <f t="shared" si="8"/>
        <v>252</v>
      </c>
      <c r="S21" s="1189">
        <v>133</v>
      </c>
      <c r="T21" s="1191">
        <v>119</v>
      </c>
      <c r="U21" s="1194">
        <f t="shared" si="9"/>
        <v>212</v>
      </c>
      <c r="V21" s="1196">
        <v>102</v>
      </c>
      <c r="W21" s="1192">
        <v>110</v>
      </c>
      <c r="X21" s="1194">
        <f t="shared" si="10"/>
        <v>232</v>
      </c>
      <c r="Y21" s="1189">
        <v>115</v>
      </c>
      <c r="Z21" s="1192">
        <v>117</v>
      </c>
      <c r="AA21" s="1194">
        <f t="shared" si="11"/>
        <v>223</v>
      </c>
      <c r="AB21" s="1189">
        <v>117</v>
      </c>
      <c r="AC21" s="1190">
        <v>106</v>
      </c>
      <c r="AD21" s="717"/>
      <c r="AE21" s="717"/>
    </row>
    <row r="22" spans="1:31" s="43" customFormat="1" ht="20.100000000000001" customHeight="1">
      <c r="A22" s="1240"/>
      <c r="B22" s="4330" t="s">
        <v>896</v>
      </c>
      <c r="C22" s="4330"/>
      <c r="D22" s="722"/>
      <c r="E22" s="1214">
        <f>E23+E28+E31+E33+E37+E41+E49+E54</f>
        <v>69</v>
      </c>
      <c r="F22" s="1214">
        <f t="shared" ref="F22:O22" si="12">F23+F28+F31+F33+F37+F41+F49+F54</f>
        <v>650</v>
      </c>
      <c r="G22" s="1214">
        <f t="shared" si="12"/>
        <v>10341</v>
      </c>
      <c r="H22" s="1215">
        <f t="shared" si="12"/>
        <v>5191</v>
      </c>
      <c r="I22" s="1216">
        <f t="shared" si="12"/>
        <v>5150</v>
      </c>
      <c r="J22" s="1217">
        <f t="shared" si="12"/>
        <v>1596</v>
      </c>
      <c r="K22" s="1218">
        <f t="shared" si="12"/>
        <v>773</v>
      </c>
      <c r="L22" s="1219">
        <f t="shared" si="12"/>
        <v>823</v>
      </c>
      <c r="M22" s="1220">
        <f t="shared" si="12"/>
        <v>1738</v>
      </c>
      <c r="N22" s="1215">
        <f t="shared" si="12"/>
        <v>851</v>
      </c>
      <c r="O22" s="1216">
        <f t="shared" si="12"/>
        <v>887</v>
      </c>
      <c r="P22" s="1221"/>
      <c r="Q22" s="1222"/>
      <c r="R22" s="1220">
        <f t="shared" ref="R22:AC22" si="13">R23+R28+R31+R33+R37+R41+R49+R54</f>
        <v>1749</v>
      </c>
      <c r="S22" s="1218">
        <f t="shared" si="13"/>
        <v>862</v>
      </c>
      <c r="T22" s="1219">
        <f t="shared" si="13"/>
        <v>887</v>
      </c>
      <c r="U22" s="1217">
        <f t="shared" si="13"/>
        <v>1702</v>
      </c>
      <c r="V22" s="1215">
        <f t="shared" si="13"/>
        <v>882</v>
      </c>
      <c r="W22" s="1216">
        <f t="shared" si="13"/>
        <v>820</v>
      </c>
      <c r="X22" s="1217">
        <f t="shared" si="13"/>
        <v>1760</v>
      </c>
      <c r="Y22" s="1218">
        <f t="shared" si="13"/>
        <v>894</v>
      </c>
      <c r="Z22" s="1216">
        <f t="shared" si="13"/>
        <v>866</v>
      </c>
      <c r="AA22" s="1217">
        <f t="shared" si="13"/>
        <v>1796</v>
      </c>
      <c r="AB22" s="1218">
        <f t="shared" si="13"/>
        <v>929</v>
      </c>
      <c r="AC22" s="1223">
        <f t="shared" si="13"/>
        <v>867</v>
      </c>
      <c r="AD22" s="1224"/>
      <c r="AE22" s="1224"/>
    </row>
    <row r="23" spans="1:31" s="43" customFormat="1" ht="20.100000000000001" customHeight="1">
      <c r="A23" s="1241"/>
      <c r="B23" s="4328" t="s">
        <v>322</v>
      </c>
      <c r="C23" s="3272"/>
      <c r="D23" s="1058"/>
      <c r="E23" s="1242">
        <f t="shared" ref="E23:O23" si="14">SUM(E24:E27)</f>
        <v>7</v>
      </c>
      <c r="F23" s="1242">
        <f t="shared" si="14"/>
        <v>56</v>
      </c>
      <c r="G23" s="1242">
        <f t="shared" si="14"/>
        <v>587</v>
      </c>
      <c r="H23" s="1243">
        <f t="shared" si="14"/>
        <v>310</v>
      </c>
      <c r="I23" s="1244">
        <f t="shared" si="14"/>
        <v>277</v>
      </c>
      <c r="J23" s="1245">
        <f t="shared" si="14"/>
        <v>92</v>
      </c>
      <c r="K23" s="1246">
        <f t="shared" si="14"/>
        <v>44</v>
      </c>
      <c r="L23" s="1247">
        <f t="shared" si="14"/>
        <v>48</v>
      </c>
      <c r="M23" s="1248">
        <f t="shared" si="14"/>
        <v>96</v>
      </c>
      <c r="N23" s="1243">
        <f t="shared" si="14"/>
        <v>51</v>
      </c>
      <c r="O23" s="1244">
        <f t="shared" si="14"/>
        <v>45</v>
      </c>
      <c r="P23" s="1221"/>
      <c r="Q23" s="1222"/>
      <c r="R23" s="1248">
        <f t="shared" ref="R23:AC23" si="15">SUM(R24:R27)</f>
        <v>87</v>
      </c>
      <c r="S23" s="1246">
        <f t="shared" si="15"/>
        <v>48</v>
      </c>
      <c r="T23" s="1247">
        <f t="shared" si="15"/>
        <v>39</v>
      </c>
      <c r="U23" s="1245">
        <f t="shared" si="15"/>
        <v>104</v>
      </c>
      <c r="V23" s="1243">
        <f t="shared" si="15"/>
        <v>53</v>
      </c>
      <c r="W23" s="1244">
        <f t="shared" si="15"/>
        <v>51</v>
      </c>
      <c r="X23" s="1245">
        <f t="shared" si="15"/>
        <v>100</v>
      </c>
      <c r="Y23" s="1246">
        <f t="shared" si="15"/>
        <v>62</v>
      </c>
      <c r="Z23" s="1244">
        <f t="shared" si="15"/>
        <v>38</v>
      </c>
      <c r="AA23" s="1245">
        <f t="shared" si="15"/>
        <v>108</v>
      </c>
      <c r="AB23" s="1246">
        <f t="shared" si="15"/>
        <v>52</v>
      </c>
      <c r="AC23" s="1249">
        <f t="shared" si="15"/>
        <v>56</v>
      </c>
      <c r="AD23" s="1224"/>
      <c r="AE23" s="1224"/>
    </row>
    <row r="24" spans="1:31" s="95" customFormat="1" ht="20.100000000000001" customHeight="1">
      <c r="A24" s="1250"/>
      <c r="B24" s="1251"/>
      <c r="C24" s="880" t="s">
        <v>1123</v>
      </c>
      <c r="D24" s="1252"/>
      <c r="E24" s="1253">
        <v>3</v>
      </c>
      <c r="F24" s="1253">
        <v>29</v>
      </c>
      <c r="G24" s="1253">
        <f>H24+I24</f>
        <v>349</v>
      </c>
      <c r="H24" s="1254">
        <f>K24+N24+S24+V24+Y24+AB24</f>
        <v>172</v>
      </c>
      <c r="I24" s="1255">
        <f t="shared" ref="I24:I27" si="16">L24+O24+T24+W24+Z24+AC24</f>
        <v>177</v>
      </c>
      <c r="J24" s="1256">
        <f>K24+L24</f>
        <v>64</v>
      </c>
      <c r="K24" s="1257">
        <v>30</v>
      </c>
      <c r="L24" s="1258">
        <v>34</v>
      </c>
      <c r="M24" s="1259">
        <f>N24+O24</f>
        <v>61</v>
      </c>
      <c r="N24" s="1254">
        <v>30</v>
      </c>
      <c r="O24" s="1255">
        <v>31</v>
      </c>
      <c r="P24" s="1239"/>
      <c r="Q24" s="1238"/>
      <c r="R24" s="1259">
        <f>S24+T24</f>
        <v>47</v>
      </c>
      <c r="S24" s="1257">
        <v>21</v>
      </c>
      <c r="T24" s="1258">
        <v>26</v>
      </c>
      <c r="U24" s="1256">
        <f>V24+W24</f>
        <v>62</v>
      </c>
      <c r="V24" s="1254">
        <v>30</v>
      </c>
      <c r="W24" s="1255">
        <v>32</v>
      </c>
      <c r="X24" s="1256">
        <f>Y24+Z24</f>
        <v>57</v>
      </c>
      <c r="Y24" s="1257">
        <v>36</v>
      </c>
      <c r="Z24" s="1255">
        <v>21</v>
      </c>
      <c r="AA24" s="1256">
        <f>AB24+AC24</f>
        <v>58</v>
      </c>
      <c r="AB24" s="1257">
        <v>25</v>
      </c>
      <c r="AC24" s="1260">
        <v>33</v>
      </c>
      <c r="AD24" s="717"/>
      <c r="AE24" s="717"/>
    </row>
    <row r="25" spans="1:31" s="95" customFormat="1" ht="20.100000000000001" customHeight="1">
      <c r="A25" s="1235"/>
      <c r="B25" s="1236"/>
      <c r="C25" s="274" t="s">
        <v>1554</v>
      </c>
      <c r="D25" s="1237"/>
      <c r="E25" s="1193">
        <v>1</v>
      </c>
      <c r="F25" s="1193">
        <v>6</v>
      </c>
      <c r="G25" s="1193">
        <f>H25+I25</f>
        <v>38</v>
      </c>
      <c r="H25" s="1196">
        <f t="shared" ref="H25:H27" si="17">K25+N25+S25+V25+Y25+AB25</f>
        <v>22</v>
      </c>
      <c r="I25" s="1192">
        <f t="shared" si="16"/>
        <v>16</v>
      </c>
      <c r="J25" s="1194">
        <f>K25+L25</f>
        <v>3</v>
      </c>
      <c r="K25" s="1189">
        <v>1</v>
      </c>
      <c r="L25" s="1191">
        <v>2</v>
      </c>
      <c r="M25" s="1195">
        <f>N25+O25</f>
        <v>8</v>
      </c>
      <c r="N25" s="1196">
        <v>6</v>
      </c>
      <c r="O25" s="1192">
        <v>2</v>
      </c>
      <c r="P25" s="1239"/>
      <c r="Q25" s="1238"/>
      <c r="R25" s="1195">
        <f>S25+T25</f>
        <v>9</v>
      </c>
      <c r="S25" s="1189">
        <v>8</v>
      </c>
      <c r="T25" s="1191">
        <v>1</v>
      </c>
      <c r="U25" s="1194">
        <f>V25+W25</f>
        <v>7</v>
      </c>
      <c r="V25" s="1196">
        <v>3</v>
      </c>
      <c r="W25" s="1192">
        <v>4</v>
      </c>
      <c r="X25" s="1194">
        <f>Y25+Z25</f>
        <v>3</v>
      </c>
      <c r="Y25" s="1189">
        <v>2</v>
      </c>
      <c r="Z25" s="1192">
        <v>1</v>
      </c>
      <c r="AA25" s="1194">
        <f>AB25+AC25</f>
        <v>8</v>
      </c>
      <c r="AB25" s="1189">
        <v>2</v>
      </c>
      <c r="AC25" s="1190">
        <v>6</v>
      </c>
      <c r="AD25" s="717"/>
      <c r="AE25" s="717"/>
    </row>
    <row r="26" spans="1:31" s="95" customFormat="1" ht="20.100000000000001" customHeight="1">
      <c r="A26" s="1235"/>
      <c r="B26" s="1236"/>
      <c r="C26" s="274" t="s">
        <v>1558</v>
      </c>
      <c r="D26" s="1237"/>
      <c r="E26" s="1193">
        <v>1</v>
      </c>
      <c r="F26" s="1193">
        <v>8</v>
      </c>
      <c r="G26" s="1193">
        <f>H26+I26</f>
        <v>107</v>
      </c>
      <c r="H26" s="1196">
        <f t="shared" si="17"/>
        <v>61</v>
      </c>
      <c r="I26" s="1192">
        <f t="shared" si="16"/>
        <v>46</v>
      </c>
      <c r="J26" s="1194">
        <f>K26+L26</f>
        <v>15</v>
      </c>
      <c r="K26" s="1189">
        <v>6</v>
      </c>
      <c r="L26" s="1191">
        <v>9</v>
      </c>
      <c r="M26" s="1195">
        <f>N26+O26</f>
        <v>15</v>
      </c>
      <c r="N26" s="1196">
        <v>9</v>
      </c>
      <c r="O26" s="1192">
        <v>6</v>
      </c>
      <c r="P26" s="1239"/>
      <c r="Q26" s="1238"/>
      <c r="R26" s="1195">
        <f>S26+T26</f>
        <v>20</v>
      </c>
      <c r="S26" s="1189">
        <v>11</v>
      </c>
      <c r="T26" s="1191">
        <v>9</v>
      </c>
      <c r="U26" s="1194">
        <f>V26+W26</f>
        <v>19</v>
      </c>
      <c r="V26" s="1196">
        <v>11</v>
      </c>
      <c r="W26" s="1192">
        <v>8</v>
      </c>
      <c r="X26" s="1194">
        <f>Y26+Z26</f>
        <v>21</v>
      </c>
      <c r="Y26" s="1189">
        <v>13</v>
      </c>
      <c r="Z26" s="1192">
        <v>8</v>
      </c>
      <c r="AA26" s="1194">
        <f>AB26+AC26</f>
        <v>17</v>
      </c>
      <c r="AB26" s="1189">
        <v>11</v>
      </c>
      <c r="AC26" s="1190">
        <v>6</v>
      </c>
      <c r="AD26" s="717"/>
      <c r="AE26" s="717"/>
    </row>
    <row r="27" spans="1:31" s="95" customFormat="1" ht="20.100000000000001" customHeight="1">
      <c r="A27" s="1235"/>
      <c r="B27" s="1236"/>
      <c r="C27" s="274" t="s">
        <v>930</v>
      </c>
      <c r="D27" s="1237"/>
      <c r="E27" s="1193">
        <v>2</v>
      </c>
      <c r="F27" s="1193">
        <v>13</v>
      </c>
      <c r="G27" s="1193">
        <f>H27+I27</f>
        <v>93</v>
      </c>
      <c r="H27" s="1196">
        <f t="shared" si="17"/>
        <v>55</v>
      </c>
      <c r="I27" s="1192">
        <f t="shared" si="16"/>
        <v>38</v>
      </c>
      <c r="J27" s="1194">
        <f>K27+L27</f>
        <v>10</v>
      </c>
      <c r="K27" s="1189">
        <v>7</v>
      </c>
      <c r="L27" s="1191">
        <v>3</v>
      </c>
      <c r="M27" s="1195">
        <f>N27+O27</f>
        <v>12</v>
      </c>
      <c r="N27" s="1196">
        <v>6</v>
      </c>
      <c r="O27" s="1192">
        <v>6</v>
      </c>
      <c r="P27" s="1239"/>
      <c r="Q27" s="1238"/>
      <c r="R27" s="1195">
        <f>S27+T27</f>
        <v>11</v>
      </c>
      <c r="S27" s="1189">
        <v>8</v>
      </c>
      <c r="T27" s="1191">
        <v>3</v>
      </c>
      <c r="U27" s="1194">
        <f>V27+W27</f>
        <v>16</v>
      </c>
      <c r="V27" s="1196">
        <v>9</v>
      </c>
      <c r="W27" s="1192">
        <v>7</v>
      </c>
      <c r="X27" s="1194">
        <f>Y27+Z27</f>
        <v>19</v>
      </c>
      <c r="Y27" s="1189">
        <v>11</v>
      </c>
      <c r="Z27" s="1192">
        <v>8</v>
      </c>
      <c r="AA27" s="1194">
        <f>AB27+AC27</f>
        <v>25</v>
      </c>
      <c r="AB27" s="1189">
        <v>14</v>
      </c>
      <c r="AC27" s="1190">
        <v>11</v>
      </c>
      <c r="AD27" s="717"/>
      <c r="AE27" s="717"/>
    </row>
    <row r="28" spans="1:31" s="43" customFormat="1" ht="20.100000000000001" customHeight="1">
      <c r="A28" s="1261"/>
      <c r="B28" s="4150" t="s">
        <v>1416</v>
      </c>
      <c r="C28" s="4329"/>
      <c r="D28" s="1226"/>
      <c r="E28" s="1227">
        <f t="shared" ref="E28:O28" si="18">SUM(E29:E30)</f>
        <v>5</v>
      </c>
      <c r="F28" s="1227">
        <f t="shared" si="18"/>
        <v>36</v>
      </c>
      <c r="G28" s="1227">
        <f t="shared" si="18"/>
        <v>419</v>
      </c>
      <c r="H28" s="1228">
        <f t="shared" si="18"/>
        <v>225</v>
      </c>
      <c r="I28" s="1229">
        <f t="shared" si="18"/>
        <v>194</v>
      </c>
      <c r="J28" s="1230">
        <f t="shared" si="18"/>
        <v>66</v>
      </c>
      <c r="K28" s="1231">
        <f t="shared" si="18"/>
        <v>36</v>
      </c>
      <c r="L28" s="1232">
        <f t="shared" si="18"/>
        <v>30</v>
      </c>
      <c r="M28" s="1233">
        <f t="shared" si="18"/>
        <v>68</v>
      </c>
      <c r="N28" s="1228">
        <f t="shared" si="18"/>
        <v>36</v>
      </c>
      <c r="O28" s="1229">
        <f t="shared" si="18"/>
        <v>32</v>
      </c>
      <c r="P28" s="1221"/>
      <c r="Q28" s="1222"/>
      <c r="R28" s="1233">
        <f t="shared" ref="R28:AC28" si="19">SUM(R29:R30)</f>
        <v>73</v>
      </c>
      <c r="S28" s="1231">
        <f t="shared" si="19"/>
        <v>36</v>
      </c>
      <c r="T28" s="1232">
        <f t="shared" si="19"/>
        <v>37</v>
      </c>
      <c r="U28" s="1230">
        <f t="shared" si="19"/>
        <v>73</v>
      </c>
      <c r="V28" s="1228">
        <f t="shared" si="19"/>
        <v>36</v>
      </c>
      <c r="W28" s="1229">
        <f t="shared" si="19"/>
        <v>37</v>
      </c>
      <c r="X28" s="1230">
        <f t="shared" si="19"/>
        <v>68</v>
      </c>
      <c r="Y28" s="1231">
        <f t="shared" si="19"/>
        <v>42</v>
      </c>
      <c r="Z28" s="1229">
        <f t="shared" si="19"/>
        <v>26</v>
      </c>
      <c r="AA28" s="1230">
        <f t="shared" si="19"/>
        <v>71</v>
      </c>
      <c r="AB28" s="1231">
        <f t="shared" si="19"/>
        <v>39</v>
      </c>
      <c r="AC28" s="1234">
        <f t="shared" si="19"/>
        <v>32</v>
      </c>
      <c r="AD28" s="1224"/>
      <c r="AE28" s="1224"/>
    </row>
    <row r="29" spans="1:31" s="95" customFormat="1" ht="20.100000000000001" customHeight="1">
      <c r="A29" s="1235"/>
      <c r="B29" s="1236"/>
      <c r="C29" s="274" t="s">
        <v>1561</v>
      </c>
      <c r="D29" s="1237"/>
      <c r="E29" s="1193">
        <v>2</v>
      </c>
      <c r="F29" s="1193">
        <v>16</v>
      </c>
      <c r="G29" s="1193">
        <f>H29+I29</f>
        <v>250</v>
      </c>
      <c r="H29" s="1196">
        <f>K29+N29+S29+V29+Y29+AB29</f>
        <v>132</v>
      </c>
      <c r="I29" s="1192">
        <f>L29+O29+T29+W29+Z29+AC29</f>
        <v>118</v>
      </c>
      <c r="J29" s="1194">
        <f>K29+L29</f>
        <v>35</v>
      </c>
      <c r="K29" s="1189">
        <v>17</v>
      </c>
      <c r="L29" s="1191">
        <v>18</v>
      </c>
      <c r="M29" s="1195">
        <f>N29+O29</f>
        <v>43</v>
      </c>
      <c r="N29" s="1196">
        <v>22</v>
      </c>
      <c r="O29" s="1192">
        <v>21</v>
      </c>
      <c r="P29" s="1239"/>
      <c r="Q29" s="1238"/>
      <c r="R29" s="1195">
        <f>S29+T29</f>
        <v>42</v>
      </c>
      <c r="S29" s="1189">
        <v>23</v>
      </c>
      <c r="T29" s="1191">
        <v>19</v>
      </c>
      <c r="U29" s="1194">
        <f>V29+W29</f>
        <v>47</v>
      </c>
      <c r="V29" s="1196">
        <v>23</v>
      </c>
      <c r="W29" s="1192">
        <v>24</v>
      </c>
      <c r="X29" s="1194">
        <f>Y29+Z29</f>
        <v>40</v>
      </c>
      <c r="Y29" s="1189">
        <v>24</v>
      </c>
      <c r="Z29" s="1192">
        <v>16</v>
      </c>
      <c r="AA29" s="1194">
        <f>AB29+AC29</f>
        <v>43</v>
      </c>
      <c r="AB29" s="1189">
        <v>23</v>
      </c>
      <c r="AC29" s="1190">
        <v>20</v>
      </c>
      <c r="AD29" s="717"/>
      <c r="AE29" s="717"/>
    </row>
    <row r="30" spans="1:31" s="95" customFormat="1" ht="20.100000000000001" customHeight="1">
      <c r="A30" s="1235"/>
      <c r="B30" s="1236"/>
      <c r="C30" s="274" t="s">
        <v>1566</v>
      </c>
      <c r="D30" s="1237"/>
      <c r="E30" s="1193">
        <v>3</v>
      </c>
      <c r="F30" s="1193">
        <v>20</v>
      </c>
      <c r="G30" s="1193">
        <f>H30+I30</f>
        <v>169</v>
      </c>
      <c r="H30" s="1196">
        <f>K30+N30+S30+V30+Y30+AB30</f>
        <v>93</v>
      </c>
      <c r="I30" s="1192">
        <f>L30+O30+T30+W30+Z30+AC30</f>
        <v>76</v>
      </c>
      <c r="J30" s="1194">
        <f>K30+L30</f>
        <v>31</v>
      </c>
      <c r="K30" s="1189">
        <v>19</v>
      </c>
      <c r="L30" s="1191">
        <v>12</v>
      </c>
      <c r="M30" s="1195">
        <f>N30+O30</f>
        <v>25</v>
      </c>
      <c r="N30" s="1196">
        <v>14</v>
      </c>
      <c r="O30" s="1192">
        <v>11</v>
      </c>
      <c r="P30" s="1239"/>
      <c r="Q30" s="1238"/>
      <c r="R30" s="1195">
        <f>S30+T30</f>
        <v>31</v>
      </c>
      <c r="S30" s="1189">
        <v>13</v>
      </c>
      <c r="T30" s="1191">
        <v>18</v>
      </c>
      <c r="U30" s="1194">
        <f>V30+W30</f>
        <v>26</v>
      </c>
      <c r="V30" s="1196">
        <v>13</v>
      </c>
      <c r="W30" s="1262">
        <v>13</v>
      </c>
      <c r="X30" s="1194">
        <f>Y30+Z30</f>
        <v>28</v>
      </c>
      <c r="Y30" s="1189">
        <v>18</v>
      </c>
      <c r="Z30" s="1192">
        <v>10</v>
      </c>
      <c r="AA30" s="1194">
        <f>AB30+AC30</f>
        <v>28</v>
      </c>
      <c r="AB30" s="1189">
        <v>16</v>
      </c>
      <c r="AC30" s="1190">
        <v>12</v>
      </c>
      <c r="AD30" s="717"/>
      <c r="AE30" s="717"/>
    </row>
    <row r="31" spans="1:31" s="43" customFormat="1" ht="20.100000000000001" customHeight="1">
      <c r="A31" s="1241"/>
      <c r="B31" s="4328" t="s">
        <v>1568</v>
      </c>
      <c r="C31" s="3272"/>
      <c r="D31" s="1058"/>
      <c r="E31" s="1242">
        <f t="shared" ref="E31:O31" si="20">E32</f>
        <v>1</v>
      </c>
      <c r="F31" s="1242">
        <f t="shared" si="20"/>
        <v>8</v>
      </c>
      <c r="G31" s="1242">
        <f t="shared" si="20"/>
        <v>72</v>
      </c>
      <c r="H31" s="1243">
        <f t="shared" si="20"/>
        <v>31</v>
      </c>
      <c r="I31" s="1244">
        <f t="shared" si="20"/>
        <v>41</v>
      </c>
      <c r="J31" s="1245">
        <f t="shared" si="20"/>
        <v>12</v>
      </c>
      <c r="K31" s="1246">
        <f t="shared" si="20"/>
        <v>5</v>
      </c>
      <c r="L31" s="1247">
        <f t="shared" si="20"/>
        <v>7</v>
      </c>
      <c r="M31" s="1248">
        <f t="shared" si="20"/>
        <v>7</v>
      </c>
      <c r="N31" s="1243">
        <f t="shared" si="20"/>
        <v>3</v>
      </c>
      <c r="O31" s="1244">
        <f t="shared" si="20"/>
        <v>4</v>
      </c>
      <c r="P31" s="1221"/>
      <c r="Q31" s="1222"/>
      <c r="R31" s="1248">
        <f t="shared" ref="R31:AC31" si="21">R32</f>
        <v>13</v>
      </c>
      <c r="S31" s="1246">
        <f t="shared" si="21"/>
        <v>5</v>
      </c>
      <c r="T31" s="1247">
        <f t="shared" si="21"/>
        <v>8</v>
      </c>
      <c r="U31" s="1245">
        <f t="shared" si="21"/>
        <v>12</v>
      </c>
      <c r="V31" s="1243">
        <f t="shared" si="21"/>
        <v>5</v>
      </c>
      <c r="W31" s="1263">
        <f t="shared" si="21"/>
        <v>7</v>
      </c>
      <c r="X31" s="1245">
        <f t="shared" si="21"/>
        <v>15</v>
      </c>
      <c r="Y31" s="1246">
        <f t="shared" si="21"/>
        <v>8</v>
      </c>
      <c r="Z31" s="1244">
        <f t="shared" si="21"/>
        <v>7</v>
      </c>
      <c r="AA31" s="1245">
        <f t="shared" si="21"/>
        <v>13</v>
      </c>
      <c r="AB31" s="1246">
        <f t="shared" si="21"/>
        <v>5</v>
      </c>
      <c r="AC31" s="1249">
        <f t="shared" si="21"/>
        <v>8</v>
      </c>
      <c r="AD31" s="1224"/>
      <c r="AE31" s="1224"/>
    </row>
    <row r="32" spans="1:31" s="95" customFormat="1" ht="20.100000000000001" customHeight="1">
      <c r="A32" s="1250"/>
      <c r="B32" s="1251"/>
      <c r="C32" s="880" t="s">
        <v>1569</v>
      </c>
      <c r="D32" s="1252"/>
      <c r="E32" s="1253">
        <v>1</v>
      </c>
      <c r="F32" s="1253">
        <v>8</v>
      </c>
      <c r="G32" s="1253">
        <f>H32+I32</f>
        <v>72</v>
      </c>
      <c r="H32" s="1254">
        <f>K32+N32+S32+V32+Y32+AB32</f>
        <v>31</v>
      </c>
      <c r="I32" s="1255">
        <f>L32+O32+T32+W32+Z32+AC32</f>
        <v>41</v>
      </c>
      <c r="J32" s="1256">
        <f>K32+L32</f>
        <v>12</v>
      </c>
      <c r="K32" s="1257">
        <v>5</v>
      </c>
      <c r="L32" s="1258">
        <v>7</v>
      </c>
      <c r="M32" s="1259">
        <f>N32+O32</f>
        <v>7</v>
      </c>
      <c r="N32" s="1254">
        <v>3</v>
      </c>
      <c r="O32" s="1255">
        <v>4</v>
      </c>
      <c r="P32" s="1239"/>
      <c r="Q32" s="1238"/>
      <c r="R32" s="1259">
        <f>S32+T32</f>
        <v>13</v>
      </c>
      <c r="S32" s="1257">
        <v>5</v>
      </c>
      <c r="T32" s="1258">
        <v>8</v>
      </c>
      <c r="U32" s="1256">
        <f>V32+W32</f>
        <v>12</v>
      </c>
      <c r="V32" s="1254">
        <v>5</v>
      </c>
      <c r="W32" s="1255">
        <v>7</v>
      </c>
      <c r="X32" s="1256">
        <f>Y32+Z32</f>
        <v>15</v>
      </c>
      <c r="Y32" s="1257">
        <v>8</v>
      </c>
      <c r="Z32" s="1255">
        <v>7</v>
      </c>
      <c r="AA32" s="1256">
        <f>AB32+AC32</f>
        <v>13</v>
      </c>
      <c r="AB32" s="1257">
        <v>5</v>
      </c>
      <c r="AC32" s="1260">
        <v>8</v>
      </c>
      <c r="AD32" s="717"/>
      <c r="AE32" s="717"/>
    </row>
    <row r="33" spans="1:31" s="43" customFormat="1" ht="20.100000000000001" customHeight="1">
      <c r="A33" s="1261"/>
      <c r="B33" s="4150" t="s">
        <v>1395</v>
      </c>
      <c r="C33" s="4329"/>
      <c r="D33" s="1226"/>
      <c r="E33" s="1227">
        <f t="shared" ref="E33:O33" si="22">SUM(E34:E36)</f>
        <v>5</v>
      </c>
      <c r="F33" s="1227">
        <f t="shared" si="22"/>
        <v>61</v>
      </c>
      <c r="G33" s="1227">
        <f t="shared" si="22"/>
        <v>1251</v>
      </c>
      <c r="H33" s="1228">
        <f t="shared" si="22"/>
        <v>619</v>
      </c>
      <c r="I33" s="1229">
        <f t="shared" si="22"/>
        <v>632</v>
      </c>
      <c r="J33" s="1230">
        <f t="shared" si="22"/>
        <v>215</v>
      </c>
      <c r="K33" s="1231">
        <f t="shared" si="22"/>
        <v>105</v>
      </c>
      <c r="L33" s="1232">
        <f t="shared" si="22"/>
        <v>110</v>
      </c>
      <c r="M33" s="1233">
        <f t="shared" si="22"/>
        <v>207</v>
      </c>
      <c r="N33" s="1228">
        <f t="shared" si="22"/>
        <v>86</v>
      </c>
      <c r="O33" s="1229">
        <f t="shared" si="22"/>
        <v>121</v>
      </c>
      <c r="P33" s="1221"/>
      <c r="Q33" s="1222"/>
      <c r="R33" s="1220">
        <f t="shared" ref="R33:AC33" si="23">SUM(R34:R36)</f>
        <v>209</v>
      </c>
      <c r="S33" s="1218">
        <f t="shared" si="23"/>
        <v>102</v>
      </c>
      <c r="T33" s="1219">
        <f t="shared" si="23"/>
        <v>107</v>
      </c>
      <c r="U33" s="1217">
        <f t="shared" si="23"/>
        <v>214</v>
      </c>
      <c r="V33" s="1215">
        <f t="shared" si="23"/>
        <v>112</v>
      </c>
      <c r="W33" s="1216">
        <f t="shared" si="23"/>
        <v>102</v>
      </c>
      <c r="X33" s="1217">
        <f t="shared" si="23"/>
        <v>219</v>
      </c>
      <c r="Y33" s="1218">
        <f t="shared" si="23"/>
        <v>110</v>
      </c>
      <c r="Z33" s="1216">
        <f t="shared" si="23"/>
        <v>109</v>
      </c>
      <c r="AA33" s="1217">
        <f t="shared" si="23"/>
        <v>187</v>
      </c>
      <c r="AB33" s="1218">
        <f t="shared" si="23"/>
        <v>104</v>
      </c>
      <c r="AC33" s="1223">
        <f t="shared" si="23"/>
        <v>83</v>
      </c>
      <c r="AD33" s="1224"/>
      <c r="AE33" s="1224"/>
    </row>
    <row r="34" spans="1:31" s="95" customFormat="1" ht="20.100000000000001" customHeight="1">
      <c r="A34" s="1235"/>
      <c r="B34" s="1236"/>
      <c r="C34" s="274" t="s">
        <v>358</v>
      </c>
      <c r="D34" s="1237"/>
      <c r="E34" s="1193">
        <v>3</v>
      </c>
      <c r="F34" s="1193">
        <v>33</v>
      </c>
      <c r="G34" s="1193">
        <f>H34+I34</f>
        <v>658</v>
      </c>
      <c r="H34" s="1196">
        <f t="shared" ref="H34:I36" si="24">K34+N34+S34+V34+Y34+AB34</f>
        <v>332</v>
      </c>
      <c r="I34" s="1192">
        <f t="shared" si="24"/>
        <v>326</v>
      </c>
      <c r="J34" s="1194">
        <f>K34+L34</f>
        <v>120</v>
      </c>
      <c r="K34" s="1189">
        <v>60</v>
      </c>
      <c r="L34" s="1191">
        <v>60</v>
      </c>
      <c r="M34" s="1195">
        <f>N34+O34</f>
        <v>103</v>
      </c>
      <c r="N34" s="1196">
        <v>42</v>
      </c>
      <c r="O34" s="1192">
        <v>61</v>
      </c>
      <c r="P34" s="1239"/>
      <c r="Q34" s="1238"/>
      <c r="R34" s="1195">
        <f>S34+T34</f>
        <v>107</v>
      </c>
      <c r="S34" s="1189">
        <v>59</v>
      </c>
      <c r="T34" s="1191">
        <v>48</v>
      </c>
      <c r="U34" s="1194">
        <f>V34+W34</f>
        <v>111</v>
      </c>
      <c r="V34" s="1196">
        <v>61</v>
      </c>
      <c r="W34" s="1192">
        <v>50</v>
      </c>
      <c r="X34" s="1194">
        <f>Y34+Z34</f>
        <v>115</v>
      </c>
      <c r="Y34" s="1189">
        <v>55</v>
      </c>
      <c r="Z34" s="1192">
        <v>60</v>
      </c>
      <c r="AA34" s="1194">
        <f>AB34+AC34</f>
        <v>102</v>
      </c>
      <c r="AB34" s="1189">
        <v>55</v>
      </c>
      <c r="AC34" s="1190">
        <v>47</v>
      </c>
      <c r="AD34" s="717"/>
      <c r="AE34" s="717"/>
    </row>
    <row r="35" spans="1:31" s="95" customFormat="1" ht="20.100000000000001" customHeight="1">
      <c r="A35" s="1235"/>
      <c r="B35" s="1236"/>
      <c r="C35" s="274" t="s">
        <v>1570</v>
      </c>
      <c r="D35" s="1237"/>
      <c r="E35" s="1193">
        <v>1</v>
      </c>
      <c r="F35" s="1193">
        <v>13</v>
      </c>
      <c r="G35" s="1193">
        <f>H35+I35</f>
        <v>253</v>
      </c>
      <c r="H35" s="1196">
        <f t="shared" si="24"/>
        <v>121</v>
      </c>
      <c r="I35" s="1192">
        <f t="shared" si="24"/>
        <v>132</v>
      </c>
      <c r="J35" s="1194">
        <f>K35+L35</f>
        <v>42</v>
      </c>
      <c r="K35" s="1189">
        <v>16</v>
      </c>
      <c r="L35" s="1191">
        <v>26</v>
      </c>
      <c r="M35" s="1195">
        <f>N35+O35</f>
        <v>45</v>
      </c>
      <c r="N35" s="1196">
        <v>19</v>
      </c>
      <c r="O35" s="1192">
        <v>26</v>
      </c>
      <c r="P35" s="1239"/>
      <c r="Q35" s="1238"/>
      <c r="R35" s="1195">
        <f>S35+T35</f>
        <v>55</v>
      </c>
      <c r="S35" s="1189">
        <v>23</v>
      </c>
      <c r="T35" s="1191">
        <v>32</v>
      </c>
      <c r="U35" s="1194">
        <f>V35+W35</f>
        <v>38</v>
      </c>
      <c r="V35" s="1196">
        <v>19</v>
      </c>
      <c r="W35" s="1192">
        <v>19</v>
      </c>
      <c r="X35" s="1194">
        <f>Y35+Z35</f>
        <v>36</v>
      </c>
      <c r="Y35" s="1189">
        <v>21</v>
      </c>
      <c r="Z35" s="1192">
        <v>15</v>
      </c>
      <c r="AA35" s="1194">
        <f>AB35+AC35</f>
        <v>37</v>
      </c>
      <c r="AB35" s="1189">
        <v>23</v>
      </c>
      <c r="AC35" s="1190">
        <v>14</v>
      </c>
      <c r="AD35" s="717"/>
      <c r="AE35" s="717"/>
    </row>
    <row r="36" spans="1:31" s="95" customFormat="1" ht="20.100000000000001" customHeight="1">
      <c r="A36" s="1235"/>
      <c r="B36" s="1236"/>
      <c r="C36" s="274" t="s">
        <v>1572</v>
      </c>
      <c r="D36" s="1237"/>
      <c r="E36" s="1193">
        <v>1</v>
      </c>
      <c r="F36" s="1193">
        <v>15</v>
      </c>
      <c r="G36" s="1193">
        <f>H36+I36</f>
        <v>340</v>
      </c>
      <c r="H36" s="1196">
        <f t="shared" si="24"/>
        <v>166</v>
      </c>
      <c r="I36" s="1192">
        <f t="shared" si="24"/>
        <v>174</v>
      </c>
      <c r="J36" s="1194">
        <f>K36+L36</f>
        <v>53</v>
      </c>
      <c r="K36" s="1189">
        <v>29</v>
      </c>
      <c r="L36" s="1191">
        <v>24</v>
      </c>
      <c r="M36" s="1195">
        <f>N36+O36</f>
        <v>59</v>
      </c>
      <c r="N36" s="1196">
        <v>25</v>
      </c>
      <c r="O36" s="1192">
        <v>34</v>
      </c>
      <c r="P36" s="1239"/>
      <c r="Q36" s="1238"/>
      <c r="R36" s="1195">
        <f>S36+T36</f>
        <v>47</v>
      </c>
      <c r="S36" s="1189">
        <v>20</v>
      </c>
      <c r="T36" s="1191">
        <v>27</v>
      </c>
      <c r="U36" s="1194">
        <f>V36+W36</f>
        <v>65</v>
      </c>
      <c r="V36" s="1196">
        <v>32</v>
      </c>
      <c r="W36" s="1192">
        <v>33</v>
      </c>
      <c r="X36" s="1194">
        <f>Y36+Z36</f>
        <v>68</v>
      </c>
      <c r="Y36" s="1189">
        <v>34</v>
      </c>
      <c r="Z36" s="1192">
        <v>34</v>
      </c>
      <c r="AA36" s="1194">
        <f>AB36+AC36</f>
        <v>48</v>
      </c>
      <c r="AB36" s="1189">
        <v>26</v>
      </c>
      <c r="AC36" s="1190">
        <v>22</v>
      </c>
      <c r="AD36" s="717"/>
      <c r="AE36" s="717"/>
    </row>
    <row r="37" spans="1:31" s="43" customFormat="1" ht="20.100000000000001" customHeight="1">
      <c r="A37" s="1241"/>
      <c r="B37" s="4328" t="s">
        <v>1579</v>
      </c>
      <c r="C37" s="3272"/>
      <c r="D37" s="1058"/>
      <c r="E37" s="1242">
        <f t="shared" ref="E37:O37" si="25">SUM(E38:E40)</f>
        <v>9</v>
      </c>
      <c r="F37" s="1242">
        <f t="shared" si="25"/>
        <v>81</v>
      </c>
      <c r="G37" s="1242">
        <f t="shared" si="25"/>
        <v>1224</v>
      </c>
      <c r="H37" s="1243">
        <f t="shared" si="25"/>
        <v>633</v>
      </c>
      <c r="I37" s="1244">
        <f t="shared" si="25"/>
        <v>591</v>
      </c>
      <c r="J37" s="1245">
        <f t="shared" si="25"/>
        <v>183</v>
      </c>
      <c r="K37" s="1246">
        <f t="shared" si="25"/>
        <v>84</v>
      </c>
      <c r="L37" s="1247">
        <f t="shared" si="25"/>
        <v>99</v>
      </c>
      <c r="M37" s="1248">
        <f t="shared" si="25"/>
        <v>195</v>
      </c>
      <c r="N37" s="1243">
        <f t="shared" si="25"/>
        <v>99</v>
      </c>
      <c r="O37" s="1244">
        <f t="shared" si="25"/>
        <v>96</v>
      </c>
      <c r="P37" s="1221"/>
      <c r="Q37" s="1222"/>
      <c r="R37" s="1248">
        <f t="shared" ref="R37:AC37" si="26">SUM(R38:R40)</f>
        <v>230</v>
      </c>
      <c r="S37" s="1246">
        <f t="shared" si="26"/>
        <v>113</v>
      </c>
      <c r="T37" s="1247">
        <f t="shared" si="26"/>
        <v>117</v>
      </c>
      <c r="U37" s="1245">
        <f t="shared" si="26"/>
        <v>203</v>
      </c>
      <c r="V37" s="1243">
        <f t="shared" si="26"/>
        <v>112</v>
      </c>
      <c r="W37" s="1244">
        <f t="shared" si="26"/>
        <v>91</v>
      </c>
      <c r="X37" s="1245">
        <f t="shared" si="26"/>
        <v>212</v>
      </c>
      <c r="Y37" s="1246">
        <f t="shared" si="26"/>
        <v>112</v>
      </c>
      <c r="Z37" s="1244">
        <f t="shared" si="26"/>
        <v>100</v>
      </c>
      <c r="AA37" s="1245">
        <f t="shared" si="26"/>
        <v>201</v>
      </c>
      <c r="AB37" s="1246">
        <f t="shared" si="26"/>
        <v>113</v>
      </c>
      <c r="AC37" s="1249">
        <f t="shared" si="26"/>
        <v>88</v>
      </c>
      <c r="AD37" s="1224"/>
      <c r="AE37" s="1224"/>
    </row>
    <row r="38" spans="1:31" s="95" customFormat="1" ht="20.100000000000001" customHeight="1">
      <c r="A38" s="1250"/>
      <c r="B38" s="1251"/>
      <c r="C38" s="880" t="s">
        <v>1580</v>
      </c>
      <c r="D38" s="1252"/>
      <c r="E38" s="1253">
        <v>4</v>
      </c>
      <c r="F38" s="1253">
        <v>30</v>
      </c>
      <c r="G38" s="1253">
        <f>H38+I38</f>
        <v>455</v>
      </c>
      <c r="H38" s="1254">
        <f t="shared" ref="H38:I40" si="27">K38+N38+S38+V38+Y38+AB38</f>
        <v>230</v>
      </c>
      <c r="I38" s="1255">
        <f t="shared" si="27"/>
        <v>225</v>
      </c>
      <c r="J38" s="1256">
        <f>K38+L38</f>
        <v>62</v>
      </c>
      <c r="K38" s="1257">
        <v>29</v>
      </c>
      <c r="L38" s="1258">
        <v>33</v>
      </c>
      <c r="M38" s="1259">
        <f>N38+O38</f>
        <v>76</v>
      </c>
      <c r="N38" s="1254">
        <v>37</v>
      </c>
      <c r="O38" s="1255">
        <v>39</v>
      </c>
      <c r="P38" s="1239"/>
      <c r="Q38" s="1238"/>
      <c r="R38" s="1259">
        <f>S38+T38</f>
        <v>90</v>
      </c>
      <c r="S38" s="1257">
        <v>45</v>
      </c>
      <c r="T38" s="1258">
        <v>45</v>
      </c>
      <c r="U38" s="1256">
        <f>V38+W38</f>
        <v>75</v>
      </c>
      <c r="V38" s="1254">
        <v>45</v>
      </c>
      <c r="W38" s="1255">
        <v>30</v>
      </c>
      <c r="X38" s="1256">
        <f>Y38+Z38</f>
        <v>79</v>
      </c>
      <c r="Y38" s="1257">
        <v>41</v>
      </c>
      <c r="Z38" s="1255">
        <v>38</v>
      </c>
      <c r="AA38" s="1256">
        <f>AB38+AC38</f>
        <v>73</v>
      </c>
      <c r="AB38" s="1257">
        <v>33</v>
      </c>
      <c r="AC38" s="1260">
        <v>40</v>
      </c>
      <c r="AD38" s="717"/>
      <c r="AE38" s="717"/>
    </row>
    <row r="39" spans="1:31" s="95" customFormat="1" ht="20.100000000000001" customHeight="1">
      <c r="A39" s="1235"/>
      <c r="B39" s="1236"/>
      <c r="C39" s="274" t="s">
        <v>1475</v>
      </c>
      <c r="D39" s="1237"/>
      <c r="E39" s="1193">
        <v>1</v>
      </c>
      <c r="F39" s="1193">
        <v>25</v>
      </c>
      <c r="G39" s="1193">
        <f>H39+I39</f>
        <v>494</v>
      </c>
      <c r="H39" s="1196">
        <f t="shared" si="27"/>
        <v>266</v>
      </c>
      <c r="I39" s="1192">
        <f t="shared" si="27"/>
        <v>228</v>
      </c>
      <c r="J39" s="1194">
        <f>K39+L39</f>
        <v>79</v>
      </c>
      <c r="K39" s="1189">
        <v>37</v>
      </c>
      <c r="L39" s="1191">
        <v>42</v>
      </c>
      <c r="M39" s="1195">
        <f>N39+O39</f>
        <v>76</v>
      </c>
      <c r="N39" s="1196">
        <v>44</v>
      </c>
      <c r="O39" s="1192">
        <v>32</v>
      </c>
      <c r="P39" s="1239"/>
      <c r="Q39" s="1238"/>
      <c r="R39" s="1195">
        <f>S39+T39</f>
        <v>84</v>
      </c>
      <c r="S39" s="1189">
        <v>43</v>
      </c>
      <c r="T39" s="1191">
        <v>41</v>
      </c>
      <c r="U39" s="1194">
        <f>V39+W39</f>
        <v>83</v>
      </c>
      <c r="V39" s="1196">
        <v>44</v>
      </c>
      <c r="W39" s="1192">
        <v>39</v>
      </c>
      <c r="X39" s="1194">
        <f>Y39+Z39</f>
        <v>86</v>
      </c>
      <c r="Y39" s="1189">
        <v>42</v>
      </c>
      <c r="Z39" s="1192">
        <v>44</v>
      </c>
      <c r="AA39" s="1194">
        <f>AB39+AC39</f>
        <v>86</v>
      </c>
      <c r="AB39" s="1189">
        <v>56</v>
      </c>
      <c r="AC39" s="1190">
        <v>30</v>
      </c>
      <c r="AD39" s="717"/>
      <c r="AE39" s="717"/>
    </row>
    <row r="40" spans="1:31" s="95" customFormat="1" ht="20.100000000000001" customHeight="1">
      <c r="A40" s="1235"/>
      <c r="B40" s="1236"/>
      <c r="C40" s="274" t="s">
        <v>1494</v>
      </c>
      <c r="D40" s="1237"/>
      <c r="E40" s="1193">
        <v>4</v>
      </c>
      <c r="F40" s="1193">
        <v>26</v>
      </c>
      <c r="G40" s="1193">
        <f>H40+I40</f>
        <v>275</v>
      </c>
      <c r="H40" s="1196">
        <f t="shared" si="27"/>
        <v>137</v>
      </c>
      <c r="I40" s="1192">
        <f t="shared" si="27"/>
        <v>138</v>
      </c>
      <c r="J40" s="1194">
        <f>K40+L40</f>
        <v>42</v>
      </c>
      <c r="K40" s="1189">
        <v>18</v>
      </c>
      <c r="L40" s="1191">
        <v>24</v>
      </c>
      <c r="M40" s="1195">
        <f>N40+O40</f>
        <v>43</v>
      </c>
      <c r="N40" s="1196">
        <v>18</v>
      </c>
      <c r="O40" s="1192">
        <v>25</v>
      </c>
      <c r="P40" s="1239"/>
      <c r="Q40" s="1238"/>
      <c r="R40" s="1195">
        <f>S40+T40</f>
        <v>56</v>
      </c>
      <c r="S40" s="1189">
        <v>25</v>
      </c>
      <c r="T40" s="1191">
        <v>31</v>
      </c>
      <c r="U40" s="1194">
        <f>V40+W40</f>
        <v>45</v>
      </c>
      <c r="V40" s="1196">
        <v>23</v>
      </c>
      <c r="W40" s="1192">
        <v>22</v>
      </c>
      <c r="X40" s="1194">
        <f>Y40+Z40</f>
        <v>47</v>
      </c>
      <c r="Y40" s="1189">
        <v>29</v>
      </c>
      <c r="Z40" s="1192">
        <v>18</v>
      </c>
      <c r="AA40" s="1194">
        <f>AB40+AC40</f>
        <v>42</v>
      </c>
      <c r="AB40" s="1189">
        <v>24</v>
      </c>
      <c r="AC40" s="1190">
        <v>18</v>
      </c>
      <c r="AD40" s="717"/>
      <c r="AE40" s="717"/>
    </row>
    <row r="41" spans="1:31" s="43" customFormat="1" ht="20.100000000000001" customHeight="1">
      <c r="A41" s="1261"/>
      <c r="B41" s="4150" t="s">
        <v>1828</v>
      </c>
      <c r="C41" s="4329"/>
      <c r="D41" s="1226"/>
      <c r="E41" s="1227">
        <f t="shared" ref="E41:O41" si="28">SUM(E42:E48)</f>
        <v>21</v>
      </c>
      <c r="F41" s="1227">
        <f t="shared" si="28"/>
        <v>238</v>
      </c>
      <c r="G41" s="1227">
        <f t="shared" si="28"/>
        <v>4138</v>
      </c>
      <c r="H41" s="1228">
        <f t="shared" si="28"/>
        <v>2057</v>
      </c>
      <c r="I41" s="1229">
        <f t="shared" si="28"/>
        <v>2081</v>
      </c>
      <c r="J41" s="1230">
        <f t="shared" si="28"/>
        <v>634</v>
      </c>
      <c r="K41" s="1231">
        <f t="shared" si="28"/>
        <v>317</v>
      </c>
      <c r="L41" s="1232">
        <f t="shared" si="28"/>
        <v>317</v>
      </c>
      <c r="M41" s="1233">
        <f t="shared" si="28"/>
        <v>719</v>
      </c>
      <c r="N41" s="1228">
        <f t="shared" si="28"/>
        <v>347</v>
      </c>
      <c r="O41" s="1229">
        <f t="shared" si="28"/>
        <v>372</v>
      </c>
      <c r="P41" s="1221"/>
      <c r="Q41" s="1222"/>
      <c r="R41" s="1233">
        <f t="shared" ref="R41:AC41" si="29">SUM(R42:R48)</f>
        <v>704</v>
      </c>
      <c r="S41" s="1231">
        <f t="shared" si="29"/>
        <v>345</v>
      </c>
      <c r="T41" s="1232">
        <f t="shared" si="29"/>
        <v>359</v>
      </c>
      <c r="U41" s="1230">
        <f t="shared" si="29"/>
        <v>652</v>
      </c>
      <c r="V41" s="1228">
        <f t="shared" si="29"/>
        <v>333</v>
      </c>
      <c r="W41" s="1229">
        <f t="shared" si="29"/>
        <v>319</v>
      </c>
      <c r="X41" s="1230">
        <f t="shared" si="29"/>
        <v>671</v>
      </c>
      <c r="Y41" s="1231">
        <f t="shared" si="29"/>
        <v>329</v>
      </c>
      <c r="Z41" s="1229">
        <f t="shared" si="29"/>
        <v>342</v>
      </c>
      <c r="AA41" s="1230">
        <f t="shared" si="29"/>
        <v>758</v>
      </c>
      <c r="AB41" s="1231">
        <f t="shared" si="29"/>
        <v>386</v>
      </c>
      <c r="AC41" s="1234">
        <f t="shared" si="29"/>
        <v>372</v>
      </c>
      <c r="AD41" s="1224"/>
      <c r="AE41" s="1224"/>
    </row>
    <row r="42" spans="1:31" s="95" customFormat="1" ht="20.100000000000001" customHeight="1">
      <c r="A42" s="1235"/>
      <c r="B42" s="1236"/>
      <c r="C42" s="274" t="s">
        <v>1587</v>
      </c>
      <c r="D42" s="1237"/>
      <c r="E42" s="1193">
        <v>2</v>
      </c>
      <c r="F42" s="1193">
        <v>21</v>
      </c>
      <c r="G42" s="1193">
        <f t="shared" ref="G42:G48" si="30">H42+I42</f>
        <v>426</v>
      </c>
      <c r="H42" s="1196">
        <f t="shared" ref="H42:I48" si="31">K42+N42+S42+V42+Y42+AB42</f>
        <v>198</v>
      </c>
      <c r="I42" s="1192">
        <f t="shared" si="31"/>
        <v>228</v>
      </c>
      <c r="J42" s="1194">
        <f t="shared" ref="J42:J48" si="32">K42+L42</f>
        <v>62</v>
      </c>
      <c r="K42" s="1189">
        <v>29</v>
      </c>
      <c r="L42" s="1191">
        <v>33</v>
      </c>
      <c r="M42" s="1195">
        <f t="shared" ref="M42:M48" si="33">N42+O42</f>
        <v>70</v>
      </c>
      <c r="N42" s="1196">
        <v>33</v>
      </c>
      <c r="O42" s="1192">
        <v>37</v>
      </c>
      <c r="P42" s="1239"/>
      <c r="Q42" s="1238"/>
      <c r="R42" s="1195">
        <f t="shared" ref="R42:R48" si="34">S42+T42</f>
        <v>55</v>
      </c>
      <c r="S42" s="1189">
        <v>21</v>
      </c>
      <c r="T42" s="1191">
        <v>34</v>
      </c>
      <c r="U42" s="1194">
        <f t="shared" ref="U42:U48" si="35">V42+W42</f>
        <v>71</v>
      </c>
      <c r="V42" s="1196">
        <v>35</v>
      </c>
      <c r="W42" s="1192">
        <v>36</v>
      </c>
      <c r="X42" s="1194">
        <f t="shared" ref="X42:X48" si="36">Y42+Z42</f>
        <v>79</v>
      </c>
      <c r="Y42" s="1189">
        <v>38</v>
      </c>
      <c r="Z42" s="1192">
        <v>41</v>
      </c>
      <c r="AA42" s="1194">
        <f t="shared" ref="AA42:AA48" si="37">AB42+AC42</f>
        <v>89</v>
      </c>
      <c r="AB42" s="1189">
        <v>42</v>
      </c>
      <c r="AC42" s="1190">
        <v>47</v>
      </c>
      <c r="AD42" s="717"/>
      <c r="AE42" s="717"/>
    </row>
    <row r="43" spans="1:31" s="95" customFormat="1" ht="20.100000000000001" customHeight="1">
      <c r="A43" s="1235"/>
      <c r="B43" s="1236"/>
      <c r="C43" s="274" t="s">
        <v>972</v>
      </c>
      <c r="D43" s="1237"/>
      <c r="E43" s="1193">
        <v>3</v>
      </c>
      <c r="F43" s="1193">
        <v>31</v>
      </c>
      <c r="G43" s="1193">
        <f t="shared" si="30"/>
        <v>528</v>
      </c>
      <c r="H43" s="1196">
        <f t="shared" si="31"/>
        <v>270</v>
      </c>
      <c r="I43" s="1192">
        <f t="shared" si="31"/>
        <v>258</v>
      </c>
      <c r="J43" s="1194">
        <f t="shared" si="32"/>
        <v>86</v>
      </c>
      <c r="K43" s="1189">
        <v>47</v>
      </c>
      <c r="L43" s="1191">
        <v>39</v>
      </c>
      <c r="M43" s="1195">
        <f t="shared" si="33"/>
        <v>85</v>
      </c>
      <c r="N43" s="1196">
        <v>47</v>
      </c>
      <c r="O43" s="1192">
        <v>38</v>
      </c>
      <c r="P43" s="1239"/>
      <c r="Q43" s="1238"/>
      <c r="R43" s="1195">
        <f t="shared" si="34"/>
        <v>89</v>
      </c>
      <c r="S43" s="1189">
        <v>35</v>
      </c>
      <c r="T43" s="1191">
        <v>54</v>
      </c>
      <c r="U43" s="1194">
        <f t="shared" si="35"/>
        <v>85</v>
      </c>
      <c r="V43" s="1196">
        <v>42</v>
      </c>
      <c r="W43" s="1192">
        <v>43</v>
      </c>
      <c r="X43" s="1194">
        <f t="shared" si="36"/>
        <v>88</v>
      </c>
      <c r="Y43" s="1189">
        <v>45</v>
      </c>
      <c r="Z43" s="1192">
        <v>43</v>
      </c>
      <c r="AA43" s="1194">
        <f t="shared" si="37"/>
        <v>95</v>
      </c>
      <c r="AB43" s="1189">
        <v>54</v>
      </c>
      <c r="AC43" s="1190">
        <v>41</v>
      </c>
      <c r="AD43" s="717"/>
      <c r="AE43" s="717"/>
    </row>
    <row r="44" spans="1:31" s="95" customFormat="1" ht="20.100000000000001" customHeight="1">
      <c r="A44" s="1235"/>
      <c r="B44" s="1236"/>
      <c r="C44" s="274" t="s">
        <v>986</v>
      </c>
      <c r="D44" s="1237"/>
      <c r="E44" s="1193">
        <v>3</v>
      </c>
      <c r="F44" s="1193">
        <v>36</v>
      </c>
      <c r="G44" s="1193">
        <f t="shared" si="30"/>
        <v>571</v>
      </c>
      <c r="H44" s="1196">
        <f t="shared" si="31"/>
        <v>277</v>
      </c>
      <c r="I44" s="1192">
        <f t="shared" si="31"/>
        <v>294</v>
      </c>
      <c r="J44" s="1194">
        <f t="shared" si="32"/>
        <v>93</v>
      </c>
      <c r="K44" s="1189">
        <v>49</v>
      </c>
      <c r="L44" s="1191">
        <v>44</v>
      </c>
      <c r="M44" s="1195">
        <f t="shared" si="33"/>
        <v>98</v>
      </c>
      <c r="N44" s="1196">
        <v>47</v>
      </c>
      <c r="O44" s="1192">
        <v>51</v>
      </c>
      <c r="P44" s="1239"/>
      <c r="Q44" s="1238"/>
      <c r="R44" s="1195">
        <f t="shared" si="34"/>
        <v>112</v>
      </c>
      <c r="S44" s="1189">
        <v>57</v>
      </c>
      <c r="T44" s="1191">
        <v>55</v>
      </c>
      <c r="U44" s="1194">
        <f t="shared" si="35"/>
        <v>80</v>
      </c>
      <c r="V44" s="1196">
        <v>38</v>
      </c>
      <c r="W44" s="1192">
        <v>42</v>
      </c>
      <c r="X44" s="1194">
        <f t="shared" si="36"/>
        <v>91</v>
      </c>
      <c r="Y44" s="1189">
        <v>44</v>
      </c>
      <c r="Z44" s="1192">
        <v>47</v>
      </c>
      <c r="AA44" s="1194">
        <f t="shared" si="37"/>
        <v>97</v>
      </c>
      <c r="AB44" s="1189">
        <v>42</v>
      </c>
      <c r="AC44" s="1190">
        <v>55</v>
      </c>
      <c r="AD44" s="717"/>
      <c r="AE44" s="717"/>
    </row>
    <row r="45" spans="1:31" s="95" customFormat="1" ht="20.100000000000001" customHeight="1">
      <c r="A45" s="1235"/>
      <c r="B45" s="1236"/>
      <c r="C45" s="274" t="s">
        <v>1588</v>
      </c>
      <c r="D45" s="1237"/>
      <c r="E45" s="1193">
        <v>1</v>
      </c>
      <c r="F45" s="1193">
        <v>9</v>
      </c>
      <c r="G45" s="1193">
        <f t="shared" si="30"/>
        <v>137</v>
      </c>
      <c r="H45" s="1196">
        <f t="shared" si="31"/>
        <v>77</v>
      </c>
      <c r="I45" s="1192">
        <f t="shared" si="31"/>
        <v>60</v>
      </c>
      <c r="J45" s="1194">
        <f t="shared" si="32"/>
        <v>20</v>
      </c>
      <c r="K45" s="1189">
        <v>11</v>
      </c>
      <c r="L45" s="1191">
        <v>9</v>
      </c>
      <c r="M45" s="1195">
        <f t="shared" si="33"/>
        <v>30</v>
      </c>
      <c r="N45" s="1196">
        <v>19</v>
      </c>
      <c r="O45" s="1192">
        <v>11</v>
      </c>
      <c r="P45" s="1239"/>
      <c r="Q45" s="1238"/>
      <c r="R45" s="1195">
        <f t="shared" si="34"/>
        <v>22</v>
      </c>
      <c r="S45" s="1189">
        <v>11</v>
      </c>
      <c r="T45" s="1191">
        <v>11</v>
      </c>
      <c r="U45" s="1194">
        <f t="shared" si="35"/>
        <v>20</v>
      </c>
      <c r="V45" s="1196">
        <v>11</v>
      </c>
      <c r="W45" s="1192">
        <v>9</v>
      </c>
      <c r="X45" s="1194">
        <f t="shared" si="36"/>
        <v>17</v>
      </c>
      <c r="Y45" s="1189">
        <v>8</v>
      </c>
      <c r="Z45" s="1192">
        <v>9</v>
      </c>
      <c r="AA45" s="1194">
        <f t="shared" si="37"/>
        <v>28</v>
      </c>
      <c r="AB45" s="1189">
        <v>17</v>
      </c>
      <c r="AC45" s="1190">
        <v>11</v>
      </c>
      <c r="AD45" s="717"/>
      <c r="AE45" s="717"/>
    </row>
    <row r="46" spans="1:31" s="95" customFormat="1" ht="20.100000000000001" customHeight="1">
      <c r="A46" s="1235"/>
      <c r="B46" s="1236"/>
      <c r="C46" s="274" t="s">
        <v>1590</v>
      </c>
      <c r="D46" s="1237"/>
      <c r="E46" s="1193">
        <v>3</v>
      </c>
      <c r="F46" s="1193">
        <v>40</v>
      </c>
      <c r="G46" s="1193">
        <f t="shared" si="30"/>
        <v>691</v>
      </c>
      <c r="H46" s="1196">
        <f t="shared" si="31"/>
        <v>345</v>
      </c>
      <c r="I46" s="1192">
        <f t="shared" si="31"/>
        <v>346</v>
      </c>
      <c r="J46" s="1194">
        <f t="shared" si="32"/>
        <v>107</v>
      </c>
      <c r="K46" s="1189">
        <v>52</v>
      </c>
      <c r="L46" s="1191">
        <v>55</v>
      </c>
      <c r="M46" s="1195">
        <f t="shared" si="33"/>
        <v>107</v>
      </c>
      <c r="N46" s="1196">
        <v>51</v>
      </c>
      <c r="O46" s="1192">
        <v>56</v>
      </c>
      <c r="P46" s="1239"/>
      <c r="Q46" s="1238"/>
      <c r="R46" s="1195">
        <f t="shared" si="34"/>
        <v>119</v>
      </c>
      <c r="S46" s="1189">
        <v>61</v>
      </c>
      <c r="T46" s="1191">
        <v>58</v>
      </c>
      <c r="U46" s="1194">
        <f t="shared" si="35"/>
        <v>111</v>
      </c>
      <c r="V46" s="1196">
        <v>57</v>
      </c>
      <c r="W46" s="1192">
        <v>54</v>
      </c>
      <c r="X46" s="1194">
        <f t="shared" si="36"/>
        <v>128</v>
      </c>
      <c r="Y46" s="1189">
        <v>62</v>
      </c>
      <c r="Z46" s="1192">
        <v>66</v>
      </c>
      <c r="AA46" s="1194">
        <f t="shared" si="37"/>
        <v>119</v>
      </c>
      <c r="AB46" s="1189">
        <v>62</v>
      </c>
      <c r="AC46" s="1190">
        <v>57</v>
      </c>
      <c r="AD46" s="717"/>
      <c r="AE46" s="717"/>
    </row>
    <row r="47" spans="1:31" s="95" customFormat="1" ht="20.100000000000001" customHeight="1">
      <c r="A47" s="1235"/>
      <c r="B47" s="1236"/>
      <c r="C47" s="274" t="s">
        <v>1289</v>
      </c>
      <c r="D47" s="1237"/>
      <c r="E47" s="1193">
        <v>4</v>
      </c>
      <c r="F47" s="1193">
        <v>33</v>
      </c>
      <c r="G47" s="1193">
        <f t="shared" si="30"/>
        <v>381</v>
      </c>
      <c r="H47" s="1196">
        <f t="shared" si="31"/>
        <v>194</v>
      </c>
      <c r="I47" s="1192">
        <f t="shared" si="31"/>
        <v>187</v>
      </c>
      <c r="J47" s="1194">
        <f t="shared" si="32"/>
        <v>62</v>
      </c>
      <c r="K47" s="1189">
        <v>33</v>
      </c>
      <c r="L47" s="1191">
        <v>29</v>
      </c>
      <c r="M47" s="1195">
        <f t="shared" si="33"/>
        <v>62</v>
      </c>
      <c r="N47" s="1196">
        <v>26</v>
      </c>
      <c r="O47" s="1192">
        <v>36</v>
      </c>
      <c r="P47" s="1239"/>
      <c r="Q47" s="1238"/>
      <c r="R47" s="1195">
        <f t="shared" si="34"/>
        <v>66</v>
      </c>
      <c r="S47" s="1189">
        <v>30</v>
      </c>
      <c r="T47" s="1191">
        <v>36</v>
      </c>
      <c r="U47" s="1194">
        <f t="shared" si="35"/>
        <v>64</v>
      </c>
      <c r="V47" s="1196">
        <v>27</v>
      </c>
      <c r="W47" s="1192">
        <v>37</v>
      </c>
      <c r="X47" s="1194">
        <f t="shared" si="36"/>
        <v>58</v>
      </c>
      <c r="Y47" s="1189">
        <v>35</v>
      </c>
      <c r="Z47" s="1192">
        <v>23</v>
      </c>
      <c r="AA47" s="1194">
        <f t="shared" si="37"/>
        <v>69</v>
      </c>
      <c r="AB47" s="1189">
        <v>43</v>
      </c>
      <c r="AC47" s="1190">
        <v>26</v>
      </c>
      <c r="AD47" s="717"/>
      <c r="AE47" s="717"/>
    </row>
    <row r="48" spans="1:31" s="95" customFormat="1" ht="20.100000000000001" customHeight="1">
      <c r="A48" s="1235"/>
      <c r="B48" s="1236"/>
      <c r="C48" s="274" t="s">
        <v>1464</v>
      </c>
      <c r="D48" s="1237"/>
      <c r="E48" s="1193">
        <v>5</v>
      </c>
      <c r="F48" s="1193">
        <v>68</v>
      </c>
      <c r="G48" s="1193">
        <f t="shared" si="30"/>
        <v>1404</v>
      </c>
      <c r="H48" s="1196">
        <f t="shared" si="31"/>
        <v>696</v>
      </c>
      <c r="I48" s="1192">
        <f t="shared" si="31"/>
        <v>708</v>
      </c>
      <c r="J48" s="1194">
        <f t="shared" si="32"/>
        <v>204</v>
      </c>
      <c r="K48" s="1189">
        <v>96</v>
      </c>
      <c r="L48" s="1191">
        <v>108</v>
      </c>
      <c r="M48" s="1195">
        <f t="shared" si="33"/>
        <v>267</v>
      </c>
      <c r="N48" s="1196">
        <v>124</v>
      </c>
      <c r="O48" s="1192">
        <v>143</v>
      </c>
      <c r="P48" s="1239"/>
      <c r="Q48" s="1238"/>
      <c r="R48" s="1195">
        <f t="shared" si="34"/>
        <v>241</v>
      </c>
      <c r="S48" s="1189">
        <v>130</v>
      </c>
      <c r="T48" s="1191">
        <v>111</v>
      </c>
      <c r="U48" s="1194">
        <f t="shared" si="35"/>
        <v>221</v>
      </c>
      <c r="V48" s="1196">
        <v>123</v>
      </c>
      <c r="W48" s="1192">
        <v>98</v>
      </c>
      <c r="X48" s="1194">
        <f t="shared" si="36"/>
        <v>210</v>
      </c>
      <c r="Y48" s="1189">
        <v>97</v>
      </c>
      <c r="Z48" s="1192">
        <v>113</v>
      </c>
      <c r="AA48" s="1194">
        <f t="shared" si="37"/>
        <v>261</v>
      </c>
      <c r="AB48" s="1189">
        <v>126</v>
      </c>
      <c r="AC48" s="1190">
        <v>135</v>
      </c>
      <c r="AD48" s="717"/>
      <c r="AE48" s="717"/>
    </row>
    <row r="49" spans="1:31" s="43" customFormat="1" ht="20.100000000000001" customHeight="1">
      <c r="A49" s="1241"/>
      <c r="B49" s="4328" t="s">
        <v>1717</v>
      </c>
      <c r="C49" s="3272"/>
      <c r="D49" s="1058"/>
      <c r="E49" s="1242">
        <f t="shared" ref="E49:O49" si="38">SUM(E50:E53)</f>
        <v>6</v>
      </c>
      <c r="F49" s="1242">
        <f t="shared" si="38"/>
        <v>36</v>
      </c>
      <c r="G49" s="1242">
        <f t="shared" si="38"/>
        <v>472</v>
      </c>
      <c r="H49" s="1243">
        <f t="shared" si="38"/>
        <v>236</v>
      </c>
      <c r="I49" s="1244">
        <f t="shared" si="38"/>
        <v>236</v>
      </c>
      <c r="J49" s="1245">
        <f t="shared" si="38"/>
        <v>66</v>
      </c>
      <c r="K49" s="1246">
        <f t="shared" si="38"/>
        <v>31</v>
      </c>
      <c r="L49" s="1247">
        <f t="shared" si="38"/>
        <v>35</v>
      </c>
      <c r="M49" s="1248">
        <f t="shared" si="38"/>
        <v>75</v>
      </c>
      <c r="N49" s="1243">
        <f t="shared" si="38"/>
        <v>44</v>
      </c>
      <c r="O49" s="1244">
        <f t="shared" si="38"/>
        <v>31</v>
      </c>
      <c r="P49" s="1221"/>
      <c r="Q49" s="1222"/>
      <c r="R49" s="1248">
        <f t="shared" ref="R49:AC49" si="39">SUM(R50:R53)</f>
        <v>76</v>
      </c>
      <c r="S49" s="1246">
        <f t="shared" si="39"/>
        <v>36</v>
      </c>
      <c r="T49" s="1247">
        <f t="shared" si="39"/>
        <v>40</v>
      </c>
      <c r="U49" s="1245">
        <f t="shared" si="39"/>
        <v>86</v>
      </c>
      <c r="V49" s="1243">
        <f t="shared" si="39"/>
        <v>46</v>
      </c>
      <c r="W49" s="1244">
        <f t="shared" si="39"/>
        <v>40</v>
      </c>
      <c r="X49" s="1245">
        <f t="shared" si="39"/>
        <v>81</v>
      </c>
      <c r="Y49" s="1246">
        <f t="shared" si="39"/>
        <v>39</v>
      </c>
      <c r="Z49" s="1244">
        <f t="shared" si="39"/>
        <v>42</v>
      </c>
      <c r="AA49" s="1245">
        <f t="shared" si="39"/>
        <v>88</v>
      </c>
      <c r="AB49" s="1246">
        <f t="shared" si="39"/>
        <v>40</v>
      </c>
      <c r="AC49" s="1249">
        <f t="shared" si="39"/>
        <v>48</v>
      </c>
      <c r="AD49" s="1224"/>
      <c r="AE49" s="1224"/>
    </row>
    <row r="50" spans="1:31" s="95" customFormat="1" ht="20.100000000000001" customHeight="1">
      <c r="A50" s="1250"/>
      <c r="B50" s="1251"/>
      <c r="C50" s="880" t="s">
        <v>1593</v>
      </c>
      <c r="D50" s="1252"/>
      <c r="E50" s="1253">
        <v>2</v>
      </c>
      <c r="F50" s="1253">
        <v>12</v>
      </c>
      <c r="G50" s="1253">
        <f>H50+I50</f>
        <v>175</v>
      </c>
      <c r="H50" s="1254">
        <f t="shared" ref="H50:I53" si="40">K50+N50+S50+V50+Y50+AB50</f>
        <v>92</v>
      </c>
      <c r="I50" s="1255">
        <f t="shared" si="40"/>
        <v>83</v>
      </c>
      <c r="J50" s="1256">
        <f>K50+L50</f>
        <v>28</v>
      </c>
      <c r="K50" s="1257">
        <v>13</v>
      </c>
      <c r="L50" s="1258">
        <v>15</v>
      </c>
      <c r="M50" s="1259">
        <f>N50+O50</f>
        <v>31</v>
      </c>
      <c r="N50" s="1254">
        <v>21</v>
      </c>
      <c r="O50" s="1255">
        <v>10</v>
      </c>
      <c r="P50" s="1239"/>
      <c r="Q50" s="1238"/>
      <c r="R50" s="1259">
        <f>S50+T50</f>
        <v>24</v>
      </c>
      <c r="S50" s="1257">
        <v>11</v>
      </c>
      <c r="T50" s="1258">
        <v>13</v>
      </c>
      <c r="U50" s="1256">
        <f>V50+W50</f>
        <v>24</v>
      </c>
      <c r="V50" s="1254">
        <v>15</v>
      </c>
      <c r="W50" s="1255">
        <v>9</v>
      </c>
      <c r="X50" s="1256">
        <f>Y50+Z50</f>
        <v>35</v>
      </c>
      <c r="Y50" s="1257">
        <v>16</v>
      </c>
      <c r="Z50" s="1255">
        <v>19</v>
      </c>
      <c r="AA50" s="1256">
        <f>AB50+AC50</f>
        <v>33</v>
      </c>
      <c r="AB50" s="1257">
        <v>16</v>
      </c>
      <c r="AC50" s="1260">
        <v>17</v>
      </c>
      <c r="AD50" s="717"/>
      <c r="AE50" s="717"/>
    </row>
    <row r="51" spans="1:31" s="95" customFormat="1" ht="20.100000000000001" customHeight="1">
      <c r="A51" s="1235"/>
      <c r="B51" s="1236"/>
      <c r="C51" s="274" t="s">
        <v>1595</v>
      </c>
      <c r="D51" s="1237"/>
      <c r="E51" s="1193">
        <v>1</v>
      </c>
      <c r="F51" s="1193">
        <v>11</v>
      </c>
      <c r="G51" s="1193">
        <f>H51+I51</f>
        <v>220</v>
      </c>
      <c r="H51" s="1196">
        <f t="shared" si="40"/>
        <v>107</v>
      </c>
      <c r="I51" s="1192">
        <f t="shared" si="40"/>
        <v>113</v>
      </c>
      <c r="J51" s="1194">
        <f>K51+L51</f>
        <v>30</v>
      </c>
      <c r="K51" s="1189">
        <v>15</v>
      </c>
      <c r="L51" s="1191">
        <v>15</v>
      </c>
      <c r="M51" s="1195">
        <f>N51+O51</f>
        <v>33</v>
      </c>
      <c r="N51" s="1196">
        <v>17</v>
      </c>
      <c r="O51" s="1192">
        <v>16</v>
      </c>
      <c r="P51" s="1239"/>
      <c r="Q51" s="1238"/>
      <c r="R51" s="1195">
        <f>S51+T51</f>
        <v>36</v>
      </c>
      <c r="S51" s="1189">
        <v>18</v>
      </c>
      <c r="T51" s="1191">
        <v>18</v>
      </c>
      <c r="U51" s="1194">
        <f>V51+W51</f>
        <v>45</v>
      </c>
      <c r="V51" s="1196">
        <v>21</v>
      </c>
      <c r="W51" s="1192">
        <v>24</v>
      </c>
      <c r="X51" s="1194">
        <f>Y51+Z51</f>
        <v>35</v>
      </c>
      <c r="Y51" s="1189">
        <v>16</v>
      </c>
      <c r="Z51" s="1192">
        <v>19</v>
      </c>
      <c r="AA51" s="1194">
        <f>AB51+AC51</f>
        <v>41</v>
      </c>
      <c r="AB51" s="1189">
        <v>20</v>
      </c>
      <c r="AC51" s="1190">
        <v>21</v>
      </c>
      <c r="AD51" s="717"/>
      <c r="AE51" s="717"/>
    </row>
    <row r="52" spans="1:31" s="95" customFormat="1" ht="20.100000000000001" customHeight="1">
      <c r="A52" s="1235"/>
      <c r="B52" s="1236"/>
      <c r="C52" s="274" t="s">
        <v>1550</v>
      </c>
      <c r="D52" s="1237"/>
      <c r="E52" s="1193">
        <v>1</v>
      </c>
      <c r="F52" s="1193">
        <v>6</v>
      </c>
      <c r="G52" s="1193">
        <f>H52+I52</f>
        <v>43</v>
      </c>
      <c r="H52" s="1196">
        <f t="shared" si="40"/>
        <v>23</v>
      </c>
      <c r="I52" s="1192">
        <f t="shared" si="40"/>
        <v>20</v>
      </c>
      <c r="J52" s="1194">
        <f>K52+L52</f>
        <v>6</v>
      </c>
      <c r="K52" s="1189">
        <v>3</v>
      </c>
      <c r="L52" s="1191">
        <v>3</v>
      </c>
      <c r="M52" s="1195">
        <f>N52+O52</f>
        <v>3</v>
      </c>
      <c r="N52" s="1196">
        <v>1</v>
      </c>
      <c r="O52" s="1192">
        <v>2</v>
      </c>
      <c r="P52" s="1239"/>
      <c r="Q52" s="1238"/>
      <c r="R52" s="1195">
        <f>S52+T52</f>
        <v>12</v>
      </c>
      <c r="S52" s="1189">
        <v>6</v>
      </c>
      <c r="T52" s="1191">
        <v>6</v>
      </c>
      <c r="U52" s="1194">
        <f>V52+W52</f>
        <v>6</v>
      </c>
      <c r="V52" s="1196">
        <v>4</v>
      </c>
      <c r="W52" s="1192">
        <v>2</v>
      </c>
      <c r="X52" s="1194">
        <f>Y52+Z52</f>
        <v>8</v>
      </c>
      <c r="Y52" s="1189">
        <v>7</v>
      </c>
      <c r="Z52" s="1192">
        <v>1</v>
      </c>
      <c r="AA52" s="1194">
        <f>AB52+AC52</f>
        <v>8</v>
      </c>
      <c r="AB52" s="1189">
        <v>2</v>
      </c>
      <c r="AC52" s="1190">
        <v>6</v>
      </c>
      <c r="AD52" s="717"/>
      <c r="AE52" s="717"/>
    </row>
    <row r="53" spans="1:31" s="95" customFormat="1" ht="20.100000000000001" customHeight="1">
      <c r="A53" s="1235"/>
      <c r="B53" s="1236"/>
      <c r="C53" s="274" t="s">
        <v>1599</v>
      </c>
      <c r="D53" s="1237"/>
      <c r="E53" s="1193">
        <v>2</v>
      </c>
      <c r="F53" s="1193">
        <v>7</v>
      </c>
      <c r="G53" s="1193">
        <f>H53+I53</f>
        <v>34</v>
      </c>
      <c r="H53" s="1196">
        <f t="shared" si="40"/>
        <v>14</v>
      </c>
      <c r="I53" s="1192">
        <f t="shared" si="40"/>
        <v>20</v>
      </c>
      <c r="J53" s="1194">
        <f>K53+L53</f>
        <v>2</v>
      </c>
      <c r="K53" s="1189">
        <v>0</v>
      </c>
      <c r="L53" s="1191">
        <v>2</v>
      </c>
      <c r="M53" s="1195">
        <f>N53+O53</f>
        <v>8</v>
      </c>
      <c r="N53" s="1196">
        <v>5</v>
      </c>
      <c r="O53" s="1192">
        <v>3</v>
      </c>
      <c r="P53" s="1239"/>
      <c r="Q53" s="1238"/>
      <c r="R53" s="1195">
        <f>S53+T53</f>
        <v>4</v>
      </c>
      <c r="S53" s="1189">
        <v>1</v>
      </c>
      <c r="T53" s="1191">
        <v>3</v>
      </c>
      <c r="U53" s="1194">
        <f>V53+W53</f>
        <v>11</v>
      </c>
      <c r="V53" s="1196">
        <v>6</v>
      </c>
      <c r="W53" s="1192">
        <v>5</v>
      </c>
      <c r="X53" s="1194">
        <f>Y53+Z53</f>
        <v>3</v>
      </c>
      <c r="Y53" s="1189">
        <v>0</v>
      </c>
      <c r="Z53" s="1192">
        <v>3</v>
      </c>
      <c r="AA53" s="1194">
        <f>AB53+AC53</f>
        <v>6</v>
      </c>
      <c r="AB53" s="1189">
        <v>2</v>
      </c>
      <c r="AC53" s="1190">
        <v>4</v>
      </c>
      <c r="AD53" s="717"/>
      <c r="AE53" s="717"/>
    </row>
    <row r="54" spans="1:31" s="43" customFormat="1" ht="20.100000000000001" customHeight="1">
      <c r="A54" s="1261"/>
      <c r="B54" s="4150" t="s">
        <v>1283</v>
      </c>
      <c r="C54" s="4329"/>
      <c r="D54" s="1226"/>
      <c r="E54" s="1227">
        <f t="shared" ref="E54:O54" si="41">SUM(E55:E60)</f>
        <v>15</v>
      </c>
      <c r="F54" s="1227">
        <f t="shared" si="41"/>
        <v>134</v>
      </c>
      <c r="G54" s="1227">
        <f t="shared" si="41"/>
        <v>2178</v>
      </c>
      <c r="H54" s="1228">
        <f t="shared" si="41"/>
        <v>1080</v>
      </c>
      <c r="I54" s="1229">
        <f t="shared" si="41"/>
        <v>1098</v>
      </c>
      <c r="J54" s="1230">
        <f t="shared" si="41"/>
        <v>328</v>
      </c>
      <c r="K54" s="1231">
        <f t="shared" si="41"/>
        <v>151</v>
      </c>
      <c r="L54" s="1232">
        <f t="shared" si="41"/>
        <v>177</v>
      </c>
      <c r="M54" s="1233">
        <f t="shared" si="41"/>
        <v>371</v>
      </c>
      <c r="N54" s="1228">
        <f t="shared" si="41"/>
        <v>185</v>
      </c>
      <c r="O54" s="1229">
        <f t="shared" si="41"/>
        <v>186</v>
      </c>
      <c r="P54" s="1221"/>
      <c r="Q54" s="1222"/>
      <c r="R54" s="1233">
        <f t="shared" ref="R54:AC54" si="42">SUM(R55:R60)</f>
        <v>357</v>
      </c>
      <c r="S54" s="1231">
        <f t="shared" si="42"/>
        <v>177</v>
      </c>
      <c r="T54" s="1232">
        <f t="shared" si="42"/>
        <v>180</v>
      </c>
      <c r="U54" s="1230">
        <f t="shared" si="42"/>
        <v>358</v>
      </c>
      <c r="V54" s="1228">
        <f t="shared" si="42"/>
        <v>185</v>
      </c>
      <c r="W54" s="1229">
        <f t="shared" si="42"/>
        <v>173</v>
      </c>
      <c r="X54" s="1230">
        <f t="shared" si="42"/>
        <v>394</v>
      </c>
      <c r="Y54" s="1231">
        <f t="shared" si="42"/>
        <v>192</v>
      </c>
      <c r="Z54" s="1229">
        <f t="shared" si="42"/>
        <v>202</v>
      </c>
      <c r="AA54" s="1230">
        <f t="shared" si="42"/>
        <v>370</v>
      </c>
      <c r="AB54" s="1231">
        <f t="shared" si="42"/>
        <v>190</v>
      </c>
      <c r="AC54" s="1234">
        <f t="shared" si="42"/>
        <v>180</v>
      </c>
      <c r="AD54" s="1224"/>
      <c r="AE54" s="1224"/>
    </row>
    <row r="55" spans="1:31" s="95" customFormat="1" ht="20.100000000000001" customHeight="1">
      <c r="A55" s="1235"/>
      <c r="B55" s="1236"/>
      <c r="C55" s="274" t="s">
        <v>685</v>
      </c>
      <c r="D55" s="1237"/>
      <c r="E55" s="1193">
        <v>2</v>
      </c>
      <c r="F55" s="1193">
        <v>18</v>
      </c>
      <c r="G55" s="1193">
        <f t="shared" ref="G55:G62" si="43">H55+I55</f>
        <v>292</v>
      </c>
      <c r="H55" s="1196">
        <f t="shared" ref="H55:I62" si="44">K55+N55+S55+V55+Y55+AB55</f>
        <v>139</v>
      </c>
      <c r="I55" s="1192">
        <f t="shared" si="44"/>
        <v>153</v>
      </c>
      <c r="J55" s="1194">
        <f t="shared" ref="J55:J62" si="45">K55+L55</f>
        <v>39</v>
      </c>
      <c r="K55" s="1189">
        <v>17</v>
      </c>
      <c r="L55" s="1191">
        <v>22</v>
      </c>
      <c r="M55" s="1195">
        <f t="shared" ref="M55:M62" si="46">N55+O55</f>
        <v>52</v>
      </c>
      <c r="N55" s="1196">
        <v>19</v>
      </c>
      <c r="O55" s="1192">
        <v>33</v>
      </c>
      <c r="P55" s="1239"/>
      <c r="Q55" s="1238"/>
      <c r="R55" s="1195">
        <f t="shared" ref="R55:R62" si="47">S55+T55</f>
        <v>46</v>
      </c>
      <c r="S55" s="1189">
        <v>23</v>
      </c>
      <c r="T55" s="1191">
        <v>23</v>
      </c>
      <c r="U55" s="1194">
        <f t="shared" ref="U55:U62" si="48">V55+W55</f>
        <v>46</v>
      </c>
      <c r="V55" s="1196">
        <v>24</v>
      </c>
      <c r="W55" s="1192">
        <v>22</v>
      </c>
      <c r="X55" s="1194">
        <f t="shared" ref="X55:X62" si="49">Y55+Z55</f>
        <v>47</v>
      </c>
      <c r="Y55" s="1189">
        <v>26</v>
      </c>
      <c r="Z55" s="1192">
        <v>21</v>
      </c>
      <c r="AA55" s="1194">
        <f t="shared" ref="AA55:AA62" si="50">AB55+AC55</f>
        <v>62</v>
      </c>
      <c r="AB55" s="1189">
        <v>30</v>
      </c>
      <c r="AC55" s="1190">
        <v>32</v>
      </c>
      <c r="AD55" s="717"/>
      <c r="AE55" s="717"/>
    </row>
    <row r="56" spans="1:31" s="95" customFormat="1" ht="20.100000000000001" customHeight="1">
      <c r="A56" s="1235"/>
      <c r="B56" s="1236"/>
      <c r="C56" s="274" t="s">
        <v>1600</v>
      </c>
      <c r="D56" s="1237"/>
      <c r="E56" s="1193">
        <v>4</v>
      </c>
      <c r="F56" s="1193">
        <v>37</v>
      </c>
      <c r="G56" s="1193">
        <f t="shared" si="43"/>
        <v>558</v>
      </c>
      <c r="H56" s="1196">
        <f t="shared" si="44"/>
        <v>278</v>
      </c>
      <c r="I56" s="1192">
        <f t="shared" si="44"/>
        <v>280</v>
      </c>
      <c r="J56" s="1194">
        <f t="shared" si="45"/>
        <v>84</v>
      </c>
      <c r="K56" s="1189">
        <v>42</v>
      </c>
      <c r="L56" s="1191">
        <v>42</v>
      </c>
      <c r="M56" s="1195">
        <f t="shared" si="46"/>
        <v>93</v>
      </c>
      <c r="N56" s="1196">
        <v>45</v>
      </c>
      <c r="O56" s="1192">
        <v>48</v>
      </c>
      <c r="P56" s="1239"/>
      <c r="Q56" s="1238"/>
      <c r="R56" s="1195">
        <f t="shared" si="47"/>
        <v>88</v>
      </c>
      <c r="S56" s="1189">
        <v>42</v>
      </c>
      <c r="T56" s="1191">
        <v>46</v>
      </c>
      <c r="U56" s="1194">
        <f t="shared" si="48"/>
        <v>91</v>
      </c>
      <c r="V56" s="1196">
        <v>51</v>
      </c>
      <c r="W56" s="1192">
        <v>40</v>
      </c>
      <c r="X56" s="1194">
        <f t="shared" si="49"/>
        <v>106</v>
      </c>
      <c r="Y56" s="1189">
        <v>52</v>
      </c>
      <c r="Z56" s="1192">
        <v>54</v>
      </c>
      <c r="AA56" s="1194">
        <f t="shared" si="50"/>
        <v>96</v>
      </c>
      <c r="AB56" s="1189">
        <v>46</v>
      </c>
      <c r="AC56" s="1190">
        <v>50</v>
      </c>
      <c r="AD56" s="717"/>
      <c r="AE56" s="717"/>
    </row>
    <row r="57" spans="1:31" s="95" customFormat="1" ht="20.100000000000001" customHeight="1">
      <c r="A57" s="1235"/>
      <c r="B57" s="1236"/>
      <c r="C57" s="274" t="s">
        <v>1601</v>
      </c>
      <c r="D57" s="1237"/>
      <c r="E57" s="1193">
        <v>1</v>
      </c>
      <c r="F57" s="1193">
        <v>8</v>
      </c>
      <c r="G57" s="1193">
        <f t="shared" si="43"/>
        <v>141</v>
      </c>
      <c r="H57" s="1196">
        <f t="shared" si="44"/>
        <v>79</v>
      </c>
      <c r="I57" s="1192">
        <f t="shared" si="44"/>
        <v>62</v>
      </c>
      <c r="J57" s="1194">
        <f t="shared" si="45"/>
        <v>24</v>
      </c>
      <c r="K57" s="1189">
        <v>10</v>
      </c>
      <c r="L57" s="1191">
        <v>14</v>
      </c>
      <c r="M57" s="1195">
        <f t="shared" si="46"/>
        <v>26</v>
      </c>
      <c r="N57" s="1196">
        <v>17</v>
      </c>
      <c r="O57" s="1192">
        <v>9</v>
      </c>
      <c r="P57" s="1239"/>
      <c r="Q57" s="1238"/>
      <c r="R57" s="1195">
        <f t="shared" si="47"/>
        <v>23</v>
      </c>
      <c r="S57" s="1189">
        <v>9</v>
      </c>
      <c r="T57" s="1191">
        <v>14</v>
      </c>
      <c r="U57" s="1194">
        <f t="shared" si="48"/>
        <v>25</v>
      </c>
      <c r="V57" s="1196">
        <v>12</v>
      </c>
      <c r="W57" s="1192">
        <v>13</v>
      </c>
      <c r="X57" s="1194">
        <f t="shared" si="49"/>
        <v>22</v>
      </c>
      <c r="Y57" s="1189">
        <v>15</v>
      </c>
      <c r="Z57" s="1192">
        <v>7</v>
      </c>
      <c r="AA57" s="1194">
        <f t="shared" si="50"/>
        <v>21</v>
      </c>
      <c r="AB57" s="1189">
        <v>16</v>
      </c>
      <c r="AC57" s="1190">
        <v>5</v>
      </c>
      <c r="AD57" s="717"/>
      <c r="AE57" s="717"/>
    </row>
    <row r="58" spans="1:31" s="95" customFormat="1" ht="20.100000000000001" customHeight="1">
      <c r="A58" s="1235"/>
      <c r="B58" s="1236"/>
      <c r="C58" s="274" t="s">
        <v>1152</v>
      </c>
      <c r="D58" s="1237"/>
      <c r="E58" s="1193">
        <v>3</v>
      </c>
      <c r="F58" s="1193">
        <v>32</v>
      </c>
      <c r="G58" s="1193">
        <f t="shared" si="43"/>
        <v>596</v>
      </c>
      <c r="H58" s="1196">
        <f t="shared" ref="H58" si="51">K58+N58+S58+V58+Y58+AB58</f>
        <v>290</v>
      </c>
      <c r="I58" s="1192">
        <f t="shared" ref="I58" si="52">L58+O58+T58+W58+Z58+AC58</f>
        <v>306</v>
      </c>
      <c r="J58" s="1194">
        <f t="shared" si="45"/>
        <v>92</v>
      </c>
      <c r="K58" s="1189">
        <v>48</v>
      </c>
      <c r="L58" s="1191">
        <v>44</v>
      </c>
      <c r="M58" s="1195">
        <f t="shared" si="46"/>
        <v>101</v>
      </c>
      <c r="N58" s="1196">
        <v>57</v>
      </c>
      <c r="O58" s="1192">
        <v>44</v>
      </c>
      <c r="P58" s="1239"/>
      <c r="Q58" s="1238"/>
      <c r="R58" s="1195">
        <f t="shared" si="47"/>
        <v>103</v>
      </c>
      <c r="S58" s="1189">
        <v>51</v>
      </c>
      <c r="T58" s="1191">
        <v>52</v>
      </c>
      <c r="U58" s="1194">
        <f t="shared" si="48"/>
        <v>98</v>
      </c>
      <c r="V58" s="1196">
        <v>43</v>
      </c>
      <c r="W58" s="1192">
        <v>55</v>
      </c>
      <c r="X58" s="1194">
        <f t="shared" si="49"/>
        <v>114</v>
      </c>
      <c r="Y58" s="1189">
        <v>50</v>
      </c>
      <c r="Z58" s="1192">
        <v>64</v>
      </c>
      <c r="AA58" s="1194">
        <f t="shared" si="50"/>
        <v>88</v>
      </c>
      <c r="AB58" s="1189">
        <v>41</v>
      </c>
      <c r="AC58" s="1190">
        <v>47</v>
      </c>
      <c r="AD58" s="717"/>
      <c r="AE58" s="717"/>
    </row>
    <row r="59" spans="1:31" s="95" customFormat="1" ht="20.100000000000001" customHeight="1">
      <c r="A59" s="1235"/>
      <c r="B59" s="1236"/>
      <c r="C59" s="274" t="s">
        <v>1539</v>
      </c>
      <c r="D59" s="1237"/>
      <c r="E59" s="1193">
        <v>4</v>
      </c>
      <c r="F59" s="1193">
        <v>31</v>
      </c>
      <c r="G59" s="1193">
        <f t="shared" si="43"/>
        <v>527</v>
      </c>
      <c r="H59" s="1196">
        <f t="shared" si="44"/>
        <v>264</v>
      </c>
      <c r="I59" s="1192">
        <f t="shared" si="44"/>
        <v>263</v>
      </c>
      <c r="J59" s="1194">
        <f t="shared" si="45"/>
        <v>77</v>
      </c>
      <c r="K59" s="1189">
        <v>30</v>
      </c>
      <c r="L59" s="1191">
        <v>47</v>
      </c>
      <c r="M59" s="1195">
        <f t="shared" si="46"/>
        <v>93</v>
      </c>
      <c r="N59" s="1196">
        <v>44</v>
      </c>
      <c r="O59" s="1192">
        <v>49</v>
      </c>
      <c r="P59" s="1239"/>
      <c r="Q59" s="1238"/>
      <c r="R59" s="1195">
        <f t="shared" si="47"/>
        <v>83</v>
      </c>
      <c r="S59" s="1189">
        <v>45</v>
      </c>
      <c r="T59" s="1191">
        <v>38</v>
      </c>
      <c r="U59" s="1194">
        <f t="shared" si="48"/>
        <v>88</v>
      </c>
      <c r="V59" s="1196">
        <v>51</v>
      </c>
      <c r="W59" s="1192">
        <v>37</v>
      </c>
      <c r="X59" s="1194">
        <f t="shared" si="49"/>
        <v>93</v>
      </c>
      <c r="Y59" s="1189">
        <v>44</v>
      </c>
      <c r="Z59" s="1192">
        <v>49</v>
      </c>
      <c r="AA59" s="1194">
        <f t="shared" si="50"/>
        <v>93</v>
      </c>
      <c r="AB59" s="1189">
        <v>50</v>
      </c>
      <c r="AC59" s="1190">
        <v>43</v>
      </c>
      <c r="AD59" s="717"/>
      <c r="AE59" s="717"/>
    </row>
    <row r="60" spans="1:31" s="95" customFormat="1" ht="20.100000000000001" customHeight="1">
      <c r="A60" s="1235"/>
      <c r="B60" s="1236"/>
      <c r="C60" s="274" t="s">
        <v>1604</v>
      </c>
      <c r="D60" s="1237"/>
      <c r="E60" s="1193">
        <v>1</v>
      </c>
      <c r="F60" s="1193">
        <v>8</v>
      </c>
      <c r="G60" s="1193">
        <f t="shared" si="43"/>
        <v>64</v>
      </c>
      <c r="H60" s="1196">
        <f t="shared" si="44"/>
        <v>30</v>
      </c>
      <c r="I60" s="1192">
        <f t="shared" si="44"/>
        <v>34</v>
      </c>
      <c r="J60" s="1194">
        <f t="shared" si="45"/>
        <v>12</v>
      </c>
      <c r="K60" s="1189">
        <v>4</v>
      </c>
      <c r="L60" s="1191">
        <v>8</v>
      </c>
      <c r="M60" s="1195">
        <f t="shared" si="46"/>
        <v>6</v>
      </c>
      <c r="N60" s="1196">
        <v>3</v>
      </c>
      <c r="O60" s="1192">
        <v>3</v>
      </c>
      <c r="P60" s="1239"/>
      <c r="Q60" s="1238"/>
      <c r="R60" s="1195">
        <f t="shared" si="47"/>
        <v>14</v>
      </c>
      <c r="S60" s="1189">
        <v>7</v>
      </c>
      <c r="T60" s="1191">
        <v>7</v>
      </c>
      <c r="U60" s="1194">
        <f t="shared" si="48"/>
        <v>10</v>
      </c>
      <c r="V60" s="1196">
        <v>4</v>
      </c>
      <c r="W60" s="1192">
        <v>6</v>
      </c>
      <c r="X60" s="1194">
        <f t="shared" si="49"/>
        <v>12</v>
      </c>
      <c r="Y60" s="1189">
        <v>5</v>
      </c>
      <c r="Z60" s="1192">
        <v>7</v>
      </c>
      <c r="AA60" s="1194">
        <f t="shared" si="50"/>
        <v>10</v>
      </c>
      <c r="AB60" s="1189">
        <v>7</v>
      </c>
      <c r="AC60" s="1190">
        <v>3</v>
      </c>
      <c r="AD60" s="717"/>
      <c r="AE60" s="717"/>
    </row>
    <row r="61" spans="1:31" s="43" customFormat="1" ht="20.100000000000001" customHeight="1">
      <c r="A61" s="1264"/>
      <c r="B61" s="4331" t="s">
        <v>2921</v>
      </c>
      <c r="C61" s="4332"/>
      <c r="D61" s="1265"/>
      <c r="E61" s="1266">
        <v>1</v>
      </c>
      <c r="F61" s="1266">
        <v>17</v>
      </c>
      <c r="G61" s="1266">
        <f t="shared" si="43"/>
        <v>461</v>
      </c>
      <c r="H61" s="1267">
        <f t="shared" si="44"/>
        <v>225</v>
      </c>
      <c r="I61" s="1199">
        <f t="shared" si="44"/>
        <v>236</v>
      </c>
      <c r="J61" s="1268">
        <f t="shared" si="45"/>
        <v>72</v>
      </c>
      <c r="K61" s="1197">
        <v>42</v>
      </c>
      <c r="L61" s="1198">
        <v>30</v>
      </c>
      <c r="M61" s="1269">
        <f t="shared" si="46"/>
        <v>72</v>
      </c>
      <c r="N61" s="1267">
        <v>34</v>
      </c>
      <c r="O61" s="1199">
        <v>38</v>
      </c>
      <c r="P61" s="1221"/>
      <c r="Q61" s="1222"/>
      <c r="R61" s="1269">
        <f t="shared" si="47"/>
        <v>70</v>
      </c>
      <c r="S61" s="1197">
        <v>30</v>
      </c>
      <c r="T61" s="1198">
        <v>40</v>
      </c>
      <c r="U61" s="1268">
        <f t="shared" si="48"/>
        <v>68</v>
      </c>
      <c r="V61" s="1267">
        <v>36</v>
      </c>
      <c r="W61" s="1199">
        <v>32</v>
      </c>
      <c r="X61" s="1268">
        <f t="shared" si="49"/>
        <v>83</v>
      </c>
      <c r="Y61" s="1197">
        <v>38</v>
      </c>
      <c r="Z61" s="1199">
        <v>45</v>
      </c>
      <c r="AA61" s="1268">
        <f t="shared" si="50"/>
        <v>96</v>
      </c>
      <c r="AB61" s="1197">
        <v>45</v>
      </c>
      <c r="AC61" s="1200">
        <v>51</v>
      </c>
      <c r="AD61" s="1224"/>
      <c r="AE61" s="1224"/>
    </row>
    <row r="62" spans="1:31" s="109" customFormat="1" ht="20.100000000000001" customHeight="1">
      <c r="A62" s="1270"/>
      <c r="B62" s="4333" t="s">
        <v>2924</v>
      </c>
      <c r="C62" s="4334"/>
      <c r="D62" s="1271"/>
      <c r="E62" s="1272">
        <v>0</v>
      </c>
      <c r="F62" s="1272">
        <v>0</v>
      </c>
      <c r="G62" s="1272">
        <f t="shared" si="43"/>
        <v>0</v>
      </c>
      <c r="H62" s="1273">
        <f t="shared" si="44"/>
        <v>0</v>
      </c>
      <c r="I62" s="1274">
        <f t="shared" si="44"/>
        <v>0</v>
      </c>
      <c r="J62" s="1275">
        <f t="shared" si="45"/>
        <v>0</v>
      </c>
      <c r="K62" s="1276">
        <v>0</v>
      </c>
      <c r="L62" s="1277">
        <v>0</v>
      </c>
      <c r="M62" s="1278">
        <f t="shared" si="46"/>
        <v>0</v>
      </c>
      <c r="N62" s="1273">
        <v>0</v>
      </c>
      <c r="O62" s="1274">
        <v>0</v>
      </c>
      <c r="P62" s="1279"/>
      <c r="Q62" s="1280"/>
      <c r="R62" s="1278">
        <f t="shared" si="47"/>
        <v>0</v>
      </c>
      <c r="S62" s="1281">
        <v>0</v>
      </c>
      <c r="T62" s="1277">
        <v>0</v>
      </c>
      <c r="U62" s="1275">
        <f t="shared" si="48"/>
        <v>0</v>
      </c>
      <c r="V62" s="1273">
        <v>0</v>
      </c>
      <c r="W62" s="1274">
        <v>0</v>
      </c>
      <c r="X62" s="1282">
        <f t="shared" si="49"/>
        <v>0</v>
      </c>
      <c r="Y62" s="1281">
        <v>0</v>
      </c>
      <c r="Z62" s="1274">
        <v>0</v>
      </c>
      <c r="AA62" s="1275">
        <f t="shared" si="50"/>
        <v>0</v>
      </c>
      <c r="AB62" s="1281">
        <v>0</v>
      </c>
      <c r="AC62" s="1283">
        <v>0</v>
      </c>
      <c r="AD62" s="1284"/>
      <c r="AE62" s="1284"/>
    </row>
    <row r="63" spans="1:31" s="95" customFormat="1" ht="14.25" customHeight="1">
      <c r="A63" s="717"/>
      <c r="B63" s="717"/>
      <c r="C63" s="717"/>
      <c r="D63" s="717"/>
      <c r="E63" s="1285"/>
      <c r="F63" s="1285"/>
      <c r="G63" s="717"/>
      <c r="H63" s="717"/>
      <c r="I63" s="717"/>
      <c r="J63" s="717"/>
      <c r="K63" s="717"/>
      <c r="L63" s="717"/>
      <c r="M63" s="717"/>
      <c r="N63" s="717"/>
      <c r="O63" s="717"/>
      <c r="P63" s="717"/>
      <c r="Q63" s="717"/>
      <c r="R63" s="717"/>
      <c r="S63" s="717"/>
      <c r="T63" s="717"/>
      <c r="U63" s="717"/>
      <c r="V63" s="717"/>
      <c r="W63" s="717"/>
      <c r="X63" s="717"/>
      <c r="Y63" s="717"/>
      <c r="Z63" s="717"/>
      <c r="AA63" s="717"/>
      <c r="AB63" s="717"/>
      <c r="AC63" s="717"/>
      <c r="AD63" s="717"/>
      <c r="AE63" s="717"/>
    </row>
    <row r="64" spans="1:31" s="95" customFormat="1" ht="14.25" customHeight="1">
      <c r="A64" s="717"/>
      <c r="B64" s="717"/>
      <c r="C64" s="717"/>
      <c r="D64" s="717"/>
      <c r="E64" s="1286"/>
      <c r="F64" s="1286"/>
      <c r="G64" s="717"/>
      <c r="H64" s="717"/>
      <c r="I64" s="717"/>
      <c r="J64" s="717"/>
      <c r="K64" s="717"/>
      <c r="L64" s="717"/>
      <c r="M64" s="717"/>
      <c r="N64" s="717"/>
      <c r="O64" s="717"/>
      <c r="P64" s="717"/>
      <c r="Q64" s="717"/>
      <c r="R64" s="717"/>
      <c r="S64" s="717"/>
      <c r="T64" s="717"/>
      <c r="U64" s="717"/>
      <c r="V64" s="717"/>
      <c r="W64" s="717"/>
      <c r="X64" s="717"/>
      <c r="Y64" s="717"/>
      <c r="Z64" s="717"/>
      <c r="AA64" s="717"/>
      <c r="AB64" s="717"/>
      <c r="AC64" s="717"/>
      <c r="AD64" s="717"/>
      <c r="AE64" s="717"/>
    </row>
  </sheetData>
  <mergeCells count="25">
    <mergeCell ref="B54:C54"/>
    <mergeCell ref="B61:C61"/>
    <mergeCell ref="B62:C62"/>
    <mergeCell ref="B31:C31"/>
    <mergeCell ref="B33:C33"/>
    <mergeCell ref="B37:C37"/>
    <mergeCell ref="B41:C41"/>
    <mergeCell ref="B49:C49"/>
    <mergeCell ref="B10:C10"/>
    <mergeCell ref="B11:C11"/>
    <mergeCell ref="B22:C22"/>
    <mergeCell ref="B23:C23"/>
    <mergeCell ref="B28:C28"/>
    <mergeCell ref="A6:D9"/>
    <mergeCell ref="E6:E9"/>
    <mergeCell ref="F6:F9"/>
    <mergeCell ref="G6:O6"/>
    <mergeCell ref="R6:AC6"/>
    <mergeCell ref="G7:I8"/>
    <mergeCell ref="J7:L8"/>
    <mergeCell ref="M7:O8"/>
    <mergeCell ref="R7:T8"/>
    <mergeCell ref="U7:W8"/>
    <mergeCell ref="X7:Z8"/>
    <mergeCell ref="AA7:AC8"/>
  </mergeCells>
  <phoneticPr fontId="2"/>
  <pageMargins left="0.59055118110236227" right="0.59055118110236227" top="0.47244094488188981" bottom="0.39370078740157483" header="0.39370078740157483" footer="0.19685039370078741"/>
  <pageSetup paperSize="9" scale="66" fitToWidth="2" pageOrder="overThenDown" orientation="portrait" blackAndWhite="1" r:id="rId1"/>
  <headerFooter differentOddEven="1" alignWithMargins="0">
    <oddFooter>&amp;C&amp;16 38</oddFooter>
    <evenHeader>&amp;R&amp;12－市町村別･小－</evenHeader>
    <evenFooter>&amp;C&amp;16 39</evenFooter>
  </headerFooter>
  <colBreaks count="2" manualBreakCount="2">
    <brk id="16" max="62" man="1"/>
    <brk id="2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CBF49-6181-4A76-B0A4-CCF9AC72C532}">
  <sheetPr>
    <tabColor rgb="FF00B0F0"/>
    <pageSetUpPr fitToPage="1"/>
  </sheetPr>
  <dimension ref="A1:M25"/>
  <sheetViews>
    <sheetView zoomScaleNormal="100" workbookViewId="0">
      <selection activeCell="E24" sqref="E24"/>
    </sheetView>
  </sheetViews>
  <sheetFormatPr defaultRowHeight="12"/>
  <cols>
    <col min="1" max="1" width="5.375" style="114" customWidth="1"/>
    <col min="2" max="2" width="7.125" style="114" hidden="1" customWidth="1"/>
    <col min="3" max="3" width="42.125" style="114" customWidth="1"/>
    <col min="4" max="4" width="5.375" style="114" customWidth="1"/>
    <col min="5" max="5" width="19.375" style="114" customWidth="1"/>
    <col min="6" max="6" width="11.875" style="114" customWidth="1"/>
    <col min="7" max="7" width="51" style="114" customWidth="1"/>
    <col min="8" max="8" width="6.375" style="114" customWidth="1"/>
    <col min="9" max="9" width="36" style="114" customWidth="1"/>
    <col min="10" max="10" width="4.75" style="114" customWidth="1"/>
    <col min="11" max="11" width="20" style="114" customWidth="1"/>
    <col min="12" max="12" width="9.75" style="114" customWidth="1"/>
    <col min="13" max="14" width="41.875" style="114" customWidth="1"/>
    <col min="15" max="256" width="9" style="114"/>
    <col min="257" max="257" width="4.125" style="114" customWidth="1"/>
    <col min="258" max="258" width="6.375" style="114" customWidth="1"/>
    <col min="259" max="259" width="36" style="114" customWidth="1"/>
    <col min="260" max="260" width="4.75" style="114" customWidth="1"/>
    <col min="261" max="261" width="20" style="114" customWidth="1"/>
    <col min="262" max="262" width="9.75" style="114" customWidth="1"/>
    <col min="263" max="263" width="46.375" style="114" customWidth="1"/>
    <col min="264" max="264" width="6.375" style="114" customWidth="1"/>
    <col min="265" max="265" width="36" style="114" customWidth="1"/>
    <col min="266" max="266" width="4.75" style="114" customWidth="1"/>
    <col min="267" max="267" width="20" style="114" customWidth="1"/>
    <col min="268" max="268" width="9.75" style="114" customWidth="1"/>
    <col min="269" max="270" width="41.875" style="114" customWidth="1"/>
    <col min="271" max="512" width="9" style="114"/>
    <col min="513" max="513" width="4.125" style="114" customWidth="1"/>
    <col min="514" max="514" width="6.375" style="114" customWidth="1"/>
    <col min="515" max="515" width="36" style="114" customWidth="1"/>
    <col min="516" max="516" width="4.75" style="114" customWidth="1"/>
    <col min="517" max="517" width="20" style="114" customWidth="1"/>
    <col min="518" max="518" width="9.75" style="114" customWidth="1"/>
    <col min="519" max="519" width="46.375" style="114" customWidth="1"/>
    <col min="520" max="520" width="6.375" style="114" customWidth="1"/>
    <col min="521" max="521" width="36" style="114" customWidth="1"/>
    <col min="522" max="522" width="4.75" style="114" customWidth="1"/>
    <col min="523" max="523" width="20" style="114" customWidth="1"/>
    <col min="524" max="524" width="9.75" style="114" customWidth="1"/>
    <col min="525" max="526" width="41.875" style="114" customWidth="1"/>
    <col min="527" max="768" width="9" style="114"/>
    <col min="769" max="769" width="4.125" style="114" customWidth="1"/>
    <col min="770" max="770" width="6.375" style="114" customWidth="1"/>
    <col min="771" max="771" width="36" style="114" customWidth="1"/>
    <col min="772" max="772" width="4.75" style="114" customWidth="1"/>
    <col min="773" max="773" width="20" style="114" customWidth="1"/>
    <col min="774" max="774" width="9.75" style="114" customWidth="1"/>
    <col min="775" max="775" width="46.375" style="114" customWidth="1"/>
    <col min="776" max="776" width="6.375" style="114" customWidth="1"/>
    <col min="777" max="777" width="36" style="114" customWidth="1"/>
    <col min="778" max="778" width="4.75" style="114" customWidth="1"/>
    <col min="779" max="779" width="20" style="114" customWidth="1"/>
    <col min="780" max="780" width="9.75" style="114" customWidth="1"/>
    <col min="781" max="782" width="41.875" style="114" customWidth="1"/>
    <col min="783" max="1024" width="9" style="114"/>
    <col min="1025" max="1025" width="4.125" style="114" customWidth="1"/>
    <col min="1026" max="1026" width="6.375" style="114" customWidth="1"/>
    <col min="1027" max="1027" width="36" style="114" customWidth="1"/>
    <col min="1028" max="1028" width="4.75" style="114" customWidth="1"/>
    <col min="1029" max="1029" width="20" style="114" customWidth="1"/>
    <col min="1030" max="1030" width="9.75" style="114" customWidth="1"/>
    <col min="1031" max="1031" width="46.375" style="114" customWidth="1"/>
    <col min="1032" max="1032" width="6.375" style="114" customWidth="1"/>
    <col min="1033" max="1033" width="36" style="114" customWidth="1"/>
    <col min="1034" max="1034" width="4.75" style="114" customWidth="1"/>
    <col min="1035" max="1035" width="20" style="114" customWidth="1"/>
    <col min="1036" max="1036" width="9.75" style="114" customWidth="1"/>
    <col min="1037" max="1038" width="41.875" style="114" customWidth="1"/>
    <col min="1039" max="1280" width="9" style="114"/>
    <col min="1281" max="1281" width="4.125" style="114" customWidth="1"/>
    <col min="1282" max="1282" width="6.375" style="114" customWidth="1"/>
    <col min="1283" max="1283" width="36" style="114" customWidth="1"/>
    <col min="1284" max="1284" width="4.75" style="114" customWidth="1"/>
    <col min="1285" max="1285" width="20" style="114" customWidth="1"/>
    <col min="1286" max="1286" width="9.75" style="114" customWidth="1"/>
    <col min="1287" max="1287" width="46.375" style="114" customWidth="1"/>
    <col min="1288" max="1288" width="6.375" style="114" customWidth="1"/>
    <col min="1289" max="1289" width="36" style="114" customWidth="1"/>
    <col min="1290" max="1290" width="4.75" style="114" customWidth="1"/>
    <col min="1291" max="1291" width="20" style="114" customWidth="1"/>
    <col min="1292" max="1292" width="9.75" style="114" customWidth="1"/>
    <col min="1293" max="1294" width="41.875" style="114" customWidth="1"/>
    <col min="1295" max="1536" width="9" style="114"/>
    <col min="1537" max="1537" width="4.125" style="114" customWidth="1"/>
    <col min="1538" max="1538" width="6.375" style="114" customWidth="1"/>
    <col min="1539" max="1539" width="36" style="114" customWidth="1"/>
    <col min="1540" max="1540" width="4.75" style="114" customWidth="1"/>
    <col min="1541" max="1541" width="20" style="114" customWidth="1"/>
    <col min="1542" max="1542" width="9.75" style="114" customWidth="1"/>
    <col min="1543" max="1543" width="46.375" style="114" customWidth="1"/>
    <col min="1544" max="1544" width="6.375" style="114" customWidth="1"/>
    <col min="1545" max="1545" width="36" style="114" customWidth="1"/>
    <col min="1546" max="1546" width="4.75" style="114" customWidth="1"/>
    <col min="1547" max="1547" width="20" style="114" customWidth="1"/>
    <col min="1548" max="1548" width="9.75" style="114" customWidth="1"/>
    <col min="1549" max="1550" width="41.875" style="114" customWidth="1"/>
    <col min="1551" max="1792" width="9" style="114"/>
    <col min="1793" max="1793" width="4.125" style="114" customWidth="1"/>
    <col min="1794" max="1794" width="6.375" style="114" customWidth="1"/>
    <col min="1795" max="1795" width="36" style="114" customWidth="1"/>
    <col min="1796" max="1796" width="4.75" style="114" customWidth="1"/>
    <col min="1797" max="1797" width="20" style="114" customWidth="1"/>
    <col min="1798" max="1798" width="9.75" style="114" customWidth="1"/>
    <col min="1799" max="1799" width="46.375" style="114" customWidth="1"/>
    <col min="1800" max="1800" width="6.375" style="114" customWidth="1"/>
    <col min="1801" max="1801" width="36" style="114" customWidth="1"/>
    <col min="1802" max="1802" width="4.75" style="114" customWidth="1"/>
    <col min="1803" max="1803" width="20" style="114" customWidth="1"/>
    <col min="1804" max="1804" width="9.75" style="114" customWidth="1"/>
    <col min="1805" max="1806" width="41.875" style="114" customWidth="1"/>
    <col min="1807" max="2048" width="9" style="114"/>
    <col min="2049" max="2049" width="4.125" style="114" customWidth="1"/>
    <col min="2050" max="2050" width="6.375" style="114" customWidth="1"/>
    <col min="2051" max="2051" width="36" style="114" customWidth="1"/>
    <col min="2052" max="2052" width="4.75" style="114" customWidth="1"/>
    <col min="2053" max="2053" width="20" style="114" customWidth="1"/>
    <col min="2054" max="2054" width="9.75" style="114" customWidth="1"/>
    <col min="2055" max="2055" width="46.375" style="114" customWidth="1"/>
    <col min="2056" max="2056" width="6.375" style="114" customWidth="1"/>
    <col min="2057" max="2057" width="36" style="114" customWidth="1"/>
    <col min="2058" max="2058" width="4.75" style="114" customWidth="1"/>
    <col min="2059" max="2059" width="20" style="114" customWidth="1"/>
    <col min="2060" max="2060" width="9.75" style="114" customWidth="1"/>
    <col min="2061" max="2062" width="41.875" style="114" customWidth="1"/>
    <col min="2063" max="2304" width="9" style="114"/>
    <col min="2305" max="2305" width="4.125" style="114" customWidth="1"/>
    <col min="2306" max="2306" width="6.375" style="114" customWidth="1"/>
    <col min="2307" max="2307" width="36" style="114" customWidth="1"/>
    <col min="2308" max="2308" width="4.75" style="114" customWidth="1"/>
    <col min="2309" max="2309" width="20" style="114" customWidth="1"/>
    <col min="2310" max="2310" width="9.75" style="114" customWidth="1"/>
    <col min="2311" max="2311" width="46.375" style="114" customWidth="1"/>
    <col min="2312" max="2312" width="6.375" style="114" customWidth="1"/>
    <col min="2313" max="2313" width="36" style="114" customWidth="1"/>
    <col min="2314" max="2314" width="4.75" style="114" customWidth="1"/>
    <col min="2315" max="2315" width="20" style="114" customWidth="1"/>
    <col min="2316" max="2316" width="9.75" style="114" customWidth="1"/>
    <col min="2317" max="2318" width="41.875" style="114" customWidth="1"/>
    <col min="2319" max="2560" width="9" style="114"/>
    <col min="2561" max="2561" width="4.125" style="114" customWidth="1"/>
    <col min="2562" max="2562" width="6.375" style="114" customWidth="1"/>
    <col min="2563" max="2563" width="36" style="114" customWidth="1"/>
    <col min="2564" max="2564" width="4.75" style="114" customWidth="1"/>
    <col min="2565" max="2565" width="20" style="114" customWidth="1"/>
    <col min="2566" max="2566" width="9.75" style="114" customWidth="1"/>
    <col min="2567" max="2567" width="46.375" style="114" customWidth="1"/>
    <col min="2568" max="2568" width="6.375" style="114" customWidth="1"/>
    <col min="2569" max="2569" width="36" style="114" customWidth="1"/>
    <col min="2570" max="2570" width="4.75" style="114" customWidth="1"/>
    <col min="2571" max="2571" width="20" style="114" customWidth="1"/>
    <col min="2572" max="2572" width="9.75" style="114" customWidth="1"/>
    <col min="2573" max="2574" width="41.875" style="114" customWidth="1"/>
    <col min="2575" max="2816" width="9" style="114"/>
    <col min="2817" max="2817" width="4.125" style="114" customWidth="1"/>
    <col min="2818" max="2818" width="6.375" style="114" customWidth="1"/>
    <col min="2819" max="2819" width="36" style="114" customWidth="1"/>
    <col min="2820" max="2820" width="4.75" style="114" customWidth="1"/>
    <col min="2821" max="2821" width="20" style="114" customWidth="1"/>
    <col min="2822" max="2822" width="9.75" style="114" customWidth="1"/>
    <col min="2823" max="2823" width="46.375" style="114" customWidth="1"/>
    <col min="2824" max="2824" width="6.375" style="114" customWidth="1"/>
    <col min="2825" max="2825" width="36" style="114" customWidth="1"/>
    <col min="2826" max="2826" width="4.75" style="114" customWidth="1"/>
    <col min="2827" max="2827" width="20" style="114" customWidth="1"/>
    <col min="2828" max="2828" width="9.75" style="114" customWidth="1"/>
    <col min="2829" max="2830" width="41.875" style="114" customWidth="1"/>
    <col min="2831" max="3072" width="9" style="114"/>
    <col min="3073" max="3073" width="4.125" style="114" customWidth="1"/>
    <col min="3074" max="3074" width="6.375" style="114" customWidth="1"/>
    <col min="3075" max="3075" width="36" style="114" customWidth="1"/>
    <col min="3076" max="3076" width="4.75" style="114" customWidth="1"/>
    <col min="3077" max="3077" width="20" style="114" customWidth="1"/>
    <col min="3078" max="3078" width="9.75" style="114" customWidth="1"/>
    <col min="3079" max="3079" width="46.375" style="114" customWidth="1"/>
    <col min="3080" max="3080" width="6.375" style="114" customWidth="1"/>
    <col min="3081" max="3081" width="36" style="114" customWidth="1"/>
    <col min="3082" max="3082" width="4.75" style="114" customWidth="1"/>
    <col min="3083" max="3083" width="20" style="114" customWidth="1"/>
    <col min="3084" max="3084" width="9.75" style="114" customWidth="1"/>
    <col min="3085" max="3086" width="41.875" style="114" customWidth="1"/>
    <col min="3087" max="3328" width="9" style="114"/>
    <col min="3329" max="3329" width="4.125" style="114" customWidth="1"/>
    <col min="3330" max="3330" width="6.375" style="114" customWidth="1"/>
    <col min="3331" max="3331" width="36" style="114" customWidth="1"/>
    <col min="3332" max="3332" width="4.75" style="114" customWidth="1"/>
    <col min="3333" max="3333" width="20" style="114" customWidth="1"/>
    <col min="3334" max="3334" width="9.75" style="114" customWidth="1"/>
    <col min="3335" max="3335" width="46.375" style="114" customWidth="1"/>
    <col min="3336" max="3336" width="6.375" style="114" customWidth="1"/>
    <col min="3337" max="3337" width="36" style="114" customWidth="1"/>
    <col min="3338" max="3338" width="4.75" style="114" customWidth="1"/>
    <col min="3339" max="3339" width="20" style="114" customWidth="1"/>
    <col min="3340" max="3340" width="9.75" style="114" customWidth="1"/>
    <col min="3341" max="3342" width="41.875" style="114" customWidth="1"/>
    <col min="3343" max="3584" width="9" style="114"/>
    <col min="3585" max="3585" width="4.125" style="114" customWidth="1"/>
    <col min="3586" max="3586" width="6.375" style="114" customWidth="1"/>
    <col min="3587" max="3587" width="36" style="114" customWidth="1"/>
    <col min="3588" max="3588" width="4.75" style="114" customWidth="1"/>
    <col min="3589" max="3589" width="20" style="114" customWidth="1"/>
    <col min="3590" max="3590" width="9.75" style="114" customWidth="1"/>
    <col min="3591" max="3591" width="46.375" style="114" customWidth="1"/>
    <col min="3592" max="3592" width="6.375" style="114" customWidth="1"/>
    <col min="3593" max="3593" width="36" style="114" customWidth="1"/>
    <col min="3594" max="3594" width="4.75" style="114" customWidth="1"/>
    <col min="3595" max="3595" width="20" style="114" customWidth="1"/>
    <col min="3596" max="3596" width="9.75" style="114" customWidth="1"/>
    <col min="3597" max="3598" width="41.875" style="114" customWidth="1"/>
    <col min="3599" max="3840" width="9" style="114"/>
    <col min="3841" max="3841" width="4.125" style="114" customWidth="1"/>
    <col min="3842" max="3842" width="6.375" style="114" customWidth="1"/>
    <col min="3843" max="3843" width="36" style="114" customWidth="1"/>
    <col min="3844" max="3844" width="4.75" style="114" customWidth="1"/>
    <col min="3845" max="3845" width="20" style="114" customWidth="1"/>
    <col min="3846" max="3846" width="9.75" style="114" customWidth="1"/>
    <col min="3847" max="3847" width="46.375" style="114" customWidth="1"/>
    <col min="3848" max="3848" width="6.375" style="114" customWidth="1"/>
    <col min="3849" max="3849" width="36" style="114" customWidth="1"/>
    <col min="3850" max="3850" width="4.75" style="114" customWidth="1"/>
    <col min="3851" max="3851" width="20" style="114" customWidth="1"/>
    <col min="3852" max="3852" width="9.75" style="114" customWidth="1"/>
    <col min="3853" max="3854" width="41.875" style="114" customWidth="1"/>
    <col min="3855" max="4096" width="9" style="114"/>
    <col min="4097" max="4097" width="4.125" style="114" customWidth="1"/>
    <col min="4098" max="4098" width="6.375" style="114" customWidth="1"/>
    <col min="4099" max="4099" width="36" style="114" customWidth="1"/>
    <col min="4100" max="4100" width="4.75" style="114" customWidth="1"/>
    <col min="4101" max="4101" width="20" style="114" customWidth="1"/>
    <col min="4102" max="4102" width="9.75" style="114" customWidth="1"/>
    <col min="4103" max="4103" width="46.375" style="114" customWidth="1"/>
    <col min="4104" max="4104" width="6.375" style="114" customWidth="1"/>
    <col min="4105" max="4105" width="36" style="114" customWidth="1"/>
    <col min="4106" max="4106" width="4.75" style="114" customWidth="1"/>
    <col min="4107" max="4107" width="20" style="114" customWidth="1"/>
    <col min="4108" max="4108" width="9.75" style="114" customWidth="1"/>
    <col min="4109" max="4110" width="41.875" style="114" customWidth="1"/>
    <col min="4111" max="4352" width="9" style="114"/>
    <col min="4353" max="4353" width="4.125" style="114" customWidth="1"/>
    <col min="4354" max="4354" width="6.375" style="114" customWidth="1"/>
    <col min="4355" max="4355" width="36" style="114" customWidth="1"/>
    <col min="4356" max="4356" width="4.75" style="114" customWidth="1"/>
    <col min="4357" max="4357" width="20" style="114" customWidth="1"/>
    <col min="4358" max="4358" width="9.75" style="114" customWidth="1"/>
    <col min="4359" max="4359" width="46.375" style="114" customWidth="1"/>
    <col min="4360" max="4360" width="6.375" style="114" customWidth="1"/>
    <col min="4361" max="4361" width="36" style="114" customWidth="1"/>
    <col min="4362" max="4362" width="4.75" style="114" customWidth="1"/>
    <col min="4363" max="4363" width="20" style="114" customWidth="1"/>
    <col min="4364" max="4364" width="9.75" style="114" customWidth="1"/>
    <col min="4365" max="4366" width="41.875" style="114" customWidth="1"/>
    <col min="4367" max="4608" width="9" style="114"/>
    <col min="4609" max="4609" width="4.125" style="114" customWidth="1"/>
    <col min="4610" max="4610" width="6.375" style="114" customWidth="1"/>
    <col min="4611" max="4611" width="36" style="114" customWidth="1"/>
    <col min="4612" max="4612" width="4.75" style="114" customWidth="1"/>
    <col min="4613" max="4613" width="20" style="114" customWidth="1"/>
    <col min="4614" max="4614" width="9.75" style="114" customWidth="1"/>
    <col min="4615" max="4615" width="46.375" style="114" customWidth="1"/>
    <col min="4616" max="4616" width="6.375" style="114" customWidth="1"/>
    <col min="4617" max="4617" width="36" style="114" customWidth="1"/>
    <col min="4618" max="4618" width="4.75" style="114" customWidth="1"/>
    <col min="4619" max="4619" width="20" style="114" customWidth="1"/>
    <col min="4620" max="4620" width="9.75" style="114" customWidth="1"/>
    <col min="4621" max="4622" width="41.875" style="114" customWidth="1"/>
    <col min="4623" max="4864" width="9" style="114"/>
    <col min="4865" max="4865" width="4.125" style="114" customWidth="1"/>
    <col min="4866" max="4866" width="6.375" style="114" customWidth="1"/>
    <col min="4867" max="4867" width="36" style="114" customWidth="1"/>
    <col min="4868" max="4868" width="4.75" style="114" customWidth="1"/>
    <col min="4869" max="4869" width="20" style="114" customWidth="1"/>
    <col min="4870" max="4870" width="9.75" style="114" customWidth="1"/>
    <col min="4871" max="4871" width="46.375" style="114" customWidth="1"/>
    <col min="4872" max="4872" width="6.375" style="114" customWidth="1"/>
    <col min="4873" max="4873" width="36" style="114" customWidth="1"/>
    <col min="4874" max="4874" width="4.75" style="114" customWidth="1"/>
    <col min="4875" max="4875" width="20" style="114" customWidth="1"/>
    <col min="4876" max="4876" width="9.75" style="114" customWidth="1"/>
    <col min="4877" max="4878" width="41.875" style="114" customWidth="1"/>
    <col min="4879" max="5120" width="9" style="114"/>
    <col min="5121" max="5121" width="4.125" style="114" customWidth="1"/>
    <col min="5122" max="5122" width="6.375" style="114" customWidth="1"/>
    <col min="5123" max="5123" width="36" style="114" customWidth="1"/>
    <col min="5124" max="5124" width="4.75" style="114" customWidth="1"/>
    <col min="5125" max="5125" width="20" style="114" customWidth="1"/>
    <col min="5126" max="5126" width="9.75" style="114" customWidth="1"/>
    <col min="5127" max="5127" width="46.375" style="114" customWidth="1"/>
    <col min="5128" max="5128" width="6.375" style="114" customWidth="1"/>
    <col min="5129" max="5129" width="36" style="114" customWidth="1"/>
    <col min="5130" max="5130" width="4.75" style="114" customWidth="1"/>
    <col min="5131" max="5131" width="20" style="114" customWidth="1"/>
    <col min="5132" max="5132" width="9.75" style="114" customWidth="1"/>
    <col min="5133" max="5134" width="41.875" style="114" customWidth="1"/>
    <col min="5135" max="5376" width="9" style="114"/>
    <col min="5377" max="5377" width="4.125" style="114" customWidth="1"/>
    <col min="5378" max="5378" width="6.375" style="114" customWidth="1"/>
    <col min="5379" max="5379" width="36" style="114" customWidth="1"/>
    <col min="5380" max="5380" width="4.75" style="114" customWidth="1"/>
    <col min="5381" max="5381" width="20" style="114" customWidth="1"/>
    <col min="5382" max="5382" width="9.75" style="114" customWidth="1"/>
    <col min="5383" max="5383" width="46.375" style="114" customWidth="1"/>
    <col min="5384" max="5384" width="6.375" style="114" customWidth="1"/>
    <col min="5385" max="5385" width="36" style="114" customWidth="1"/>
    <col min="5386" max="5386" width="4.75" style="114" customWidth="1"/>
    <col min="5387" max="5387" width="20" style="114" customWidth="1"/>
    <col min="5388" max="5388" width="9.75" style="114" customWidth="1"/>
    <col min="5389" max="5390" width="41.875" style="114" customWidth="1"/>
    <col min="5391" max="5632" width="9" style="114"/>
    <col min="5633" max="5633" width="4.125" style="114" customWidth="1"/>
    <col min="5634" max="5634" width="6.375" style="114" customWidth="1"/>
    <col min="5635" max="5635" width="36" style="114" customWidth="1"/>
    <col min="5636" max="5636" width="4.75" style="114" customWidth="1"/>
    <col min="5637" max="5637" width="20" style="114" customWidth="1"/>
    <col min="5638" max="5638" width="9.75" style="114" customWidth="1"/>
    <col min="5639" max="5639" width="46.375" style="114" customWidth="1"/>
    <col min="5640" max="5640" width="6.375" style="114" customWidth="1"/>
    <col min="5641" max="5641" width="36" style="114" customWidth="1"/>
    <col min="5642" max="5642" width="4.75" style="114" customWidth="1"/>
    <col min="5643" max="5643" width="20" style="114" customWidth="1"/>
    <col min="5644" max="5644" width="9.75" style="114" customWidth="1"/>
    <col min="5645" max="5646" width="41.875" style="114" customWidth="1"/>
    <col min="5647" max="5888" width="9" style="114"/>
    <col min="5889" max="5889" width="4.125" style="114" customWidth="1"/>
    <col min="5890" max="5890" width="6.375" style="114" customWidth="1"/>
    <col min="5891" max="5891" width="36" style="114" customWidth="1"/>
    <col min="5892" max="5892" width="4.75" style="114" customWidth="1"/>
    <col min="5893" max="5893" width="20" style="114" customWidth="1"/>
    <col min="5894" max="5894" width="9.75" style="114" customWidth="1"/>
    <col min="5895" max="5895" width="46.375" style="114" customWidth="1"/>
    <col min="5896" max="5896" width="6.375" style="114" customWidth="1"/>
    <col min="5897" max="5897" width="36" style="114" customWidth="1"/>
    <col min="5898" max="5898" width="4.75" style="114" customWidth="1"/>
    <col min="5899" max="5899" width="20" style="114" customWidth="1"/>
    <col min="5900" max="5900" width="9.75" style="114" customWidth="1"/>
    <col min="5901" max="5902" width="41.875" style="114" customWidth="1"/>
    <col min="5903" max="6144" width="9" style="114"/>
    <col min="6145" max="6145" width="4.125" style="114" customWidth="1"/>
    <col min="6146" max="6146" width="6.375" style="114" customWidth="1"/>
    <col min="6147" max="6147" width="36" style="114" customWidth="1"/>
    <col min="6148" max="6148" width="4.75" style="114" customWidth="1"/>
    <col min="6149" max="6149" width="20" style="114" customWidth="1"/>
    <col min="6150" max="6150" width="9.75" style="114" customWidth="1"/>
    <col min="6151" max="6151" width="46.375" style="114" customWidth="1"/>
    <col min="6152" max="6152" width="6.375" style="114" customWidth="1"/>
    <col min="6153" max="6153" width="36" style="114" customWidth="1"/>
    <col min="6154" max="6154" width="4.75" style="114" customWidth="1"/>
    <col min="6155" max="6155" width="20" style="114" customWidth="1"/>
    <col min="6156" max="6156" width="9.75" style="114" customWidth="1"/>
    <col min="6157" max="6158" width="41.875" style="114" customWidth="1"/>
    <col min="6159" max="6400" width="9" style="114"/>
    <col min="6401" max="6401" width="4.125" style="114" customWidth="1"/>
    <col min="6402" max="6402" width="6.375" style="114" customWidth="1"/>
    <col min="6403" max="6403" width="36" style="114" customWidth="1"/>
    <col min="6404" max="6404" width="4.75" style="114" customWidth="1"/>
    <col min="6405" max="6405" width="20" style="114" customWidth="1"/>
    <col min="6406" max="6406" width="9.75" style="114" customWidth="1"/>
    <col min="6407" max="6407" width="46.375" style="114" customWidth="1"/>
    <col min="6408" max="6408" width="6.375" style="114" customWidth="1"/>
    <col min="6409" max="6409" width="36" style="114" customWidth="1"/>
    <col min="6410" max="6410" width="4.75" style="114" customWidth="1"/>
    <col min="6411" max="6411" width="20" style="114" customWidth="1"/>
    <col min="6412" max="6412" width="9.75" style="114" customWidth="1"/>
    <col min="6413" max="6414" width="41.875" style="114" customWidth="1"/>
    <col min="6415" max="6656" width="9" style="114"/>
    <col min="6657" max="6657" width="4.125" style="114" customWidth="1"/>
    <col min="6658" max="6658" width="6.375" style="114" customWidth="1"/>
    <col min="6659" max="6659" width="36" style="114" customWidth="1"/>
    <col min="6660" max="6660" width="4.75" style="114" customWidth="1"/>
    <col min="6661" max="6661" width="20" style="114" customWidth="1"/>
    <col min="6662" max="6662" width="9.75" style="114" customWidth="1"/>
    <col min="6663" max="6663" width="46.375" style="114" customWidth="1"/>
    <col min="6664" max="6664" width="6.375" style="114" customWidth="1"/>
    <col min="6665" max="6665" width="36" style="114" customWidth="1"/>
    <col min="6666" max="6666" width="4.75" style="114" customWidth="1"/>
    <col min="6667" max="6667" width="20" style="114" customWidth="1"/>
    <col min="6668" max="6668" width="9.75" style="114" customWidth="1"/>
    <col min="6669" max="6670" width="41.875" style="114" customWidth="1"/>
    <col min="6671" max="6912" width="9" style="114"/>
    <col min="6913" max="6913" width="4.125" style="114" customWidth="1"/>
    <col min="6914" max="6914" width="6.375" style="114" customWidth="1"/>
    <col min="6915" max="6915" width="36" style="114" customWidth="1"/>
    <col min="6916" max="6916" width="4.75" style="114" customWidth="1"/>
    <col min="6917" max="6917" width="20" style="114" customWidth="1"/>
    <col min="6918" max="6918" width="9.75" style="114" customWidth="1"/>
    <col min="6919" max="6919" width="46.375" style="114" customWidth="1"/>
    <col min="6920" max="6920" width="6.375" style="114" customWidth="1"/>
    <col min="6921" max="6921" width="36" style="114" customWidth="1"/>
    <col min="6922" max="6922" width="4.75" style="114" customWidth="1"/>
    <col min="6923" max="6923" width="20" style="114" customWidth="1"/>
    <col min="6924" max="6924" width="9.75" style="114" customWidth="1"/>
    <col min="6925" max="6926" width="41.875" style="114" customWidth="1"/>
    <col min="6927" max="7168" width="9" style="114"/>
    <col min="7169" max="7169" width="4.125" style="114" customWidth="1"/>
    <col min="7170" max="7170" width="6.375" style="114" customWidth="1"/>
    <col min="7171" max="7171" width="36" style="114" customWidth="1"/>
    <col min="7172" max="7172" width="4.75" style="114" customWidth="1"/>
    <col min="7173" max="7173" width="20" style="114" customWidth="1"/>
    <col min="7174" max="7174" width="9.75" style="114" customWidth="1"/>
    <col min="7175" max="7175" width="46.375" style="114" customWidth="1"/>
    <col min="7176" max="7176" width="6.375" style="114" customWidth="1"/>
    <col min="7177" max="7177" width="36" style="114" customWidth="1"/>
    <col min="7178" max="7178" width="4.75" style="114" customWidth="1"/>
    <col min="7179" max="7179" width="20" style="114" customWidth="1"/>
    <col min="7180" max="7180" width="9.75" style="114" customWidth="1"/>
    <col min="7181" max="7182" width="41.875" style="114" customWidth="1"/>
    <col min="7183" max="7424" width="9" style="114"/>
    <col min="7425" max="7425" width="4.125" style="114" customWidth="1"/>
    <col min="7426" max="7426" width="6.375" style="114" customWidth="1"/>
    <col min="7427" max="7427" width="36" style="114" customWidth="1"/>
    <col min="7428" max="7428" width="4.75" style="114" customWidth="1"/>
    <col min="7429" max="7429" width="20" style="114" customWidth="1"/>
    <col min="7430" max="7430" width="9.75" style="114" customWidth="1"/>
    <col min="7431" max="7431" width="46.375" style="114" customWidth="1"/>
    <col min="7432" max="7432" width="6.375" style="114" customWidth="1"/>
    <col min="7433" max="7433" width="36" style="114" customWidth="1"/>
    <col min="7434" max="7434" width="4.75" style="114" customWidth="1"/>
    <col min="7435" max="7435" width="20" style="114" customWidth="1"/>
    <col min="7436" max="7436" width="9.75" style="114" customWidth="1"/>
    <col min="7437" max="7438" width="41.875" style="114" customWidth="1"/>
    <col min="7439" max="7680" width="9" style="114"/>
    <col min="7681" max="7681" width="4.125" style="114" customWidth="1"/>
    <col min="7682" max="7682" width="6.375" style="114" customWidth="1"/>
    <col min="7683" max="7683" width="36" style="114" customWidth="1"/>
    <col min="7684" max="7684" width="4.75" style="114" customWidth="1"/>
    <col min="7685" max="7685" width="20" style="114" customWidth="1"/>
    <col min="7686" max="7686" width="9.75" style="114" customWidth="1"/>
    <col min="7687" max="7687" width="46.375" style="114" customWidth="1"/>
    <col min="7688" max="7688" width="6.375" style="114" customWidth="1"/>
    <col min="7689" max="7689" width="36" style="114" customWidth="1"/>
    <col min="7690" max="7690" width="4.75" style="114" customWidth="1"/>
    <col min="7691" max="7691" width="20" style="114" customWidth="1"/>
    <col min="7692" max="7692" width="9.75" style="114" customWidth="1"/>
    <col min="7693" max="7694" width="41.875" style="114" customWidth="1"/>
    <col min="7695" max="7936" width="9" style="114"/>
    <col min="7937" max="7937" width="4.125" style="114" customWidth="1"/>
    <col min="7938" max="7938" width="6.375" style="114" customWidth="1"/>
    <col min="7939" max="7939" width="36" style="114" customWidth="1"/>
    <col min="7940" max="7940" width="4.75" style="114" customWidth="1"/>
    <col min="7941" max="7941" width="20" style="114" customWidth="1"/>
    <col min="7942" max="7942" width="9.75" style="114" customWidth="1"/>
    <col min="7943" max="7943" width="46.375" style="114" customWidth="1"/>
    <col min="7944" max="7944" width="6.375" style="114" customWidth="1"/>
    <col min="7945" max="7945" width="36" style="114" customWidth="1"/>
    <col min="7946" max="7946" width="4.75" style="114" customWidth="1"/>
    <col min="7947" max="7947" width="20" style="114" customWidth="1"/>
    <col min="7948" max="7948" width="9.75" style="114" customWidth="1"/>
    <col min="7949" max="7950" width="41.875" style="114" customWidth="1"/>
    <col min="7951" max="8192" width="9" style="114"/>
    <col min="8193" max="8193" width="4.125" style="114" customWidth="1"/>
    <col min="8194" max="8194" width="6.375" style="114" customWidth="1"/>
    <col min="8195" max="8195" width="36" style="114" customWidth="1"/>
    <col min="8196" max="8196" width="4.75" style="114" customWidth="1"/>
    <col min="8197" max="8197" width="20" style="114" customWidth="1"/>
    <col min="8198" max="8198" width="9.75" style="114" customWidth="1"/>
    <col min="8199" max="8199" width="46.375" style="114" customWidth="1"/>
    <col min="8200" max="8200" width="6.375" style="114" customWidth="1"/>
    <col min="8201" max="8201" width="36" style="114" customWidth="1"/>
    <col min="8202" max="8202" width="4.75" style="114" customWidth="1"/>
    <col min="8203" max="8203" width="20" style="114" customWidth="1"/>
    <col min="8204" max="8204" width="9.75" style="114" customWidth="1"/>
    <col min="8205" max="8206" width="41.875" style="114" customWidth="1"/>
    <col min="8207" max="8448" width="9" style="114"/>
    <col min="8449" max="8449" width="4.125" style="114" customWidth="1"/>
    <col min="8450" max="8450" width="6.375" style="114" customWidth="1"/>
    <col min="8451" max="8451" width="36" style="114" customWidth="1"/>
    <col min="8452" max="8452" width="4.75" style="114" customWidth="1"/>
    <col min="8453" max="8453" width="20" style="114" customWidth="1"/>
    <col min="8454" max="8454" width="9.75" style="114" customWidth="1"/>
    <col min="8455" max="8455" width="46.375" style="114" customWidth="1"/>
    <col min="8456" max="8456" width="6.375" style="114" customWidth="1"/>
    <col min="8457" max="8457" width="36" style="114" customWidth="1"/>
    <col min="8458" max="8458" width="4.75" style="114" customWidth="1"/>
    <col min="8459" max="8459" width="20" style="114" customWidth="1"/>
    <col min="8460" max="8460" width="9.75" style="114" customWidth="1"/>
    <col min="8461" max="8462" width="41.875" style="114" customWidth="1"/>
    <col min="8463" max="8704" width="9" style="114"/>
    <col min="8705" max="8705" width="4.125" style="114" customWidth="1"/>
    <col min="8706" max="8706" width="6.375" style="114" customWidth="1"/>
    <col min="8707" max="8707" width="36" style="114" customWidth="1"/>
    <col min="8708" max="8708" width="4.75" style="114" customWidth="1"/>
    <col min="8709" max="8709" width="20" style="114" customWidth="1"/>
    <col min="8710" max="8710" width="9.75" style="114" customWidth="1"/>
    <col min="8711" max="8711" width="46.375" style="114" customWidth="1"/>
    <col min="8712" max="8712" width="6.375" style="114" customWidth="1"/>
    <col min="8713" max="8713" width="36" style="114" customWidth="1"/>
    <col min="8714" max="8714" width="4.75" style="114" customWidth="1"/>
    <col min="8715" max="8715" width="20" style="114" customWidth="1"/>
    <col min="8716" max="8716" width="9.75" style="114" customWidth="1"/>
    <col min="8717" max="8718" width="41.875" style="114" customWidth="1"/>
    <col min="8719" max="8960" width="9" style="114"/>
    <col min="8961" max="8961" width="4.125" style="114" customWidth="1"/>
    <col min="8962" max="8962" width="6.375" style="114" customWidth="1"/>
    <col min="8963" max="8963" width="36" style="114" customWidth="1"/>
    <col min="8964" max="8964" width="4.75" style="114" customWidth="1"/>
    <col min="8965" max="8965" width="20" style="114" customWidth="1"/>
    <col min="8966" max="8966" width="9.75" style="114" customWidth="1"/>
    <col min="8967" max="8967" width="46.375" style="114" customWidth="1"/>
    <col min="8968" max="8968" width="6.375" style="114" customWidth="1"/>
    <col min="8969" max="8969" width="36" style="114" customWidth="1"/>
    <col min="8970" max="8970" width="4.75" style="114" customWidth="1"/>
    <col min="8971" max="8971" width="20" style="114" customWidth="1"/>
    <col min="8972" max="8972" width="9.75" style="114" customWidth="1"/>
    <col min="8973" max="8974" width="41.875" style="114" customWidth="1"/>
    <col min="8975" max="9216" width="9" style="114"/>
    <col min="9217" max="9217" width="4.125" style="114" customWidth="1"/>
    <col min="9218" max="9218" width="6.375" style="114" customWidth="1"/>
    <col min="9219" max="9219" width="36" style="114" customWidth="1"/>
    <col min="9220" max="9220" width="4.75" style="114" customWidth="1"/>
    <col min="9221" max="9221" width="20" style="114" customWidth="1"/>
    <col min="9222" max="9222" width="9.75" style="114" customWidth="1"/>
    <col min="9223" max="9223" width="46.375" style="114" customWidth="1"/>
    <col min="9224" max="9224" width="6.375" style="114" customWidth="1"/>
    <col min="9225" max="9225" width="36" style="114" customWidth="1"/>
    <col min="9226" max="9226" width="4.75" style="114" customWidth="1"/>
    <col min="9227" max="9227" width="20" style="114" customWidth="1"/>
    <col min="9228" max="9228" width="9.75" style="114" customWidth="1"/>
    <col min="9229" max="9230" width="41.875" style="114" customWidth="1"/>
    <col min="9231" max="9472" width="9" style="114"/>
    <col min="9473" max="9473" width="4.125" style="114" customWidth="1"/>
    <col min="9474" max="9474" width="6.375" style="114" customWidth="1"/>
    <col min="9475" max="9475" width="36" style="114" customWidth="1"/>
    <col min="9476" max="9476" width="4.75" style="114" customWidth="1"/>
    <col min="9477" max="9477" width="20" style="114" customWidth="1"/>
    <col min="9478" max="9478" width="9.75" style="114" customWidth="1"/>
    <col min="9479" max="9479" width="46.375" style="114" customWidth="1"/>
    <col min="9480" max="9480" width="6.375" style="114" customWidth="1"/>
    <col min="9481" max="9481" width="36" style="114" customWidth="1"/>
    <col min="9482" max="9482" width="4.75" style="114" customWidth="1"/>
    <col min="9483" max="9483" width="20" style="114" customWidth="1"/>
    <col min="9484" max="9484" width="9.75" style="114" customWidth="1"/>
    <col min="9485" max="9486" width="41.875" style="114" customWidth="1"/>
    <col min="9487" max="9728" width="9" style="114"/>
    <col min="9729" max="9729" width="4.125" style="114" customWidth="1"/>
    <col min="9730" max="9730" width="6.375" style="114" customWidth="1"/>
    <col min="9731" max="9731" width="36" style="114" customWidth="1"/>
    <col min="9732" max="9732" width="4.75" style="114" customWidth="1"/>
    <col min="9733" max="9733" width="20" style="114" customWidth="1"/>
    <col min="9734" max="9734" width="9.75" style="114" customWidth="1"/>
    <col min="9735" max="9735" width="46.375" style="114" customWidth="1"/>
    <col min="9736" max="9736" width="6.375" style="114" customWidth="1"/>
    <col min="9737" max="9737" width="36" style="114" customWidth="1"/>
    <col min="9738" max="9738" width="4.75" style="114" customWidth="1"/>
    <col min="9739" max="9739" width="20" style="114" customWidth="1"/>
    <col min="9740" max="9740" width="9.75" style="114" customWidth="1"/>
    <col min="9741" max="9742" width="41.875" style="114" customWidth="1"/>
    <col min="9743" max="9984" width="9" style="114"/>
    <col min="9985" max="9985" width="4.125" style="114" customWidth="1"/>
    <col min="9986" max="9986" width="6.375" style="114" customWidth="1"/>
    <col min="9987" max="9987" width="36" style="114" customWidth="1"/>
    <col min="9988" max="9988" width="4.75" style="114" customWidth="1"/>
    <col min="9989" max="9989" width="20" style="114" customWidth="1"/>
    <col min="9990" max="9990" width="9.75" style="114" customWidth="1"/>
    <col min="9991" max="9991" width="46.375" style="114" customWidth="1"/>
    <col min="9992" max="9992" width="6.375" style="114" customWidth="1"/>
    <col min="9993" max="9993" width="36" style="114" customWidth="1"/>
    <col min="9994" max="9994" width="4.75" style="114" customWidth="1"/>
    <col min="9995" max="9995" width="20" style="114" customWidth="1"/>
    <col min="9996" max="9996" width="9.75" style="114" customWidth="1"/>
    <col min="9997" max="9998" width="41.875" style="114" customWidth="1"/>
    <col min="9999" max="10240" width="9" style="114"/>
    <col min="10241" max="10241" width="4.125" style="114" customWidth="1"/>
    <col min="10242" max="10242" width="6.375" style="114" customWidth="1"/>
    <col min="10243" max="10243" width="36" style="114" customWidth="1"/>
    <col min="10244" max="10244" width="4.75" style="114" customWidth="1"/>
    <col min="10245" max="10245" width="20" style="114" customWidth="1"/>
    <col min="10246" max="10246" width="9.75" style="114" customWidth="1"/>
    <col min="10247" max="10247" width="46.375" style="114" customWidth="1"/>
    <col min="10248" max="10248" width="6.375" style="114" customWidth="1"/>
    <col min="10249" max="10249" width="36" style="114" customWidth="1"/>
    <col min="10250" max="10250" width="4.75" style="114" customWidth="1"/>
    <col min="10251" max="10251" width="20" style="114" customWidth="1"/>
    <col min="10252" max="10252" width="9.75" style="114" customWidth="1"/>
    <col min="10253" max="10254" width="41.875" style="114" customWidth="1"/>
    <col min="10255" max="10496" width="9" style="114"/>
    <col min="10497" max="10497" width="4.125" style="114" customWidth="1"/>
    <col min="10498" max="10498" width="6.375" style="114" customWidth="1"/>
    <col min="10499" max="10499" width="36" style="114" customWidth="1"/>
    <col min="10500" max="10500" width="4.75" style="114" customWidth="1"/>
    <col min="10501" max="10501" width="20" style="114" customWidth="1"/>
    <col min="10502" max="10502" width="9.75" style="114" customWidth="1"/>
    <col min="10503" max="10503" width="46.375" style="114" customWidth="1"/>
    <col min="10504" max="10504" width="6.375" style="114" customWidth="1"/>
    <col min="10505" max="10505" width="36" style="114" customWidth="1"/>
    <col min="10506" max="10506" width="4.75" style="114" customWidth="1"/>
    <col min="10507" max="10507" width="20" style="114" customWidth="1"/>
    <col min="10508" max="10508" width="9.75" style="114" customWidth="1"/>
    <col min="10509" max="10510" width="41.875" style="114" customWidth="1"/>
    <col min="10511" max="10752" width="9" style="114"/>
    <col min="10753" max="10753" width="4.125" style="114" customWidth="1"/>
    <col min="10754" max="10754" width="6.375" style="114" customWidth="1"/>
    <col min="10755" max="10755" width="36" style="114" customWidth="1"/>
    <col min="10756" max="10756" width="4.75" style="114" customWidth="1"/>
    <col min="10757" max="10757" width="20" style="114" customWidth="1"/>
    <col min="10758" max="10758" width="9.75" style="114" customWidth="1"/>
    <col min="10759" max="10759" width="46.375" style="114" customWidth="1"/>
    <col min="10760" max="10760" width="6.375" style="114" customWidth="1"/>
    <col min="10761" max="10761" width="36" style="114" customWidth="1"/>
    <col min="10762" max="10762" width="4.75" style="114" customWidth="1"/>
    <col min="10763" max="10763" width="20" style="114" customWidth="1"/>
    <col min="10764" max="10764" width="9.75" style="114" customWidth="1"/>
    <col min="10765" max="10766" width="41.875" style="114" customWidth="1"/>
    <col min="10767" max="11008" width="9" style="114"/>
    <col min="11009" max="11009" width="4.125" style="114" customWidth="1"/>
    <col min="11010" max="11010" width="6.375" style="114" customWidth="1"/>
    <col min="11011" max="11011" width="36" style="114" customWidth="1"/>
    <col min="11012" max="11012" width="4.75" style="114" customWidth="1"/>
    <col min="11013" max="11013" width="20" style="114" customWidth="1"/>
    <col min="11014" max="11014" width="9.75" style="114" customWidth="1"/>
    <col min="11015" max="11015" width="46.375" style="114" customWidth="1"/>
    <col min="11016" max="11016" width="6.375" style="114" customWidth="1"/>
    <col min="11017" max="11017" width="36" style="114" customWidth="1"/>
    <col min="11018" max="11018" width="4.75" style="114" customWidth="1"/>
    <col min="11019" max="11019" width="20" style="114" customWidth="1"/>
    <col min="11020" max="11020" width="9.75" style="114" customWidth="1"/>
    <col min="11021" max="11022" width="41.875" style="114" customWidth="1"/>
    <col min="11023" max="11264" width="9" style="114"/>
    <col min="11265" max="11265" width="4.125" style="114" customWidth="1"/>
    <col min="11266" max="11266" width="6.375" style="114" customWidth="1"/>
    <col min="11267" max="11267" width="36" style="114" customWidth="1"/>
    <col min="11268" max="11268" width="4.75" style="114" customWidth="1"/>
    <col min="11269" max="11269" width="20" style="114" customWidth="1"/>
    <col min="11270" max="11270" width="9.75" style="114" customWidth="1"/>
    <col min="11271" max="11271" width="46.375" style="114" customWidth="1"/>
    <col min="11272" max="11272" width="6.375" style="114" customWidth="1"/>
    <col min="11273" max="11273" width="36" style="114" customWidth="1"/>
    <col min="11274" max="11274" width="4.75" style="114" customWidth="1"/>
    <col min="11275" max="11275" width="20" style="114" customWidth="1"/>
    <col min="11276" max="11276" width="9.75" style="114" customWidth="1"/>
    <col min="11277" max="11278" width="41.875" style="114" customWidth="1"/>
    <col min="11279" max="11520" width="9" style="114"/>
    <col min="11521" max="11521" width="4.125" style="114" customWidth="1"/>
    <col min="11522" max="11522" width="6.375" style="114" customWidth="1"/>
    <col min="11523" max="11523" width="36" style="114" customWidth="1"/>
    <col min="11524" max="11524" width="4.75" style="114" customWidth="1"/>
    <col min="11525" max="11525" width="20" style="114" customWidth="1"/>
    <col min="11526" max="11526" width="9.75" style="114" customWidth="1"/>
    <col min="11527" max="11527" width="46.375" style="114" customWidth="1"/>
    <col min="11528" max="11528" width="6.375" style="114" customWidth="1"/>
    <col min="11529" max="11529" width="36" style="114" customWidth="1"/>
    <col min="11530" max="11530" width="4.75" style="114" customWidth="1"/>
    <col min="11531" max="11531" width="20" style="114" customWidth="1"/>
    <col min="11532" max="11532" width="9.75" style="114" customWidth="1"/>
    <col min="11533" max="11534" width="41.875" style="114" customWidth="1"/>
    <col min="11535" max="11776" width="9" style="114"/>
    <col min="11777" max="11777" width="4.125" style="114" customWidth="1"/>
    <col min="11778" max="11778" width="6.375" style="114" customWidth="1"/>
    <col min="11779" max="11779" width="36" style="114" customWidth="1"/>
    <col min="11780" max="11780" width="4.75" style="114" customWidth="1"/>
    <col min="11781" max="11781" width="20" style="114" customWidth="1"/>
    <col min="11782" max="11782" width="9.75" style="114" customWidth="1"/>
    <col min="11783" max="11783" width="46.375" style="114" customWidth="1"/>
    <col min="11784" max="11784" width="6.375" style="114" customWidth="1"/>
    <col min="11785" max="11785" width="36" style="114" customWidth="1"/>
    <col min="11786" max="11786" width="4.75" style="114" customWidth="1"/>
    <col min="11787" max="11787" width="20" style="114" customWidth="1"/>
    <col min="11788" max="11788" width="9.75" style="114" customWidth="1"/>
    <col min="11789" max="11790" width="41.875" style="114" customWidth="1"/>
    <col min="11791" max="12032" width="9" style="114"/>
    <col min="12033" max="12033" width="4.125" style="114" customWidth="1"/>
    <col min="12034" max="12034" width="6.375" style="114" customWidth="1"/>
    <col min="12035" max="12035" width="36" style="114" customWidth="1"/>
    <col min="12036" max="12036" width="4.75" style="114" customWidth="1"/>
    <col min="12037" max="12037" width="20" style="114" customWidth="1"/>
    <col min="12038" max="12038" width="9.75" style="114" customWidth="1"/>
    <col min="12039" max="12039" width="46.375" style="114" customWidth="1"/>
    <col min="12040" max="12040" width="6.375" style="114" customWidth="1"/>
    <col min="12041" max="12041" width="36" style="114" customWidth="1"/>
    <col min="12042" max="12042" width="4.75" style="114" customWidth="1"/>
    <col min="12043" max="12043" width="20" style="114" customWidth="1"/>
    <col min="12044" max="12044" width="9.75" style="114" customWidth="1"/>
    <col min="12045" max="12046" width="41.875" style="114" customWidth="1"/>
    <col min="12047" max="12288" width="9" style="114"/>
    <col min="12289" max="12289" width="4.125" style="114" customWidth="1"/>
    <col min="12290" max="12290" width="6.375" style="114" customWidth="1"/>
    <col min="12291" max="12291" width="36" style="114" customWidth="1"/>
    <col min="12292" max="12292" width="4.75" style="114" customWidth="1"/>
    <col min="12293" max="12293" width="20" style="114" customWidth="1"/>
    <col min="12294" max="12294" width="9.75" style="114" customWidth="1"/>
    <col min="12295" max="12295" width="46.375" style="114" customWidth="1"/>
    <col min="12296" max="12296" width="6.375" style="114" customWidth="1"/>
    <col min="12297" max="12297" width="36" style="114" customWidth="1"/>
    <col min="12298" max="12298" width="4.75" style="114" customWidth="1"/>
    <col min="12299" max="12299" width="20" style="114" customWidth="1"/>
    <col min="12300" max="12300" width="9.75" style="114" customWidth="1"/>
    <col min="12301" max="12302" width="41.875" style="114" customWidth="1"/>
    <col min="12303" max="12544" width="9" style="114"/>
    <col min="12545" max="12545" width="4.125" style="114" customWidth="1"/>
    <col min="12546" max="12546" width="6.375" style="114" customWidth="1"/>
    <col min="12547" max="12547" width="36" style="114" customWidth="1"/>
    <col min="12548" max="12548" width="4.75" style="114" customWidth="1"/>
    <col min="12549" max="12549" width="20" style="114" customWidth="1"/>
    <col min="12550" max="12550" width="9.75" style="114" customWidth="1"/>
    <col min="12551" max="12551" width="46.375" style="114" customWidth="1"/>
    <col min="12552" max="12552" width="6.375" style="114" customWidth="1"/>
    <col min="12553" max="12553" width="36" style="114" customWidth="1"/>
    <col min="12554" max="12554" width="4.75" style="114" customWidth="1"/>
    <col min="12555" max="12555" width="20" style="114" customWidth="1"/>
    <col min="12556" max="12556" width="9.75" style="114" customWidth="1"/>
    <col min="12557" max="12558" width="41.875" style="114" customWidth="1"/>
    <col min="12559" max="12800" width="9" style="114"/>
    <col min="12801" max="12801" width="4.125" style="114" customWidth="1"/>
    <col min="12802" max="12802" width="6.375" style="114" customWidth="1"/>
    <col min="12803" max="12803" width="36" style="114" customWidth="1"/>
    <col min="12804" max="12804" width="4.75" style="114" customWidth="1"/>
    <col min="12805" max="12805" width="20" style="114" customWidth="1"/>
    <col min="12806" max="12806" width="9.75" style="114" customWidth="1"/>
    <col min="12807" max="12807" width="46.375" style="114" customWidth="1"/>
    <col min="12808" max="12808" width="6.375" style="114" customWidth="1"/>
    <col min="12809" max="12809" width="36" style="114" customWidth="1"/>
    <col min="12810" max="12810" width="4.75" style="114" customWidth="1"/>
    <col min="12811" max="12811" width="20" style="114" customWidth="1"/>
    <col min="12812" max="12812" width="9.75" style="114" customWidth="1"/>
    <col min="12813" max="12814" width="41.875" style="114" customWidth="1"/>
    <col min="12815" max="13056" width="9" style="114"/>
    <col min="13057" max="13057" width="4.125" style="114" customWidth="1"/>
    <col min="13058" max="13058" width="6.375" style="114" customWidth="1"/>
    <col min="13059" max="13059" width="36" style="114" customWidth="1"/>
    <col min="13060" max="13060" width="4.75" style="114" customWidth="1"/>
    <col min="13061" max="13061" width="20" style="114" customWidth="1"/>
    <col min="13062" max="13062" width="9.75" style="114" customWidth="1"/>
    <col min="13063" max="13063" width="46.375" style="114" customWidth="1"/>
    <col min="13064" max="13064" width="6.375" style="114" customWidth="1"/>
    <col min="13065" max="13065" width="36" style="114" customWidth="1"/>
    <col min="13066" max="13066" width="4.75" style="114" customWidth="1"/>
    <col min="13067" max="13067" width="20" style="114" customWidth="1"/>
    <col min="13068" max="13068" width="9.75" style="114" customWidth="1"/>
    <col min="13069" max="13070" width="41.875" style="114" customWidth="1"/>
    <col min="13071" max="13312" width="9" style="114"/>
    <col min="13313" max="13313" width="4.125" style="114" customWidth="1"/>
    <col min="13314" max="13314" width="6.375" style="114" customWidth="1"/>
    <col min="13315" max="13315" width="36" style="114" customWidth="1"/>
    <col min="13316" max="13316" width="4.75" style="114" customWidth="1"/>
    <col min="13317" max="13317" width="20" style="114" customWidth="1"/>
    <col min="13318" max="13318" width="9.75" style="114" customWidth="1"/>
    <col min="13319" max="13319" width="46.375" style="114" customWidth="1"/>
    <col min="13320" max="13320" width="6.375" style="114" customWidth="1"/>
    <col min="13321" max="13321" width="36" style="114" customWidth="1"/>
    <col min="13322" max="13322" width="4.75" style="114" customWidth="1"/>
    <col min="13323" max="13323" width="20" style="114" customWidth="1"/>
    <col min="13324" max="13324" width="9.75" style="114" customWidth="1"/>
    <col min="13325" max="13326" width="41.875" style="114" customWidth="1"/>
    <col min="13327" max="13568" width="9" style="114"/>
    <col min="13569" max="13569" width="4.125" style="114" customWidth="1"/>
    <col min="13570" max="13570" width="6.375" style="114" customWidth="1"/>
    <col min="13571" max="13571" width="36" style="114" customWidth="1"/>
    <col min="13572" max="13572" width="4.75" style="114" customWidth="1"/>
    <col min="13573" max="13573" width="20" style="114" customWidth="1"/>
    <col min="13574" max="13574" width="9.75" style="114" customWidth="1"/>
    <col min="13575" max="13575" width="46.375" style="114" customWidth="1"/>
    <col min="13576" max="13576" width="6.375" style="114" customWidth="1"/>
    <col min="13577" max="13577" width="36" style="114" customWidth="1"/>
    <col min="13578" max="13578" width="4.75" style="114" customWidth="1"/>
    <col min="13579" max="13579" width="20" style="114" customWidth="1"/>
    <col min="13580" max="13580" width="9.75" style="114" customWidth="1"/>
    <col min="13581" max="13582" width="41.875" style="114" customWidth="1"/>
    <col min="13583" max="13824" width="9" style="114"/>
    <col min="13825" max="13825" width="4.125" style="114" customWidth="1"/>
    <col min="13826" max="13826" width="6.375" style="114" customWidth="1"/>
    <col min="13827" max="13827" width="36" style="114" customWidth="1"/>
    <col min="13828" max="13828" width="4.75" style="114" customWidth="1"/>
    <col min="13829" max="13829" width="20" style="114" customWidth="1"/>
    <col min="13830" max="13830" width="9.75" style="114" customWidth="1"/>
    <col min="13831" max="13831" width="46.375" style="114" customWidth="1"/>
    <col min="13832" max="13832" width="6.375" style="114" customWidth="1"/>
    <col min="13833" max="13833" width="36" style="114" customWidth="1"/>
    <col min="13834" max="13834" width="4.75" style="114" customWidth="1"/>
    <col min="13835" max="13835" width="20" style="114" customWidth="1"/>
    <col min="13836" max="13836" width="9.75" style="114" customWidth="1"/>
    <col min="13837" max="13838" width="41.875" style="114" customWidth="1"/>
    <col min="13839" max="14080" width="9" style="114"/>
    <col min="14081" max="14081" width="4.125" style="114" customWidth="1"/>
    <col min="14082" max="14082" width="6.375" style="114" customWidth="1"/>
    <col min="14083" max="14083" width="36" style="114" customWidth="1"/>
    <col min="14084" max="14084" width="4.75" style="114" customWidth="1"/>
    <col min="14085" max="14085" width="20" style="114" customWidth="1"/>
    <col min="14086" max="14086" width="9.75" style="114" customWidth="1"/>
    <col min="14087" max="14087" width="46.375" style="114" customWidth="1"/>
    <col min="14088" max="14088" width="6.375" style="114" customWidth="1"/>
    <col min="14089" max="14089" width="36" style="114" customWidth="1"/>
    <col min="14090" max="14090" width="4.75" style="114" customWidth="1"/>
    <col min="14091" max="14091" width="20" style="114" customWidth="1"/>
    <col min="14092" max="14092" width="9.75" style="114" customWidth="1"/>
    <col min="14093" max="14094" width="41.875" style="114" customWidth="1"/>
    <col min="14095" max="14336" width="9" style="114"/>
    <col min="14337" max="14337" width="4.125" style="114" customWidth="1"/>
    <col min="14338" max="14338" width="6.375" style="114" customWidth="1"/>
    <col min="14339" max="14339" width="36" style="114" customWidth="1"/>
    <col min="14340" max="14340" width="4.75" style="114" customWidth="1"/>
    <col min="14341" max="14341" width="20" style="114" customWidth="1"/>
    <col min="14342" max="14342" width="9.75" style="114" customWidth="1"/>
    <col min="14343" max="14343" width="46.375" style="114" customWidth="1"/>
    <col min="14344" max="14344" width="6.375" style="114" customWidth="1"/>
    <col min="14345" max="14345" width="36" style="114" customWidth="1"/>
    <col min="14346" max="14346" width="4.75" style="114" customWidth="1"/>
    <col min="14347" max="14347" width="20" style="114" customWidth="1"/>
    <col min="14348" max="14348" width="9.75" style="114" customWidth="1"/>
    <col min="14349" max="14350" width="41.875" style="114" customWidth="1"/>
    <col min="14351" max="14592" width="9" style="114"/>
    <col min="14593" max="14593" width="4.125" style="114" customWidth="1"/>
    <col min="14594" max="14594" width="6.375" style="114" customWidth="1"/>
    <col min="14595" max="14595" width="36" style="114" customWidth="1"/>
    <col min="14596" max="14596" width="4.75" style="114" customWidth="1"/>
    <col min="14597" max="14597" width="20" style="114" customWidth="1"/>
    <col min="14598" max="14598" width="9.75" style="114" customWidth="1"/>
    <col min="14599" max="14599" width="46.375" style="114" customWidth="1"/>
    <col min="14600" max="14600" width="6.375" style="114" customWidth="1"/>
    <col min="14601" max="14601" width="36" style="114" customWidth="1"/>
    <col min="14602" max="14602" width="4.75" style="114" customWidth="1"/>
    <col min="14603" max="14603" width="20" style="114" customWidth="1"/>
    <col min="14604" max="14604" width="9.75" style="114" customWidth="1"/>
    <col min="14605" max="14606" width="41.875" style="114" customWidth="1"/>
    <col min="14607" max="14848" width="9" style="114"/>
    <col min="14849" max="14849" width="4.125" style="114" customWidth="1"/>
    <col min="14850" max="14850" width="6.375" style="114" customWidth="1"/>
    <col min="14851" max="14851" width="36" style="114" customWidth="1"/>
    <col min="14852" max="14852" width="4.75" style="114" customWidth="1"/>
    <col min="14853" max="14853" width="20" style="114" customWidth="1"/>
    <col min="14854" max="14854" width="9.75" style="114" customWidth="1"/>
    <col min="14855" max="14855" width="46.375" style="114" customWidth="1"/>
    <col min="14856" max="14856" width="6.375" style="114" customWidth="1"/>
    <col min="14857" max="14857" width="36" style="114" customWidth="1"/>
    <col min="14858" max="14858" width="4.75" style="114" customWidth="1"/>
    <col min="14859" max="14859" width="20" style="114" customWidth="1"/>
    <col min="14860" max="14860" width="9.75" style="114" customWidth="1"/>
    <col min="14861" max="14862" width="41.875" style="114" customWidth="1"/>
    <col min="14863" max="15104" width="9" style="114"/>
    <col min="15105" max="15105" width="4.125" style="114" customWidth="1"/>
    <col min="15106" max="15106" width="6.375" style="114" customWidth="1"/>
    <col min="15107" max="15107" width="36" style="114" customWidth="1"/>
    <col min="15108" max="15108" width="4.75" style="114" customWidth="1"/>
    <col min="15109" max="15109" width="20" style="114" customWidth="1"/>
    <col min="15110" max="15110" width="9.75" style="114" customWidth="1"/>
    <col min="15111" max="15111" width="46.375" style="114" customWidth="1"/>
    <col min="15112" max="15112" width="6.375" style="114" customWidth="1"/>
    <col min="15113" max="15113" width="36" style="114" customWidth="1"/>
    <col min="15114" max="15114" width="4.75" style="114" customWidth="1"/>
    <col min="15115" max="15115" width="20" style="114" customWidth="1"/>
    <col min="15116" max="15116" width="9.75" style="114" customWidth="1"/>
    <col min="15117" max="15118" width="41.875" style="114" customWidth="1"/>
    <col min="15119" max="15360" width="9" style="114"/>
    <col min="15361" max="15361" width="4.125" style="114" customWidth="1"/>
    <col min="15362" max="15362" width="6.375" style="114" customWidth="1"/>
    <col min="15363" max="15363" width="36" style="114" customWidth="1"/>
    <col min="15364" max="15364" width="4.75" style="114" customWidth="1"/>
    <col min="15365" max="15365" width="20" style="114" customWidth="1"/>
    <col min="15366" max="15366" width="9.75" style="114" customWidth="1"/>
    <col min="15367" max="15367" width="46.375" style="114" customWidth="1"/>
    <col min="15368" max="15368" width="6.375" style="114" customWidth="1"/>
    <col min="15369" max="15369" width="36" style="114" customWidth="1"/>
    <col min="15370" max="15370" width="4.75" style="114" customWidth="1"/>
    <col min="15371" max="15371" width="20" style="114" customWidth="1"/>
    <col min="15372" max="15372" width="9.75" style="114" customWidth="1"/>
    <col min="15373" max="15374" width="41.875" style="114" customWidth="1"/>
    <col min="15375" max="15616" width="9" style="114"/>
    <col min="15617" max="15617" width="4.125" style="114" customWidth="1"/>
    <col min="15618" max="15618" width="6.375" style="114" customWidth="1"/>
    <col min="15619" max="15619" width="36" style="114" customWidth="1"/>
    <col min="15620" max="15620" width="4.75" style="114" customWidth="1"/>
    <col min="15621" max="15621" width="20" style="114" customWidth="1"/>
    <col min="15622" max="15622" width="9.75" style="114" customWidth="1"/>
    <col min="15623" max="15623" width="46.375" style="114" customWidth="1"/>
    <col min="15624" max="15624" width="6.375" style="114" customWidth="1"/>
    <col min="15625" max="15625" width="36" style="114" customWidth="1"/>
    <col min="15626" max="15626" width="4.75" style="114" customWidth="1"/>
    <col min="15627" max="15627" width="20" style="114" customWidth="1"/>
    <col min="15628" max="15628" width="9.75" style="114" customWidth="1"/>
    <col min="15629" max="15630" width="41.875" style="114" customWidth="1"/>
    <col min="15631" max="15872" width="9" style="114"/>
    <col min="15873" max="15873" width="4.125" style="114" customWidth="1"/>
    <col min="15874" max="15874" width="6.375" style="114" customWidth="1"/>
    <col min="15875" max="15875" width="36" style="114" customWidth="1"/>
    <col min="15876" max="15876" width="4.75" style="114" customWidth="1"/>
    <col min="15877" max="15877" width="20" style="114" customWidth="1"/>
    <col min="15878" max="15878" width="9.75" style="114" customWidth="1"/>
    <col min="15879" max="15879" width="46.375" style="114" customWidth="1"/>
    <col min="15880" max="15880" width="6.375" style="114" customWidth="1"/>
    <col min="15881" max="15881" width="36" style="114" customWidth="1"/>
    <col min="15882" max="15882" width="4.75" style="114" customWidth="1"/>
    <col min="15883" max="15883" width="20" style="114" customWidth="1"/>
    <col min="15884" max="15884" width="9.75" style="114" customWidth="1"/>
    <col min="15885" max="15886" width="41.875" style="114" customWidth="1"/>
    <col min="15887" max="16128" width="9" style="114"/>
    <col min="16129" max="16129" width="4.125" style="114" customWidth="1"/>
    <col min="16130" max="16130" width="6.375" style="114" customWidth="1"/>
    <col min="16131" max="16131" width="36" style="114" customWidth="1"/>
    <col min="16132" max="16132" width="4.75" style="114" customWidth="1"/>
    <col min="16133" max="16133" width="20" style="114" customWidth="1"/>
    <col min="16134" max="16134" width="9.75" style="114" customWidth="1"/>
    <col min="16135" max="16135" width="46.375" style="114" customWidth="1"/>
    <col min="16136" max="16136" width="6.375" style="114" customWidth="1"/>
    <col min="16137" max="16137" width="36" style="114" customWidth="1"/>
    <col min="16138" max="16138" width="4.75" style="114" customWidth="1"/>
    <col min="16139" max="16139" width="20" style="114" customWidth="1"/>
    <col min="16140" max="16140" width="9.75" style="114" customWidth="1"/>
    <col min="16141" max="16142" width="41.875" style="114" customWidth="1"/>
    <col min="16143" max="16384" width="9" style="114"/>
  </cols>
  <sheetData>
    <row r="1" spans="1:13" ht="15.75" customHeight="1"/>
    <row r="2" spans="1:13" s="134" customFormat="1" ht="19.5" customHeight="1">
      <c r="A2" s="133" t="s">
        <v>5869</v>
      </c>
    </row>
    <row r="3" spans="1:13" ht="9.9499999999999993" customHeight="1"/>
    <row r="4" spans="1:13" ht="17.25">
      <c r="A4" s="135" t="s">
        <v>1631</v>
      </c>
      <c r="B4" s="136"/>
      <c r="E4" s="137"/>
    </row>
    <row r="5" spans="1:13" ht="50.1" customHeight="1">
      <c r="A5" s="191"/>
      <c r="B5" s="3283" t="s">
        <v>5960</v>
      </c>
      <c r="C5" s="3283"/>
      <c r="D5" s="3283"/>
      <c r="E5" s="3283"/>
      <c r="F5" s="3283"/>
      <c r="G5" s="3283"/>
    </row>
    <row r="6" spans="1:13" ht="15" thickBot="1">
      <c r="B6" s="192"/>
      <c r="C6" s="192"/>
      <c r="D6" s="192"/>
      <c r="E6" s="192"/>
      <c r="F6" s="192"/>
      <c r="G6" s="192"/>
    </row>
    <row r="7" spans="1:13" ht="27.95" customHeight="1">
      <c r="A7" s="3284" t="s">
        <v>3866</v>
      </c>
      <c r="B7" s="3286" t="s">
        <v>3867</v>
      </c>
      <c r="C7" s="3287"/>
      <c r="D7" s="3288" t="s">
        <v>2163</v>
      </c>
      <c r="E7" s="3290" t="s">
        <v>1426</v>
      </c>
      <c r="F7" s="3290" t="s">
        <v>3766</v>
      </c>
      <c r="G7" s="3281" t="s">
        <v>4038</v>
      </c>
    </row>
    <row r="8" spans="1:13" ht="27.95" customHeight="1">
      <c r="A8" s="3285"/>
      <c r="B8" s="138" t="s">
        <v>3961</v>
      </c>
      <c r="C8" s="132" t="s">
        <v>3868</v>
      </c>
      <c r="D8" s="3289"/>
      <c r="E8" s="3291"/>
      <c r="F8" s="3291"/>
      <c r="G8" s="3282"/>
    </row>
    <row r="9" spans="1:13" ht="26.45" customHeight="1">
      <c r="A9" s="139" t="s">
        <v>5870</v>
      </c>
      <c r="B9" s="193">
        <v>7455</v>
      </c>
      <c r="C9" s="194" t="s">
        <v>5871</v>
      </c>
      <c r="D9" s="195" t="s">
        <v>5872</v>
      </c>
      <c r="E9" s="214" t="s">
        <v>5954</v>
      </c>
      <c r="F9" s="197">
        <v>45159</v>
      </c>
      <c r="G9" s="198" t="s">
        <v>5873</v>
      </c>
    </row>
    <row r="10" spans="1:13" ht="26.45" customHeight="1">
      <c r="A10" s="139" t="s">
        <v>4801</v>
      </c>
      <c r="B10" s="199">
        <v>1243</v>
      </c>
      <c r="C10" s="200" t="s">
        <v>5874</v>
      </c>
      <c r="D10" s="195" t="s">
        <v>4801</v>
      </c>
      <c r="E10" s="196" t="s">
        <v>4801</v>
      </c>
      <c r="F10" s="197">
        <v>45382</v>
      </c>
      <c r="G10" s="198" t="s">
        <v>5875</v>
      </c>
    </row>
    <row r="11" spans="1:13" ht="27.75" hidden="1" customHeight="1">
      <c r="A11" s="139" t="s">
        <v>4801</v>
      </c>
      <c r="B11" s="199"/>
      <c r="C11" s="200" t="s">
        <v>5889</v>
      </c>
      <c r="D11" s="195" t="s">
        <v>4801</v>
      </c>
      <c r="E11" s="196" t="s">
        <v>4801</v>
      </c>
      <c r="F11" s="213" t="s">
        <v>5901</v>
      </c>
      <c r="G11" s="198" t="s">
        <v>5890</v>
      </c>
    </row>
    <row r="12" spans="1:13" ht="26.45" customHeight="1">
      <c r="A12" s="139" t="s">
        <v>5876</v>
      </c>
      <c r="B12" s="199">
        <v>475</v>
      </c>
      <c r="C12" s="200" t="s">
        <v>5877</v>
      </c>
      <c r="D12" s="195" t="s">
        <v>5878</v>
      </c>
      <c r="E12" s="196" t="s">
        <v>5879</v>
      </c>
      <c r="F12" s="197">
        <v>45383</v>
      </c>
      <c r="G12" s="198" t="s">
        <v>5880</v>
      </c>
    </row>
    <row r="13" spans="1:13" ht="26.45" customHeight="1">
      <c r="A13" s="139" t="s">
        <v>5881</v>
      </c>
      <c r="B13" s="199">
        <v>1841</v>
      </c>
      <c r="C13" s="200" t="s">
        <v>5882</v>
      </c>
      <c r="D13" s="195" t="s">
        <v>5872</v>
      </c>
      <c r="E13" s="196" t="s">
        <v>5883</v>
      </c>
      <c r="F13" s="196" t="s">
        <v>4801</v>
      </c>
      <c r="G13" s="198" t="s">
        <v>5884</v>
      </c>
    </row>
    <row r="14" spans="1:13" ht="26.25" customHeight="1" thickBot="1">
      <c r="A14" s="140" t="s">
        <v>5885</v>
      </c>
      <c r="B14" s="201">
        <v>2015</v>
      </c>
      <c r="C14" s="202" t="s">
        <v>5736</v>
      </c>
      <c r="D14" s="203" t="s">
        <v>51</v>
      </c>
      <c r="E14" s="215" t="s">
        <v>5955</v>
      </c>
      <c r="F14" s="204" t="s">
        <v>4801</v>
      </c>
      <c r="G14" s="205" t="s">
        <v>5886</v>
      </c>
    </row>
    <row r="15" spans="1:13" ht="20.100000000000001" customHeight="1">
      <c r="A15" s="206"/>
      <c r="B15" s="207"/>
      <c r="C15" s="208"/>
      <c r="D15" s="206"/>
      <c r="E15" s="206"/>
      <c r="F15" s="206"/>
      <c r="I15" s="206"/>
      <c r="J15" s="206"/>
      <c r="K15" s="206"/>
      <c r="L15" s="206"/>
      <c r="M15" s="206"/>
    </row>
    <row r="16" spans="1:13" ht="20.100000000000001" customHeight="1" thickBot="1">
      <c r="A16" s="190" t="s">
        <v>3869</v>
      </c>
      <c r="B16" s="209"/>
      <c r="C16" s="210"/>
      <c r="D16" s="141"/>
      <c r="E16" s="211"/>
      <c r="F16" s="142"/>
      <c r="G16" s="142"/>
      <c r="I16" s="206"/>
      <c r="J16" s="206"/>
      <c r="K16" s="206"/>
      <c r="L16" s="206"/>
      <c r="M16" s="206"/>
    </row>
    <row r="17" spans="1:13" ht="27" customHeight="1">
      <c r="A17" s="3284" t="s">
        <v>3866</v>
      </c>
      <c r="B17" s="3286" t="s">
        <v>3867</v>
      </c>
      <c r="C17" s="3287"/>
      <c r="D17" s="3288" t="s">
        <v>2163</v>
      </c>
      <c r="E17" s="3290" t="s">
        <v>3870</v>
      </c>
      <c r="F17" s="3290" t="s">
        <v>3766</v>
      </c>
      <c r="G17" s="3281" t="s">
        <v>4038</v>
      </c>
      <c r="I17" s="206"/>
      <c r="J17" s="206"/>
      <c r="K17" s="206"/>
      <c r="L17" s="206"/>
      <c r="M17" s="206"/>
    </row>
    <row r="18" spans="1:13" ht="27" customHeight="1">
      <c r="A18" s="3285"/>
      <c r="B18" s="143" t="s">
        <v>3961</v>
      </c>
      <c r="C18" s="144" t="s">
        <v>3445</v>
      </c>
      <c r="D18" s="3289"/>
      <c r="E18" s="3291"/>
      <c r="F18" s="3291"/>
      <c r="G18" s="3282"/>
      <c r="I18" s="206"/>
      <c r="J18" s="206"/>
      <c r="K18" s="206"/>
      <c r="L18" s="206"/>
      <c r="M18" s="206"/>
    </row>
    <row r="19" spans="1:13" ht="27" customHeight="1">
      <c r="A19" s="216" t="s">
        <v>5942</v>
      </c>
      <c r="B19" s="217"/>
      <c r="C19" s="218" t="s">
        <v>5943</v>
      </c>
      <c r="D19" s="219" t="s">
        <v>5944</v>
      </c>
      <c r="E19" s="214" t="s">
        <v>5959</v>
      </c>
      <c r="F19" s="220">
        <v>45382</v>
      </c>
      <c r="G19" s="221" t="s">
        <v>5945</v>
      </c>
      <c r="I19" s="206"/>
      <c r="J19" s="206"/>
      <c r="K19" s="206"/>
      <c r="L19" s="206"/>
      <c r="M19" s="206"/>
    </row>
    <row r="20" spans="1:13" ht="27" customHeight="1">
      <c r="A20" s="222" t="s">
        <v>5953</v>
      </c>
      <c r="B20" s="223"/>
      <c r="C20" s="224" t="s">
        <v>5943</v>
      </c>
      <c r="D20" s="225" t="s">
        <v>5953</v>
      </c>
      <c r="E20" s="226" t="s">
        <v>5956</v>
      </c>
      <c r="F20" s="227">
        <v>45383</v>
      </c>
      <c r="G20" s="228" t="s">
        <v>5946</v>
      </c>
      <c r="I20" s="206"/>
      <c r="J20" s="206"/>
      <c r="K20" s="206"/>
      <c r="L20" s="206"/>
      <c r="M20" s="206"/>
    </row>
    <row r="21" spans="1:13" ht="27" customHeight="1">
      <c r="A21" s="222" t="s">
        <v>5953</v>
      </c>
      <c r="B21" s="223"/>
      <c r="C21" s="224" t="s">
        <v>5947</v>
      </c>
      <c r="D21" s="225" t="s">
        <v>5953</v>
      </c>
      <c r="E21" s="226" t="s">
        <v>5959</v>
      </c>
      <c r="F21" s="227">
        <v>45382</v>
      </c>
      <c r="G21" s="228" t="s">
        <v>5948</v>
      </c>
      <c r="I21" s="206"/>
      <c r="J21" s="206"/>
      <c r="K21" s="206"/>
      <c r="L21" s="206"/>
      <c r="M21" s="206"/>
    </row>
    <row r="22" spans="1:13" ht="27" customHeight="1">
      <c r="A22" s="222" t="s">
        <v>5953</v>
      </c>
      <c r="B22" s="223"/>
      <c r="C22" s="224" t="s">
        <v>5949</v>
      </c>
      <c r="D22" s="225" t="s">
        <v>5953</v>
      </c>
      <c r="E22" s="226" t="s">
        <v>5957</v>
      </c>
      <c r="F22" s="227">
        <v>45382</v>
      </c>
      <c r="G22" s="228" t="s">
        <v>5950</v>
      </c>
      <c r="I22" s="206"/>
      <c r="J22" s="206"/>
      <c r="K22" s="206"/>
      <c r="L22" s="206"/>
      <c r="M22" s="206"/>
    </row>
    <row r="23" spans="1:13" ht="27" customHeight="1">
      <c r="A23" s="222" t="s">
        <v>5953</v>
      </c>
      <c r="B23" s="223"/>
      <c r="C23" s="224" t="s">
        <v>5951</v>
      </c>
      <c r="D23" s="225" t="s">
        <v>5953</v>
      </c>
      <c r="E23" s="226" t="s">
        <v>5957</v>
      </c>
      <c r="F23" s="227">
        <v>45382</v>
      </c>
      <c r="G23" s="228" t="s">
        <v>5950</v>
      </c>
      <c r="I23" s="206"/>
      <c r="J23" s="206"/>
      <c r="K23" s="206"/>
      <c r="L23" s="206"/>
      <c r="M23" s="206"/>
    </row>
    <row r="24" spans="1:13" ht="27" customHeight="1">
      <c r="A24" s="222" t="s">
        <v>5953</v>
      </c>
      <c r="B24" s="223"/>
      <c r="C24" s="224" t="s">
        <v>5952</v>
      </c>
      <c r="D24" s="225" t="s">
        <v>5953</v>
      </c>
      <c r="E24" s="226" t="s">
        <v>5957</v>
      </c>
      <c r="F24" s="227">
        <v>45382</v>
      </c>
      <c r="G24" s="228" t="s">
        <v>5950</v>
      </c>
      <c r="I24" s="206"/>
      <c r="J24" s="206"/>
      <c r="K24" s="206"/>
      <c r="L24" s="206"/>
      <c r="M24" s="206"/>
    </row>
    <row r="25" spans="1:13" ht="26.45" customHeight="1" thickBot="1">
      <c r="A25" s="229" t="s">
        <v>5953</v>
      </c>
      <c r="B25" s="201">
        <v>1612</v>
      </c>
      <c r="C25" s="230" t="s">
        <v>5887</v>
      </c>
      <c r="D25" s="203" t="s">
        <v>5872</v>
      </c>
      <c r="E25" s="215" t="s">
        <v>5958</v>
      </c>
      <c r="F25" s="231">
        <v>45383</v>
      </c>
      <c r="G25" s="232" t="s">
        <v>5888</v>
      </c>
      <c r="H25" s="212"/>
      <c r="I25" s="206"/>
      <c r="K25" s="206"/>
      <c r="L25" s="206"/>
      <c r="M25" s="206"/>
    </row>
  </sheetData>
  <mergeCells count="13">
    <mergeCell ref="G17:G18"/>
    <mergeCell ref="B5:G5"/>
    <mergeCell ref="A7:A8"/>
    <mergeCell ref="B7:C7"/>
    <mergeCell ref="D7:D8"/>
    <mergeCell ref="E7:E8"/>
    <mergeCell ref="F7:F8"/>
    <mergeCell ref="G7:G8"/>
    <mergeCell ref="A17:A18"/>
    <mergeCell ref="B17:C17"/>
    <mergeCell ref="D17:D18"/>
    <mergeCell ref="E17:E18"/>
    <mergeCell ref="F17:F18"/>
  </mergeCells>
  <phoneticPr fontId="2"/>
  <pageMargins left="0.7" right="0.7" top="0.75" bottom="0.75" header="0.3" footer="0.3"/>
  <pageSetup paperSize="9" scale="66" orientation="portrait" r:id="rId1"/>
  <headerFooter>
    <oddFooter>&amp;C8</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AQ59"/>
  <sheetViews>
    <sheetView showGridLines="0" view="pageBreakPreview" zoomScale="80" zoomScaleNormal="100" zoomScaleSheetLayoutView="80" workbookViewId="0">
      <pane xSplit="4" ySplit="6" topLeftCell="E43" activePane="bottomRight" state="frozen"/>
      <selection activeCell="AO22" sqref="AO22"/>
      <selection pane="topRight" activeCell="AO22" sqref="AO22"/>
      <selection pane="bottomLeft" activeCell="AO22" sqref="AO22"/>
      <selection pane="bottomRight" activeCell="N14" sqref="N14"/>
    </sheetView>
  </sheetViews>
  <sheetFormatPr defaultColWidth="9" defaultRowHeight="13.5"/>
  <cols>
    <col min="1" max="1" width="1.875" style="246" customWidth="1"/>
    <col min="2" max="2" width="0.625" style="246" customWidth="1"/>
    <col min="3" max="3" width="13.875" style="246" customWidth="1"/>
    <col min="4" max="4" width="2.5" style="246" customWidth="1"/>
    <col min="5" max="7" width="8.375" style="246" customWidth="1"/>
    <col min="8" max="19" width="7.375" style="246" customWidth="1"/>
    <col min="20" max="20" width="2.375" style="246" customWidth="1"/>
    <col min="21" max="21" width="0.75" style="246" customWidth="1"/>
    <col min="22" max="31" width="7.375" style="246" customWidth="1"/>
    <col min="32" max="40" width="6.625" style="246" customWidth="1"/>
    <col min="41" max="41" width="9" style="246" customWidth="1"/>
    <col min="42" max="43" width="9" style="246"/>
    <col min="44" max="16384" width="9" style="9"/>
  </cols>
  <sheetData>
    <row r="1" spans="1:43" ht="15.75" customHeight="1">
      <c r="A1" s="1209"/>
      <c r="B1" s="1203"/>
      <c r="C1" s="1203"/>
      <c r="D1" s="1203"/>
      <c r="AN1" s="511"/>
    </row>
    <row r="2" spans="1:43" ht="22.5" customHeight="1">
      <c r="A2" s="1208" t="s">
        <v>2639</v>
      </c>
      <c r="B2" s="312"/>
      <c r="C2" s="312"/>
      <c r="D2" s="312"/>
    </row>
    <row r="3" spans="1:43" s="103" customFormat="1" ht="20.45" customHeight="1">
      <c r="A3" s="3442" t="s">
        <v>2068</v>
      </c>
      <c r="B3" s="3302"/>
      <c r="C3" s="3302"/>
      <c r="D3" s="3303"/>
      <c r="E3" s="4340" t="s">
        <v>3053</v>
      </c>
      <c r="F3" s="4252"/>
      <c r="G3" s="4252"/>
      <c r="H3" s="4252"/>
      <c r="I3" s="4252"/>
      <c r="J3" s="4252"/>
      <c r="K3" s="4252"/>
      <c r="L3" s="4252"/>
      <c r="M3" s="4252"/>
      <c r="N3" s="4252"/>
      <c r="O3" s="4252"/>
      <c r="P3" s="4252"/>
      <c r="Q3" s="4252"/>
      <c r="R3" s="4252"/>
      <c r="S3" s="4252"/>
      <c r="T3" s="4073"/>
      <c r="U3" s="4073"/>
      <c r="V3" s="4252"/>
      <c r="W3" s="4252"/>
      <c r="X3" s="4252"/>
      <c r="Y3" s="4252"/>
      <c r="Z3" s="4252"/>
      <c r="AA3" s="4252"/>
      <c r="AB3" s="4252"/>
      <c r="AC3" s="4252"/>
      <c r="AD3" s="4252"/>
      <c r="AE3" s="4341"/>
      <c r="AF3" s="3267" t="s">
        <v>2917</v>
      </c>
      <c r="AG3" s="3267"/>
      <c r="AH3" s="3267"/>
      <c r="AI3" s="3267"/>
      <c r="AJ3" s="3267"/>
      <c r="AK3" s="3267"/>
      <c r="AL3" s="3267"/>
      <c r="AM3" s="3267"/>
      <c r="AN3" s="3271"/>
      <c r="AO3" s="320"/>
      <c r="AP3" s="320"/>
      <c r="AQ3" s="320"/>
    </row>
    <row r="4" spans="1:43" s="103" customFormat="1" ht="20.45" customHeight="1">
      <c r="A4" s="3443"/>
      <c r="B4" s="3444"/>
      <c r="C4" s="3444"/>
      <c r="D4" s="3445"/>
      <c r="E4" s="3962" t="s">
        <v>1239</v>
      </c>
      <c r="F4" s="3963"/>
      <c r="G4" s="4322"/>
      <c r="H4" s="3963" t="s">
        <v>475</v>
      </c>
      <c r="I4" s="4228"/>
      <c r="J4" s="3962" t="s">
        <v>1202</v>
      </c>
      <c r="K4" s="4228"/>
      <c r="L4" s="3962" t="s">
        <v>221</v>
      </c>
      <c r="M4" s="4228"/>
      <c r="N4" s="3962" t="s">
        <v>882</v>
      </c>
      <c r="O4" s="4228"/>
      <c r="P4" s="3962" t="s">
        <v>1198</v>
      </c>
      <c r="Q4" s="4228"/>
      <c r="R4" s="3962" t="s">
        <v>2939</v>
      </c>
      <c r="S4" s="4228"/>
      <c r="T4" s="273"/>
      <c r="U4" s="273"/>
      <c r="V4" s="3962" t="s">
        <v>2640</v>
      </c>
      <c r="W4" s="4228"/>
      <c r="X4" s="3962" t="s">
        <v>1197</v>
      </c>
      <c r="Y4" s="4228"/>
      <c r="Z4" s="4335" t="s">
        <v>2940</v>
      </c>
      <c r="AA4" s="4336"/>
      <c r="AB4" s="4335" t="s">
        <v>1732</v>
      </c>
      <c r="AC4" s="4336"/>
      <c r="AD4" s="3962" t="s">
        <v>2941</v>
      </c>
      <c r="AE4" s="4322"/>
      <c r="AF4" s="3963" t="s">
        <v>1239</v>
      </c>
      <c r="AG4" s="3963"/>
      <c r="AH4" s="4228"/>
      <c r="AI4" s="4339" t="s">
        <v>1685</v>
      </c>
      <c r="AJ4" s="4339"/>
      <c r="AK4" s="4339"/>
      <c r="AL4" s="4339"/>
      <c r="AM4" s="3962" t="s">
        <v>1676</v>
      </c>
      <c r="AN4" s="4326"/>
      <c r="AO4" s="320"/>
      <c r="AP4" s="320"/>
      <c r="AQ4" s="320"/>
    </row>
    <row r="5" spans="1:43" s="103" customFormat="1" ht="20.45" customHeight="1">
      <c r="A5" s="3443"/>
      <c r="B5" s="3444"/>
      <c r="C5" s="3444"/>
      <c r="D5" s="3445"/>
      <c r="E5" s="3307"/>
      <c r="F5" s="3304"/>
      <c r="G5" s="4323"/>
      <c r="H5" s="3304"/>
      <c r="I5" s="3305"/>
      <c r="J5" s="3307"/>
      <c r="K5" s="3305"/>
      <c r="L5" s="3307"/>
      <c r="M5" s="3305"/>
      <c r="N5" s="3307"/>
      <c r="O5" s="3305"/>
      <c r="P5" s="3307"/>
      <c r="Q5" s="3305"/>
      <c r="R5" s="3307"/>
      <c r="S5" s="3305"/>
      <c r="T5" s="273"/>
      <c r="U5" s="273"/>
      <c r="V5" s="3307"/>
      <c r="W5" s="3305"/>
      <c r="X5" s="3307"/>
      <c r="Y5" s="3305"/>
      <c r="Z5" s="4337"/>
      <c r="AA5" s="4338"/>
      <c r="AB5" s="4337"/>
      <c r="AC5" s="4338"/>
      <c r="AD5" s="3307"/>
      <c r="AE5" s="4323"/>
      <c r="AF5" s="3304"/>
      <c r="AG5" s="3304"/>
      <c r="AH5" s="3305"/>
      <c r="AI5" s="4339" t="s">
        <v>2948</v>
      </c>
      <c r="AJ5" s="4339"/>
      <c r="AK5" s="3313" t="s">
        <v>1686</v>
      </c>
      <c r="AL5" s="3314"/>
      <c r="AM5" s="3307"/>
      <c r="AN5" s="4327"/>
      <c r="AO5" s="320"/>
      <c r="AP5" s="320"/>
      <c r="AQ5" s="320"/>
    </row>
    <row r="6" spans="1:43" s="103" customFormat="1" ht="20.45" customHeight="1">
      <c r="A6" s="3446"/>
      <c r="B6" s="3304"/>
      <c r="C6" s="3304"/>
      <c r="D6" s="3305"/>
      <c r="E6" s="1141" t="s">
        <v>1239</v>
      </c>
      <c r="F6" s="723" t="s">
        <v>2918</v>
      </c>
      <c r="G6" s="1077" t="s">
        <v>2920</v>
      </c>
      <c r="H6" s="1079" t="s">
        <v>2918</v>
      </c>
      <c r="I6" s="724" t="s">
        <v>2920</v>
      </c>
      <c r="J6" s="723" t="s">
        <v>2918</v>
      </c>
      <c r="K6" s="1080" t="s">
        <v>2920</v>
      </c>
      <c r="L6" s="1078" t="s">
        <v>2918</v>
      </c>
      <c r="M6" s="724" t="s">
        <v>2920</v>
      </c>
      <c r="N6" s="723" t="s">
        <v>2918</v>
      </c>
      <c r="O6" s="1080" t="s">
        <v>2920</v>
      </c>
      <c r="P6" s="1078" t="s">
        <v>2918</v>
      </c>
      <c r="Q6" s="724" t="s">
        <v>2920</v>
      </c>
      <c r="R6" s="723" t="s">
        <v>2918</v>
      </c>
      <c r="S6" s="1080" t="s">
        <v>2920</v>
      </c>
      <c r="T6" s="273"/>
      <c r="U6" s="273"/>
      <c r="V6" s="1078" t="s">
        <v>2918</v>
      </c>
      <c r="W6" s="724" t="s">
        <v>2920</v>
      </c>
      <c r="X6" s="723" t="s">
        <v>2918</v>
      </c>
      <c r="Y6" s="1080" t="s">
        <v>2920</v>
      </c>
      <c r="Z6" s="1078" t="s">
        <v>2918</v>
      </c>
      <c r="AA6" s="724" t="s">
        <v>2920</v>
      </c>
      <c r="AB6" s="723" t="s">
        <v>2918</v>
      </c>
      <c r="AC6" s="1080" t="s">
        <v>2920</v>
      </c>
      <c r="AD6" s="1078" t="s">
        <v>2918</v>
      </c>
      <c r="AE6" s="721" t="s">
        <v>2920</v>
      </c>
      <c r="AF6" s="724" t="s">
        <v>1239</v>
      </c>
      <c r="AG6" s="723" t="s">
        <v>2918</v>
      </c>
      <c r="AH6" s="1080" t="s">
        <v>2920</v>
      </c>
      <c r="AI6" s="1078" t="s">
        <v>2918</v>
      </c>
      <c r="AJ6" s="724" t="s">
        <v>2920</v>
      </c>
      <c r="AK6" s="723" t="s">
        <v>2918</v>
      </c>
      <c r="AL6" s="1080" t="s">
        <v>2920</v>
      </c>
      <c r="AM6" s="1078" t="s">
        <v>2918</v>
      </c>
      <c r="AN6" s="726" t="s">
        <v>2920</v>
      </c>
      <c r="AO6" s="320"/>
      <c r="AP6" s="320"/>
      <c r="AQ6" s="320"/>
    </row>
    <row r="7" spans="1:43" s="102" customFormat="1" ht="20.45" customHeight="1">
      <c r="A7" s="1213"/>
      <c r="B7" s="4330" t="s">
        <v>786</v>
      </c>
      <c r="C7" s="4330"/>
      <c r="D7" s="1058"/>
      <c r="E7" s="830">
        <f t="shared" ref="E7:S7" si="0">E8+E19</f>
        <v>4252</v>
      </c>
      <c r="F7" s="830">
        <f t="shared" si="0"/>
        <v>1431</v>
      </c>
      <c r="G7" s="1016">
        <f t="shared" si="0"/>
        <v>2821</v>
      </c>
      <c r="H7" s="1294">
        <f t="shared" si="0"/>
        <v>210</v>
      </c>
      <c r="I7" s="1062">
        <f t="shared" si="0"/>
        <v>39</v>
      </c>
      <c r="J7" s="830">
        <f t="shared" si="0"/>
        <v>0</v>
      </c>
      <c r="K7" s="1295">
        <f t="shared" si="0"/>
        <v>0</v>
      </c>
      <c r="L7" s="1296">
        <f t="shared" si="0"/>
        <v>204</v>
      </c>
      <c r="M7" s="1062">
        <f t="shared" si="0"/>
        <v>51</v>
      </c>
      <c r="N7" s="830">
        <f t="shared" si="0"/>
        <v>0</v>
      </c>
      <c r="O7" s="1295">
        <f t="shared" si="0"/>
        <v>0</v>
      </c>
      <c r="P7" s="1296">
        <f t="shared" si="0"/>
        <v>0</v>
      </c>
      <c r="Q7" s="1062">
        <f t="shared" si="0"/>
        <v>0</v>
      </c>
      <c r="R7" s="830">
        <f t="shared" si="0"/>
        <v>874</v>
      </c>
      <c r="S7" s="1295">
        <f t="shared" si="0"/>
        <v>2134</v>
      </c>
      <c r="T7" s="1066"/>
      <c r="U7" s="1066"/>
      <c r="V7" s="1296">
        <f t="shared" ref="V7:AN7" si="1">V8+V19</f>
        <v>0</v>
      </c>
      <c r="W7" s="1062">
        <f t="shared" si="1"/>
        <v>0</v>
      </c>
      <c r="X7" s="830">
        <f t="shared" si="1"/>
        <v>0</v>
      </c>
      <c r="Y7" s="1295">
        <f t="shared" si="1"/>
        <v>231</v>
      </c>
      <c r="Z7" s="1296">
        <f t="shared" si="1"/>
        <v>0</v>
      </c>
      <c r="AA7" s="1062">
        <f t="shared" si="1"/>
        <v>39</v>
      </c>
      <c r="AB7" s="830">
        <f t="shared" si="1"/>
        <v>1</v>
      </c>
      <c r="AC7" s="1295">
        <f t="shared" si="1"/>
        <v>27</v>
      </c>
      <c r="AD7" s="1296">
        <f t="shared" si="1"/>
        <v>142</v>
      </c>
      <c r="AE7" s="1297">
        <f t="shared" si="1"/>
        <v>300</v>
      </c>
      <c r="AF7" s="1062">
        <f t="shared" si="1"/>
        <v>707</v>
      </c>
      <c r="AG7" s="830">
        <f t="shared" si="1"/>
        <v>294</v>
      </c>
      <c r="AH7" s="1295">
        <f t="shared" si="1"/>
        <v>413</v>
      </c>
      <c r="AI7" s="1296">
        <f t="shared" si="1"/>
        <v>74</v>
      </c>
      <c r="AJ7" s="1062">
        <f t="shared" si="1"/>
        <v>199</v>
      </c>
      <c r="AK7" s="830">
        <f t="shared" si="1"/>
        <v>1</v>
      </c>
      <c r="AL7" s="1295">
        <f t="shared" si="1"/>
        <v>25</v>
      </c>
      <c r="AM7" s="1296">
        <f t="shared" si="1"/>
        <v>219</v>
      </c>
      <c r="AN7" s="1298">
        <f t="shared" si="1"/>
        <v>189</v>
      </c>
      <c r="AO7" s="1299"/>
      <c r="AP7" s="1299"/>
      <c r="AQ7" s="1299"/>
    </row>
    <row r="8" spans="1:43" s="102" customFormat="1" ht="20.45" customHeight="1">
      <c r="A8" s="1225"/>
      <c r="B8" s="4150" t="s">
        <v>1538</v>
      </c>
      <c r="C8" s="4150"/>
      <c r="D8" s="1226"/>
      <c r="E8" s="474">
        <f t="shared" ref="E8:S8" si="2">SUM(E9:E18)</f>
        <v>3222</v>
      </c>
      <c r="F8" s="474">
        <f t="shared" si="2"/>
        <v>1042</v>
      </c>
      <c r="G8" s="476">
        <f t="shared" si="2"/>
        <v>2180</v>
      </c>
      <c r="H8" s="1300">
        <f>SUM(H9:H18)</f>
        <v>153</v>
      </c>
      <c r="I8" s="1069">
        <f t="shared" si="2"/>
        <v>27</v>
      </c>
      <c r="J8" s="474">
        <f t="shared" si="2"/>
        <v>0</v>
      </c>
      <c r="K8" s="1301">
        <f t="shared" si="2"/>
        <v>0</v>
      </c>
      <c r="L8" s="475">
        <f t="shared" si="2"/>
        <v>147</v>
      </c>
      <c r="M8" s="1069">
        <f t="shared" si="2"/>
        <v>36</v>
      </c>
      <c r="N8" s="474">
        <f t="shared" si="2"/>
        <v>0</v>
      </c>
      <c r="O8" s="1301">
        <f t="shared" si="2"/>
        <v>0</v>
      </c>
      <c r="P8" s="475">
        <f t="shared" si="2"/>
        <v>0</v>
      </c>
      <c r="Q8" s="1069">
        <f t="shared" si="2"/>
        <v>0</v>
      </c>
      <c r="R8" s="474">
        <f t="shared" si="2"/>
        <v>633</v>
      </c>
      <c r="S8" s="1301">
        <f t="shared" si="2"/>
        <v>1666</v>
      </c>
      <c r="T8" s="1066"/>
      <c r="U8" s="1066"/>
      <c r="V8" s="475">
        <f t="shared" ref="V8:AN8" si="3">SUM(V9:V18)</f>
        <v>0</v>
      </c>
      <c r="W8" s="1069">
        <f t="shared" si="3"/>
        <v>0</v>
      </c>
      <c r="X8" s="474">
        <f t="shared" si="3"/>
        <v>0</v>
      </c>
      <c r="Y8" s="1301">
        <f t="shared" si="3"/>
        <v>169</v>
      </c>
      <c r="Z8" s="475">
        <f t="shared" si="3"/>
        <v>0</v>
      </c>
      <c r="AA8" s="1069">
        <f t="shared" si="3"/>
        <v>28</v>
      </c>
      <c r="AB8" s="474">
        <f t="shared" si="3"/>
        <v>1</v>
      </c>
      <c r="AC8" s="1301">
        <f t="shared" si="3"/>
        <v>11</v>
      </c>
      <c r="AD8" s="475">
        <f t="shared" si="3"/>
        <v>108</v>
      </c>
      <c r="AE8" s="1302">
        <f t="shared" si="3"/>
        <v>243</v>
      </c>
      <c r="AF8" s="1069">
        <f t="shared" si="3"/>
        <v>472</v>
      </c>
      <c r="AG8" s="474">
        <f t="shared" si="3"/>
        <v>230</v>
      </c>
      <c r="AH8" s="1301">
        <f t="shared" si="3"/>
        <v>242</v>
      </c>
      <c r="AI8" s="475">
        <f t="shared" si="3"/>
        <v>53</v>
      </c>
      <c r="AJ8" s="1069">
        <f t="shared" si="3"/>
        <v>147</v>
      </c>
      <c r="AK8" s="474">
        <f t="shared" si="3"/>
        <v>1</v>
      </c>
      <c r="AL8" s="1301">
        <f t="shared" si="3"/>
        <v>23</v>
      </c>
      <c r="AM8" s="475">
        <f t="shared" si="3"/>
        <v>176</v>
      </c>
      <c r="AN8" s="1128">
        <f t="shared" si="3"/>
        <v>72</v>
      </c>
      <c r="AO8" s="1299"/>
      <c r="AP8" s="1299"/>
      <c r="AQ8" s="1299"/>
    </row>
    <row r="9" spans="1:43" s="103" customFormat="1" ht="20.45" customHeight="1">
      <c r="A9" s="1235"/>
      <c r="B9" s="1236"/>
      <c r="C9" s="274" t="s">
        <v>277</v>
      </c>
      <c r="D9" s="1237"/>
      <c r="E9" s="414">
        <f t="shared" ref="E9:E18" si="4">F9+G9</f>
        <v>851</v>
      </c>
      <c r="F9" s="414">
        <f t="shared" ref="F9:G18" si="5">H9+J9+L9+N9+P9+R9+V9+X9+Z9+AB9+AD9</f>
        <v>280</v>
      </c>
      <c r="G9" s="1064">
        <f t="shared" si="5"/>
        <v>571</v>
      </c>
      <c r="H9" s="1082">
        <v>35</v>
      </c>
      <c r="I9" s="501">
        <v>7</v>
      </c>
      <c r="J9" s="414">
        <v>0</v>
      </c>
      <c r="K9" s="415">
        <v>0</v>
      </c>
      <c r="L9" s="412">
        <v>35</v>
      </c>
      <c r="M9" s="501">
        <v>7</v>
      </c>
      <c r="N9" s="414">
        <v>0</v>
      </c>
      <c r="O9" s="415">
        <v>0</v>
      </c>
      <c r="P9" s="412">
        <v>0</v>
      </c>
      <c r="Q9" s="501">
        <v>0</v>
      </c>
      <c r="R9" s="414">
        <v>169</v>
      </c>
      <c r="S9" s="415">
        <v>462</v>
      </c>
      <c r="T9" s="501"/>
      <c r="U9" s="501">
        <v>0</v>
      </c>
      <c r="V9" s="412">
        <v>0</v>
      </c>
      <c r="W9" s="501">
        <v>0</v>
      </c>
      <c r="X9" s="414">
        <v>0</v>
      </c>
      <c r="Y9" s="415">
        <v>43</v>
      </c>
      <c r="Z9" s="412">
        <v>0</v>
      </c>
      <c r="AA9" s="501">
        <v>9</v>
      </c>
      <c r="AB9" s="414">
        <v>0</v>
      </c>
      <c r="AC9" s="415">
        <v>1</v>
      </c>
      <c r="AD9" s="412">
        <v>41</v>
      </c>
      <c r="AE9" s="1287">
        <v>42</v>
      </c>
      <c r="AF9" s="501">
        <f t="shared" ref="AF9:AF18" si="6">AG9+AH9</f>
        <v>139</v>
      </c>
      <c r="AG9" s="414">
        <v>91</v>
      </c>
      <c r="AH9" s="415">
        <v>48</v>
      </c>
      <c r="AI9" s="412">
        <v>13</v>
      </c>
      <c r="AJ9" s="501">
        <v>33</v>
      </c>
      <c r="AK9" s="414">
        <v>1</v>
      </c>
      <c r="AL9" s="415">
        <v>5</v>
      </c>
      <c r="AM9" s="412">
        <v>77</v>
      </c>
      <c r="AN9" s="375">
        <v>10</v>
      </c>
      <c r="AO9" s="320"/>
      <c r="AP9" s="320"/>
      <c r="AQ9" s="320"/>
    </row>
    <row r="10" spans="1:43" s="103" customFormat="1" ht="20.45" customHeight="1">
      <c r="A10" s="1235"/>
      <c r="B10" s="1236"/>
      <c r="C10" s="274" t="s">
        <v>1195</v>
      </c>
      <c r="D10" s="1237"/>
      <c r="E10" s="414">
        <f t="shared" si="4"/>
        <v>561</v>
      </c>
      <c r="F10" s="414">
        <f t="shared" si="5"/>
        <v>183</v>
      </c>
      <c r="G10" s="1064">
        <f t="shared" si="5"/>
        <v>378</v>
      </c>
      <c r="H10" s="1082">
        <v>27</v>
      </c>
      <c r="I10" s="501">
        <v>5</v>
      </c>
      <c r="J10" s="414">
        <v>0</v>
      </c>
      <c r="K10" s="415">
        <v>0</v>
      </c>
      <c r="L10" s="412">
        <v>26</v>
      </c>
      <c r="M10" s="501">
        <v>6</v>
      </c>
      <c r="N10" s="414">
        <v>0</v>
      </c>
      <c r="O10" s="415">
        <v>0</v>
      </c>
      <c r="P10" s="412">
        <v>0</v>
      </c>
      <c r="Q10" s="501">
        <v>0</v>
      </c>
      <c r="R10" s="414">
        <v>106</v>
      </c>
      <c r="S10" s="415">
        <v>272</v>
      </c>
      <c r="T10" s="501"/>
      <c r="U10" s="501">
        <v>0</v>
      </c>
      <c r="V10" s="412">
        <v>0</v>
      </c>
      <c r="W10" s="501">
        <v>0</v>
      </c>
      <c r="X10" s="414">
        <v>0</v>
      </c>
      <c r="Y10" s="415">
        <v>29</v>
      </c>
      <c r="Z10" s="412">
        <v>0</v>
      </c>
      <c r="AA10" s="501">
        <v>4</v>
      </c>
      <c r="AB10" s="414">
        <v>0</v>
      </c>
      <c r="AC10" s="415">
        <v>1</v>
      </c>
      <c r="AD10" s="412">
        <v>24</v>
      </c>
      <c r="AE10" s="1287">
        <v>61</v>
      </c>
      <c r="AF10" s="501">
        <f t="shared" si="6"/>
        <v>75</v>
      </c>
      <c r="AG10" s="414">
        <v>37</v>
      </c>
      <c r="AH10" s="415">
        <v>38</v>
      </c>
      <c r="AI10" s="412">
        <v>10</v>
      </c>
      <c r="AJ10" s="501">
        <v>29</v>
      </c>
      <c r="AK10" s="414">
        <v>0</v>
      </c>
      <c r="AL10" s="415">
        <v>4</v>
      </c>
      <c r="AM10" s="412">
        <v>27</v>
      </c>
      <c r="AN10" s="375">
        <v>5</v>
      </c>
      <c r="AO10" s="320"/>
      <c r="AP10" s="320"/>
      <c r="AQ10" s="320"/>
    </row>
    <row r="11" spans="1:43" s="103" customFormat="1" ht="20.45" customHeight="1">
      <c r="A11" s="1235"/>
      <c r="B11" s="1236"/>
      <c r="C11" s="274" t="s">
        <v>666</v>
      </c>
      <c r="D11" s="1237"/>
      <c r="E11" s="414">
        <f t="shared" si="4"/>
        <v>724</v>
      </c>
      <c r="F11" s="414">
        <f t="shared" si="5"/>
        <v>221</v>
      </c>
      <c r="G11" s="1064">
        <f t="shared" si="5"/>
        <v>503</v>
      </c>
      <c r="H11" s="1082">
        <v>36</v>
      </c>
      <c r="I11" s="501">
        <v>5</v>
      </c>
      <c r="J11" s="414">
        <v>0</v>
      </c>
      <c r="K11" s="415">
        <v>0</v>
      </c>
      <c r="L11" s="412">
        <v>31</v>
      </c>
      <c r="M11" s="501">
        <v>11</v>
      </c>
      <c r="N11" s="414">
        <v>0</v>
      </c>
      <c r="O11" s="415">
        <v>0</v>
      </c>
      <c r="P11" s="412">
        <v>0</v>
      </c>
      <c r="Q11" s="501">
        <v>0</v>
      </c>
      <c r="R11" s="414">
        <v>132</v>
      </c>
      <c r="S11" s="415">
        <v>391</v>
      </c>
      <c r="T11" s="501"/>
      <c r="U11" s="501">
        <v>0</v>
      </c>
      <c r="V11" s="412">
        <v>0</v>
      </c>
      <c r="W11" s="501">
        <v>0</v>
      </c>
      <c r="X11" s="414">
        <v>0</v>
      </c>
      <c r="Y11" s="415">
        <v>38</v>
      </c>
      <c r="Z11" s="412">
        <v>0</v>
      </c>
      <c r="AA11" s="501">
        <v>4</v>
      </c>
      <c r="AB11" s="414">
        <v>1</v>
      </c>
      <c r="AC11" s="415">
        <v>4</v>
      </c>
      <c r="AD11" s="412">
        <v>21</v>
      </c>
      <c r="AE11" s="1287">
        <v>50</v>
      </c>
      <c r="AF11" s="501">
        <f t="shared" si="6"/>
        <v>78</v>
      </c>
      <c r="AG11" s="414">
        <v>30</v>
      </c>
      <c r="AH11" s="415">
        <v>48</v>
      </c>
      <c r="AI11" s="412">
        <v>12</v>
      </c>
      <c r="AJ11" s="501">
        <v>34</v>
      </c>
      <c r="AK11" s="414">
        <v>0</v>
      </c>
      <c r="AL11" s="415">
        <v>6</v>
      </c>
      <c r="AM11" s="412">
        <v>18</v>
      </c>
      <c r="AN11" s="375">
        <v>8</v>
      </c>
      <c r="AO11" s="320"/>
      <c r="AP11" s="320"/>
      <c r="AQ11" s="320"/>
    </row>
    <row r="12" spans="1:43" s="103" customFormat="1" ht="20.45" customHeight="1">
      <c r="A12" s="1235"/>
      <c r="B12" s="1236"/>
      <c r="C12" s="274" t="s">
        <v>1541</v>
      </c>
      <c r="D12" s="1237"/>
      <c r="E12" s="414">
        <f t="shared" si="4"/>
        <v>88</v>
      </c>
      <c r="F12" s="414">
        <f t="shared" si="5"/>
        <v>26</v>
      </c>
      <c r="G12" s="1064">
        <f t="shared" si="5"/>
        <v>62</v>
      </c>
      <c r="H12" s="1082">
        <v>4</v>
      </c>
      <c r="I12" s="501">
        <v>1</v>
      </c>
      <c r="J12" s="414">
        <v>0</v>
      </c>
      <c r="K12" s="415">
        <v>0</v>
      </c>
      <c r="L12" s="412">
        <v>4</v>
      </c>
      <c r="M12" s="501">
        <v>0</v>
      </c>
      <c r="N12" s="414">
        <v>0</v>
      </c>
      <c r="O12" s="415">
        <v>0</v>
      </c>
      <c r="P12" s="412">
        <v>0</v>
      </c>
      <c r="Q12" s="501">
        <v>0</v>
      </c>
      <c r="R12" s="414">
        <v>15</v>
      </c>
      <c r="S12" s="415">
        <v>52</v>
      </c>
      <c r="T12" s="501"/>
      <c r="U12" s="501">
        <v>0</v>
      </c>
      <c r="V12" s="412">
        <v>0</v>
      </c>
      <c r="W12" s="501">
        <v>0</v>
      </c>
      <c r="X12" s="414">
        <v>0</v>
      </c>
      <c r="Y12" s="415">
        <v>4</v>
      </c>
      <c r="Z12" s="412">
        <v>0</v>
      </c>
      <c r="AA12" s="501">
        <v>0</v>
      </c>
      <c r="AB12" s="414">
        <v>0</v>
      </c>
      <c r="AC12" s="415">
        <v>1</v>
      </c>
      <c r="AD12" s="412">
        <v>3</v>
      </c>
      <c r="AE12" s="1287">
        <v>4</v>
      </c>
      <c r="AF12" s="501">
        <f t="shared" si="6"/>
        <v>24</v>
      </c>
      <c r="AG12" s="414">
        <v>9</v>
      </c>
      <c r="AH12" s="415">
        <v>15</v>
      </c>
      <c r="AI12" s="412">
        <v>2</v>
      </c>
      <c r="AJ12" s="501">
        <v>2</v>
      </c>
      <c r="AK12" s="414">
        <v>0</v>
      </c>
      <c r="AL12" s="415">
        <v>0</v>
      </c>
      <c r="AM12" s="412">
        <v>7</v>
      </c>
      <c r="AN12" s="375">
        <v>13</v>
      </c>
      <c r="AO12" s="320"/>
      <c r="AP12" s="320"/>
      <c r="AQ12" s="320"/>
    </row>
    <row r="13" spans="1:43" s="103" customFormat="1" ht="20.45" customHeight="1">
      <c r="A13" s="1235"/>
      <c r="B13" s="1236"/>
      <c r="C13" s="274" t="s">
        <v>1543</v>
      </c>
      <c r="D13" s="1237"/>
      <c r="E13" s="414">
        <f t="shared" si="4"/>
        <v>176</v>
      </c>
      <c r="F13" s="414">
        <f t="shared" si="5"/>
        <v>59</v>
      </c>
      <c r="G13" s="1064">
        <f t="shared" si="5"/>
        <v>117</v>
      </c>
      <c r="H13" s="1082">
        <v>10</v>
      </c>
      <c r="I13" s="501">
        <v>1</v>
      </c>
      <c r="J13" s="414">
        <v>0</v>
      </c>
      <c r="K13" s="415">
        <v>0</v>
      </c>
      <c r="L13" s="412">
        <v>8</v>
      </c>
      <c r="M13" s="501">
        <v>3</v>
      </c>
      <c r="N13" s="414">
        <v>0</v>
      </c>
      <c r="O13" s="415">
        <v>0</v>
      </c>
      <c r="P13" s="412">
        <v>0</v>
      </c>
      <c r="Q13" s="501">
        <v>0</v>
      </c>
      <c r="R13" s="414">
        <v>39</v>
      </c>
      <c r="S13" s="415">
        <v>87</v>
      </c>
      <c r="T13" s="501"/>
      <c r="U13" s="501">
        <v>0</v>
      </c>
      <c r="V13" s="412">
        <v>0</v>
      </c>
      <c r="W13" s="501">
        <v>0</v>
      </c>
      <c r="X13" s="414">
        <v>0</v>
      </c>
      <c r="Y13" s="415">
        <v>10</v>
      </c>
      <c r="Z13" s="412">
        <v>0</v>
      </c>
      <c r="AA13" s="501">
        <v>2</v>
      </c>
      <c r="AB13" s="414">
        <v>0</v>
      </c>
      <c r="AC13" s="415">
        <v>1</v>
      </c>
      <c r="AD13" s="412">
        <v>2</v>
      </c>
      <c r="AE13" s="1287">
        <v>13</v>
      </c>
      <c r="AF13" s="501">
        <f t="shared" si="6"/>
        <v>18</v>
      </c>
      <c r="AG13" s="414">
        <v>3</v>
      </c>
      <c r="AH13" s="415">
        <v>15</v>
      </c>
      <c r="AI13" s="412">
        <v>3</v>
      </c>
      <c r="AJ13" s="501">
        <v>10</v>
      </c>
      <c r="AK13" s="414">
        <v>0</v>
      </c>
      <c r="AL13" s="415">
        <v>2</v>
      </c>
      <c r="AM13" s="412">
        <v>0</v>
      </c>
      <c r="AN13" s="375">
        <v>3</v>
      </c>
      <c r="AO13" s="320"/>
      <c r="AP13" s="320"/>
      <c r="AQ13" s="320"/>
    </row>
    <row r="14" spans="1:43" s="103" customFormat="1" ht="20.45" customHeight="1">
      <c r="A14" s="1235"/>
      <c r="B14" s="1236"/>
      <c r="C14" s="274" t="s">
        <v>1279</v>
      </c>
      <c r="D14" s="1237"/>
      <c r="E14" s="414">
        <f t="shared" si="4"/>
        <v>231</v>
      </c>
      <c r="F14" s="414">
        <f t="shared" si="5"/>
        <v>75</v>
      </c>
      <c r="G14" s="1064">
        <f t="shared" si="5"/>
        <v>156</v>
      </c>
      <c r="H14" s="1082">
        <v>13</v>
      </c>
      <c r="I14" s="501">
        <v>1</v>
      </c>
      <c r="J14" s="414">
        <v>0</v>
      </c>
      <c r="K14" s="415">
        <v>0</v>
      </c>
      <c r="L14" s="412">
        <v>12</v>
      </c>
      <c r="M14" s="501">
        <v>2</v>
      </c>
      <c r="N14" s="414">
        <v>0</v>
      </c>
      <c r="O14" s="415">
        <v>0</v>
      </c>
      <c r="P14" s="412">
        <v>0</v>
      </c>
      <c r="Q14" s="501">
        <v>0</v>
      </c>
      <c r="R14" s="414">
        <v>49</v>
      </c>
      <c r="S14" s="415">
        <v>121</v>
      </c>
      <c r="T14" s="501"/>
      <c r="U14" s="501">
        <v>0</v>
      </c>
      <c r="V14" s="412">
        <v>0</v>
      </c>
      <c r="W14" s="501">
        <v>0</v>
      </c>
      <c r="X14" s="414">
        <v>0</v>
      </c>
      <c r="Y14" s="415">
        <v>12</v>
      </c>
      <c r="Z14" s="412">
        <v>0</v>
      </c>
      <c r="AA14" s="501">
        <v>2</v>
      </c>
      <c r="AB14" s="414">
        <v>0</v>
      </c>
      <c r="AC14" s="415">
        <v>0</v>
      </c>
      <c r="AD14" s="412">
        <v>1</v>
      </c>
      <c r="AE14" s="1287">
        <v>18</v>
      </c>
      <c r="AF14" s="501">
        <f t="shared" si="6"/>
        <v>24</v>
      </c>
      <c r="AG14" s="414">
        <v>11</v>
      </c>
      <c r="AH14" s="415">
        <v>13</v>
      </c>
      <c r="AI14" s="412">
        <v>4</v>
      </c>
      <c r="AJ14" s="501">
        <v>10</v>
      </c>
      <c r="AK14" s="414">
        <v>0</v>
      </c>
      <c r="AL14" s="415">
        <v>1</v>
      </c>
      <c r="AM14" s="412">
        <v>7</v>
      </c>
      <c r="AN14" s="375">
        <v>2</v>
      </c>
      <c r="AO14" s="320"/>
      <c r="AP14" s="320"/>
      <c r="AQ14" s="320"/>
    </row>
    <row r="15" spans="1:43" s="103" customFormat="1" ht="20.45" customHeight="1">
      <c r="A15" s="1235"/>
      <c r="B15" s="1236"/>
      <c r="C15" s="274" t="s">
        <v>1547</v>
      </c>
      <c r="D15" s="1237"/>
      <c r="E15" s="414">
        <f t="shared" si="4"/>
        <v>139</v>
      </c>
      <c r="F15" s="414">
        <f t="shared" si="5"/>
        <v>41</v>
      </c>
      <c r="G15" s="1064">
        <f t="shared" si="5"/>
        <v>98</v>
      </c>
      <c r="H15" s="1082">
        <v>6</v>
      </c>
      <c r="I15" s="501">
        <v>1</v>
      </c>
      <c r="J15" s="414">
        <v>0</v>
      </c>
      <c r="K15" s="415">
        <v>0</v>
      </c>
      <c r="L15" s="412">
        <v>3</v>
      </c>
      <c r="M15" s="501">
        <v>4</v>
      </c>
      <c r="N15" s="414">
        <v>0</v>
      </c>
      <c r="O15" s="415">
        <v>0</v>
      </c>
      <c r="P15" s="412">
        <v>0</v>
      </c>
      <c r="Q15" s="501">
        <v>0</v>
      </c>
      <c r="R15" s="414">
        <v>30</v>
      </c>
      <c r="S15" s="415">
        <v>70</v>
      </c>
      <c r="T15" s="501"/>
      <c r="U15" s="501">
        <v>0</v>
      </c>
      <c r="V15" s="412">
        <v>0</v>
      </c>
      <c r="W15" s="501">
        <v>0</v>
      </c>
      <c r="X15" s="414">
        <v>0</v>
      </c>
      <c r="Y15" s="415">
        <v>8</v>
      </c>
      <c r="Z15" s="412">
        <v>0</v>
      </c>
      <c r="AA15" s="501">
        <v>1</v>
      </c>
      <c r="AB15" s="414">
        <v>0</v>
      </c>
      <c r="AC15" s="415">
        <v>0</v>
      </c>
      <c r="AD15" s="412">
        <v>2</v>
      </c>
      <c r="AE15" s="1287">
        <v>14</v>
      </c>
      <c r="AF15" s="501">
        <f t="shared" si="6"/>
        <v>15</v>
      </c>
      <c r="AG15" s="414">
        <v>8</v>
      </c>
      <c r="AH15" s="415">
        <v>7</v>
      </c>
      <c r="AI15" s="412">
        <v>2</v>
      </c>
      <c r="AJ15" s="501">
        <v>7</v>
      </c>
      <c r="AK15" s="414">
        <v>0</v>
      </c>
      <c r="AL15" s="415">
        <v>0</v>
      </c>
      <c r="AM15" s="412">
        <v>6</v>
      </c>
      <c r="AN15" s="375">
        <v>0</v>
      </c>
      <c r="AO15" s="320"/>
      <c r="AP15" s="320"/>
      <c r="AQ15" s="320"/>
    </row>
    <row r="16" spans="1:43" s="103" customFormat="1" ht="20.45" customHeight="1">
      <c r="A16" s="1235"/>
      <c r="B16" s="1236"/>
      <c r="C16" s="274" t="s">
        <v>1203</v>
      </c>
      <c r="D16" s="1237"/>
      <c r="E16" s="414">
        <f t="shared" si="4"/>
        <v>208</v>
      </c>
      <c r="F16" s="414">
        <f t="shared" si="5"/>
        <v>77</v>
      </c>
      <c r="G16" s="1064">
        <f t="shared" si="5"/>
        <v>131</v>
      </c>
      <c r="H16" s="1082">
        <v>10</v>
      </c>
      <c r="I16" s="501">
        <v>2</v>
      </c>
      <c r="J16" s="414">
        <v>0</v>
      </c>
      <c r="K16" s="415">
        <v>0</v>
      </c>
      <c r="L16" s="412">
        <v>13</v>
      </c>
      <c r="M16" s="501">
        <v>1</v>
      </c>
      <c r="N16" s="414">
        <v>0</v>
      </c>
      <c r="O16" s="415">
        <v>0</v>
      </c>
      <c r="P16" s="412">
        <v>0</v>
      </c>
      <c r="Q16" s="501">
        <v>0</v>
      </c>
      <c r="R16" s="414">
        <v>46</v>
      </c>
      <c r="S16" s="415">
        <v>90</v>
      </c>
      <c r="T16" s="501"/>
      <c r="U16" s="501">
        <v>0</v>
      </c>
      <c r="V16" s="412">
        <v>0</v>
      </c>
      <c r="W16" s="501">
        <v>0</v>
      </c>
      <c r="X16" s="414">
        <v>0</v>
      </c>
      <c r="Y16" s="415">
        <v>9</v>
      </c>
      <c r="Z16" s="412">
        <v>0</v>
      </c>
      <c r="AA16" s="501">
        <v>3</v>
      </c>
      <c r="AB16" s="414">
        <v>0</v>
      </c>
      <c r="AC16" s="415">
        <v>1</v>
      </c>
      <c r="AD16" s="412">
        <v>8</v>
      </c>
      <c r="AE16" s="1287">
        <v>25</v>
      </c>
      <c r="AF16" s="501">
        <f t="shared" si="6"/>
        <v>55</v>
      </c>
      <c r="AG16" s="414">
        <v>23</v>
      </c>
      <c r="AH16" s="415">
        <v>32</v>
      </c>
      <c r="AI16" s="412">
        <v>3</v>
      </c>
      <c r="AJ16" s="501">
        <v>10</v>
      </c>
      <c r="AK16" s="414">
        <v>0</v>
      </c>
      <c r="AL16" s="415">
        <v>3</v>
      </c>
      <c r="AM16" s="412">
        <v>20</v>
      </c>
      <c r="AN16" s="375">
        <v>19</v>
      </c>
      <c r="AO16" s="320"/>
      <c r="AP16" s="320"/>
      <c r="AQ16" s="320"/>
    </row>
    <row r="17" spans="1:43" s="103" customFormat="1" ht="20.45" customHeight="1">
      <c r="A17" s="1235"/>
      <c r="B17" s="1236"/>
      <c r="C17" s="274" t="s">
        <v>1551</v>
      </c>
      <c r="D17" s="1237"/>
      <c r="E17" s="414">
        <f t="shared" si="4"/>
        <v>111</v>
      </c>
      <c r="F17" s="414">
        <f t="shared" si="5"/>
        <v>38</v>
      </c>
      <c r="G17" s="1064">
        <f t="shared" si="5"/>
        <v>73</v>
      </c>
      <c r="H17" s="1082">
        <v>6</v>
      </c>
      <c r="I17" s="501">
        <v>1</v>
      </c>
      <c r="J17" s="414">
        <v>0</v>
      </c>
      <c r="K17" s="415">
        <v>0</v>
      </c>
      <c r="L17" s="412">
        <v>7</v>
      </c>
      <c r="M17" s="501">
        <v>1</v>
      </c>
      <c r="N17" s="414">
        <v>0</v>
      </c>
      <c r="O17" s="415">
        <v>0</v>
      </c>
      <c r="P17" s="412">
        <v>0</v>
      </c>
      <c r="Q17" s="501">
        <v>0</v>
      </c>
      <c r="R17" s="414">
        <v>23</v>
      </c>
      <c r="S17" s="415">
        <v>55</v>
      </c>
      <c r="T17" s="501"/>
      <c r="U17" s="501">
        <v>0</v>
      </c>
      <c r="V17" s="412">
        <v>0</v>
      </c>
      <c r="W17" s="501">
        <v>0</v>
      </c>
      <c r="X17" s="414">
        <v>0</v>
      </c>
      <c r="Y17" s="415">
        <v>7</v>
      </c>
      <c r="Z17" s="412">
        <v>0</v>
      </c>
      <c r="AA17" s="501">
        <v>1</v>
      </c>
      <c r="AB17" s="414">
        <v>0</v>
      </c>
      <c r="AC17" s="415">
        <v>0</v>
      </c>
      <c r="AD17" s="412">
        <v>2</v>
      </c>
      <c r="AE17" s="1287">
        <v>8</v>
      </c>
      <c r="AF17" s="501">
        <f t="shared" si="6"/>
        <v>26</v>
      </c>
      <c r="AG17" s="414">
        <v>7</v>
      </c>
      <c r="AH17" s="415">
        <v>19</v>
      </c>
      <c r="AI17" s="412">
        <v>2</v>
      </c>
      <c r="AJ17" s="501">
        <v>5</v>
      </c>
      <c r="AK17" s="414">
        <v>0</v>
      </c>
      <c r="AL17" s="415">
        <v>2</v>
      </c>
      <c r="AM17" s="412">
        <v>5</v>
      </c>
      <c r="AN17" s="375">
        <v>12</v>
      </c>
      <c r="AO17" s="320"/>
      <c r="AP17" s="320"/>
      <c r="AQ17" s="320"/>
    </row>
    <row r="18" spans="1:43" s="103" customFormat="1" ht="20.45" customHeight="1">
      <c r="A18" s="1235"/>
      <c r="B18" s="1236"/>
      <c r="C18" s="274" t="s">
        <v>1552</v>
      </c>
      <c r="D18" s="1237"/>
      <c r="E18" s="414">
        <f t="shared" si="4"/>
        <v>133</v>
      </c>
      <c r="F18" s="414">
        <f t="shared" si="5"/>
        <v>42</v>
      </c>
      <c r="G18" s="1064">
        <f t="shared" si="5"/>
        <v>91</v>
      </c>
      <c r="H18" s="1082">
        <v>6</v>
      </c>
      <c r="I18" s="501">
        <v>3</v>
      </c>
      <c r="J18" s="414">
        <v>0</v>
      </c>
      <c r="K18" s="415">
        <v>0</v>
      </c>
      <c r="L18" s="412">
        <v>8</v>
      </c>
      <c r="M18" s="501">
        <v>1</v>
      </c>
      <c r="N18" s="414">
        <v>0</v>
      </c>
      <c r="O18" s="415">
        <v>0</v>
      </c>
      <c r="P18" s="412">
        <v>0</v>
      </c>
      <c r="Q18" s="501">
        <v>0</v>
      </c>
      <c r="R18" s="414">
        <v>24</v>
      </c>
      <c r="S18" s="415">
        <v>66</v>
      </c>
      <c r="T18" s="501"/>
      <c r="U18" s="501">
        <v>0</v>
      </c>
      <c r="V18" s="412">
        <v>0</v>
      </c>
      <c r="W18" s="501">
        <v>0</v>
      </c>
      <c r="X18" s="414">
        <v>0</v>
      </c>
      <c r="Y18" s="415">
        <v>9</v>
      </c>
      <c r="Z18" s="412">
        <v>0</v>
      </c>
      <c r="AA18" s="501">
        <v>2</v>
      </c>
      <c r="AB18" s="414">
        <v>0</v>
      </c>
      <c r="AC18" s="415">
        <v>2</v>
      </c>
      <c r="AD18" s="412">
        <v>4</v>
      </c>
      <c r="AE18" s="1287">
        <v>8</v>
      </c>
      <c r="AF18" s="501">
        <f t="shared" si="6"/>
        <v>18</v>
      </c>
      <c r="AG18" s="414">
        <v>11</v>
      </c>
      <c r="AH18" s="415">
        <v>7</v>
      </c>
      <c r="AI18" s="412">
        <v>2</v>
      </c>
      <c r="AJ18" s="501">
        <v>7</v>
      </c>
      <c r="AK18" s="414">
        <v>0</v>
      </c>
      <c r="AL18" s="415">
        <v>0</v>
      </c>
      <c r="AM18" s="412">
        <v>9</v>
      </c>
      <c r="AN18" s="375">
        <v>0</v>
      </c>
      <c r="AO18" s="320"/>
      <c r="AP18" s="320"/>
      <c r="AQ18" s="320"/>
    </row>
    <row r="19" spans="1:43" s="102" customFormat="1" ht="20.45" customHeight="1">
      <c r="A19" s="1240"/>
      <c r="B19" s="4330" t="s">
        <v>896</v>
      </c>
      <c r="C19" s="4330"/>
      <c r="D19" s="722"/>
      <c r="E19" s="830">
        <f t="shared" ref="E19:S19" si="7">E20+E25+E28+E30+E34+E38+E46+E51</f>
        <v>1030</v>
      </c>
      <c r="F19" s="830">
        <f t="shared" si="7"/>
        <v>389</v>
      </c>
      <c r="G19" s="1016">
        <f t="shared" si="7"/>
        <v>641</v>
      </c>
      <c r="H19" s="1294">
        <f t="shared" si="7"/>
        <v>57</v>
      </c>
      <c r="I19" s="1062">
        <f t="shared" si="7"/>
        <v>12</v>
      </c>
      <c r="J19" s="830">
        <f t="shared" si="7"/>
        <v>0</v>
      </c>
      <c r="K19" s="1295">
        <f t="shared" si="7"/>
        <v>0</v>
      </c>
      <c r="L19" s="1296">
        <f t="shared" si="7"/>
        <v>57</v>
      </c>
      <c r="M19" s="1062">
        <f t="shared" si="7"/>
        <v>15</v>
      </c>
      <c r="N19" s="830">
        <f t="shared" si="7"/>
        <v>0</v>
      </c>
      <c r="O19" s="1295">
        <f t="shared" si="7"/>
        <v>0</v>
      </c>
      <c r="P19" s="1296">
        <f t="shared" si="7"/>
        <v>0</v>
      </c>
      <c r="Q19" s="1062">
        <f t="shared" si="7"/>
        <v>0</v>
      </c>
      <c r="R19" s="830">
        <f t="shared" si="7"/>
        <v>241</v>
      </c>
      <c r="S19" s="1295">
        <f t="shared" si="7"/>
        <v>468</v>
      </c>
      <c r="T19" s="1066"/>
      <c r="U19" s="1066"/>
      <c r="V19" s="1296">
        <f t="shared" ref="V19:AN19" si="8">V20+V25+V28+V30+V34+V38+V46+V51</f>
        <v>0</v>
      </c>
      <c r="W19" s="1062">
        <f t="shared" si="8"/>
        <v>0</v>
      </c>
      <c r="X19" s="830">
        <f t="shared" si="8"/>
        <v>0</v>
      </c>
      <c r="Y19" s="1295">
        <f t="shared" si="8"/>
        <v>62</v>
      </c>
      <c r="Z19" s="1296">
        <f t="shared" si="8"/>
        <v>0</v>
      </c>
      <c r="AA19" s="1062">
        <f t="shared" si="8"/>
        <v>11</v>
      </c>
      <c r="AB19" s="830">
        <f t="shared" si="8"/>
        <v>0</v>
      </c>
      <c r="AC19" s="1295">
        <f t="shared" si="8"/>
        <v>16</v>
      </c>
      <c r="AD19" s="1296">
        <f t="shared" si="8"/>
        <v>34</v>
      </c>
      <c r="AE19" s="1297">
        <f t="shared" si="8"/>
        <v>57</v>
      </c>
      <c r="AF19" s="1062">
        <f t="shared" si="8"/>
        <v>235</v>
      </c>
      <c r="AG19" s="830">
        <f t="shared" si="8"/>
        <v>64</v>
      </c>
      <c r="AH19" s="1295">
        <f t="shared" si="8"/>
        <v>171</v>
      </c>
      <c r="AI19" s="1296">
        <f t="shared" si="8"/>
        <v>21</v>
      </c>
      <c r="AJ19" s="1062">
        <f t="shared" si="8"/>
        <v>52</v>
      </c>
      <c r="AK19" s="830">
        <f t="shared" si="8"/>
        <v>0</v>
      </c>
      <c r="AL19" s="1295">
        <f t="shared" si="8"/>
        <v>2</v>
      </c>
      <c r="AM19" s="1296">
        <f t="shared" si="8"/>
        <v>43</v>
      </c>
      <c r="AN19" s="1298">
        <f t="shared" si="8"/>
        <v>117</v>
      </c>
      <c r="AO19" s="1299"/>
      <c r="AP19" s="1299"/>
      <c r="AQ19" s="1299"/>
    </row>
    <row r="20" spans="1:43" s="102" customFormat="1" ht="20.45" customHeight="1">
      <c r="A20" s="1261"/>
      <c r="B20" s="4150" t="s">
        <v>322</v>
      </c>
      <c r="C20" s="4150"/>
      <c r="D20" s="1226"/>
      <c r="E20" s="474">
        <f t="shared" ref="E20:S20" si="9">SUM(E21:E24)</f>
        <v>89</v>
      </c>
      <c r="F20" s="474">
        <f t="shared" si="9"/>
        <v>37</v>
      </c>
      <c r="G20" s="476">
        <f t="shared" si="9"/>
        <v>52</v>
      </c>
      <c r="H20" s="1300">
        <f t="shared" si="9"/>
        <v>6</v>
      </c>
      <c r="I20" s="1069">
        <f t="shared" si="9"/>
        <v>1</v>
      </c>
      <c r="J20" s="474">
        <f t="shared" si="9"/>
        <v>0</v>
      </c>
      <c r="K20" s="1301">
        <f t="shared" si="9"/>
        <v>0</v>
      </c>
      <c r="L20" s="475">
        <f t="shared" si="9"/>
        <v>7</v>
      </c>
      <c r="M20" s="1069">
        <f t="shared" si="9"/>
        <v>0</v>
      </c>
      <c r="N20" s="474">
        <f t="shared" si="9"/>
        <v>0</v>
      </c>
      <c r="O20" s="1301">
        <f t="shared" si="9"/>
        <v>0</v>
      </c>
      <c r="P20" s="475">
        <f t="shared" si="9"/>
        <v>0</v>
      </c>
      <c r="Q20" s="1069">
        <f t="shared" si="9"/>
        <v>0</v>
      </c>
      <c r="R20" s="474">
        <f t="shared" si="9"/>
        <v>22</v>
      </c>
      <c r="S20" s="1301">
        <f t="shared" si="9"/>
        <v>37</v>
      </c>
      <c r="T20" s="1066"/>
      <c r="U20" s="1066"/>
      <c r="V20" s="475">
        <f t="shared" ref="V20:AN20" si="10">SUM(V21:V24)</f>
        <v>0</v>
      </c>
      <c r="W20" s="1069">
        <f t="shared" si="10"/>
        <v>0</v>
      </c>
      <c r="X20" s="474">
        <f t="shared" si="10"/>
        <v>0</v>
      </c>
      <c r="Y20" s="1301">
        <f t="shared" si="10"/>
        <v>7</v>
      </c>
      <c r="Z20" s="475">
        <f t="shared" si="10"/>
        <v>0</v>
      </c>
      <c r="AA20" s="1069">
        <f t="shared" si="10"/>
        <v>1</v>
      </c>
      <c r="AB20" s="474">
        <f t="shared" si="10"/>
        <v>0</v>
      </c>
      <c r="AC20" s="1301">
        <f t="shared" si="10"/>
        <v>2</v>
      </c>
      <c r="AD20" s="475">
        <f t="shared" si="10"/>
        <v>2</v>
      </c>
      <c r="AE20" s="1302">
        <f t="shared" si="10"/>
        <v>4</v>
      </c>
      <c r="AF20" s="1069">
        <f t="shared" si="10"/>
        <v>21</v>
      </c>
      <c r="AG20" s="474">
        <f t="shared" si="10"/>
        <v>6</v>
      </c>
      <c r="AH20" s="1301">
        <f t="shared" si="10"/>
        <v>15</v>
      </c>
      <c r="AI20" s="475">
        <f t="shared" si="10"/>
        <v>3</v>
      </c>
      <c r="AJ20" s="1069">
        <f t="shared" si="10"/>
        <v>4</v>
      </c>
      <c r="AK20" s="474">
        <f t="shared" si="10"/>
        <v>0</v>
      </c>
      <c r="AL20" s="1301">
        <f t="shared" si="10"/>
        <v>0</v>
      </c>
      <c r="AM20" s="475">
        <f t="shared" si="10"/>
        <v>3</v>
      </c>
      <c r="AN20" s="1128">
        <f t="shared" si="10"/>
        <v>11</v>
      </c>
      <c r="AO20" s="1299"/>
      <c r="AP20" s="1299"/>
      <c r="AQ20" s="1299"/>
    </row>
    <row r="21" spans="1:43" s="103" customFormat="1" ht="20.45" customHeight="1">
      <c r="A21" s="1235"/>
      <c r="B21" s="1236"/>
      <c r="C21" s="274" t="s">
        <v>1123</v>
      </c>
      <c r="D21" s="1237"/>
      <c r="E21" s="414">
        <f>F21+G21</f>
        <v>46</v>
      </c>
      <c r="F21" s="414">
        <f t="shared" ref="F21:G24" si="11">H21+J21+L21+N21+P21+R21+V21+X21+Z21+AB21+AD21</f>
        <v>20</v>
      </c>
      <c r="G21" s="1064">
        <f t="shared" si="11"/>
        <v>26</v>
      </c>
      <c r="H21" s="1082">
        <v>2</v>
      </c>
      <c r="I21" s="501">
        <v>1</v>
      </c>
      <c r="J21" s="414">
        <v>0</v>
      </c>
      <c r="K21" s="415">
        <v>0</v>
      </c>
      <c r="L21" s="412">
        <v>3</v>
      </c>
      <c r="M21" s="501">
        <v>0</v>
      </c>
      <c r="N21" s="414">
        <v>0</v>
      </c>
      <c r="O21" s="415">
        <v>0</v>
      </c>
      <c r="P21" s="412">
        <v>0</v>
      </c>
      <c r="Q21" s="501">
        <v>0</v>
      </c>
      <c r="R21" s="414">
        <v>13</v>
      </c>
      <c r="S21" s="415">
        <v>19</v>
      </c>
      <c r="T21" s="501"/>
      <c r="U21" s="501"/>
      <c r="V21" s="412">
        <v>0</v>
      </c>
      <c r="W21" s="501">
        <v>0</v>
      </c>
      <c r="X21" s="414">
        <v>0</v>
      </c>
      <c r="Y21" s="415">
        <v>3</v>
      </c>
      <c r="Z21" s="412">
        <v>0</v>
      </c>
      <c r="AA21" s="501">
        <v>1</v>
      </c>
      <c r="AB21" s="414">
        <v>0</v>
      </c>
      <c r="AC21" s="415">
        <v>1</v>
      </c>
      <c r="AD21" s="412">
        <v>2</v>
      </c>
      <c r="AE21" s="1287">
        <v>1</v>
      </c>
      <c r="AF21" s="501">
        <f>AG21+AH21</f>
        <v>3</v>
      </c>
      <c r="AG21" s="414">
        <v>1</v>
      </c>
      <c r="AH21" s="415">
        <v>2</v>
      </c>
      <c r="AI21" s="412">
        <v>1</v>
      </c>
      <c r="AJ21" s="501">
        <v>2</v>
      </c>
      <c r="AK21" s="414">
        <v>0</v>
      </c>
      <c r="AL21" s="415">
        <v>0</v>
      </c>
      <c r="AM21" s="412">
        <v>0</v>
      </c>
      <c r="AN21" s="375">
        <v>0</v>
      </c>
      <c r="AO21" s="320"/>
      <c r="AP21" s="320"/>
      <c r="AQ21" s="320"/>
    </row>
    <row r="22" spans="1:43" s="103" customFormat="1" ht="20.45" customHeight="1">
      <c r="A22" s="1235"/>
      <c r="B22" s="1236"/>
      <c r="C22" s="274" t="s">
        <v>1554</v>
      </c>
      <c r="D22" s="1237"/>
      <c r="E22" s="414">
        <f>F22+G22</f>
        <v>11</v>
      </c>
      <c r="F22" s="414">
        <f t="shared" si="11"/>
        <v>5</v>
      </c>
      <c r="G22" s="1064">
        <f t="shared" si="11"/>
        <v>6</v>
      </c>
      <c r="H22" s="1082">
        <v>1</v>
      </c>
      <c r="I22" s="501">
        <v>0</v>
      </c>
      <c r="J22" s="414">
        <v>0</v>
      </c>
      <c r="K22" s="415">
        <v>0</v>
      </c>
      <c r="L22" s="412">
        <v>1</v>
      </c>
      <c r="M22" s="501">
        <v>0</v>
      </c>
      <c r="N22" s="414">
        <v>0</v>
      </c>
      <c r="O22" s="415">
        <v>0</v>
      </c>
      <c r="P22" s="412">
        <v>0</v>
      </c>
      <c r="Q22" s="501">
        <v>0</v>
      </c>
      <c r="R22" s="414">
        <v>3</v>
      </c>
      <c r="S22" s="415">
        <v>4</v>
      </c>
      <c r="T22" s="501"/>
      <c r="U22" s="501"/>
      <c r="V22" s="412">
        <v>0</v>
      </c>
      <c r="W22" s="501">
        <v>0</v>
      </c>
      <c r="X22" s="414">
        <v>0</v>
      </c>
      <c r="Y22" s="415">
        <v>1</v>
      </c>
      <c r="Z22" s="412">
        <v>0</v>
      </c>
      <c r="AA22" s="501">
        <v>0</v>
      </c>
      <c r="AB22" s="414">
        <v>0</v>
      </c>
      <c r="AC22" s="415">
        <v>1</v>
      </c>
      <c r="AD22" s="412">
        <v>0</v>
      </c>
      <c r="AE22" s="1287">
        <v>0</v>
      </c>
      <c r="AF22" s="501">
        <f>AG22+AH22</f>
        <v>4</v>
      </c>
      <c r="AG22" s="414">
        <v>1</v>
      </c>
      <c r="AH22" s="415">
        <v>3</v>
      </c>
      <c r="AI22" s="412">
        <v>0</v>
      </c>
      <c r="AJ22" s="501">
        <v>1</v>
      </c>
      <c r="AK22" s="414">
        <v>0</v>
      </c>
      <c r="AL22" s="415">
        <v>0</v>
      </c>
      <c r="AM22" s="412">
        <v>1</v>
      </c>
      <c r="AN22" s="375">
        <v>2</v>
      </c>
      <c r="AO22" s="320"/>
      <c r="AP22" s="320"/>
      <c r="AQ22" s="320"/>
    </row>
    <row r="23" spans="1:43" s="103" customFormat="1" ht="20.45" customHeight="1">
      <c r="A23" s="1235"/>
      <c r="B23" s="1236"/>
      <c r="C23" s="274" t="s">
        <v>1558</v>
      </c>
      <c r="D23" s="1237"/>
      <c r="E23" s="414">
        <f>F23+G23</f>
        <v>13</v>
      </c>
      <c r="F23" s="414">
        <f t="shared" si="11"/>
        <v>4</v>
      </c>
      <c r="G23" s="1064">
        <f t="shared" si="11"/>
        <v>9</v>
      </c>
      <c r="H23" s="1082">
        <v>1</v>
      </c>
      <c r="I23" s="501">
        <v>0</v>
      </c>
      <c r="J23" s="414">
        <v>0</v>
      </c>
      <c r="K23" s="415">
        <v>0</v>
      </c>
      <c r="L23" s="412">
        <v>1</v>
      </c>
      <c r="M23" s="501">
        <v>0</v>
      </c>
      <c r="N23" s="414">
        <v>0</v>
      </c>
      <c r="O23" s="415">
        <v>0</v>
      </c>
      <c r="P23" s="412">
        <v>0</v>
      </c>
      <c r="Q23" s="501">
        <v>0</v>
      </c>
      <c r="R23" s="414">
        <v>2</v>
      </c>
      <c r="S23" s="415">
        <v>6</v>
      </c>
      <c r="T23" s="501"/>
      <c r="U23" s="501"/>
      <c r="V23" s="412">
        <v>0</v>
      </c>
      <c r="W23" s="501">
        <v>0</v>
      </c>
      <c r="X23" s="414">
        <v>0</v>
      </c>
      <c r="Y23" s="415">
        <v>1</v>
      </c>
      <c r="Z23" s="412">
        <v>0</v>
      </c>
      <c r="AA23" s="501">
        <v>0</v>
      </c>
      <c r="AB23" s="414">
        <v>0</v>
      </c>
      <c r="AC23" s="415">
        <v>0</v>
      </c>
      <c r="AD23" s="412">
        <v>0</v>
      </c>
      <c r="AE23" s="1287">
        <v>2</v>
      </c>
      <c r="AF23" s="501">
        <f>AG23+AH23</f>
        <v>5</v>
      </c>
      <c r="AG23" s="414">
        <v>2</v>
      </c>
      <c r="AH23" s="415">
        <v>3</v>
      </c>
      <c r="AI23" s="412">
        <v>1</v>
      </c>
      <c r="AJ23" s="501">
        <v>0</v>
      </c>
      <c r="AK23" s="414">
        <v>0</v>
      </c>
      <c r="AL23" s="415">
        <v>0</v>
      </c>
      <c r="AM23" s="412">
        <v>1</v>
      </c>
      <c r="AN23" s="375">
        <v>3</v>
      </c>
      <c r="AO23" s="320"/>
      <c r="AP23" s="320"/>
      <c r="AQ23" s="320"/>
    </row>
    <row r="24" spans="1:43" s="103" customFormat="1" ht="20.45" customHeight="1">
      <c r="A24" s="1235"/>
      <c r="B24" s="1236"/>
      <c r="C24" s="274" t="s">
        <v>930</v>
      </c>
      <c r="D24" s="1237"/>
      <c r="E24" s="414">
        <f>F24+G24</f>
        <v>19</v>
      </c>
      <c r="F24" s="414">
        <f t="shared" si="11"/>
        <v>8</v>
      </c>
      <c r="G24" s="1064">
        <f t="shared" si="11"/>
        <v>11</v>
      </c>
      <c r="H24" s="1082">
        <v>2</v>
      </c>
      <c r="I24" s="501">
        <v>0</v>
      </c>
      <c r="J24" s="414">
        <v>0</v>
      </c>
      <c r="K24" s="415">
        <v>0</v>
      </c>
      <c r="L24" s="412">
        <v>2</v>
      </c>
      <c r="M24" s="501">
        <v>0</v>
      </c>
      <c r="N24" s="414">
        <v>0</v>
      </c>
      <c r="O24" s="415">
        <v>0</v>
      </c>
      <c r="P24" s="412">
        <v>0</v>
      </c>
      <c r="Q24" s="501">
        <v>0</v>
      </c>
      <c r="R24" s="414">
        <v>4</v>
      </c>
      <c r="S24" s="415">
        <v>8</v>
      </c>
      <c r="T24" s="501"/>
      <c r="U24" s="501"/>
      <c r="V24" s="412">
        <v>0</v>
      </c>
      <c r="W24" s="501">
        <v>0</v>
      </c>
      <c r="X24" s="414">
        <v>0</v>
      </c>
      <c r="Y24" s="415">
        <v>2</v>
      </c>
      <c r="Z24" s="412">
        <v>0</v>
      </c>
      <c r="AA24" s="501">
        <v>0</v>
      </c>
      <c r="AB24" s="414">
        <v>0</v>
      </c>
      <c r="AC24" s="415">
        <v>0</v>
      </c>
      <c r="AD24" s="412">
        <v>0</v>
      </c>
      <c r="AE24" s="1287">
        <v>1</v>
      </c>
      <c r="AF24" s="501">
        <f>AG24+AH24</f>
        <v>9</v>
      </c>
      <c r="AG24" s="414">
        <v>2</v>
      </c>
      <c r="AH24" s="415">
        <v>7</v>
      </c>
      <c r="AI24" s="412">
        <v>1</v>
      </c>
      <c r="AJ24" s="501">
        <v>1</v>
      </c>
      <c r="AK24" s="414">
        <v>0</v>
      </c>
      <c r="AL24" s="415">
        <v>0</v>
      </c>
      <c r="AM24" s="412">
        <v>1</v>
      </c>
      <c r="AN24" s="375">
        <v>6</v>
      </c>
      <c r="AO24" s="320"/>
      <c r="AP24" s="320"/>
      <c r="AQ24" s="320"/>
    </row>
    <row r="25" spans="1:43" s="102" customFormat="1" ht="20.45" customHeight="1">
      <c r="A25" s="1261"/>
      <c r="B25" s="4150" t="s">
        <v>1416</v>
      </c>
      <c r="C25" s="4150"/>
      <c r="D25" s="1226"/>
      <c r="E25" s="474">
        <f t="shared" ref="E25:S25" si="12">E26+E27</f>
        <v>57</v>
      </c>
      <c r="F25" s="474">
        <f t="shared" si="12"/>
        <v>22</v>
      </c>
      <c r="G25" s="476">
        <f t="shared" si="12"/>
        <v>35</v>
      </c>
      <c r="H25" s="1300">
        <f t="shared" si="12"/>
        <v>5</v>
      </c>
      <c r="I25" s="1069">
        <f t="shared" si="12"/>
        <v>0</v>
      </c>
      <c r="J25" s="474">
        <f t="shared" si="12"/>
        <v>0</v>
      </c>
      <c r="K25" s="1301">
        <f t="shared" si="12"/>
        <v>0</v>
      </c>
      <c r="L25" s="475">
        <f t="shared" si="12"/>
        <v>5</v>
      </c>
      <c r="M25" s="1069">
        <f t="shared" si="12"/>
        <v>0</v>
      </c>
      <c r="N25" s="474">
        <f t="shared" si="12"/>
        <v>0</v>
      </c>
      <c r="O25" s="1301">
        <f t="shared" si="12"/>
        <v>0</v>
      </c>
      <c r="P25" s="475">
        <f t="shared" si="12"/>
        <v>0</v>
      </c>
      <c r="Q25" s="1069">
        <f t="shared" si="12"/>
        <v>0</v>
      </c>
      <c r="R25" s="474">
        <f t="shared" si="12"/>
        <v>11</v>
      </c>
      <c r="S25" s="1301">
        <f t="shared" si="12"/>
        <v>25</v>
      </c>
      <c r="T25" s="1066"/>
      <c r="U25" s="1066"/>
      <c r="V25" s="475">
        <f t="shared" ref="V25:AN25" si="13">V26+V27</f>
        <v>0</v>
      </c>
      <c r="W25" s="1069">
        <f t="shared" si="13"/>
        <v>0</v>
      </c>
      <c r="X25" s="474">
        <f t="shared" si="13"/>
        <v>0</v>
      </c>
      <c r="Y25" s="1301">
        <f t="shared" si="13"/>
        <v>5</v>
      </c>
      <c r="Z25" s="475">
        <f t="shared" si="13"/>
        <v>0</v>
      </c>
      <c r="AA25" s="1069">
        <f t="shared" si="13"/>
        <v>0</v>
      </c>
      <c r="AB25" s="474">
        <f t="shared" si="13"/>
        <v>0</v>
      </c>
      <c r="AC25" s="1301">
        <f t="shared" si="13"/>
        <v>2</v>
      </c>
      <c r="AD25" s="475">
        <f t="shared" si="13"/>
        <v>1</v>
      </c>
      <c r="AE25" s="1302">
        <f t="shared" si="13"/>
        <v>3</v>
      </c>
      <c r="AF25" s="1069">
        <f t="shared" si="13"/>
        <v>38</v>
      </c>
      <c r="AG25" s="474">
        <f t="shared" si="13"/>
        <v>3</v>
      </c>
      <c r="AH25" s="1301">
        <f t="shared" si="13"/>
        <v>35</v>
      </c>
      <c r="AI25" s="475">
        <f t="shared" si="13"/>
        <v>2</v>
      </c>
      <c r="AJ25" s="1069">
        <f t="shared" si="13"/>
        <v>4</v>
      </c>
      <c r="AK25" s="474">
        <f t="shared" si="13"/>
        <v>0</v>
      </c>
      <c r="AL25" s="1301">
        <f t="shared" si="13"/>
        <v>0</v>
      </c>
      <c r="AM25" s="475">
        <f t="shared" si="13"/>
        <v>1</v>
      </c>
      <c r="AN25" s="1128">
        <f t="shared" si="13"/>
        <v>31</v>
      </c>
      <c r="AO25" s="1299"/>
      <c r="AP25" s="1299"/>
      <c r="AQ25" s="1299"/>
    </row>
    <row r="26" spans="1:43" s="103" customFormat="1" ht="20.45" customHeight="1">
      <c r="A26" s="1235"/>
      <c r="B26" s="1236"/>
      <c r="C26" s="274" t="s">
        <v>1561</v>
      </c>
      <c r="D26" s="1237"/>
      <c r="E26" s="414">
        <f>F26+G26</f>
        <v>25</v>
      </c>
      <c r="F26" s="414">
        <f>H26+J26+L26+N26+P26+R26+V26+X26+Z26+AB26+AD26</f>
        <v>9</v>
      </c>
      <c r="G26" s="1064">
        <f>I26+K26+M26+O26+Q26+S26+W26+Y26+AA26+AC26+AE26</f>
        <v>16</v>
      </c>
      <c r="H26" s="1082">
        <v>2</v>
      </c>
      <c r="I26" s="501">
        <v>0</v>
      </c>
      <c r="J26" s="414">
        <v>0</v>
      </c>
      <c r="K26" s="415">
        <v>0</v>
      </c>
      <c r="L26" s="412">
        <v>2</v>
      </c>
      <c r="M26" s="501">
        <v>0</v>
      </c>
      <c r="N26" s="414">
        <v>0</v>
      </c>
      <c r="O26" s="415">
        <v>0</v>
      </c>
      <c r="P26" s="412">
        <v>0</v>
      </c>
      <c r="Q26" s="501">
        <v>0</v>
      </c>
      <c r="R26" s="414">
        <v>5</v>
      </c>
      <c r="S26" s="415">
        <v>11</v>
      </c>
      <c r="T26" s="501"/>
      <c r="U26" s="501"/>
      <c r="V26" s="412">
        <v>0</v>
      </c>
      <c r="W26" s="501">
        <v>0</v>
      </c>
      <c r="X26" s="414">
        <v>0</v>
      </c>
      <c r="Y26" s="415">
        <v>2</v>
      </c>
      <c r="Z26" s="412">
        <v>0</v>
      </c>
      <c r="AA26" s="501">
        <v>0</v>
      </c>
      <c r="AB26" s="414">
        <v>0</v>
      </c>
      <c r="AC26" s="415">
        <v>1</v>
      </c>
      <c r="AD26" s="412">
        <v>0</v>
      </c>
      <c r="AE26" s="1287">
        <v>2</v>
      </c>
      <c r="AF26" s="501">
        <f>AG26+AH26</f>
        <v>13</v>
      </c>
      <c r="AG26" s="414">
        <v>1</v>
      </c>
      <c r="AH26" s="415">
        <v>12</v>
      </c>
      <c r="AI26" s="412">
        <v>0</v>
      </c>
      <c r="AJ26" s="501">
        <v>2</v>
      </c>
      <c r="AK26" s="414">
        <v>0</v>
      </c>
      <c r="AL26" s="415">
        <v>0</v>
      </c>
      <c r="AM26" s="412">
        <v>1</v>
      </c>
      <c r="AN26" s="375">
        <v>10</v>
      </c>
      <c r="AO26" s="320"/>
      <c r="AP26" s="320"/>
      <c r="AQ26" s="320"/>
    </row>
    <row r="27" spans="1:43" s="103" customFormat="1" ht="20.45" customHeight="1">
      <c r="A27" s="1235"/>
      <c r="B27" s="1236"/>
      <c r="C27" s="274" t="s">
        <v>1566</v>
      </c>
      <c r="D27" s="1237"/>
      <c r="E27" s="414">
        <f>F27+G27</f>
        <v>32</v>
      </c>
      <c r="F27" s="414">
        <f>H27+J27+L27+N27+P27+R27+V27+X27+Z27+AB27+AD27</f>
        <v>13</v>
      </c>
      <c r="G27" s="1064">
        <f>I27+K27+M27+O27+Q27+S27+W27+Y27+AA27+AC27+AE27</f>
        <v>19</v>
      </c>
      <c r="H27" s="1082">
        <v>3</v>
      </c>
      <c r="I27" s="501">
        <v>0</v>
      </c>
      <c r="J27" s="414">
        <v>0</v>
      </c>
      <c r="K27" s="415">
        <v>0</v>
      </c>
      <c r="L27" s="412">
        <v>3</v>
      </c>
      <c r="M27" s="501">
        <v>0</v>
      </c>
      <c r="N27" s="414">
        <v>0</v>
      </c>
      <c r="O27" s="415">
        <v>0</v>
      </c>
      <c r="P27" s="412">
        <v>0</v>
      </c>
      <c r="Q27" s="501">
        <v>0</v>
      </c>
      <c r="R27" s="414">
        <v>6</v>
      </c>
      <c r="S27" s="415">
        <v>14</v>
      </c>
      <c r="T27" s="501"/>
      <c r="U27" s="501"/>
      <c r="V27" s="412">
        <v>0</v>
      </c>
      <c r="W27" s="501">
        <v>0</v>
      </c>
      <c r="X27" s="414">
        <v>0</v>
      </c>
      <c r="Y27" s="415">
        <v>3</v>
      </c>
      <c r="Z27" s="412">
        <v>0</v>
      </c>
      <c r="AA27" s="501">
        <v>0</v>
      </c>
      <c r="AB27" s="414">
        <v>0</v>
      </c>
      <c r="AC27" s="415">
        <v>1</v>
      </c>
      <c r="AD27" s="412">
        <v>1</v>
      </c>
      <c r="AE27" s="1287">
        <v>1</v>
      </c>
      <c r="AF27" s="501">
        <f>AG27+AH27</f>
        <v>25</v>
      </c>
      <c r="AG27" s="414">
        <v>2</v>
      </c>
      <c r="AH27" s="415">
        <v>23</v>
      </c>
      <c r="AI27" s="412">
        <v>2</v>
      </c>
      <c r="AJ27" s="501">
        <v>2</v>
      </c>
      <c r="AK27" s="414">
        <v>0</v>
      </c>
      <c r="AL27" s="415">
        <v>0</v>
      </c>
      <c r="AM27" s="412">
        <v>0</v>
      </c>
      <c r="AN27" s="375">
        <v>21</v>
      </c>
      <c r="AO27" s="320"/>
      <c r="AP27" s="320"/>
      <c r="AQ27" s="320"/>
    </row>
    <row r="28" spans="1:43" s="102" customFormat="1" ht="20.45" customHeight="1">
      <c r="A28" s="1261"/>
      <c r="B28" s="4150" t="s">
        <v>1568</v>
      </c>
      <c r="C28" s="4150"/>
      <c r="D28" s="1226"/>
      <c r="E28" s="474">
        <f t="shared" ref="E28:S28" si="14">E29</f>
        <v>12</v>
      </c>
      <c r="F28" s="474">
        <f t="shared" si="14"/>
        <v>3</v>
      </c>
      <c r="G28" s="476">
        <f t="shared" si="14"/>
        <v>9</v>
      </c>
      <c r="H28" s="1300">
        <f t="shared" si="14"/>
        <v>1</v>
      </c>
      <c r="I28" s="1069">
        <f t="shared" si="14"/>
        <v>0</v>
      </c>
      <c r="J28" s="474">
        <f t="shared" si="14"/>
        <v>0</v>
      </c>
      <c r="K28" s="1301">
        <f t="shared" si="14"/>
        <v>0</v>
      </c>
      <c r="L28" s="475">
        <f t="shared" si="14"/>
        <v>1</v>
      </c>
      <c r="M28" s="1069">
        <f t="shared" si="14"/>
        <v>0</v>
      </c>
      <c r="N28" s="474">
        <f t="shared" si="14"/>
        <v>0</v>
      </c>
      <c r="O28" s="1301">
        <f t="shared" si="14"/>
        <v>0</v>
      </c>
      <c r="P28" s="475">
        <f t="shared" si="14"/>
        <v>0</v>
      </c>
      <c r="Q28" s="1069">
        <f t="shared" si="14"/>
        <v>0</v>
      </c>
      <c r="R28" s="474">
        <f t="shared" si="14"/>
        <v>1</v>
      </c>
      <c r="S28" s="1301">
        <f t="shared" si="14"/>
        <v>7</v>
      </c>
      <c r="T28" s="1066"/>
      <c r="U28" s="1066"/>
      <c r="V28" s="475">
        <f t="shared" ref="V28:AN28" si="15">V29</f>
        <v>0</v>
      </c>
      <c r="W28" s="1069">
        <f t="shared" si="15"/>
        <v>0</v>
      </c>
      <c r="X28" s="474">
        <f t="shared" si="15"/>
        <v>0</v>
      </c>
      <c r="Y28" s="1301">
        <f t="shared" si="15"/>
        <v>1</v>
      </c>
      <c r="Z28" s="475">
        <f t="shared" si="15"/>
        <v>0</v>
      </c>
      <c r="AA28" s="1069">
        <f t="shared" si="15"/>
        <v>0</v>
      </c>
      <c r="AB28" s="474">
        <f t="shared" si="15"/>
        <v>0</v>
      </c>
      <c r="AC28" s="1301">
        <f t="shared" si="15"/>
        <v>0</v>
      </c>
      <c r="AD28" s="475">
        <f t="shared" si="15"/>
        <v>0</v>
      </c>
      <c r="AE28" s="1302">
        <f t="shared" si="15"/>
        <v>1</v>
      </c>
      <c r="AF28" s="1069">
        <f t="shared" si="15"/>
        <v>2</v>
      </c>
      <c r="AG28" s="474">
        <f t="shared" si="15"/>
        <v>1</v>
      </c>
      <c r="AH28" s="1301">
        <f t="shared" si="15"/>
        <v>1</v>
      </c>
      <c r="AI28" s="475">
        <f t="shared" si="15"/>
        <v>1</v>
      </c>
      <c r="AJ28" s="1069">
        <f t="shared" si="15"/>
        <v>0</v>
      </c>
      <c r="AK28" s="474">
        <f t="shared" si="15"/>
        <v>0</v>
      </c>
      <c r="AL28" s="1301">
        <f t="shared" si="15"/>
        <v>0</v>
      </c>
      <c r="AM28" s="475">
        <f t="shared" si="15"/>
        <v>0</v>
      </c>
      <c r="AN28" s="1128">
        <f t="shared" si="15"/>
        <v>1</v>
      </c>
      <c r="AO28" s="1299"/>
      <c r="AP28" s="1299"/>
      <c r="AQ28" s="1299"/>
    </row>
    <row r="29" spans="1:43" s="103" customFormat="1" ht="20.45" customHeight="1">
      <c r="A29" s="1235"/>
      <c r="B29" s="1236"/>
      <c r="C29" s="274" t="s">
        <v>1569</v>
      </c>
      <c r="D29" s="1237"/>
      <c r="E29" s="414">
        <f>F29+G29</f>
        <v>12</v>
      </c>
      <c r="F29" s="414">
        <f>H29+J29+L29+N29+P29+R29+V29+X29+Z29+AB29+AD29</f>
        <v>3</v>
      </c>
      <c r="G29" s="1064">
        <f>I29+K29+M29+O29+Q29+S29+W29+Y29+AA29+AC29+AE29</f>
        <v>9</v>
      </c>
      <c r="H29" s="1082">
        <v>1</v>
      </c>
      <c r="I29" s="501">
        <v>0</v>
      </c>
      <c r="J29" s="414">
        <v>0</v>
      </c>
      <c r="K29" s="415">
        <v>0</v>
      </c>
      <c r="L29" s="412">
        <v>1</v>
      </c>
      <c r="M29" s="501">
        <v>0</v>
      </c>
      <c r="N29" s="414">
        <v>0</v>
      </c>
      <c r="O29" s="415">
        <v>0</v>
      </c>
      <c r="P29" s="412">
        <v>0</v>
      </c>
      <c r="Q29" s="501">
        <v>0</v>
      </c>
      <c r="R29" s="414">
        <v>1</v>
      </c>
      <c r="S29" s="415">
        <v>7</v>
      </c>
      <c r="T29" s="501"/>
      <c r="U29" s="501"/>
      <c r="V29" s="412">
        <v>0</v>
      </c>
      <c r="W29" s="501">
        <v>0</v>
      </c>
      <c r="X29" s="414">
        <v>0</v>
      </c>
      <c r="Y29" s="415">
        <v>1</v>
      </c>
      <c r="Z29" s="412">
        <v>0</v>
      </c>
      <c r="AA29" s="501">
        <v>0</v>
      </c>
      <c r="AB29" s="414">
        <v>0</v>
      </c>
      <c r="AC29" s="415">
        <v>0</v>
      </c>
      <c r="AD29" s="412">
        <v>0</v>
      </c>
      <c r="AE29" s="1287">
        <v>1</v>
      </c>
      <c r="AF29" s="501">
        <f>AG29+AH29</f>
        <v>2</v>
      </c>
      <c r="AG29" s="414">
        <v>1</v>
      </c>
      <c r="AH29" s="415">
        <v>1</v>
      </c>
      <c r="AI29" s="412">
        <v>1</v>
      </c>
      <c r="AJ29" s="501">
        <v>0</v>
      </c>
      <c r="AK29" s="414">
        <v>0</v>
      </c>
      <c r="AL29" s="415">
        <v>0</v>
      </c>
      <c r="AM29" s="412">
        <v>0</v>
      </c>
      <c r="AN29" s="375">
        <v>1</v>
      </c>
      <c r="AO29" s="320"/>
      <c r="AP29" s="320"/>
      <c r="AQ29" s="320"/>
    </row>
    <row r="30" spans="1:43" s="102" customFormat="1" ht="20.45" customHeight="1">
      <c r="A30" s="1261"/>
      <c r="B30" s="4150" t="s">
        <v>1395</v>
      </c>
      <c r="C30" s="4150"/>
      <c r="D30" s="1226"/>
      <c r="E30" s="474">
        <f t="shared" ref="E30:S30" si="16">SUM(E31:E33)</f>
        <v>89</v>
      </c>
      <c r="F30" s="474">
        <f t="shared" si="16"/>
        <v>31</v>
      </c>
      <c r="G30" s="476">
        <f t="shared" si="16"/>
        <v>58</v>
      </c>
      <c r="H30" s="1300">
        <f t="shared" si="16"/>
        <v>5</v>
      </c>
      <c r="I30" s="1069">
        <f t="shared" si="16"/>
        <v>0</v>
      </c>
      <c r="J30" s="474">
        <f t="shared" si="16"/>
        <v>0</v>
      </c>
      <c r="K30" s="1301">
        <f t="shared" si="16"/>
        <v>0</v>
      </c>
      <c r="L30" s="475">
        <f t="shared" si="16"/>
        <v>4</v>
      </c>
      <c r="M30" s="1069">
        <f t="shared" si="16"/>
        <v>2</v>
      </c>
      <c r="N30" s="474">
        <f t="shared" si="16"/>
        <v>0</v>
      </c>
      <c r="O30" s="1301">
        <f t="shared" si="16"/>
        <v>0</v>
      </c>
      <c r="P30" s="475">
        <f t="shared" si="16"/>
        <v>0</v>
      </c>
      <c r="Q30" s="1069">
        <f t="shared" si="16"/>
        <v>0</v>
      </c>
      <c r="R30" s="474">
        <f t="shared" si="16"/>
        <v>18</v>
      </c>
      <c r="S30" s="1301">
        <f t="shared" si="16"/>
        <v>43</v>
      </c>
      <c r="T30" s="1066"/>
      <c r="U30" s="1066"/>
      <c r="V30" s="475">
        <f t="shared" ref="V30:AN30" si="17">SUM(V31:V33)</f>
        <v>0</v>
      </c>
      <c r="W30" s="1069">
        <f t="shared" si="17"/>
        <v>0</v>
      </c>
      <c r="X30" s="474">
        <f t="shared" si="17"/>
        <v>0</v>
      </c>
      <c r="Y30" s="1301">
        <f t="shared" si="17"/>
        <v>5</v>
      </c>
      <c r="Z30" s="475">
        <f t="shared" si="17"/>
        <v>0</v>
      </c>
      <c r="AA30" s="1069">
        <f t="shared" si="17"/>
        <v>0</v>
      </c>
      <c r="AB30" s="474">
        <f t="shared" si="17"/>
        <v>0</v>
      </c>
      <c r="AC30" s="1301">
        <f t="shared" si="17"/>
        <v>1</v>
      </c>
      <c r="AD30" s="475">
        <f t="shared" si="17"/>
        <v>4</v>
      </c>
      <c r="AE30" s="1302">
        <f t="shared" si="17"/>
        <v>7</v>
      </c>
      <c r="AF30" s="1069">
        <f t="shared" si="17"/>
        <v>20</v>
      </c>
      <c r="AG30" s="474">
        <f t="shared" si="17"/>
        <v>8</v>
      </c>
      <c r="AH30" s="1301">
        <f t="shared" si="17"/>
        <v>12</v>
      </c>
      <c r="AI30" s="475">
        <f t="shared" si="17"/>
        <v>2</v>
      </c>
      <c r="AJ30" s="1069">
        <f t="shared" si="17"/>
        <v>3</v>
      </c>
      <c r="AK30" s="474">
        <f t="shared" si="17"/>
        <v>0</v>
      </c>
      <c r="AL30" s="1301">
        <f t="shared" si="17"/>
        <v>0</v>
      </c>
      <c r="AM30" s="475">
        <f t="shared" si="17"/>
        <v>6</v>
      </c>
      <c r="AN30" s="1128">
        <f t="shared" si="17"/>
        <v>9</v>
      </c>
      <c r="AO30" s="1299"/>
      <c r="AP30" s="1299"/>
      <c r="AQ30" s="1299"/>
    </row>
    <row r="31" spans="1:43" s="103" customFormat="1" ht="20.45" customHeight="1">
      <c r="A31" s="1235"/>
      <c r="B31" s="1236"/>
      <c r="C31" s="274" t="s">
        <v>358</v>
      </c>
      <c r="D31" s="1237"/>
      <c r="E31" s="414">
        <f>F31+G31</f>
        <v>51</v>
      </c>
      <c r="F31" s="414">
        <f t="shared" ref="F31:G33" si="18">H31+J31+L31+N31+P31+R31+V31+X31+Z31+AB31+AD31</f>
        <v>19</v>
      </c>
      <c r="G31" s="1064">
        <f t="shared" si="18"/>
        <v>32</v>
      </c>
      <c r="H31" s="1082">
        <v>3</v>
      </c>
      <c r="I31" s="501">
        <v>0</v>
      </c>
      <c r="J31" s="414">
        <v>0</v>
      </c>
      <c r="K31" s="415">
        <v>0</v>
      </c>
      <c r="L31" s="412">
        <v>2</v>
      </c>
      <c r="M31" s="501">
        <v>2</v>
      </c>
      <c r="N31" s="414">
        <v>0</v>
      </c>
      <c r="O31" s="415">
        <v>0</v>
      </c>
      <c r="P31" s="412">
        <v>0</v>
      </c>
      <c r="Q31" s="501">
        <v>0</v>
      </c>
      <c r="R31" s="414">
        <v>11</v>
      </c>
      <c r="S31" s="415">
        <v>22</v>
      </c>
      <c r="T31" s="501"/>
      <c r="U31" s="501"/>
      <c r="V31" s="412">
        <v>0</v>
      </c>
      <c r="W31" s="501">
        <v>0</v>
      </c>
      <c r="X31" s="414">
        <v>0</v>
      </c>
      <c r="Y31" s="415">
        <v>3</v>
      </c>
      <c r="Z31" s="412">
        <v>0</v>
      </c>
      <c r="AA31" s="501">
        <v>0</v>
      </c>
      <c r="AB31" s="414">
        <v>0</v>
      </c>
      <c r="AC31" s="415">
        <v>1</v>
      </c>
      <c r="AD31" s="412">
        <v>3</v>
      </c>
      <c r="AE31" s="1287">
        <v>4</v>
      </c>
      <c r="AF31" s="501">
        <f>AG31+AH31</f>
        <v>6</v>
      </c>
      <c r="AG31" s="414">
        <v>5</v>
      </c>
      <c r="AH31" s="415">
        <v>1</v>
      </c>
      <c r="AI31" s="1303">
        <v>2</v>
      </c>
      <c r="AJ31" s="1304">
        <v>1</v>
      </c>
      <c r="AK31" s="1303">
        <v>0</v>
      </c>
      <c r="AL31" s="1304">
        <v>0</v>
      </c>
      <c r="AM31" s="1303">
        <v>3</v>
      </c>
      <c r="AN31" s="1305">
        <v>0</v>
      </c>
      <c r="AO31" s="320"/>
      <c r="AP31" s="320"/>
      <c r="AQ31" s="320"/>
    </row>
    <row r="32" spans="1:43" s="103" customFormat="1" ht="20.45" customHeight="1">
      <c r="A32" s="1235"/>
      <c r="B32" s="1236"/>
      <c r="C32" s="274" t="s">
        <v>1570</v>
      </c>
      <c r="D32" s="1237"/>
      <c r="E32" s="414">
        <f>F32+G32</f>
        <v>18</v>
      </c>
      <c r="F32" s="414">
        <f t="shared" si="18"/>
        <v>6</v>
      </c>
      <c r="G32" s="1064">
        <f t="shared" si="18"/>
        <v>12</v>
      </c>
      <c r="H32" s="1082">
        <v>1</v>
      </c>
      <c r="I32" s="501">
        <v>0</v>
      </c>
      <c r="J32" s="414">
        <v>0</v>
      </c>
      <c r="K32" s="415">
        <v>0</v>
      </c>
      <c r="L32" s="412">
        <v>1</v>
      </c>
      <c r="M32" s="501">
        <v>0</v>
      </c>
      <c r="N32" s="414">
        <v>0</v>
      </c>
      <c r="O32" s="415">
        <v>0</v>
      </c>
      <c r="P32" s="412">
        <v>0</v>
      </c>
      <c r="Q32" s="501">
        <v>0</v>
      </c>
      <c r="R32" s="414">
        <v>3</v>
      </c>
      <c r="S32" s="415">
        <v>9</v>
      </c>
      <c r="T32" s="501"/>
      <c r="U32" s="501"/>
      <c r="V32" s="412">
        <v>0</v>
      </c>
      <c r="W32" s="501">
        <v>0</v>
      </c>
      <c r="X32" s="414">
        <v>0</v>
      </c>
      <c r="Y32" s="415">
        <v>1</v>
      </c>
      <c r="Z32" s="412">
        <v>0</v>
      </c>
      <c r="AA32" s="501">
        <v>0</v>
      </c>
      <c r="AB32" s="414">
        <v>0</v>
      </c>
      <c r="AC32" s="415">
        <v>0</v>
      </c>
      <c r="AD32" s="412">
        <v>1</v>
      </c>
      <c r="AE32" s="1287">
        <v>2</v>
      </c>
      <c r="AF32" s="501">
        <f>AG32+AH32</f>
        <v>6</v>
      </c>
      <c r="AG32" s="414">
        <v>2</v>
      </c>
      <c r="AH32" s="415">
        <v>4</v>
      </c>
      <c r="AI32" s="1306">
        <v>0</v>
      </c>
      <c r="AJ32" s="1304">
        <v>1</v>
      </c>
      <c r="AK32" s="1306">
        <v>0</v>
      </c>
      <c r="AL32" s="1304">
        <v>0</v>
      </c>
      <c r="AM32" s="1306">
        <v>2</v>
      </c>
      <c r="AN32" s="1305">
        <v>3</v>
      </c>
      <c r="AO32" s="320"/>
      <c r="AP32" s="320"/>
      <c r="AQ32" s="320"/>
    </row>
    <row r="33" spans="1:43" s="103" customFormat="1" ht="20.45" customHeight="1">
      <c r="A33" s="1235"/>
      <c r="B33" s="1236"/>
      <c r="C33" s="274" t="s">
        <v>1572</v>
      </c>
      <c r="D33" s="1237"/>
      <c r="E33" s="414">
        <f>F33+G33</f>
        <v>20</v>
      </c>
      <c r="F33" s="414">
        <f t="shared" si="18"/>
        <v>6</v>
      </c>
      <c r="G33" s="1064">
        <f t="shared" si="18"/>
        <v>14</v>
      </c>
      <c r="H33" s="1082">
        <v>1</v>
      </c>
      <c r="I33" s="501">
        <v>0</v>
      </c>
      <c r="J33" s="414">
        <v>0</v>
      </c>
      <c r="K33" s="415">
        <v>0</v>
      </c>
      <c r="L33" s="412">
        <v>1</v>
      </c>
      <c r="M33" s="501">
        <v>0</v>
      </c>
      <c r="N33" s="414">
        <v>0</v>
      </c>
      <c r="O33" s="415">
        <v>0</v>
      </c>
      <c r="P33" s="412">
        <v>0</v>
      </c>
      <c r="Q33" s="501">
        <v>0</v>
      </c>
      <c r="R33" s="414">
        <v>4</v>
      </c>
      <c r="S33" s="415">
        <v>12</v>
      </c>
      <c r="T33" s="501"/>
      <c r="U33" s="501"/>
      <c r="V33" s="412">
        <v>0</v>
      </c>
      <c r="W33" s="501">
        <v>0</v>
      </c>
      <c r="X33" s="414">
        <v>0</v>
      </c>
      <c r="Y33" s="415">
        <v>1</v>
      </c>
      <c r="Z33" s="412">
        <v>0</v>
      </c>
      <c r="AA33" s="501">
        <v>0</v>
      </c>
      <c r="AB33" s="414">
        <v>0</v>
      </c>
      <c r="AC33" s="415">
        <v>0</v>
      </c>
      <c r="AD33" s="412">
        <v>0</v>
      </c>
      <c r="AE33" s="1287">
        <v>1</v>
      </c>
      <c r="AF33" s="501">
        <f>AG33+AH33</f>
        <v>8</v>
      </c>
      <c r="AG33" s="414">
        <v>1</v>
      </c>
      <c r="AH33" s="415">
        <v>7</v>
      </c>
      <c r="AI33" s="1307">
        <v>0</v>
      </c>
      <c r="AJ33" s="1304">
        <v>1</v>
      </c>
      <c r="AK33" s="1307">
        <v>0</v>
      </c>
      <c r="AL33" s="1304">
        <v>0</v>
      </c>
      <c r="AM33" s="1307">
        <v>1</v>
      </c>
      <c r="AN33" s="1305">
        <v>6</v>
      </c>
      <c r="AO33" s="320"/>
      <c r="AP33" s="320"/>
      <c r="AQ33" s="320"/>
    </row>
    <row r="34" spans="1:43" s="102" customFormat="1" ht="20.45" customHeight="1">
      <c r="A34" s="1261"/>
      <c r="B34" s="4150" t="s">
        <v>1579</v>
      </c>
      <c r="C34" s="4150"/>
      <c r="D34" s="1226"/>
      <c r="E34" s="474">
        <f t="shared" ref="E34:S34" si="19">SUM(E35:E37)</f>
        <v>125</v>
      </c>
      <c r="F34" s="474">
        <f t="shared" si="19"/>
        <v>50</v>
      </c>
      <c r="G34" s="476">
        <f t="shared" si="19"/>
        <v>75</v>
      </c>
      <c r="H34" s="1300">
        <f t="shared" si="19"/>
        <v>9</v>
      </c>
      <c r="I34" s="1069">
        <f t="shared" si="19"/>
        <v>0</v>
      </c>
      <c r="J34" s="474">
        <f t="shared" si="19"/>
        <v>0</v>
      </c>
      <c r="K34" s="1301">
        <f t="shared" si="19"/>
        <v>0</v>
      </c>
      <c r="L34" s="475">
        <f t="shared" si="19"/>
        <v>6</v>
      </c>
      <c r="M34" s="1069">
        <f t="shared" si="19"/>
        <v>3</v>
      </c>
      <c r="N34" s="474">
        <f t="shared" si="19"/>
        <v>0</v>
      </c>
      <c r="O34" s="1301">
        <f t="shared" si="19"/>
        <v>0</v>
      </c>
      <c r="P34" s="475">
        <f t="shared" si="19"/>
        <v>0</v>
      </c>
      <c r="Q34" s="1069">
        <f t="shared" si="19"/>
        <v>0</v>
      </c>
      <c r="R34" s="474">
        <f t="shared" si="19"/>
        <v>33</v>
      </c>
      <c r="S34" s="1301">
        <f t="shared" si="19"/>
        <v>53</v>
      </c>
      <c r="T34" s="1066"/>
      <c r="U34" s="1066"/>
      <c r="V34" s="475">
        <f t="shared" ref="V34:AN34" si="20">SUM(V35:V37)</f>
        <v>0</v>
      </c>
      <c r="W34" s="1069">
        <f t="shared" si="20"/>
        <v>0</v>
      </c>
      <c r="X34" s="474">
        <f t="shared" si="20"/>
        <v>0</v>
      </c>
      <c r="Y34" s="1301">
        <f t="shared" si="20"/>
        <v>8</v>
      </c>
      <c r="Z34" s="475">
        <f t="shared" si="20"/>
        <v>0</v>
      </c>
      <c r="AA34" s="1069">
        <f t="shared" si="20"/>
        <v>2</v>
      </c>
      <c r="AB34" s="474">
        <f t="shared" si="20"/>
        <v>0</v>
      </c>
      <c r="AC34" s="1301">
        <f t="shared" si="20"/>
        <v>2</v>
      </c>
      <c r="AD34" s="475">
        <f t="shared" si="20"/>
        <v>2</v>
      </c>
      <c r="AE34" s="1302">
        <f t="shared" si="20"/>
        <v>7</v>
      </c>
      <c r="AF34" s="1069">
        <f t="shared" si="20"/>
        <v>44</v>
      </c>
      <c r="AG34" s="474">
        <f t="shared" si="20"/>
        <v>9</v>
      </c>
      <c r="AH34" s="1301">
        <f t="shared" si="20"/>
        <v>35</v>
      </c>
      <c r="AI34" s="475">
        <f t="shared" si="20"/>
        <v>3</v>
      </c>
      <c r="AJ34" s="1069">
        <f t="shared" si="20"/>
        <v>8</v>
      </c>
      <c r="AK34" s="474">
        <f t="shared" si="20"/>
        <v>0</v>
      </c>
      <c r="AL34" s="1301">
        <f t="shared" si="20"/>
        <v>1</v>
      </c>
      <c r="AM34" s="475">
        <f t="shared" si="20"/>
        <v>6</v>
      </c>
      <c r="AN34" s="1128">
        <f t="shared" si="20"/>
        <v>26</v>
      </c>
      <c r="AO34" s="1299"/>
      <c r="AP34" s="1299"/>
      <c r="AQ34" s="1299"/>
    </row>
    <row r="35" spans="1:43" s="103" customFormat="1" ht="20.45" customHeight="1">
      <c r="A35" s="1235"/>
      <c r="B35" s="1236"/>
      <c r="C35" s="274" t="s">
        <v>1580</v>
      </c>
      <c r="D35" s="1237"/>
      <c r="E35" s="414">
        <f>F35+G35</f>
        <v>48</v>
      </c>
      <c r="F35" s="414">
        <f t="shared" ref="F35:G37" si="21">H35+J35+L35+N35+P35+R35+V35+X35+Z35+AB35+AD35</f>
        <v>20</v>
      </c>
      <c r="G35" s="1064">
        <f t="shared" si="21"/>
        <v>28</v>
      </c>
      <c r="H35" s="1082">
        <v>4</v>
      </c>
      <c r="I35" s="501">
        <v>0</v>
      </c>
      <c r="J35" s="414">
        <v>0</v>
      </c>
      <c r="K35" s="415">
        <v>0</v>
      </c>
      <c r="L35" s="412">
        <v>3</v>
      </c>
      <c r="M35" s="501">
        <v>1</v>
      </c>
      <c r="N35" s="414">
        <v>0</v>
      </c>
      <c r="O35" s="415">
        <v>0</v>
      </c>
      <c r="P35" s="412">
        <v>0</v>
      </c>
      <c r="Q35" s="501">
        <v>0</v>
      </c>
      <c r="R35" s="414">
        <v>12</v>
      </c>
      <c r="S35" s="415">
        <v>20</v>
      </c>
      <c r="T35" s="501"/>
      <c r="U35" s="501"/>
      <c r="V35" s="412">
        <v>0</v>
      </c>
      <c r="W35" s="501">
        <v>0</v>
      </c>
      <c r="X35" s="414">
        <v>0</v>
      </c>
      <c r="Y35" s="415">
        <v>3</v>
      </c>
      <c r="Z35" s="412">
        <v>0</v>
      </c>
      <c r="AA35" s="501">
        <v>1</v>
      </c>
      <c r="AB35" s="414">
        <v>0</v>
      </c>
      <c r="AC35" s="415">
        <v>0</v>
      </c>
      <c r="AD35" s="412">
        <v>1</v>
      </c>
      <c r="AE35" s="1287">
        <v>3</v>
      </c>
      <c r="AF35" s="501">
        <f>AG35+AH35</f>
        <v>29</v>
      </c>
      <c r="AG35" s="414">
        <v>3</v>
      </c>
      <c r="AH35" s="415">
        <v>26</v>
      </c>
      <c r="AI35" s="412">
        <v>0</v>
      </c>
      <c r="AJ35" s="501">
        <v>4</v>
      </c>
      <c r="AK35" s="414">
        <v>0</v>
      </c>
      <c r="AL35" s="415">
        <v>0</v>
      </c>
      <c r="AM35" s="412">
        <v>3</v>
      </c>
      <c r="AN35" s="375">
        <v>22</v>
      </c>
      <c r="AO35" s="320"/>
      <c r="AP35" s="320"/>
      <c r="AQ35" s="320"/>
    </row>
    <row r="36" spans="1:43" s="103" customFormat="1" ht="20.45" customHeight="1">
      <c r="A36" s="1235"/>
      <c r="B36" s="1236"/>
      <c r="C36" s="274" t="s">
        <v>1475</v>
      </c>
      <c r="D36" s="1237"/>
      <c r="E36" s="414">
        <f>F36+G36</f>
        <v>33</v>
      </c>
      <c r="F36" s="414">
        <f t="shared" si="21"/>
        <v>11</v>
      </c>
      <c r="G36" s="1064">
        <f t="shared" si="21"/>
        <v>22</v>
      </c>
      <c r="H36" s="1082">
        <v>1</v>
      </c>
      <c r="I36" s="501">
        <v>0</v>
      </c>
      <c r="J36" s="414">
        <v>0</v>
      </c>
      <c r="K36" s="415">
        <v>0</v>
      </c>
      <c r="L36" s="412">
        <v>1</v>
      </c>
      <c r="M36" s="501">
        <v>0</v>
      </c>
      <c r="N36" s="414">
        <v>0</v>
      </c>
      <c r="O36" s="415">
        <v>0</v>
      </c>
      <c r="P36" s="412">
        <v>0</v>
      </c>
      <c r="Q36" s="501">
        <v>0</v>
      </c>
      <c r="R36" s="414">
        <v>9</v>
      </c>
      <c r="S36" s="415">
        <v>16</v>
      </c>
      <c r="T36" s="501"/>
      <c r="U36" s="501"/>
      <c r="V36" s="412">
        <v>0</v>
      </c>
      <c r="W36" s="501">
        <v>0</v>
      </c>
      <c r="X36" s="414">
        <v>0</v>
      </c>
      <c r="Y36" s="415">
        <v>2</v>
      </c>
      <c r="Z36" s="412">
        <v>0</v>
      </c>
      <c r="AA36" s="501">
        <v>0</v>
      </c>
      <c r="AB36" s="414">
        <v>0</v>
      </c>
      <c r="AC36" s="415">
        <v>1</v>
      </c>
      <c r="AD36" s="412">
        <v>0</v>
      </c>
      <c r="AE36" s="1287">
        <v>3</v>
      </c>
      <c r="AF36" s="501">
        <f>AG36+AH36</f>
        <v>5</v>
      </c>
      <c r="AG36" s="414">
        <v>2</v>
      </c>
      <c r="AH36" s="415">
        <v>3</v>
      </c>
      <c r="AI36" s="412">
        <v>0</v>
      </c>
      <c r="AJ36" s="501">
        <v>2</v>
      </c>
      <c r="AK36" s="414">
        <v>0</v>
      </c>
      <c r="AL36" s="415">
        <v>1</v>
      </c>
      <c r="AM36" s="412">
        <v>2</v>
      </c>
      <c r="AN36" s="375">
        <v>0</v>
      </c>
      <c r="AO36" s="320"/>
      <c r="AP36" s="320"/>
      <c r="AQ36" s="320"/>
    </row>
    <row r="37" spans="1:43" s="103" customFormat="1" ht="20.45" customHeight="1">
      <c r="A37" s="1235"/>
      <c r="B37" s="1236"/>
      <c r="C37" s="274" t="s">
        <v>1494</v>
      </c>
      <c r="D37" s="1237"/>
      <c r="E37" s="414">
        <f>F37+G37</f>
        <v>44</v>
      </c>
      <c r="F37" s="414">
        <f t="shared" si="21"/>
        <v>19</v>
      </c>
      <c r="G37" s="1064">
        <f t="shared" si="21"/>
        <v>25</v>
      </c>
      <c r="H37" s="1082">
        <v>4</v>
      </c>
      <c r="I37" s="501">
        <v>0</v>
      </c>
      <c r="J37" s="414">
        <v>0</v>
      </c>
      <c r="K37" s="415">
        <v>0</v>
      </c>
      <c r="L37" s="412">
        <v>2</v>
      </c>
      <c r="M37" s="501">
        <v>2</v>
      </c>
      <c r="N37" s="414">
        <v>0</v>
      </c>
      <c r="O37" s="415">
        <v>0</v>
      </c>
      <c r="P37" s="412">
        <v>0</v>
      </c>
      <c r="Q37" s="501">
        <v>0</v>
      </c>
      <c r="R37" s="414">
        <v>12</v>
      </c>
      <c r="S37" s="415">
        <v>17</v>
      </c>
      <c r="T37" s="501"/>
      <c r="U37" s="501"/>
      <c r="V37" s="412">
        <v>0</v>
      </c>
      <c r="W37" s="501">
        <v>0</v>
      </c>
      <c r="X37" s="414">
        <v>0</v>
      </c>
      <c r="Y37" s="415">
        <v>3</v>
      </c>
      <c r="Z37" s="412">
        <v>0</v>
      </c>
      <c r="AA37" s="501">
        <v>1</v>
      </c>
      <c r="AB37" s="414">
        <v>0</v>
      </c>
      <c r="AC37" s="415">
        <v>1</v>
      </c>
      <c r="AD37" s="412">
        <v>1</v>
      </c>
      <c r="AE37" s="1287">
        <v>1</v>
      </c>
      <c r="AF37" s="501">
        <f>AG37+AH37</f>
        <v>10</v>
      </c>
      <c r="AG37" s="414">
        <v>4</v>
      </c>
      <c r="AH37" s="415">
        <v>6</v>
      </c>
      <c r="AI37" s="412">
        <v>3</v>
      </c>
      <c r="AJ37" s="501">
        <v>2</v>
      </c>
      <c r="AK37" s="414">
        <v>0</v>
      </c>
      <c r="AL37" s="415">
        <v>0</v>
      </c>
      <c r="AM37" s="412">
        <v>1</v>
      </c>
      <c r="AN37" s="375">
        <v>4</v>
      </c>
      <c r="AO37" s="320"/>
      <c r="AP37" s="320"/>
      <c r="AQ37" s="320"/>
    </row>
    <row r="38" spans="1:43" s="102" customFormat="1" ht="20.45" customHeight="1">
      <c r="A38" s="1261"/>
      <c r="B38" s="4150" t="s">
        <v>1828</v>
      </c>
      <c r="C38" s="4150"/>
      <c r="D38" s="1226"/>
      <c r="E38" s="474">
        <f t="shared" ref="E38:S38" si="22">SUM(E39:E45)</f>
        <v>365</v>
      </c>
      <c r="F38" s="474">
        <f t="shared" si="22"/>
        <v>128</v>
      </c>
      <c r="G38" s="476">
        <f t="shared" si="22"/>
        <v>237</v>
      </c>
      <c r="H38" s="1300">
        <f t="shared" si="22"/>
        <v>17</v>
      </c>
      <c r="I38" s="1069">
        <f t="shared" si="22"/>
        <v>4</v>
      </c>
      <c r="J38" s="474">
        <f t="shared" si="22"/>
        <v>0</v>
      </c>
      <c r="K38" s="1301">
        <f t="shared" si="22"/>
        <v>0</v>
      </c>
      <c r="L38" s="475">
        <f t="shared" si="22"/>
        <v>16</v>
      </c>
      <c r="M38" s="1069">
        <f t="shared" si="22"/>
        <v>5</v>
      </c>
      <c r="N38" s="474">
        <f t="shared" si="22"/>
        <v>0</v>
      </c>
      <c r="O38" s="1301">
        <f t="shared" si="22"/>
        <v>0</v>
      </c>
      <c r="P38" s="475">
        <f t="shared" si="22"/>
        <v>0</v>
      </c>
      <c r="Q38" s="1069">
        <f t="shared" si="22"/>
        <v>0</v>
      </c>
      <c r="R38" s="474">
        <f t="shared" si="22"/>
        <v>87</v>
      </c>
      <c r="S38" s="1301">
        <f t="shared" si="22"/>
        <v>184</v>
      </c>
      <c r="T38" s="1066"/>
      <c r="U38" s="1066"/>
      <c r="V38" s="475">
        <f t="shared" ref="V38:AN38" si="23">SUM(V39:V45)</f>
        <v>0</v>
      </c>
      <c r="W38" s="1069">
        <f t="shared" si="23"/>
        <v>0</v>
      </c>
      <c r="X38" s="474">
        <f t="shared" si="23"/>
        <v>0</v>
      </c>
      <c r="Y38" s="1301">
        <f t="shared" si="23"/>
        <v>20</v>
      </c>
      <c r="Z38" s="475">
        <f t="shared" si="23"/>
        <v>0</v>
      </c>
      <c r="AA38" s="1069">
        <f t="shared" si="23"/>
        <v>3</v>
      </c>
      <c r="AB38" s="474">
        <f t="shared" si="23"/>
        <v>0</v>
      </c>
      <c r="AC38" s="1301">
        <f t="shared" si="23"/>
        <v>2</v>
      </c>
      <c r="AD38" s="475">
        <f t="shared" si="23"/>
        <v>8</v>
      </c>
      <c r="AE38" s="1302">
        <f t="shared" si="23"/>
        <v>19</v>
      </c>
      <c r="AF38" s="1069">
        <f t="shared" si="23"/>
        <v>57</v>
      </c>
      <c r="AG38" s="474">
        <f t="shared" si="23"/>
        <v>12</v>
      </c>
      <c r="AH38" s="1301">
        <f t="shared" si="23"/>
        <v>45</v>
      </c>
      <c r="AI38" s="475">
        <f t="shared" si="23"/>
        <v>4</v>
      </c>
      <c r="AJ38" s="1069">
        <f t="shared" si="23"/>
        <v>20</v>
      </c>
      <c r="AK38" s="474">
        <f t="shared" si="23"/>
        <v>0</v>
      </c>
      <c r="AL38" s="1301">
        <f t="shared" si="23"/>
        <v>0</v>
      </c>
      <c r="AM38" s="475">
        <f t="shared" si="23"/>
        <v>8</v>
      </c>
      <c r="AN38" s="1128">
        <f t="shared" si="23"/>
        <v>25</v>
      </c>
      <c r="AO38" s="1299"/>
      <c r="AP38" s="1299"/>
      <c r="AQ38" s="1299"/>
    </row>
    <row r="39" spans="1:43" s="103" customFormat="1" ht="20.45" customHeight="1">
      <c r="A39" s="1235"/>
      <c r="B39" s="1236"/>
      <c r="C39" s="274" t="s">
        <v>1587</v>
      </c>
      <c r="D39" s="1237"/>
      <c r="E39" s="414">
        <f t="shared" ref="E39:E45" si="24">F39+G39</f>
        <v>35</v>
      </c>
      <c r="F39" s="414">
        <f t="shared" ref="F39:G45" si="25">H39+J39+L39+N39+P39+R39+V39+X39+Z39+AB39+AD39</f>
        <v>13</v>
      </c>
      <c r="G39" s="1064">
        <f t="shared" si="25"/>
        <v>22</v>
      </c>
      <c r="H39" s="1082">
        <v>2</v>
      </c>
      <c r="I39" s="501">
        <v>0</v>
      </c>
      <c r="J39" s="414">
        <v>0</v>
      </c>
      <c r="K39" s="415">
        <v>0</v>
      </c>
      <c r="L39" s="412">
        <v>2</v>
      </c>
      <c r="M39" s="501">
        <v>0</v>
      </c>
      <c r="N39" s="414">
        <v>0</v>
      </c>
      <c r="O39" s="415">
        <v>0</v>
      </c>
      <c r="P39" s="412">
        <v>0</v>
      </c>
      <c r="Q39" s="501">
        <v>0</v>
      </c>
      <c r="R39" s="414">
        <v>8</v>
      </c>
      <c r="S39" s="415">
        <v>16</v>
      </c>
      <c r="T39" s="501"/>
      <c r="U39" s="501"/>
      <c r="V39" s="412">
        <v>0</v>
      </c>
      <c r="W39" s="501">
        <v>0</v>
      </c>
      <c r="X39" s="414">
        <v>0</v>
      </c>
      <c r="Y39" s="415">
        <v>2</v>
      </c>
      <c r="Z39" s="412">
        <v>0</v>
      </c>
      <c r="AA39" s="501">
        <v>0</v>
      </c>
      <c r="AB39" s="414">
        <v>0</v>
      </c>
      <c r="AC39" s="415">
        <v>1</v>
      </c>
      <c r="AD39" s="412">
        <v>1</v>
      </c>
      <c r="AE39" s="1287">
        <v>3</v>
      </c>
      <c r="AF39" s="501">
        <f t="shared" ref="AF39:AF45" si="26">AG39+AH39</f>
        <v>5</v>
      </c>
      <c r="AG39" s="414">
        <v>3</v>
      </c>
      <c r="AH39" s="415">
        <v>2</v>
      </c>
      <c r="AI39" s="412">
        <v>1</v>
      </c>
      <c r="AJ39" s="501">
        <v>1</v>
      </c>
      <c r="AK39" s="414">
        <v>0</v>
      </c>
      <c r="AL39" s="415">
        <v>0</v>
      </c>
      <c r="AM39" s="412">
        <v>2</v>
      </c>
      <c r="AN39" s="375">
        <v>1</v>
      </c>
      <c r="AO39" s="320"/>
      <c r="AP39" s="320"/>
      <c r="AQ39" s="320"/>
    </row>
    <row r="40" spans="1:43" s="103" customFormat="1" ht="20.45" customHeight="1">
      <c r="A40" s="1235"/>
      <c r="B40" s="1236"/>
      <c r="C40" s="274" t="s">
        <v>972</v>
      </c>
      <c r="D40" s="1237"/>
      <c r="E40" s="414">
        <f t="shared" si="24"/>
        <v>47</v>
      </c>
      <c r="F40" s="414">
        <f t="shared" si="25"/>
        <v>17</v>
      </c>
      <c r="G40" s="1064">
        <f t="shared" si="25"/>
        <v>30</v>
      </c>
      <c r="H40" s="1082">
        <v>3</v>
      </c>
      <c r="I40" s="501">
        <v>0</v>
      </c>
      <c r="J40" s="414">
        <v>0</v>
      </c>
      <c r="K40" s="415">
        <v>0</v>
      </c>
      <c r="L40" s="412">
        <v>1</v>
      </c>
      <c r="M40" s="501">
        <v>2</v>
      </c>
      <c r="N40" s="414">
        <v>0</v>
      </c>
      <c r="O40" s="415">
        <v>0</v>
      </c>
      <c r="P40" s="412">
        <v>0</v>
      </c>
      <c r="Q40" s="501">
        <v>0</v>
      </c>
      <c r="R40" s="414">
        <v>13</v>
      </c>
      <c r="S40" s="415">
        <v>24</v>
      </c>
      <c r="T40" s="501"/>
      <c r="U40" s="501"/>
      <c r="V40" s="412">
        <v>0</v>
      </c>
      <c r="W40" s="501">
        <v>0</v>
      </c>
      <c r="X40" s="414">
        <v>0</v>
      </c>
      <c r="Y40" s="415">
        <v>3</v>
      </c>
      <c r="Z40" s="412">
        <v>0</v>
      </c>
      <c r="AA40" s="501">
        <v>0</v>
      </c>
      <c r="AB40" s="414">
        <v>0</v>
      </c>
      <c r="AC40" s="415">
        <v>0</v>
      </c>
      <c r="AD40" s="412">
        <v>0</v>
      </c>
      <c r="AE40" s="1287">
        <v>1</v>
      </c>
      <c r="AF40" s="501">
        <f t="shared" si="26"/>
        <v>9</v>
      </c>
      <c r="AG40" s="414">
        <v>3</v>
      </c>
      <c r="AH40" s="415">
        <v>6</v>
      </c>
      <c r="AI40" s="412">
        <v>0</v>
      </c>
      <c r="AJ40" s="501">
        <v>4</v>
      </c>
      <c r="AK40" s="414">
        <v>0</v>
      </c>
      <c r="AL40" s="415">
        <v>0</v>
      </c>
      <c r="AM40" s="412">
        <v>3</v>
      </c>
      <c r="AN40" s="375">
        <v>2</v>
      </c>
      <c r="AO40" s="320"/>
      <c r="AP40" s="320"/>
      <c r="AQ40" s="320"/>
    </row>
    <row r="41" spans="1:43" s="103" customFormat="1" ht="20.45" customHeight="1">
      <c r="A41" s="1235"/>
      <c r="B41" s="1236"/>
      <c r="C41" s="274" t="s">
        <v>986</v>
      </c>
      <c r="D41" s="1237"/>
      <c r="E41" s="414">
        <f t="shared" si="24"/>
        <v>56</v>
      </c>
      <c r="F41" s="414">
        <f t="shared" si="25"/>
        <v>19</v>
      </c>
      <c r="G41" s="1064">
        <f t="shared" si="25"/>
        <v>37</v>
      </c>
      <c r="H41" s="1082">
        <v>2</v>
      </c>
      <c r="I41" s="501">
        <v>1</v>
      </c>
      <c r="J41" s="414">
        <v>0</v>
      </c>
      <c r="K41" s="415">
        <v>0</v>
      </c>
      <c r="L41" s="412">
        <v>3</v>
      </c>
      <c r="M41" s="501">
        <v>0</v>
      </c>
      <c r="N41" s="414">
        <v>0</v>
      </c>
      <c r="O41" s="415">
        <v>0</v>
      </c>
      <c r="P41" s="412">
        <v>0</v>
      </c>
      <c r="Q41" s="501">
        <v>0</v>
      </c>
      <c r="R41" s="414">
        <v>11</v>
      </c>
      <c r="S41" s="415">
        <v>28</v>
      </c>
      <c r="T41" s="501"/>
      <c r="U41" s="501"/>
      <c r="V41" s="412">
        <v>0</v>
      </c>
      <c r="W41" s="501">
        <v>0</v>
      </c>
      <c r="X41" s="414">
        <v>0</v>
      </c>
      <c r="Y41" s="415">
        <v>3</v>
      </c>
      <c r="Z41" s="412">
        <v>0</v>
      </c>
      <c r="AA41" s="501">
        <v>1</v>
      </c>
      <c r="AB41" s="414">
        <v>0</v>
      </c>
      <c r="AC41" s="415">
        <v>0</v>
      </c>
      <c r="AD41" s="412">
        <v>3</v>
      </c>
      <c r="AE41" s="1287">
        <v>4</v>
      </c>
      <c r="AF41" s="501">
        <f t="shared" si="26"/>
        <v>7</v>
      </c>
      <c r="AG41" s="414">
        <v>1</v>
      </c>
      <c r="AH41" s="415">
        <v>6</v>
      </c>
      <c r="AI41" s="412">
        <v>1</v>
      </c>
      <c r="AJ41" s="501">
        <v>2</v>
      </c>
      <c r="AK41" s="414">
        <v>0</v>
      </c>
      <c r="AL41" s="415">
        <v>0</v>
      </c>
      <c r="AM41" s="412">
        <v>0</v>
      </c>
      <c r="AN41" s="375">
        <v>4</v>
      </c>
      <c r="AO41" s="320"/>
      <c r="AP41" s="320"/>
      <c r="AQ41" s="320"/>
    </row>
    <row r="42" spans="1:43" s="103" customFormat="1" ht="20.45" customHeight="1">
      <c r="A42" s="1235"/>
      <c r="B42" s="1236"/>
      <c r="C42" s="274" t="s">
        <v>1588</v>
      </c>
      <c r="D42" s="1237"/>
      <c r="E42" s="414">
        <f t="shared" si="24"/>
        <v>15</v>
      </c>
      <c r="F42" s="414">
        <f t="shared" si="25"/>
        <v>6</v>
      </c>
      <c r="G42" s="1064">
        <f t="shared" si="25"/>
        <v>9</v>
      </c>
      <c r="H42" s="1082">
        <v>1</v>
      </c>
      <c r="I42" s="501">
        <v>0</v>
      </c>
      <c r="J42" s="414">
        <v>0</v>
      </c>
      <c r="K42" s="415">
        <v>0</v>
      </c>
      <c r="L42" s="412">
        <v>1</v>
      </c>
      <c r="M42" s="501">
        <v>0</v>
      </c>
      <c r="N42" s="414">
        <v>0</v>
      </c>
      <c r="O42" s="415">
        <v>0</v>
      </c>
      <c r="P42" s="412">
        <v>0</v>
      </c>
      <c r="Q42" s="501">
        <v>0</v>
      </c>
      <c r="R42" s="414">
        <v>3</v>
      </c>
      <c r="S42" s="415">
        <v>7</v>
      </c>
      <c r="T42" s="501"/>
      <c r="U42" s="501"/>
      <c r="V42" s="412">
        <v>0</v>
      </c>
      <c r="W42" s="501">
        <v>0</v>
      </c>
      <c r="X42" s="414">
        <v>0</v>
      </c>
      <c r="Y42" s="415">
        <v>1</v>
      </c>
      <c r="Z42" s="412">
        <v>0</v>
      </c>
      <c r="AA42" s="501">
        <v>0</v>
      </c>
      <c r="AB42" s="414">
        <v>0</v>
      </c>
      <c r="AC42" s="415">
        <v>1</v>
      </c>
      <c r="AD42" s="412">
        <v>1</v>
      </c>
      <c r="AE42" s="1287">
        <v>0</v>
      </c>
      <c r="AF42" s="501">
        <f t="shared" si="26"/>
        <v>8</v>
      </c>
      <c r="AG42" s="414">
        <v>2</v>
      </c>
      <c r="AH42" s="415">
        <v>6</v>
      </c>
      <c r="AI42" s="412">
        <v>0</v>
      </c>
      <c r="AJ42" s="501">
        <v>1</v>
      </c>
      <c r="AK42" s="414">
        <v>0</v>
      </c>
      <c r="AL42" s="415">
        <v>0</v>
      </c>
      <c r="AM42" s="412">
        <v>2</v>
      </c>
      <c r="AN42" s="375">
        <v>5</v>
      </c>
      <c r="AO42" s="320"/>
      <c r="AP42" s="320"/>
      <c r="AQ42" s="320"/>
    </row>
    <row r="43" spans="1:43" s="103" customFormat="1" ht="20.45" customHeight="1">
      <c r="A43" s="1235"/>
      <c r="B43" s="1236"/>
      <c r="C43" s="274" t="s">
        <v>1590</v>
      </c>
      <c r="D43" s="1237"/>
      <c r="E43" s="414">
        <f t="shared" si="24"/>
        <v>60</v>
      </c>
      <c r="F43" s="414">
        <f t="shared" si="25"/>
        <v>17</v>
      </c>
      <c r="G43" s="1064">
        <f t="shared" si="25"/>
        <v>43</v>
      </c>
      <c r="H43" s="1082">
        <v>2</v>
      </c>
      <c r="I43" s="501">
        <v>1</v>
      </c>
      <c r="J43" s="414">
        <v>0</v>
      </c>
      <c r="K43" s="415">
        <v>0</v>
      </c>
      <c r="L43" s="412">
        <v>2</v>
      </c>
      <c r="M43" s="501">
        <v>1</v>
      </c>
      <c r="N43" s="414">
        <v>0</v>
      </c>
      <c r="O43" s="415">
        <v>0</v>
      </c>
      <c r="P43" s="412">
        <v>0</v>
      </c>
      <c r="Q43" s="501">
        <v>0</v>
      </c>
      <c r="R43" s="414">
        <v>12</v>
      </c>
      <c r="S43" s="415">
        <v>34</v>
      </c>
      <c r="T43" s="501"/>
      <c r="U43" s="501"/>
      <c r="V43" s="412">
        <v>0</v>
      </c>
      <c r="W43" s="501">
        <v>0</v>
      </c>
      <c r="X43" s="414">
        <v>0</v>
      </c>
      <c r="Y43" s="415">
        <v>3</v>
      </c>
      <c r="Z43" s="412">
        <v>0</v>
      </c>
      <c r="AA43" s="501">
        <v>0</v>
      </c>
      <c r="AB43" s="414">
        <v>0</v>
      </c>
      <c r="AC43" s="415">
        <v>0</v>
      </c>
      <c r="AD43" s="412">
        <v>1</v>
      </c>
      <c r="AE43" s="1287">
        <v>4</v>
      </c>
      <c r="AF43" s="501">
        <f t="shared" si="26"/>
        <v>3</v>
      </c>
      <c r="AG43" s="414">
        <v>0</v>
      </c>
      <c r="AH43" s="415">
        <v>3</v>
      </c>
      <c r="AI43" s="412">
        <v>0</v>
      </c>
      <c r="AJ43" s="501">
        <v>3</v>
      </c>
      <c r="AK43" s="414">
        <v>0</v>
      </c>
      <c r="AL43" s="415">
        <v>0</v>
      </c>
      <c r="AM43" s="412">
        <v>0</v>
      </c>
      <c r="AN43" s="375">
        <v>0</v>
      </c>
      <c r="AO43" s="320"/>
      <c r="AP43" s="320"/>
      <c r="AQ43" s="320"/>
    </row>
    <row r="44" spans="1:43" s="103" customFormat="1" ht="20.45" customHeight="1">
      <c r="A44" s="1235"/>
      <c r="B44" s="1236"/>
      <c r="C44" s="274" t="s">
        <v>1289</v>
      </c>
      <c r="D44" s="1237"/>
      <c r="E44" s="414">
        <f t="shared" si="24"/>
        <v>53</v>
      </c>
      <c r="F44" s="414">
        <f t="shared" si="25"/>
        <v>25</v>
      </c>
      <c r="G44" s="1064">
        <f t="shared" si="25"/>
        <v>28</v>
      </c>
      <c r="H44" s="1082">
        <v>3</v>
      </c>
      <c r="I44" s="501">
        <v>1</v>
      </c>
      <c r="J44" s="414">
        <v>0</v>
      </c>
      <c r="K44" s="415">
        <v>0</v>
      </c>
      <c r="L44" s="412">
        <v>4</v>
      </c>
      <c r="M44" s="501">
        <v>0</v>
      </c>
      <c r="N44" s="414">
        <v>0</v>
      </c>
      <c r="O44" s="415">
        <v>0</v>
      </c>
      <c r="P44" s="412">
        <v>0</v>
      </c>
      <c r="Q44" s="501">
        <v>0</v>
      </c>
      <c r="R44" s="414">
        <v>18</v>
      </c>
      <c r="S44" s="415">
        <v>21</v>
      </c>
      <c r="T44" s="501"/>
      <c r="U44" s="501"/>
      <c r="V44" s="412">
        <v>0</v>
      </c>
      <c r="W44" s="501">
        <v>0</v>
      </c>
      <c r="X44" s="414">
        <v>0</v>
      </c>
      <c r="Y44" s="415">
        <v>3</v>
      </c>
      <c r="Z44" s="412">
        <v>0</v>
      </c>
      <c r="AA44" s="501">
        <v>1</v>
      </c>
      <c r="AB44" s="414">
        <v>0</v>
      </c>
      <c r="AC44" s="415">
        <v>0</v>
      </c>
      <c r="AD44" s="412">
        <v>0</v>
      </c>
      <c r="AE44" s="1287">
        <v>2</v>
      </c>
      <c r="AF44" s="501">
        <f t="shared" si="26"/>
        <v>19</v>
      </c>
      <c r="AG44" s="414">
        <v>2</v>
      </c>
      <c r="AH44" s="415">
        <v>17</v>
      </c>
      <c r="AI44" s="412">
        <v>2</v>
      </c>
      <c r="AJ44" s="501">
        <v>4</v>
      </c>
      <c r="AK44" s="414">
        <v>0</v>
      </c>
      <c r="AL44" s="415">
        <v>0</v>
      </c>
      <c r="AM44" s="412">
        <v>0</v>
      </c>
      <c r="AN44" s="375">
        <v>13</v>
      </c>
      <c r="AO44" s="320"/>
      <c r="AP44" s="320"/>
      <c r="AQ44" s="320"/>
    </row>
    <row r="45" spans="1:43" s="103" customFormat="1" ht="20.45" customHeight="1">
      <c r="A45" s="1235"/>
      <c r="B45" s="1236"/>
      <c r="C45" s="274" t="s">
        <v>1592</v>
      </c>
      <c r="D45" s="1237"/>
      <c r="E45" s="414">
        <f t="shared" si="24"/>
        <v>99</v>
      </c>
      <c r="F45" s="414">
        <f t="shared" si="25"/>
        <v>31</v>
      </c>
      <c r="G45" s="1064">
        <f t="shared" si="25"/>
        <v>68</v>
      </c>
      <c r="H45" s="1082">
        <v>4</v>
      </c>
      <c r="I45" s="501">
        <v>1</v>
      </c>
      <c r="J45" s="414">
        <v>0</v>
      </c>
      <c r="K45" s="415">
        <v>0</v>
      </c>
      <c r="L45" s="412">
        <v>3</v>
      </c>
      <c r="M45" s="501">
        <v>2</v>
      </c>
      <c r="N45" s="414">
        <v>0</v>
      </c>
      <c r="O45" s="415">
        <v>0</v>
      </c>
      <c r="P45" s="412">
        <v>0</v>
      </c>
      <c r="Q45" s="501">
        <v>0</v>
      </c>
      <c r="R45" s="414">
        <v>22</v>
      </c>
      <c r="S45" s="415">
        <v>54</v>
      </c>
      <c r="T45" s="501"/>
      <c r="U45" s="501"/>
      <c r="V45" s="412">
        <v>0</v>
      </c>
      <c r="W45" s="501">
        <v>0</v>
      </c>
      <c r="X45" s="414">
        <v>0</v>
      </c>
      <c r="Y45" s="415">
        <v>5</v>
      </c>
      <c r="Z45" s="412">
        <v>0</v>
      </c>
      <c r="AA45" s="501">
        <v>1</v>
      </c>
      <c r="AB45" s="414">
        <v>0</v>
      </c>
      <c r="AC45" s="415">
        <v>0</v>
      </c>
      <c r="AD45" s="412">
        <v>2</v>
      </c>
      <c r="AE45" s="1287">
        <v>5</v>
      </c>
      <c r="AF45" s="501">
        <f t="shared" si="26"/>
        <v>6</v>
      </c>
      <c r="AG45" s="414">
        <v>1</v>
      </c>
      <c r="AH45" s="415">
        <v>5</v>
      </c>
      <c r="AI45" s="412">
        <v>0</v>
      </c>
      <c r="AJ45" s="501">
        <v>5</v>
      </c>
      <c r="AK45" s="414">
        <v>0</v>
      </c>
      <c r="AL45" s="415">
        <v>0</v>
      </c>
      <c r="AM45" s="412">
        <v>1</v>
      </c>
      <c r="AN45" s="375">
        <v>0</v>
      </c>
      <c r="AO45" s="320"/>
      <c r="AP45" s="320"/>
      <c r="AQ45" s="320"/>
    </row>
    <row r="46" spans="1:43" s="102" customFormat="1" ht="20.45" customHeight="1">
      <c r="A46" s="1261"/>
      <c r="B46" s="4150" t="s">
        <v>1717</v>
      </c>
      <c r="C46" s="4150"/>
      <c r="D46" s="1226"/>
      <c r="E46" s="474">
        <f t="shared" ref="E46:S46" si="27">SUM(E47:E50)</f>
        <v>67</v>
      </c>
      <c r="F46" s="474">
        <f t="shared" si="27"/>
        <v>29</v>
      </c>
      <c r="G46" s="476">
        <f t="shared" si="27"/>
        <v>38</v>
      </c>
      <c r="H46" s="1300">
        <f t="shared" si="27"/>
        <v>6</v>
      </c>
      <c r="I46" s="1069">
        <f t="shared" si="27"/>
        <v>0</v>
      </c>
      <c r="J46" s="474">
        <f t="shared" si="27"/>
        <v>0</v>
      </c>
      <c r="K46" s="1301">
        <f t="shared" si="27"/>
        <v>0</v>
      </c>
      <c r="L46" s="475">
        <f t="shared" si="27"/>
        <v>4</v>
      </c>
      <c r="M46" s="1069">
        <f t="shared" si="27"/>
        <v>2</v>
      </c>
      <c r="N46" s="474">
        <f t="shared" si="27"/>
        <v>0</v>
      </c>
      <c r="O46" s="1301">
        <f t="shared" si="27"/>
        <v>0</v>
      </c>
      <c r="P46" s="475">
        <f t="shared" si="27"/>
        <v>0</v>
      </c>
      <c r="Q46" s="1069">
        <f t="shared" si="27"/>
        <v>0</v>
      </c>
      <c r="R46" s="474">
        <f t="shared" si="27"/>
        <v>14</v>
      </c>
      <c r="S46" s="1301">
        <f t="shared" si="27"/>
        <v>24</v>
      </c>
      <c r="T46" s="1066"/>
      <c r="U46" s="1066"/>
      <c r="V46" s="475">
        <f t="shared" ref="V46:AN46" si="28">SUM(V47:V50)</f>
        <v>0</v>
      </c>
      <c r="W46" s="1069">
        <f t="shared" si="28"/>
        <v>0</v>
      </c>
      <c r="X46" s="474">
        <f t="shared" si="28"/>
        <v>0</v>
      </c>
      <c r="Y46" s="1301">
        <f t="shared" si="28"/>
        <v>2</v>
      </c>
      <c r="Z46" s="475">
        <f t="shared" si="28"/>
        <v>0</v>
      </c>
      <c r="AA46" s="1069">
        <f t="shared" si="28"/>
        <v>4</v>
      </c>
      <c r="AB46" s="474">
        <f t="shared" si="28"/>
        <v>0</v>
      </c>
      <c r="AC46" s="1301">
        <f t="shared" si="28"/>
        <v>1</v>
      </c>
      <c r="AD46" s="475">
        <f t="shared" si="28"/>
        <v>5</v>
      </c>
      <c r="AE46" s="1302">
        <f t="shared" si="28"/>
        <v>5</v>
      </c>
      <c r="AF46" s="1069">
        <f t="shared" si="28"/>
        <v>17</v>
      </c>
      <c r="AG46" s="474">
        <f t="shared" si="28"/>
        <v>10</v>
      </c>
      <c r="AH46" s="1301">
        <f t="shared" si="28"/>
        <v>7</v>
      </c>
      <c r="AI46" s="475">
        <f t="shared" si="28"/>
        <v>2</v>
      </c>
      <c r="AJ46" s="1069">
        <f t="shared" si="28"/>
        <v>3</v>
      </c>
      <c r="AK46" s="474">
        <f t="shared" si="28"/>
        <v>0</v>
      </c>
      <c r="AL46" s="1301">
        <f t="shared" si="28"/>
        <v>0</v>
      </c>
      <c r="AM46" s="475">
        <f t="shared" si="28"/>
        <v>8</v>
      </c>
      <c r="AN46" s="1128">
        <f t="shared" si="28"/>
        <v>4</v>
      </c>
      <c r="AO46" s="1299"/>
      <c r="AP46" s="1299"/>
      <c r="AQ46" s="1299"/>
    </row>
    <row r="47" spans="1:43" s="103" customFormat="1" ht="20.45" customHeight="1">
      <c r="A47" s="1235"/>
      <c r="B47" s="1236"/>
      <c r="C47" s="274" t="s">
        <v>1593</v>
      </c>
      <c r="D47" s="1237"/>
      <c r="E47" s="414">
        <f>F47+G47</f>
        <v>21</v>
      </c>
      <c r="F47" s="414">
        <f t="shared" ref="F47:G50" si="29">H47+J47+L47+N47+P47+R47+V47+X47+Z47+AB47+AD47</f>
        <v>10</v>
      </c>
      <c r="G47" s="1064">
        <f t="shared" si="29"/>
        <v>11</v>
      </c>
      <c r="H47" s="1082">
        <v>2</v>
      </c>
      <c r="I47" s="501">
        <v>0</v>
      </c>
      <c r="J47" s="414">
        <v>0</v>
      </c>
      <c r="K47" s="415">
        <v>0</v>
      </c>
      <c r="L47" s="412">
        <v>1</v>
      </c>
      <c r="M47" s="501">
        <v>1</v>
      </c>
      <c r="N47" s="414">
        <v>0</v>
      </c>
      <c r="O47" s="415">
        <v>0</v>
      </c>
      <c r="P47" s="412">
        <v>0</v>
      </c>
      <c r="Q47" s="501">
        <v>0</v>
      </c>
      <c r="R47" s="414">
        <v>5</v>
      </c>
      <c r="S47" s="415">
        <v>7</v>
      </c>
      <c r="T47" s="501"/>
      <c r="U47" s="501"/>
      <c r="V47" s="412">
        <v>0</v>
      </c>
      <c r="W47" s="501">
        <v>0</v>
      </c>
      <c r="X47" s="414">
        <v>0</v>
      </c>
      <c r="Y47" s="415">
        <v>1</v>
      </c>
      <c r="Z47" s="412">
        <v>0</v>
      </c>
      <c r="AA47" s="501">
        <v>1</v>
      </c>
      <c r="AB47" s="414">
        <v>0</v>
      </c>
      <c r="AC47" s="415">
        <v>0</v>
      </c>
      <c r="AD47" s="412">
        <v>2</v>
      </c>
      <c r="AE47" s="1287">
        <v>1</v>
      </c>
      <c r="AF47" s="501">
        <f>AG47+AH47</f>
        <v>6</v>
      </c>
      <c r="AG47" s="414">
        <v>4</v>
      </c>
      <c r="AH47" s="415">
        <v>2</v>
      </c>
      <c r="AI47" s="412">
        <v>1</v>
      </c>
      <c r="AJ47" s="501">
        <v>1</v>
      </c>
      <c r="AK47" s="414">
        <v>0</v>
      </c>
      <c r="AL47" s="415">
        <v>0</v>
      </c>
      <c r="AM47" s="412">
        <v>3</v>
      </c>
      <c r="AN47" s="375">
        <v>1</v>
      </c>
      <c r="AO47" s="320"/>
      <c r="AP47" s="320"/>
      <c r="AQ47" s="320"/>
    </row>
    <row r="48" spans="1:43" s="103" customFormat="1" ht="20.45" customHeight="1">
      <c r="A48" s="1235"/>
      <c r="B48" s="1236"/>
      <c r="C48" s="274" t="s">
        <v>1595</v>
      </c>
      <c r="D48" s="1237"/>
      <c r="E48" s="414">
        <f>F48+G48</f>
        <v>22</v>
      </c>
      <c r="F48" s="414">
        <f t="shared" si="29"/>
        <v>9</v>
      </c>
      <c r="G48" s="1064">
        <f t="shared" si="29"/>
        <v>13</v>
      </c>
      <c r="H48" s="1082">
        <v>1</v>
      </c>
      <c r="I48" s="501">
        <v>0</v>
      </c>
      <c r="J48" s="414">
        <v>0</v>
      </c>
      <c r="K48" s="415">
        <v>0</v>
      </c>
      <c r="L48" s="412">
        <v>1</v>
      </c>
      <c r="M48" s="501">
        <v>0</v>
      </c>
      <c r="N48" s="414">
        <v>0</v>
      </c>
      <c r="O48" s="415">
        <v>0</v>
      </c>
      <c r="P48" s="412">
        <v>0</v>
      </c>
      <c r="Q48" s="501">
        <v>0</v>
      </c>
      <c r="R48" s="414">
        <v>5</v>
      </c>
      <c r="S48" s="415">
        <v>9</v>
      </c>
      <c r="T48" s="501"/>
      <c r="U48" s="501"/>
      <c r="V48" s="412">
        <v>0</v>
      </c>
      <c r="W48" s="501">
        <v>0</v>
      </c>
      <c r="X48" s="414">
        <v>0</v>
      </c>
      <c r="Y48" s="415">
        <v>0</v>
      </c>
      <c r="Z48" s="412">
        <v>0</v>
      </c>
      <c r="AA48" s="501">
        <v>1</v>
      </c>
      <c r="AB48" s="414">
        <v>0</v>
      </c>
      <c r="AC48" s="415">
        <v>1</v>
      </c>
      <c r="AD48" s="412">
        <v>2</v>
      </c>
      <c r="AE48" s="1287">
        <v>2</v>
      </c>
      <c r="AF48" s="501">
        <f>AG48+AH48</f>
        <v>3</v>
      </c>
      <c r="AG48" s="414">
        <v>2</v>
      </c>
      <c r="AH48" s="415">
        <v>1</v>
      </c>
      <c r="AI48" s="412">
        <v>0</v>
      </c>
      <c r="AJ48" s="501">
        <v>1</v>
      </c>
      <c r="AK48" s="414">
        <v>0</v>
      </c>
      <c r="AL48" s="415">
        <v>0</v>
      </c>
      <c r="AM48" s="412">
        <v>2</v>
      </c>
      <c r="AN48" s="375">
        <v>0</v>
      </c>
      <c r="AO48" s="320"/>
      <c r="AP48" s="320"/>
      <c r="AQ48" s="320"/>
    </row>
    <row r="49" spans="1:43" s="103" customFormat="1" ht="20.45" customHeight="1">
      <c r="A49" s="1235"/>
      <c r="B49" s="1236"/>
      <c r="C49" s="274" t="s">
        <v>1550</v>
      </c>
      <c r="D49" s="1237"/>
      <c r="E49" s="414">
        <f>F49+G49</f>
        <v>10</v>
      </c>
      <c r="F49" s="414">
        <f t="shared" si="29"/>
        <v>3</v>
      </c>
      <c r="G49" s="1064">
        <f t="shared" si="29"/>
        <v>7</v>
      </c>
      <c r="H49" s="1082">
        <v>1</v>
      </c>
      <c r="I49" s="501">
        <v>0</v>
      </c>
      <c r="J49" s="414">
        <v>0</v>
      </c>
      <c r="K49" s="415">
        <v>0</v>
      </c>
      <c r="L49" s="412">
        <v>0</v>
      </c>
      <c r="M49" s="501">
        <v>1</v>
      </c>
      <c r="N49" s="414">
        <v>0</v>
      </c>
      <c r="O49" s="415">
        <v>0</v>
      </c>
      <c r="P49" s="412">
        <v>0</v>
      </c>
      <c r="Q49" s="501">
        <v>0</v>
      </c>
      <c r="R49" s="414">
        <v>2</v>
      </c>
      <c r="S49" s="415">
        <v>4</v>
      </c>
      <c r="T49" s="501"/>
      <c r="U49" s="501"/>
      <c r="V49" s="412">
        <v>0</v>
      </c>
      <c r="W49" s="501">
        <v>0</v>
      </c>
      <c r="X49" s="414">
        <v>0</v>
      </c>
      <c r="Y49" s="415">
        <v>0</v>
      </c>
      <c r="Z49" s="412">
        <v>0</v>
      </c>
      <c r="AA49" s="501">
        <v>1</v>
      </c>
      <c r="AB49" s="414">
        <v>0</v>
      </c>
      <c r="AC49" s="415">
        <v>0</v>
      </c>
      <c r="AD49" s="412">
        <v>0</v>
      </c>
      <c r="AE49" s="1287">
        <v>1</v>
      </c>
      <c r="AF49" s="501">
        <f>AG49+AH49</f>
        <v>6</v>
      </c>
      <c r="AG49" s="414">
        <v>3</v>
      </c>
      <c r="AH49" s="415">
        <v>3</v>
      </c>
      <c r="AI49" s="412">
        <v>1</v>
      </c>
      <c r="AJ49" s="501">
        <v>0</v>
      </c>
      <c r="AK49" s="414">
        <v>0</v>
      </c>
      <c r="AL49" s="415">
        <v>0</v>
      </c>
      <c r="AM49" s="412">
        <v>2</v>
      </c>
      <c r="AN49" s="375">
        <v>3</v>
      </c>
      <c r="AO49" s="320"/>
      <c r="AP49" s="320"/>
      <c r="AQ49" s="320"/>
    </row>
    <row r="50" spans="1:43" s="103" customFormat="1" ht="20.45" customHeight="1">
      <c r="A50" s="1235"/>
      <c r="B50" s="1236"/>
      <c r="C50" s="274" t="s">
        <v>1599</v>
      </c>
      <c r="D50" s="1237"/>
      <c r="E50" s="414">
        <f>F50+G50</f>
        <v>14</v>
      </c>
      <c r="F50" s="414">
        <f t="shared" si="29"/>
        <v>7</v>
      </c>
      <c r="G50" s="1064">
        <f t="shared" si="29"/>
        <v>7</v>
      </c>
      <c r="H50" s="1082">
        <v>2</v>
      </c>
      <c r="I50" s="501">
        <v>0</v>
      </c>
      <c r="J50" s="414">
        <v>0</v>
      </c>
      <c r="K50" s="415">
        <v>0</v>
      </c>
      <c r="L50" s="412">
        <v>2</v>
      </c>
      <c r="M50" s="501">
        <v>0</v>
      </c>
      <c r="N50" s="414">
        <v>0</v>
      </c>
      <c r="O50" s="415">
        <v>0</v>
      </c>
      <c r="P50" s="412">
        <v>0</v>
      </c>
      <c r="Q50" s="501">
        <v>0</v>
      </c>
      <c r="R50" s="414">
        <v>2</v>
      </c>
      <c r="S50" s="415">
        <v>4</v>
      </c>
      <c r="T50" s="501"/>
      <c r="U50" s="501"/>
      <c r="V50" s="412">
        <v>0</v>
      </c>
      <c r="W50" s="501">
        <v>0</v>
      </c>
      <c r="X50" s="414">
        <v>0</v>
      </c>
      <c r="Y50" s="415">
        <v>1</v>
      </c>
      <c r="Z50" s="412">
        <v>0</v>
      </c>
      <c r="AA50" s="501">
        <v>1</v>
      </c>
      <c r="AB50" s="414">
        <v>0</v>
      </c>
      <c r="AC50" s="415">
        <v>0</v>
      </c>
      <c r="AD50" s="412">
        <v>1</v>
      </c>
      <c r="AE50" s="1287">
        <v>1</v>
      </c>
      <c r="AF50" s="501">
        <f>AG50+AH50</f>
        <v>2</v>
      </c>
      <c r="AG50" s="414">
        <v>1</v>
      </c>
      <c r="AH50" s="415">
        <v>1</v>
      </c>
      <c r="AI50" s="412">
        <v>0</v>
      </c>
      <c r="AJ50" s="501">
        <v>1</v>
      </c>
      <c r="AK50" s="414">
        <v>0</v>
      </c>
      <c r="AL50" s="415">
        <v>0</v>
      </c>
      <c r="AM50" s="412">
        <v>1</v>
      </c>
      <c r="AN50" s="375">
        <v>0</v>
      </c>
      <c r="AO50" s="320"/>
      <c r="AP50" s="320"/>
      <c r="AQ50" s="320"/>
    </row>
    <row r="51" spans="1:43" s="102" customFormat="1" ht="20.45" customHeight="1">
      <c r="A51" s="1261"/>
      <c r="B51" s="4150" t="s">
        <v>1283</v>
      </c>
      <c r="C51" s="4150"/>
      <c r="D51" s="1226"/>
      <c r="E51" s="474">
        <f t="shared" ref="E51:S51" si="30">SUM(E52:E57)</f>
        <v>226</v>
      </c>
      <c r="F51" s="474">
        <f t="shared" si="30"/>
        <v>89</v>
      </c>
      <c r="G51" s="476">
        <f t="shared" si="30"/>
        <v>137</v>
      </c>
      <c r="H51" s="1300">
        <f t="shared" si="30"/>
        <v>8</v>
      </c>
      <c r="I51" s="1069">
        <f t="shared" si="30"/>
        <v>7</v>
      </c>
      <c r="J51" s="474">
        <f t="shared" si="30"/>
        <v>0</v>
      </c>
      <c r="K51" s="1301">
        <f t="shared" si="30"/>
        <v>0</v>
      </c>
      <c r="L51" s="475">
        <f t="shared" si="30"/>
        <v>14</v>
      </c>
      <c r="M51" s="1069">
        <f t="shared" si="30"/>
        <v>3</v>
      </c>
      <c r="N51" s="474">
        <f t="shared" si="30"/>
        <v>0</v>
      </c>
      <c r="O51" s="1301">
        <f t="shared" si="30"/>
        <v>0</v>
      </c>
      <c r="P51" s="475">
        <f t="shared" si="30"/>
        <v>0</v>
      </c>
      <c r="Q51" s="1069">
        <f t="shared" si="30"/>
        <v>0</v>
      </c>
      <c r="R51" s="474">
        <f t="shared" si="30"/>
        <v>55</v>
      </c>
      <c r="S51" s="1301">
        <f t="shared" si="30"/>
        <v>95</v>
      </c>
      <c r="T51" s="1066"/>
      <c r="U51" s="1066"/>
      <c r="V51" s="475">
        <f t="shared" ref="V51:AN51" si="31">SUM(V52:V57)</f>
        <v>0</v>
      </c>
      <c r="W51" s="1069">
        <f t="shared" si="31"/>
        <v>0</v>
      </c>
      <c r="X51" s="474">
        <f t="shared" si="31"/>
        <v>0</v>
      </c>
      <c r="Y51" s="1301">
        <f t="shared" si="31"/>
        <v>14</v>
      </c>
      <c r="Z51" s="475">
        <f t="shared" si="31"/>
        <v>0</v>
      </c>
      <c r="AA51" s="1069">
        <f t="shared" si="31"/>
        <v>1</v>
      </c>
      <c r="AB51" s="474">
        <f t="shared" si="31"/>
        <v>0</v>
      </c>
      <c r="AC51" s="1301">
        <f t="shared" si="31"/>
        <v>6</v>
      </c>
      <c r="AD51" s="475">
        <f t="shared" si="31"/>
        <v>12</v>
      </c>
      <c r="AE51" s="1302">
        <f t="shared" si="31"/>
        <v>11</v>
      </c>
      <c r="AF51" s="1069">
        <f t="shared" si="31"/>
        <v>36</v>
      </c>
      <c r="AG51" s="474">
        <f t="shared" si="31"/>
        <v>15</v>
      </c>
      <c r="AH51" s="1301">
        <f t="shared" si="31"/>
        <v>21</v>
      </c>
      <c r="AI51" s="475">
        <f t="shared" si="31"/>
        <v>4</v>
      </c>
      <c r="AJ51" s="1069">
        <f t="shared" si="31"/>
        <v>10</v>
      </c>
      <c r="AK51" s="474">
        <f t="shared" si="31"/>
        <v>0</v>
      </c>
      <c r="AL51" s="1301">
        <f t="shared" si="31"/>
        <v>1</v>
      </c>
      <c r="AM51" s="475">
        <f t="shared" si="31"/>
        <v>11</v>
      </c>
      <c r="AN51" s="1128">
        <f t="shared" si="31"/>
        <v>10</v>
      </c>
      <c r="AO51" s="1299"/>
      <c r="AP51" s="1299"/>
      <c r="AQ51" s="1299"/>
    </row>
    <row r="52" spans="1:43" s="103" customFormat="1" ht="20.45" customHeight="1">
      <c r="A52" s="1235"/>
      <c r="B52" s="1236"/>
      <c r="C52" s="274" t="s">
        <v>685</v>
      </c>
      <c r="D52" s="1237"/>
      <c r="E52" s="414">
        <f t="shared" ref="E52:E59" si="32">F52+G52</f>
        <v>34</v>
      </c>
      <c r="F52" s="414">
        <f t="shared" ref="F52:G59" si="33">H52+J52+L52+N52+P52+R52+V52+X52+Z52+AB52+AD52</f>
        <v>14</v>
      </c>
      <c r="G52" s="1064">
        <f t="shared" si="33"/>
        <v>20</v>
      </c>
      <c r="H52" s="1082">
        <v>0</v>
      </c>
      <c r="I52" s="501">
        <v>2</v>
      </c>
      <c r="J52" s="414">
        <v>0</v>
      </c>
      <c r="K52" s="415">
        <v>0</v>
      </c>
      <c r="L52" s="412">
        <v>3</v>
      </c>
      <c r="M52" s="501">
        <v>0</v>
      </c>
      <c r="N52" s="414">
        <v>0</v>
      </c>
      <c r="O52" s="415">
        <v>0</v>
      </c>
      <c r="P52" s="412">
        <v>0</v>
      </c>
      <c r="Q52" s="501">
        <v>0</v>
      </c>
      <c r="R52" s="414">
        <v>11</v>
      </c>
      <c r="S52" s="415">
        <v>14</v>
      </c>
      <c r="T52" s="501"/>
      <c r="U52" s="501"/>
      <c r="V52" s="412">
        <v>0</v>
      </c>
      <c r="W52" s="501">
        <v>0</v>
      </c>
      <c r="X52" s="414">
        <v>0</v>
      </c>
      <c r="Y52" s="415">
        <v>2</v>
      </c>
      <c r="Z52" s="412">
        <v>0</v>
      </c>
      <c r="AA52" s="501">
        <v>0</v>
      </c>
      <c r="AB52" s="414">
        <v>0</v>
      </c>
      <c r="AC52" s="415">
        <v>1</v>
      </c>
      <c r="AD52" s="412">
        <v>0</v>
      </c>
      <c r="AE52" s="1287">
        <v>1</v>
      </c>
      <c r="AF52" s="501">
        <f t="shared" ref="AF52:AF59" si="34">AG52+AH52</f>
        <v>3</v>
      </c>
      <c r="AG52" s="414">
        <v>2</v>
      </c>
      <c r="AH52" s="415">
        <v>1</v>
      </c>
      <c r="AI52" s="412">
        <v>1</v>
      </c>
      <c r="AJ52" s="501">
        <v>1</v>
      </c>
      <c r="AK52" s="414">
        <v>0</v>
      </c>
      <c r="AL52" s="415">
        <v>0</v>
      </c>
      <c r="AM52" s="412">
        <v>1</v>
      </c>
      <c r="AN52" s="375">
        <v>0</v>
      </c>
      <c r="AO52" s="320"/>
      <c r="AP52" s="320"/>
      <c r="AQ52" s="320"/>
    </row>
    <row r="53" spans="1:43" s="103" customFormat="1" ht="20.45" customHeight="1">
      <c r="A53" s="1235"/>
      <c r="B53" s="1236"/>
      <c r="C53" s="274" t="s">
        <v>1600</v>
      </c>
      <c r="D53" s="1237"/>
      <c r="E53" s="414">
        <f t="shared" si="32"/>
        <v>62</v>
      </c>
      <c r="F53" s="414">
        <f t="shared" si="33"/>
        <v>23</v>
      </c>
      <c r="G53" s="1064">
        <f t="shared" si="33"/>
        <v>39</v>
      </c>
      <c r="H53" s="1082">
        <v>4</v>
      </c>
      <c r="I53" s="501">
        <v>0</v>
      </c>
      <c r="J53" s="414">
        <v>0</v>
      </c>
      <c r="K53" s="415">
        <v>0</v>
      </c>
      <c r="L53" s="412">
        <v>1</v>
      </c>
      <c r="M53" s="501">
        <v>3</v>
      </c>
      <c r="N53" s="414">
        <v>0</v>
      </c>
      <c r="O53" s="415">
        <v>0</v>
      </c>
      <c r="P53" s="412">
        <v>0</v>
      </c>
      <c r="Q53" s="501">
        <v>0</v>
      </c>
      <c r="R53" s="414">
        <v>17</v>
      </c>
      <c r="S53" s="415">
        <v>25</v>
      </c>
      <c r="T53" s="501"/>
      <c r="U53" s="501"/>
      <c r="V53" s="412">
        <v>0</v>
      </c>
      <c r="W53" s="501">
        <v>0</v>
      </c>
      <c r="X53" s="414">
        <v>0</v>
      </c>
      <c r="Y53" s="415">
        <v>3</v>
      </c>
      <c r="Z53" s="412">
        <v>0</v>
      </c>
      <c r="AA53" s="501">
        <v>1</v>
      </c>
      <c r="AB53" s="414">
        <v>0</v>
      </c>
      <c r="AC53" s="415">
        <v>1</v>
      </c>
      <c r="AD53" s="412">
        <v>1</v>
      </c>
      <c r="AE53" s="1287">
        <v>6</v>
      </c>
      <c r="AF53" s="501">
        <f t="shared" si="34"/>
        <v>9</v>
      </c>
      <c r="AG53" s="414">
        <v>5</v>
      </c>
      <c r="AH53" s="415">
        <v>4</v>
      </c>
      <c r="AI53" s="412">
        <v>1</v>
      </c>
      <c r="AJ53" s="501">
        <v>3</v>
      </c>
      <c r="AK53" s="414">
        <v>0</v>
      </c>
      <c r="AL53" s="415">
        <v>0</v>
      </c>
      <c r="AM53" s="412">
        <v>4</v>
      </c>
      <c r="AN53" s="375">
        <v>1</v>
      </c>
      <c r="AO53" s="320"/>
      <c r="AP53" s="320"/>
      <c r="AQ53" s="320"/>
    </row>
    <row r="54" spans="1:43" s="103" customFormat="1" ht="20.45" customHeight="1">
      <c r="A54" s="1235"/>
      <c r="B54" s="1236"/>
      <c r="C54" s="274" t="s">
        <v>1601</v>
      </c>
      <c r="D54" s="1237"/>
      <c r="E54" s="414">
        <f t="shared" si="32"/>
        <v>14</v>
      </c>
      <c r="F54" s="414">
        <f t="shared" si="33"/>
        <v>3</v>
      </c>
      <c r="G54" s="1064">
        <f t="shared" si="33"/>
        <v>11</v>
      </c>
      <c r="H54" s="1082">
        <v>0</v>
      </c>
      <c r="I54" s="501">
        <v>1</v>
      </c>
      <c r="J54" s="414">
        <v>0</v>
      </c>
      <c r="K54" s="415">
        <v>0</v>
      </c>
      <c r="L54" s="412">
        <v>1</v>
      </c>
      <c r="M54" s="501">
        <v>0</v>
      </c>
      <c r="N54" s="414">
        <v>0</v>
      </c>
      <c r="O54" s="415">
        <v>0</v>
      </c>
      <c r="P54" s="412">
        <v>0</v>
      </c>
      <c r="Q54" s="501">
        <v>0</v>
      </c>
      <c r="R54" s="414">
        <v>1</v>
      </c>
      <c r="S54" s="415">
        <v>8</v>
      </c>
      <c r="T54" s="501"/>
      <c r="U54" s="501"/>
      <c r="V54" s="412">
        <v>0</v>
      </c>
      <c r="W54" s="501">
        <v>0</v>
      </c>
      <c r="X54" s="414">
        <v>0</v>
      </c>
      <c r="Y54" s="415">
        <v>1</v>
      </c>
      <c r="Z54" s="412">
        <v>0</v>
      </c>
      <c r="AA54" s="501">
        <v>0</v>
      </c>
      <c r="AB54" s="414">
        <v>0</v>
      </c>
      <c r="AC54" s="415">
        <v>1</v>
      </c>
      <c r="AD54" s="412">
        <v>1</v>
      </c>
      <c r="AE54" s="1287">
        <v>0</v>
      </c>
      <c r="AF54" s="501">
        <f t="shared" si="34"/>
        <v>2</v>
      </c>
      <c r="AG54" s="414">
        <v>1</v>
      </c>
      <c r="AH54" s="415">
        <v>1</v>
      </c>
      <c r="AI54" s="412">
        <v>0</v>
      </c>
      <c r="AJ54" s="501">
        <v>1</v>
      </c>
      <c r="AK54" s="414">
        <v>0</v>
      </c>
      <c r="AL54" s="415">
        <v>0</v>
      </c>
      <c r="AM54" s="412">
        <v>1</v>
      </c>
      <c r="AN54" s="375">
        <v>0</v>
      </c>
      <c r="AO54" s="320"/>
      <c r="AP54" s="320"/>
      <c r="AQ54" s="320"/>
    </row>
    <row r="55" spans="1:43" s="103" customFormat="1" ht="20.45" customHeight="1">
      <c r="A55" s="1235"/>
      <c r="B55" s="1236"/>
      <c r="C55" s="274" t="s">
        <v>1152</v>
      </c>
      <c r="D55" s="1237"/>
      <c r="E55" s="414">
        <f t="shared" si="32"/>
        <v>51</v>
      </c>
      <c r="F55" s="414">
        <f t="shared" si="33"/>
        <v>23</v>
      </c>
      <c r="G55" s="1064">
        <f t="shared" si="33"/>
        <v>28</v>
      </c>
      <c r="H55" s="1082">
        <v>1</v>
      </c>
      <c r="I55" s="501">
        <v>2</v>
      </c>
      <c r="J55" s="414">
        <v>0</v>
      </c>
      <c r="K55" s="415">
        <v>0</v>
      </c>
      <c r="L55" s="412">
        <v>4</v>
      </c>
      <c r="M55" s="501">
        <v>0</v>
      </c>
      <c r="N55" s="414">
        <v>0</v>
      </c>
      <c r="O55" s="415">
        <v>0</v>
      </c>
      <c r="P55" s="412">
        <v>0</v>
      </c>
      <c r="Q55" s="501">
        <v>0</v>
      </c>
      <c r="R55" s="414">
        <v>12</v>
      </c>
      <c r="S55" s="415">
        <v>19</v>
      </c>
      <c r="T55" s="501"/>
      <c r="U55" s="501"/>
      <c r="V55" s="412">
        <v>0</v>
      </c>
      <c r="W55" s="501">
        <v>0</v>
      </c>
      <c r="X55" s="414">
        <v>0</v>
      </c>
      <c r="Y55" s="415">
        <v>3</v>
      </c>
      <c r="Z55" s="412">
        <v>0</v>
      </c>
      <c r="AA55" s="501">
        <v>0</v>
      </c>
      <c r="AB55" s="414">
        <v>0</v>
      </c>
      <c r="AC55" s="415">
        <v>1</v>
      </c>
      <c r="AD55" s="412">
        <v>6</v>
      </c>
      <c r="AE55" s="1287">
        <v>3</v>
      </c>
      <c r="AF55" s="501">
        <f t="shared" si="34"/>
        <v>7</v>
      </c>
      <c r="AG55" s="414">
        <v>2</v>
      </c>
      <c r="AH55" s="415">
        <v>5</v>
      </c>
      <c r="AI55" s="412">
        <v>1</v>
      </c>
      <c r="AJ55" s="501">
        <v>2</v>
      </c>
      <c r="AK55" s="414">
        <v>0</v>
      </c>
      <c r="AL55" s="415">
        <v>0</v>
      </c>
      <c r="AM55" s="412">
        <v>1</v>
      </c>
      <c r="AN55" s="375">
        <v>3</v>
      </c>
      <c r="AO55" s="320"/>
      <c r="AP55" s="320"/>
      <c r="AQ55" s="320"/>
    </row>
    <row r="56" spans="1:43" s="103" customFormat="1" ht="20.45" customHeight="1">
      <c r="A56" s="1235"/>
      <c r="B56" s="1236"/>
      <c r="C56" s="274" t="s">
        <v>1539</v>
      </c>
      <c r="D56" s="1237"/>
      <c r="E56" s="414">
        <f t="shared" si="32"/>
        <v>51</v>
      </c>
      <c r="F56" s="414">
        <f t="shared" si="33"/>
        <v>19</v>
      </c>
      <c r="G56" s="1064">
        <f t="shared" si="33"/>
        <v>32</v>
      </c>
      <c r="H56" s="1082">
        <v>2</v>
      </c>
      <c r="I56" s="501">
        <v>2</v>
      </c>
      <c r="J56" s="414">
        <v>0</v>
      </c>
      <c r="K56" s="415">
        <v>0</v>
      </c>
      <c r="L56" s="412">
        <v>4</v>
      </c>
      <c r="M56" s="501">
        <v>0</v>
      </c>
      <c r="N56" s="414">
        <v>0</v>
      </c>
      <c r="O56" s="415">
        <v>0</v>
      </c>
      <c r="P56" s="412">
        <v>0</v>
      </c>
      <c r="Q56" s="501">
        <v>0</v>
      </c>
      <c r="R56" s="414">
        <v>10</v>
      </c>
      <c r="S56" s="415">
        <v>25</v>
      </c>
      <c r="T56" s="501"/>
      <c r="U56" s="501"/>
      <c r="V56" s="412">
        <v>0</v>
      </c>
      <c r="W56" s="501">
        <v>0</v>
      </c>
      <c r="X56" s="414">
        <v>0</v>
      </c>
      <c r="Y56" s="415">
        <v>4</v>
      </c>
      <c r="Z56" s="412">
        <v>0</v>
      </c>
      <c r="AA56" s="501">
        <v>0</v>
      </c>
      <c r="AB56" s="414">
        <v>0</v>
      </c>
      <c r="AC56" s="415">
        <v>1</v>
      </c>
      <c r="AD56" s="412">
        <v>3</v>
      </c>
      <c r="AE56" s="1287">
        <v>0</v>
      </c>
      <c r="AF56" s="501">
        <f t="shared" si="34"/>
        <v>4</v>
      </c>
      <c r="AG56" s="414">
        <v>1</v>
      </c>
      <c r="AH56" s="415">
        <v>3</v>
      </c>
      <c r="AI56" s="412">
        <v>1</v>
      </c>
      <c r="AJ56" s="501">
        <v>2</v>
      </c>
      <c r="AK56" s="414">
        <v>0</v>
      </c>
      <c r="AL56" s="415">
        <v>1</v>
      </c>
      <c r="AM56" s="412">
        <v>0</v>
      </c>
      <c r="AN56" s="375">
        <v>0</v>
      </c>
      <c r="AO56" s="320"/>
      <c r="AP56" s="320"/>
      <c r="AQ56" s="320"/>
    </row>
    <row r="57" spans="1:43" s="103" customFormat="1" ht="20.45" customHeight="1">
      <c r="A57" s="1235"/>
      <c r="B57" s="1236"/>
      <c r="C57" s="274" t="s">
        <v>1604</v>
      </c>
      <c r="D57" s="1237"/>
      <c r="E57" s="414">
        <f t="shared" si="32"/>
        <v>14</v>
      </c>
      <c r="F57" s="414">
        <f t="shared" si="33"/>
        <v>7</v>
      </c>
      <c r="G57" s="1064">
        <f t="shared" si="33"/>
        <v>7</v>
      </c>
      <c r="H57" s="1082">
        <v>1</v>
      </c>
      <c r="I57" s="501">
        <v>0</v>
      </c>
      <c r="J57" s="414">
        <v>0</v>
      </c>
      <c r="K57" s="415">
        <v>0</v>
      </c>
      <c r="L57" s="412">
        <v>1</v>
      </c>
      <c r="M57" s="501">
        <v>0</v>
      </c>
      <c r="N57" s="414">
        <v>0</v>
      </c>
      <c r="O57" s="415">
        <v>0</v>
      </c>
      <c r="P57" s="412">
        <v>0</v>
      </c>
      <c r="Q57" s="501">
        <v>0</v>
      </c>
      <c r="R57" s="414">
        <v>4</v>
      </c>
      <c r="S57" s="415">
        <v>4</v>
      </c>
      <c r="T57" s="501"/>
      <c r="U57" s="501"/>
      <c r="V57" s="412">
        <v>0</v>
      </c>
      <c r="W57" s="501">
        <v>0</v>
      </c>
      <c r="X57" s="414">
        <v>0</v>
      </c>
      <c r="Y57" s="415">
        <v>1</v>
      </c>
      <c r="Z57" s="412">
        <v>0</v>
      </c>
      <c r="AA57" s="501">
        <v>0</v>
      </c>
      <c r="AB57" s="414">
        <v>0</v>
      </c>
      <c r="AC57" s="415">
        <v>1</v>
      </c>
      <c r="AD57" s="412">
        <v>1</v>
      </c>
      <c r="AE57" s="1287">
        <v>1</v>
      </c>
      <c r="AF57" s="501">
        <f t="shared" si="34"/>
        <v>11</v>
      </c>
      <c r="AG57" s="414">
        <v>4</v>
      </c>
      <c r="AH57" s="415">
        <v>7</v>
      </c>
      <c r="AI57" s="412">
        <v>0</v>
      </c>
      <c r="AJ57" s="501">
        <v>1</v>
      </c>
      <c r="AK57" s="414">
        <v>0</v>
      </c>
      <c r="AL57" s="415">
        <v>0</v>
      </c>
      <c r="AM57" s="412">
        <v>4</v>
      </c>
      <c r="AN57" s="375">
        <v>6</v>
      </c>
      <c r="AO57" s="320"/>
      <c r="AP57" s="320"/>
      <c r="AQ57" s="320"/>
    </row>
    <row r="58" spans="1:43" s="102" customFormat="1" ht="20.45" customHeight="1">
      <c r="A58" s="1264"/>
      <c r="B58" s="4331" t="s">
        <v>2921</v>
      </c>
      <c r="C58" s="4331"/>
      <c r="D58" s="1265"/>
      <c r="E58" s="1290">
        <f t="shared" si="32"/>
        <v>28</v>
      </c>
      <c r="F58" s="1290">
        <f t="shared" si="33"/>
        <v>11</v>
      </c>
      <c r="G58" s="1308">
        <f t="shared" si="33"/>
        <v>17</v>
      </c>
      <c r="H58" s="1288">
        <v>0</v>
      </c>
      <c r="I58" s="1289">
        <v>0</v>
      </c>
      <c r="J58" s="1290">
        <v>0</v>
      </c>
      <c r="K58" s="1291">
        <v>0</v>
      </c>
      <c r="L58" s="1292">
        <v>1</v>
      </c>
      <c r="M58" s="1289">
        <v>0</v>
      </c>
      <c r="N58" s="1290">
        <v>1</v>
      </c>
      <c r="O58" s="1291">
        <v>0</v>
      </c>
      <c r="P58" s="1292">
        <v>0</v>
      </c>
      <c r="Q58" s="1289">
        <v>0</v>
      </c>
      <c r="R58" s="1290">
        <v>9</v>
      </c>
      <c r="S58" s="1291">
        <v>15</v>
      </c>
      <c r="T58" s="1066"/>
      <c r="U58" s="1066"/>
      <c r="V58" s="1292">
        <v>0</v>
      </c>
      <c r="W58" s="1289">
        <v>0</v>
      </c>
      <c r="X58" s="1290">
        <v>0</v>
      </c>
      <c r="Y58" s="1291">
        <v>1</v>
      </c>
      <c r="Z58" s="1292">
        <v>0</v>
      </c>
      <c r="AA58" s="1289">
        <v>0</v>
      </c>
      <c r="AB58" s="1290">
        <v>0</v>
      </c>
      <c r="AC58" s="1291">
        <v>1</v>
      </c>
      <c r="AD58" s="1292">
        <v>0</v>
      </c>
      <c r="AE58" s="1293">
        <v>0</v>
      </c>
      <c r="AF58" s="1289">
        <f t="shared" si="34"/>
        <v>3</v>
      </c>
      <c r="AG58" s="1290">
        <v>2</v>
      </c>
      <c r="AH58" s="1291">
        <v>1</v>
      </c>
      <c r="AI58" s="1292">
        <v>0</v>
      </c>
      <c r="AJ58" s="1289">
        <v>0</v>
      </c>
      <c r="AK58" s="1290">
        <v>0</v>
      </c>
      <c r="AL58" s="1291">
        <v>0</v>
      </c>
      <c r="AM58" s="1292">
        <v>2</v>
      </c>
      <c r="AN58" s="1309">
        <v>1</v>
      </c>
      <c r="AO58" s="1299"/>
      <c r="AP58" s="1299"/>
      <c r="AQ58" s="1299"/>
    </row>
    <row r="59" spans="1:43" s="102" customFormat="1" ht="20.45" customHeight="1">
      <c r="A59" s="1310"/>
      <c r="B59" s="4333" t="s">
        <v>2924</v>
      </c>
      <c r="C59" s="4333"/>
      <c r="D59" s="1311"/>
      <c r="E59" s="840">
        <f t="shared" si="32"/>
        <v>0</v>
      </c>
      <c r="F59" s="840">
        <f t="shared" si="33"/>
        <v>0</v>
      </c>
      <c r="G59" s="1312">
        <f t="shared" si="33"/>
        <v>0</v>
      </c>
      <c r="H59" s="1313">
        <v>0</v>
      </c>
      <c r="I59" s="1092">
        <v>0</v>
      </c>
      <c r="J59" s="840">
        <v>0</v>
      </c>
      <c r="K59" s="1314">
        <v>0</v>
      </c>
      <c r="L59" s="1315">
        <v>0</v>
      </c>
      <c r="M59" s="1092">
        <v>0</v>
      </c>
      <c r="N59" s="840">
        <v>0</v>
      </c>
      <c r="O59" s="1314">
        <v>0</v>
      </c>
      <c r="P59" s="1315">
        <v>0</v>
      </c>
      <c r="Q59" s="1092">
        <v>0</v>
      </c>
      <c r="R59" s="840">
        <v>0</v>
      </c>
      <c r="S59" s="1314">
        <v>0</v>
      </c>
      <c r="T59" s="1066"/>
      <c r="U59" s="1066"/>
      <c r="V59" s="1315">
        <v>0</v>
      </c>
      <c r="W59" s="1092">
        <v>0</v>
      </c>
      <c r="X59" s="840">
        <v>0</v>
      </c>
      <c r="Y59" s="1314">
        <v>0</v>
      </c>
      <c r="Z59" s="1315">
        <v>0</v>
      </c>
      <c r="AA59" s="1092">
        <v>0</v>
      </c>
      <c r="AB59" s="840">
        <v>0</v>
      </c>
      <c r="AC59" s="1314">
        <v>0</v>
      </c>
      <c r="AD59" s="1315">
        <v>0</v>
      </c>
      <c r="AE59" s="1316">
        <v>0</v>
      </c>
      <c r="AF59" s="1092">
        <f t="shared" si="34"/>
        <v>0</v>
      </c>
      <c r="AG59" s="840">
        <f t="shared" ref="AG59:AH59" si="35">AI59+AK59+AM59</f>
        <v>0</v>
      </c>
      <c r="AH59" s="1314">
        <f t="shared" si="35"/>
        <v>0</v>
      </c>
      <c r="AI59" s="1315">
        <v>0</v>
      </c>
      <c r="AJ59" s="1092">
        <v>0</v>
      </c>
      <c r="AK59" s="840">
        <v>0</v>
      </c>
      <c r="AL59" s="1314">
        <v>0</v>
      </c>
      <c r="AM59" s="1315">
        <v>0</v>
      </c>
      <c r="AN59" s="1317">
        <v>0</v>
      </c>
      <c r="AO59" s="1299"/>
      <c r="AP59" s="1299"/>
      <c r="AQ59" s="1299"/>
    </row>
  </sheetData>
  <mergeCells count="33">
    <mergeCell ref="B58:C58"/>
    <mergeCell ref="B59:C59"/>
    <mergeCell ref="B30:C30"/>
    <mergeCell ref="B34:C34"/>
    <mergeCell ref="B38:C38"/>
    <mergeCell ref="B46:C46"/>
    <mergeCell ref="B51:C51"/>
    <mergeCell ref="B8:C8"/>
    <mergeCell ref="B19:C19"/>
    <mergeCell ref="B20:C20"/>
    <mergeCell ref="B25:C25"/>
    <mergeCell ref="B28:C28"/>
    <mergeCell ref="AI4:AL4"/>
    <mergeCell ref="AM4:AN5"/>
    <mergeCell ref="AI5:AJ5"/>
    <mergeCell ref="AK5:AL5"/>
    <mergeCell ref="B7:C7"/>
    <mergeCell ref="A3:D6"/>
    <mergeCell ref="E3:AE3"/>
    <mergeCell ref="AF3:AN3"/>
    <mergeCell ref="E4:G5"/>
    <mergeCell ref="H4:I5"/>
    <mergeCell ref="J4:K5"/>
    <mergeCell ref="L4:M5"/>
    <mergeCell ref="N4:O5"/>
    <mergeCell ref="P4:Q5"/>
    <mergeCell ref="R4:S5"/>
    <mergeCell ref="V4:W5"/>
    <mergeCell ref="X4:Y5"/>
    <mergeCell ref="Z4:AA5"/>
    <mergeCell ref="AB4:AC5"/>
    <mergeCell ref="AD4:AE5"/>
    <mergeCell ref="AF4:AH5"/>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differentOddEven="1" alignWithMargins="0">
    <oddFooter>&amp;C&amp;16 40</oddFooter>
    <evenHeader>&amp;R&amp;12－市町村別･小－</evenHeader>
    <evenFooter>&amp;C&amp;16 41</evenFooter>
  </headerFooter>
  <colBreaks count="1" manualBreakCount="1">
    <brk id="20" max="59"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AO105"/>
  <sheetViews>
    <sheetView showGridLines="0" view="pageBreakPreview" zoomScale="80" zoomScaleNormal="100" zoomScaleSheetLayoutView="80" workbookViewId="0">
      <pane xSplit="4" ySplit="7" topLeftCell="E41" activePane="bottomRight" state="frozen"/>
      <selection activeCell="J44" sqref="J44"/>
      <selection pane="topRight" activeCell="J44" sqref="J44"/>
      <selection pane="bottomLeft" activeCell="J44" sqref="J44"/>
      <selection pane="bottomRight" sqref="A1:AM1048576"/>
    </sheetView>
  </sheetViews>
  <sheetFormatPr defaultColWidth="9" defaultRowHeight="13.5"/>
  <cols>
    <col min="1" max="1" width="1.875" style="246" customWidth="1"/>
    <col min="2" max="2" width="0.625" style="246" customWidth="1"/>
    <col min="3" max="3" width="13.875" style="246" customWidth="1"/>
    <col min="4" max="4" width="2.5" style="246" customWidth="1"/>
    <col min="5" max="6" width="9.625" style="1201" customWidth="1"/>
    <col min="7" max="15" width="10.875" style="246" customWidth="1"/>
    <col min="16" max="17" width="0.875" style="246" customWidth="1"/>
    <col min="18" max="20" width="10.875" style="246" customWidth="1"/>
    <col min="21" max="30" width="5.125" style="246" customWidth="1"/>
    <col min="31" max="31" width="4.5" style="246" customWidth="1"/>
    <col min="32" max="38" width="4.25" style="246" customWidth="1"/>
    <col min="39" max="39" width="9" style="246" customWidth="1"/>
    <col min="40" max="16384" width="9" style="9"/>
  </cols>
  <sheetData>
    <row r="1" spans="1:40" ht="15.75" customHeight="1">
      <c r="A1" s="1209"/>
      <c r="B1" s="1203"/>
      <c r="C1" s="1203"/>
      <c r="D1" s="1203"/>
      <c r="E1" s="1320"/>
      <c r="F1" s="1206"/>
      <c r="AN1" s="85"/>
    </row>
    <row r="2" spans="1:40" ht="17.25">
      <c r="A2" s="1205" t="s">
        <v>714</v>
      </c>
      <c r="B2" s="1206"/>
      <c r="C2" s="1206"/>
      <c r="D2" s="1206"/>
      <c r="E2" s="1209"/>
      <c r="F2" s="1209"/>
    </row>
    <row r="3" spans="1:40" ht="20.25" customHeight="1">
      <c r="A3" s="1208" t="s">
        <v>3942</v>
      </c>
      <c r="B3" s="312"/>
      <c r="C3" s="312"/>
      <c r="D3" s="312"/>
      <c r="E3" s="1210"/>
      <c r="F3" s="1210"/>
    </row>
    <row r="4" spans="1:40" s="103" customFormat="1" ht="20.45" customHeight="1">
      <c r="A4" s="3442" t="s">
        <v>701</v>
      </c>
      <c r="B4" s="3302"/>
      <c r="C4" s="3302"/>
      <c r="D4" s="3303"/>
      <c r="E4" s="4342" t="s">
        <v>2909</v>
      </c>
      <c r="F4" s="4342" t="s">
        <v>2911</v>
      </c>
      <c r="G4" s="3267" t="s">
        <v>1832</v>
      </c>
      <c r="H4" s="3267"/>
      <c r="I4" s="3267"/>
      <c r="J4" s="3267"/>
      <c r="K4" s="3267"/>
      <c r="L4" s="3267"/>
      <c r="M4" s="3267"/>
      <c r="N4" s="3267"/>
      <c r="O4" s="3267"/>
      <c r="P4" s="3444"/>
      <c r="Q4" s="3444"/>
      <c r="R4" s="3267"/>
      <c r="S4" s="3267"/>
      <c r="T4" s="3271"/>
      <c r="U4" s="320"/>
      <c r="V4" s="320"/>
      <c r="W4" s="320"/>
      <c r="X4" s="320"/>
      <c r="Y4" s="320"/>
      <c r="Z4" s="320"/>
      <c r="AA4" s="320"/>
      <c r="AB4" s="320"/>
      <c r="AC4" s="320"/>
      <c r="AD4" s="320"/>
      <c r="AE4" s="320"/>
      <c r="AF4" s="320"/>
      <c r="AG4" s="320"/>
      <c r="AH4" s="320"/>
      <c r="AI4" s="320"/>
      <c r="AJ4" s="320"/>
      <c r="AK4" s="320"/>
      <c r="AL4" s="320"/>
      <c r="AM4" s="320"/>
    </row>
    <row r="5" spans="1:40" s="103" customFormat="1" ht="20.45" customHeight="1">
      <c r="A5" s="3443"/>
      <c r="B5" s="3444"/>
      <c r="C5" s="3444"/>
      <c r="D5" s="3445"/>
      <c r="E5" s="4343"/>
      <c r="F5" s="4343"/>
      <c r="G5" s="4239" t="s">
        <v>5</v>
      </c>
      <c r="H5" s="4239"/>
      <c r="I5" s="4345"/>
      <c r="J5" s="4324" t="s">
        <v>1606</v>
      </c>
      <c r="K5" s="3963"/>
      <c r="L5" s="3963"/>
      <c r="M5" s="4324" t="s">
        <v>1322</v>
      </c>
      <c r="N5" s="3963"/>
      <c r="O5" s="4322"/>
      <c r="P5" s="1211"/>
      <c r="Q5" s="1321"/>
      <c r="R5" s="3963" t="s">
        <v>1609</v>
      </c>
      <c r="S5" s="3963"/>
      <c r="T5" s="4326"/>
      <c r="U5" s="320"/>
      <c r="V5" s="320"/>
      <c r="W5" s="320"/>
      <c r="X5" s="320"/>
      <c r="Y5" s="320"/>
      <c r="Z5" s="320"/>
      <c r="AA5" s="320"/>
      <c r="AB5" s="320"/>
      <c r="AC5" s="320"/>
      <c r="AD5" s="320"/>
      <c r="AE5" s="320"/>
      <c r="AF5" s="320"/>
      <c r="AG5" s="320"/>
      <c r="AH5" s="320"/>
      <c r="AI5" s="320"/>
      <c r="AJ5" s="320"/>
      <c r="AK5" s="320"/>
      <c r="AL5" s="320"/>
      <c r="AM5" s="320"/>
    </row>
    <row r="6" spans="1:40" s="103" customFormat="1" ht="20.45" customHeight="1">
      <c r="A6" s="3443"/>
      <c r="B6" s="3444"/>
      <c r="C6" s="3444"/>
      <c r="D6" s="3445"/>
      <c r="E6" s="4343"/>
      <c r="F6" s="4343"/>
      <c r="G6" s="3372"/>
      <c r="H6" s="3372"/>
      <c r="I6" s="4346"/>
      <c r="J6" s="4325"/>
      <c r="K6" s="3304"/>
      <c r="L6" s="3304"/>
      <c r="M6" s="4325"/>
      <c r="N6" s="3304"/>
      <c r="O6" s="4323"/>
      <c r="P6" s="273"/>
      <c r="Q6" s="1321"/>
      <c r="R6" s="3304"/>
      <c r="S6" s="3304"/>
      <c r="T6" s="4327"/>
      <c r="U6" s="320"/>
      <c r="V6" s="320"/>
      <c r="W6" s="320"/>
      <c r="X6" s="320"/>
      <c r="Y6" s="320"/>
      <c r="Z6" s="320"/>
      <c r="AA6" s="320"/>
      <c r="AB6" s="320"/>
      <c r="AC6" s="320"/>
      <c r="AD6" s="320"/>
      <c r="AE6" s="320"/>
      <c r="AF6" s="320"/>
      <c r="AG6" s="320"/>
      <c r="AH6" s="320"/>
      <c r="AI6" s="320"/>
      <c r="AJ6" s="320"/>
      <c r="AK6" s="320"/>
      <c r="AL6" s="320"/>
      <c r="AM6" s="320"/>
    </row>
    <row r="7" spans="1:40" s="103" customFormat="1" ht="20.45" customHeight="1">
      <c r="A7" s="3446"/>
      <c r="B7" s="3304"/>
      <c r="C7" s="3304"/>
      <c r="D7" s="3305"/>
      <c r="E7" s="4344"/>
      <c r="F7" s="4344"/>
      <c r="G7" s="259" t="s">
        <v>5</v>
      </c>
      <c r="H7" s="256" t="s">
        <v>1259</v>
      </c>
      <c r="I7" s="760" t="s">
        <v>270</v>
      </c>
      <c r="J7" s="1322" t="s">
        <v>5</v>
      </c>
      <c r="K7" s="258" t="s">
        <v>1259</v>
      </c>
      <c r="L7" s="759" t="s">
        <v>270</v>
      </c>
      <c r="M7" s="1322" t="s">
        <v>5</v>
      </c>
      <c r="N7" s="256" t="s">
        <v>1259</v>
      </c>
      <c r="O7" s="1323" t="s">
        <v>270</v>
      </c>
      <c r="P7" s="1324"/>
      <c r="Q7" s="1325"/>
      <c r="R7" s="259" t="s">
        <v>5</v>
      </c>
      <c r="S7" s="258" t="s">
        <v>1259</v>
      </c>
      <c r="T7" s="260" t="s">
        <v>270</v>
      </c>
      <c r="U7" s="320"/>
      <c r="V7" s="320"/>
      <c r="W7" s="320"/>
      <c r="X7" s="320"/>
      <c r="Y7" s="320"/>
      <c r="Z7" s="320"/>
      <c r="AA7" s="320"/>
      <c r="AB7" s="320"/>
      <c r="AC7" s="320"/>
      <c r="AD7" s="320"/>
      <c r="AE7" s="320"/>
      <c r="AF7" s="320"/>
      <c r="AG7" s="320"/>
      <c r="AH7" s="320"/>
      <c r="AI7" s="320"/>
      <c r="AJ7" s="320"/>
      <c r="AK7" s="320"/>
      <c r="AL7" s="320"/>
      <c r="AM7" s="320"/>
    </row>
    <row r="8" spans="1:40" s="102" customFormat="1" ht="20.45" customHeight="1">
      <c r="A8" s="1213"/>
      <c r="B8" s="4330" t="s">
        <v>786</v>
      </c>
      <c r="C8" s="4330"/>
      <c r="D8" s="1058"/>
      <c r="E8" s="1326">
        <f t="shared" ref="E8:O8" si="0">E9+E10+E21</f>
        <v>146</v>
      </c>
      <c r="F8" s="1326">
        <f t="shared" si="0"/>
        <v>1286</v>
      </c>
      <c r="G8" s="1326">
        <f t="shared" si="0"/>
        <v>26951</v>
      </c>
      <c r="H8" s="1327">
        <f t="shared" si="0"/>
        <v>13614</v>
      </c>
      <c r="I8" s="1328">
        <f t="shared" si="0"/>
        <v>13337</v>
      </c>
      <c r="J8" s="1329">
        <f t="shared" si="0"/>
        <v>8871</v>
      </c>
      <c r="K8" s="1330">
        <f t="shared" si="0"/>
        <v>4485</v>
      </c>
      <c r="L8" s="1331">
        <f t="shared" si="0"/>
        <v>4386</v>
      </c>
      <c r="M8" s="1332">
        <f t="shared" si="0"/>
        <v>9111</v>
      </c>
      <c r="N8" s="1327">
        <f t="shared" si="0"/>
        <v>4595</v>
      </c>
      <c r="O8" s="1328">
        <f t="shared" si="0"/>
        <v>4516</v>
      </c>
      <c r="P8" s="1333"/>
      <c r="Q8" s="1334"/>
      <c r="R8" s="1329">
        <f>R9+R10+R21</f>
        <v>8969</v>
      </c>
      <c r="S8" s="1330">
        <f>S9+S10+S21</f>
        <v>4534</v>
      </c>
      <c r="T8" s="1335">
        <f>T9+T10+T21</f>
        <v>4435</v>
      </c>
      <c r="U8" s="1299"/>
      <c r="V8" s="1299"/>
      <c r="W8" s="1299"/>
      <c r="X8" s="1299"/>
      <c r="Y8" s="1299"/>
      <c r="Z8" s="1299"/>
      <c r="AA8" s="1299"/>
      <c r="AB8" s="1299"/>
      <c r="AC8" s="1299"/>
      <c r="AD8" s="1299"/>
      <c r="AE8" s="1299"/>
      <c r="AF8" s="1299"/>
      <c r="AG8" s="1299"/>
      <c r="AH8" s="1299"/>
      <c r="AI8" s="1299"/>
      <c r="AJ8" s="1299"/>
      <c r="AK8" s="1299"/>
      <c r="AL8" s="1299"/>
      <c r="AM8" s="1299"/>
    </row>
    <row r="9" spans="1:40" s="102" customFormat="1" ht="20.45" customHeight="1">
      <c r="A9" s="1213"/>
      <c r="B9" s="4330" t="s">
        <v>1196</v>
      </c>
      <c r="C9" s="4330"/>
      <c r="D9" s="1058"/>
      <c r="E9" s="1326">
        <v>1</v>
      </c>
      <c r="F9" s="1326">
        <v>6</v>
      </c>
      <c r="G9" s="1326">
        <f t="shared" ref="G9" si="1">H9+I9</f>
        <v>222</v>
      </c>
      <c r="H9" s="1327">
        <f t="shared" ref="H9" si="2">K9+N9+S9</f>
        <v>112</v>
      </c>
      <c r="I9" s="1328">
        <f t="shared" ref="I9" si="3">L9+O9+T9</f>
        <v>110</v>
      </c>
      <c r="J9" s="1329">
        <f t="shared" ref="J9:J20" si="4">K9+L9</f>
        <v>66</v>
      </c>
      <c r="K9" s="1330">
        <v>35</v>
      </c>
      <c r="L9" s="1331">
        <v>31</v>
      </c>
      <c r="M9" s="1332">
        <f t="shared" ref="M9:M20" si="5">N9+O9</f>
        <v>76</v>
      </c>
      <c r="N9" s="1327">
        <v>40</v>
      </c>
      <c r="O9" s="1328">
        <v>36</v>
      </c>
      <c r="P9" s="1333"/>
      <c r="Q9" s="1334"/>
      <c r="R9" s="1329">
        <f t="shared" ref="R9:R20" si="6">S9+T9</f>
        <v>80</v>
      </c>
      <c r="S9" s="1330">
        <v>37</v>
      </c>
      <c r="T9" s="1335">
        <v>43</v>
      </c>
      <c r="U9" s="1299"/>
      <c r="V9" s="1299"/>
      <c r="W9" s="1299"/>
      <c r="X9" s="1299"/>
      <c r="Y9" s="1299"/>
      <c r="Z9" s="1299"/>
      <c r="AA9" s="1299"/>
      <c r="AB9" s="1299"/>
      <c r="AC9" s="1299"/>
      <c r="AD9" s="1299"/>
      <c r="AE9" s="1299"/>
      <c r="AF9" s="1299"/>
      <c r="AG9" s="1299"/>
      <c r="AH9" s="1299"/>
      <c r="AI9" s="1299"/>
      <c r="AJ9" s="1299"/>
      <c r="AK9" s="1299"/>
      <c r="AL9" s="1299"/>
      <c r="AM9" s="1299"/>
    </row>
    <row r="10" spans="1:40" s="102" customFormat="1" ht="20.45" customHeight="1">
      <c r="A10" s="1225"/>
      <c r="B10" s="4150" t="s">
        <v>1538</v>
      </c>
      <c r="C10" s="4150"/>
      <c r="D10" s="1226"/>
      <c r="E10" s="1336">
        <f t="shared" ref="E10:O10" si="7">SUM(E11:E20)</f>
        <v>99</v>
      </c>
      <c r="F10" s="1336">
        <f t="shared" si="7"/>
        <v>974</v>
      </c>
      <c r="G10" s="1336">
        <f t="shared" si="7"/>
        <v>21161</v>
      </c>
      <c r="H10" s="1337">
        <f t="shared" si="7"/>
        <v>10724</v>
      </c>
      <c r="I10" s="1338">
        <f t="shared" si="7"/>
        <v>10437</v>
      </c>
      <c r="J10" s="1339">
        <f t="shared" si="7"/>
        <v>6972</v>
      </c>
      <c r="K10" s="1340">
        <f t="shared" si="7"/>
        <v>3562</v>
      </c>
      <c r="L10" s="1341">
        <f t="shared" si="7"/>
        <v>3410</v>
      </c>
      <c r="M10" s="1342">
        <f t="shared" si="7"/>
        <v>7145</v>
      </c>
      <c r="N10" s="1337">
        <f t="shared" si="7"/>
        <v>3605</v>
      </c>
      <c r="O10" s="1338">
        <f t="shared" si="7"/>
        <v>3540</v>
      </c>
      <c r="P10" s="1333"/>
      <c r="Q10" s="1334"/>
      <c r="R10" s="1339">
        <f>SUM(R11:R20)</f>
        <v>7044</v>
      </c>
      <c r="S10" s="1340">
        <f>SUM(S11:S20)</f>
        <v>3557</v>
      </c>
      <c r="T10" s="1343">
        <f>SUM(T11:T20)</f>
        <v>3487</v>
      </c>
      <c r="U10" s="1299"/>
      <c r="V10" s="1299"/>
      <c r="W10" s="1299"/>
      <c r="X10" s="1299"/>
      <c r="Y10" s="1299"/>
      <c r="Z10" s="1299"/>
      <c r="AA10" s="1299"/>
      <c r="AB10" s="1299"/>
      <c r="AC10" s="1299"/>
      <c r="AD10" s="1299"/>
      <c r="AE10" s="1299"/>
      <c r="AF10" s="1299"/>
      <c r="AG10" s="1299"/>
      <c r="AH10" s="1299"/>
      <c r="AI10" s="1299"/>
      <c r="AJ10" s="1299"/>
      <c r="AK10" s="1299"/>
      <c r="AL10" s="1299"/>
      <c r="AM10" s="1299"/>
    </row>
    <row r="11" spans="1:40" s="103" customFormat="1" ht="20.45" customHeight="1">
      <c r="A11" s="1235"/>
      <c r="B11" s="1236"/>
      <c r="C11" s="274" t="s">
        <v>277</v>
      </c>
      <c r="D11" s="1237"/>
      <c r="E11" s="1344">
        <v>19</v>
      </c>
      <c r="F11" s="1344">
        <v>255</v>
      </c>
      <c r="G11" s="1344">
        <f t="shared" ref="G11:G20" si="8">H11+I11</f>
        <v>6193</v>
      </c>
      <c r="H11" s="1345">
        <f t="shared" ref="H11:I20" si="9">K11+N11+S11</f>
        <v>3090</v>
      </c>
      <c r="I11" s="1346">
        <f t="shared" si="9"/>
        <v>3103</v>
      </c>
      <c r="J11" s="1347">
        <f t="shared" si="4"/>
        <v>2014</v>
      </c>
      <c r="K11" s="1348">
        <v>1002</v>
      </c>
      <c r="L11" s="1349">
        <v>1012</v>
      </c>
      <c r="M11" s="1350">
        <f t="shared" si="5"/>
        <v>2105</v>
      </c>
      <c r="N11" s="1345">
        <v>1056</v>
      </c>
      <c r="O11" s="1346">
        <v>1049</v>
      </c>
      <c r="P11" s="1349"/>
      <c r="Q11" s="1351"/>
      <c r="R11" s="1347">
        <f t="shared" si="6"/>
        <v>2074</v>
      </c>
      <c r="S11" s="1348">
        <v>1032</v>
      </c>
      <c r="T11" s="1352">
        <v>1042</v>
      </c>
      <c r="U11" s="320"/>
      <c r="V11" s="320"/>
      <c r="W11" s="320"/>
      <c r="X11" s="320"/>
      <c r="Y11" s="320"/>
      <c r="Z11" s="320"/>
      <c r="AA11" s="320"/>
      <c r="AB11" s="320"/>
      <c r="AC11" s="320"/>
      <c r="AD11" s="320"/>
      <c r="AE11" s="320"/>
      <c r="AF11" s="320"/>
      <c r="AG11" s="320"/>
      <c r="AH11" s="320"/>
      <c r="AI11" s="320"/>
      <c r="AJ11" s="320"/>
      <c r="AK11" s="320"/>
      <c r="AL11" s="320"/>
      <c r="AM11" s="320"/>
    </row>
    <row r="12" spans="1:40" s="103" customFormat="1" ht="20.45" customHeight="1">
      <c r="A12" s="1235"/>
      <c r="B12" s="1236"/>
      <c r="C12" s="274" t="s">
        <v>1195</v>
      </c>
      <c r="D12" s="1237"/>
      <c r="E12" s="1344">
        <v>16</v>
      </c>
      <c r="F12" s="1344">
        <v>157</v>
      </c>
      <c r="G12" s="1344">
        <f t="shared" si="8"/>
        <v>3262</v>
      </c>
      <c r="H12" s="1345">
        <f t="shared" si="9"/>
        <v>1660</v>
      </c>
      <c r="I12" s="1346">
        <f t="shared" si="9"/>
        <v>1602</v>
      </c>
      <c r="J12" s="1347">
        <f t="shared" si="4"/>
        <v>1060</v>
      </c>
      <c r="K12" s="1348">
        <v>553</v>
      </c>
      <c r="L12" s="1349">
        <v>507</v>
      </c>
      <c r="M12" s="1350">
        <f t="shared" si="5"/>
        <v>1090</v>
      </c>
      <c r="N12" s="1345">
        <v>541</v>
      </c>
      <c r="O12" s="1346">
        <v>549</v>
      </c>
      <c r="P12" s="1349"/>
      <c r="Q12" s="1351"/>
      <c r="R12" s="1347">
        <f t="shared" si="6"/>
        <v>1112</v>
      </c>
      <c r="S12" s="1348">
        <v>566</v>
      </c>
      <c r="T12" s="1352">
        <v>546</v>
      </c>
      <c r="U12" s="320"/>
      <c r="V12" s="320"/>
      <c r="W12" s="320"/>
      <c r="X12" s="320"/>
      <c r="Y12" s="320"/>
      <c r="Z12" s="320"/>
      <c r="AA12" s="320"/>
      <c r="AB12" s="320"/>
      <c r="AC12" s="320"/>
      <c r="AD12" s="320"/>
      <c r="AE12" s="320"/>
      <c r="AF12" s="320"/>
      <c r="AG12" s="320"/>
      <c r="AH12" s="320"/>
      <c r="AI12" s="320"/>
      <c r="AJ12" s="320"/>
      <c r="AK12" s="320"/>
      <c r="AL12" s="320"/>
      <c r="AM12" s="320"/>
    </row>
    <row r="13" spans="1:40" s="103" customFormat="1" ht="20.45" customHeight="1">
      <c r="A13" s="1235"/>
      <c r="B13" s="1236"/>
      <c r="C13" s="274" t="s">
        <v>666</v>
      </c>
      <c r="D13" s="1237"/>
      <c r="E13" s="1344">
        <v>24</v>
      </c>
      <c r="F13" s="1344">
        <v>242</v>
      </c>
      <c r="G13" s="1344">
        <f t="shared" si="8"/>
        <v>5385</v>
      </c>
      <c r="H13" s="1345">
        <f t="shared" si="9"/>
        <v>2750</v>
      </c>
      <c r="I13" s="1346">
        <f t="shared" si="9"/>
        <v>2635</v>
      </c>
      <c r="J13" s="1347">
        <f t="shared" si="4"/>
        <v>1836</v>
      </c>
      <c r="K13" s="1348">
        <v>966</v>
      </c>
      <c r="L13" s="1349">
        <v>870</v>
      </c>
      <c r="M13" s="1350">
        <f t="shared" si="5"/>
        <v>1761</v>
      </c>
      <c r="N13" s="1345">
        <v>882</v>
      </c>
      <c r="O13" s="1346">
        <v>879</v>
      </c>
      <c r="P13" s="1349"/>
      <c r="Q13" s="1351"/>
      <c r="R13" s="1347">
        <f t="shared" si="6"/>
        <v>1788</v>
      </c>
      <c r="S13" s="1348">
        <v>902</v>
      </c>
      <c r="T13" s="1352">
        <v>886</v>
      </c>
      <c r="U13" s="320"/>
      <c r="V13" s="320"/>
      <c r="W13" s="320"/>
      <c r="X13" s="320"/>
      <c r="Y13" s="320"/>
      <c r="Z13" s="320"/>
      <c r="AA13" s="320"/>
      <c r="AB13" s="320"/>
      <c r="AC13" s="320"/>
      <c r="AD13" s="320"/>
      <c r="AE13" s="320"/>
      <c r="AF13" s="320"/>
      <c r="AG13" s="320"/>
      <c r="AH13" s="320"/>
      <c r="AI13" s="320"/>
      <c r="AJ13" s="320"/>
      <c r="AK13" s="320"/>
      <c r="AL13" s="320"/>
      <c r="AM13" s="320"/>
    </row>
    <row r="14" spans="1:40" s="103" customFormat="1" ht="20.45" customHeight="1">
      <c r="A14" s="1235"/>
      <c r="B14" s="1236"/>
      <c r="C14" s="274" t="s">
        <v>1541</v>
      </c>
      <c r="D14" s="1237"/>
      <c r="E14" s="1344">
        <v>2</v>
      </c>
      <c r="F14" s="1344">
        <v>27</v>
      </c>
      <c r="G14" s="1344">
        <f t="shared" si="8"/>
        <v>638</v>
      </c>
      <c r="H14" s="1345">
        <f t="shared" si="9"/>
        <v>317</v>
      </c>
      <c r="I14" s="1346">
        <f t="shared" si="9"/>
        <v>321</v>
      </c>
      <c r="J14" s="1347">
        <f t="shared" si="4"/>
        <v>212</v>
      </c>
      <c r="K14" s="1348">
        <v>110</v>
      </c>
      <c r="L14" s="1349">
        <v>102</v>
      </c>
      <c r="M14" s="1350">
        <f t="shared" si="5"/>
        <v>211</v>
      </c>
      <c r="N14" s="1345">
        <v>107</v>
      </c>
      <c r="O14" s="1346">
        <v>104</v>
      </c>
      <c r="P14" s="1349"/>
      <c r="Q14" s="1351"/>
      <c r="R14" s="1347">
        <f t="shared" si="6"/>
        <v>215</v>
      </c>
      <c r="S14" s="1348">
        <v>100</v>
      </c>
      <c r="T14" s="1352">
        <v>115</v>
      </c>
      <c r="U14" s="320"/>
      <c r="V14" s="320"/>
      <c r="W14" s="320"/>
      <c r="X14" s="320"/>
      <c r="Y14" s="320"/>
      <c r="Z14" s="320"/>
      <c r="AA14" s="320"/>
      <c r="AB14" s="320"/>
      <c r="AC14" s="320"/>
      <c r="AD14" s="320"/>
      <c r="AE14" s="320"/>
      <c r="AF14" s="320"/>
      <c r="AG14" s="320"/>
      <c r="AH14" s="320"/>
      <c r="AI14" s="320"/>
      <c r="AJ14" s="320"/>
      <c r="AK14" s="320"/>
      <c r="AL14" s="320"/>
      <c r="AM14" s="320"/>
    </row>
    <row r="15" spans="1:40" s="103" customFormat="1" ht="20.45" customHeight="1">
      <c r="A15" s="1235"/>
      <c r="B15" s="1236"/>
      <c r="C15" s="274" t="s">
        <v>1543</v>
      </c>
      <c r="D15" s="1237"/>
      <c r="E15" s="1344">
        <v>6</v>
      </c>
      <c r="F15" s="1344">
        <v>48</v>
      </c>
      <c r="G15" s="1344">
        <f t="shared" si="8"/>
        <v>1033</v>
      </c>
      <c r="H15" s="1345">
        <f t="shared" si="9"/>
        <v>500</v>
      </c>
      <c r="I15" s="1346">
        <f t="shared" si="9"/>
        <v>533</v>
      </c>
      <c r="J15" s="1347">
        <f t="shared" si="4"/>
        <v>338</v>
      </c>
      <c r="K15" s="1348">
        <v>164</v>
      </c>
      <c r="L15" s="1349">
        <v>174</v>
      </c>
      <c r="M15" s="1350">
        <f t="shared" si="5"/>
        <v>353</v>
      </c>
      <c r="N15" s="1345">
        <v>173</v>
      </c>
      <c r="O15" s="1346">
        <v>180</v>
      </c>
      <c r="P15" s="1349"/>
      <c r="Q15" s="1351"/>
      <c r="R15" s="1347">
        <f t="shared" si="6"/>
        <v>342</v>
      </c>
      <c r="S15" s="1348">
        <v>163</v>
      </c>
      <c r="T15" s="1352">
        <v>179</v>
      </c>
      <c r="U15" s="320"/>
      <c r="V15" s="320"/>
      <c r="W15" s="320"/>
      <c r="X15" s="320"/>
      <c r="Y15" s="320"/>
      <c r="Z15" s="320"/>
      <c r="AA15" s="320"/>
      <c r="AB15" s="320"/>
      <c r="AC15" s="320"/>
      <c r="AD15" s="320"/>
      <c r="AE15" s="320"/>
      <c r="AF15" s="320"/>
      <c r="AG15" s="320"/>
      <c r="AH15" s="320"/>
      <c r="AI15" s="320"/>
      <c r="AJ15" s="320"/>
      <c r="AK15" s="320"/>
      <c r="AL15" s="320"/>
      <c r="AM15" s="320"/>
    </row>
    <row r="16" spans="1:40" s="103" customFormat="1" ht="20.45" customHeight="1">
      <c r="A16" s="1235"/>
      <c r="B16" s="1236"/>
      <c r="C16" s="274" t="s">
        <v>1279</v>
      </c>
      <c r="D16" s="1237"/>
      <c r="E16" s="1344">
        <v>9</v>
      </c>
      <c r="F16" s="1344">
        <v>69</v>
      </c>
      <c r="G16" s="1344">
        <f t="shared" si="8"/>
        <v>1215</v>
      </c>
      <c r="H16" s="1345">
        <f t="shared" si="9"/>
        <v>607</v>
      </c>
      <c r="I16" s="1346">
        <f t="shared" si="9"/>
        <v>608</v>
      </c>
      <c r="J16" s="1347">
        <f t="shared" si="4"/>
        <v>406</v>
      </c>
      <c r="K16" s="1348">
        <v>201</v>
      </c>
      <c r="L16" s="1351">
        <v>205</v>
      </c>
      <c r="M16" s="1350">
        <f t="shared" si="5"/>
        <v>416</v>
      </c>
      <c r="N16" s="1345">
        <v>198</v>
      </c>
      <c r="O16" s="1346">
        <v>218</v>
      </c>
      <c r="P16" s="1349"/>
      <c r="Q16" s="1351"/>
      <c r="R16" s="1347">
        <f t="shared" si="6"/>
        <v>393</v>
      </c>
      <c r="S16" s="1348">
        <v>208</v>
      </c>
      <c r="T16" s="1352">
        <v>185</v>
      </c>
      <c r="U16" s="320"/>
      <c r="V16" s="320"/>
      <c r="W16" s="320"/>
      <c r="X16" s="320"/>
      <c r="Y16" s="320"/>
      <c r="Z16" s="320"/>
      <c r="AA16" s="320"/>
      <c r="AB16" s="320"/>
      <c r="AC16" s="320"/>
      <c r="AD16" s="320"/>
      <c r="AE16" s="320"/>
      <c r="AF16" s="320"/>
      <c r="AG16" s="320"/>
      <c r="AH16" s="320"/>
      <c r="AI16" s="320"/>
      <c r="AJ16" s="320"/>
      <c r="AK16" s="320"/>
      <c r="AL16" s="320"/>
      <c r="AM16" s="320"/>
    </row>
    <row r="17" spans="1:39" s="103" customFormat="1" ht="20.45" customHeight="1">
      <c r="A17" s="1235"/>
      <c r="B17" s="1236"/>
      <c r="C17" s="274" t="s">
        <v>1547</v>
      </c>
      <c r="D17" s="1237"/>
      <c r="E17" s="1344">
        <v>5</v>
      </c>
      <c r="F17" s="1344">
        <v>46</v>
      </c>
      <c r="G17" s="1344">
        <f t="shared" si="8"/>
        <v>956</v>
      </c>
      <c r="H17" s="1345">
        <f t="shared" si="9"/>
        <v>529</v>
      </c>
      <c r="I17" s="1346">
        <f t="shared" si="9"/>
        <v>427</v>
      </c>
      <c r="J17" s="1347">
        <f t="shared" si="4"/>
        <v>299</v>
      </c>
      <c r="K17" s="1348">
        <v>162</v>
      </c>
      <c r="L17" s="1351">
        <v>137</v>
      </c>
      <c r="M17" s="1350">
        <f t="shared" si="5"/>
        <v>353</v>
      </c>
      <c r="N17" s="1345">
        <v>197</v>
      </c>
      <c r="O17" s="1346">
        <v>156</v>
      </c>
      <c r="P17" s="1349"/>
      <c r="Q17" s="1351"/>
      <c r="R17" s="1347">
        <f t="shared" si="6"/>
        <v>304</v>
      </c>
      <c r="S17" s="1348">
        <v>170</v>
      </c>
      <c r="T17" s="1352">
        <v>134</v>
      </c>
      <c r="U17" s="320"/>
      <c r="V17" s="320"/>
      <c r="W17" s="320"/>
      <c r="X17" s="320"/>
      <c r="Y17" s="320"/>
      <c r="Z17" s="320"/>
      <c r="AA17" s="320"/>
      <c r="AB17" s="320"/>
      <c r="AC17" s="320"/>
      <c r="AD17" s="320"/>
      <c r="AE17" s="320"/>
      <c r="AF17" s="320"/>
      <c r="AG17" s="320"/>
      <c r="AH17" s="320"/>
      <c r="AI17" s="320"/>
      <c r="AJ17" s="320"/>
      <c r="AK17" s="320"/>
      <c r="AL17" s="320"/>
      <c r="AM17" s="320"/>
    </row>
    <row r="18" spans="1:39" s="103" customFormat="1" ht="20.45" customHeight="1">
      <c r="A18" s="1235"/>
      <c r="B18" s="1236"/>
      <c r="C18" s="274" t="s">
        <v>1203</v>
      </c>
      <c r="D18" s="1237"/>
      <c r="E18" s="1344">
        <v>9</v>
      </c>
      <c r="F18" s="1344">
        <v>63</v>
      </c>
      <c r="G18" s="1344">
        <f t="shared" si="8"/>
        <v>1223</v>
      </c>
      <c r="H18" s="1345">
        <f t="shared" si="9"/>
        <v>642</v>
      </c>
      <c r="I18" s="1346">
        <f t="shared" si="9"/>
        <v>581</v>
      </c>
      <c r="J18" s="1347">
        <f t="shared" si="4"/>
        <v>390</v>
      </c>
      <c r="K18" s="1348">
        <v>206</v>
      </c>
      <c r="L18" s="1351">
        <v>184</v>
      </c>
      <c r="M18" s="1350">
        <f t="shared" si="5"/>
        <v>450</v>
      </c>
      <c r="N18" s="1345">
        <v>245</v>
      </c>
      <c r="O18" s="1346">
        <v>205</v>
      </c>
      <c r="P18" s="1349"/>
      <c r="Q18" s="1351"/>
      <c r="R18" s="1347">
        <f t="shared" si="6"/>
        <v>383</v>
      </c>
      <c r="S18" s="1348">
        <v>191</v>
      </c>
      <c r="T18" s="1352">
        <v>192</v>
      </c>
      <c r="U18" s="320"/>
      <c r="V18" s="320"/>
      <c r="W18" s="320"/>
      <c r="X18" s="320"/>
      <c r="Y18" s="320"/>
      <c r="Z18" s="320"/>
      <c r="AA18" s="320"/>
      <c r="AB18" s="320"/>
      <c r="AC18" s="320"/>
      <c r="AD18" s="320"/>
      <c r="AE18" s="320"/>
      <c r="AF18" s="320"/>
      <c r="AG18" s="320"/>
      <c r="AH18" s="320"/>
      <c r="AI18" s="320"/>
      <c r="AJ18" s="320"/>
      <c r="AK18" s="320"/>
      <c r="AL18" s="320"/>
      <c r="AM18" s="320"/>
    </row>
    <row r="19" spans="1:39" s="103" customFormat="1" ht="20.45" customHeight="1">
      <c r="A19" s="1235"/>
      <c r="B19" s="1236"/>
      <c r="C19" s="274" t="s">
        <v>1551</v>
      </c>
      <c r="D19" s="1237"/>
      <c r="E19" s="1344">
        <v>5</v>
      </c>
      <c r="F19" s="1344">
        <v>33</v>
      </c>
      <c r="G19" s="1344">
        <f t="shared" si="8"/>
        <v>582</v>
      </c>
      <c r="H19" s="1345">
        <f t="shared" si="9"/>
        <v>295</v>
      </c>
      <c r="I19" s="1346">
        <f t="shared" si="9"/>
        <v>287</v>
      </c>
      <c r="J19" s="1347">
        <f t="shared" si="4"/>
        <v>178</v>
      </c>
      <c r="K19" s="1348">
        <v>88</v>
      </c>
      <c r="L19" s="1351">
        <v>90</v>
      </c>
      <c r="M19" s="1350">
        <f t="shared" si="5"/>
        <v>197</v>
      </c>
      <c r="N19" s="1345">
        <v>105</v>
      </c>
      <c r="O19" s="1346">
        <v>92</v>
      </c>
      <c r="P19" s="1349"/>
      <c r="Q19" s="1351"/>
      <c r="R19" s="1347">
        <f t="shared" si="6"/>
        <v>207</v>
      </c>
      <c r="S19" s="1348">
        <v>102</v>
      </c>
      <c r="T19" s="1352">
        <v>105</v>
      </c>
      <c r="U19" s="320"/>
      <c r="V19" s="320"/>
      <c r="W19" s="320"/>
      <c r="X19" s="320"/>
      <c r="Y19" s="320"/>
      <c r="Z19" s="320"/>
      <c r="AA19" s="320"/>
      <c r="AB19" s="320"/>
      <c r="AC19" s="320"/>
      <c r="AD19" s="320"/>
      <c r="AE19" s="320"/>
      <c r="AF19" s="320"/>
      <c r="AG19" s="320"/>
      <c r="AH19" s="320"/>
      <c r="AI19" s="320"/>
      <c r="AJ19" s="320"/>
      <c r="AK19" s="320"/>
      <c r="AL19" s="320"/>
      <c r="AM19" s="320"/>
    </row>
    <row r="20" spans="1:39" s="103" customFormat="1" ht="20.45" customHeight="1">
      <c r="A20" s="1235"/>
      <c r="B20" s="1236"/>
      <c r="C20" s="274" t="s">
        <v>1552</v>
      </c>
      <c r="D20" s="1237"/>
      <c r="E20" s="1344">
        <v>4</v>
      </c>
      <c r="F20" s="1344">
        <v>34</v>
      </c>
      <c r="G20" s="1344">
        <f t="shared" si="8"/>
        <v>674</v>
      </c>
      <c r="H20" s="1345">
        <f t="shared" si="9"/>
        <v>334</v>
      </c>
      <c r="I20" s="1346">
        <f t="shared" si="9"/>
        <v>340</v>
      </c>
      <c r="J20" s="1347">
        <f t="shared" si="4"/>
        <v>239</v>
      </c>
      <c r="K20" s="1348">
        <v>110</v>
      </c>
      <c r="L20" s="1351">
        <v>129</v>
      </c>
      <c r="M20" s="1350">
        <f t="shared" si="5"/>
        <v>209</v>
      </c>
      <c r="N20" s="1345">
        <v>101</v>
      </c>
      <c r="O20" s="1346">
        <v>108</v>
      </c>
      <c r="P20" s="1349"/>
      <c r="Q20" s="1351"/>
      <c r="R20" s="1347">
        <f t="shared" si="6"/>
        <v>226</v>
      </c>
      <c r="S20" s="1348">
        <v>123</v>
      </c>
      <c r="T20" s="1352">
        <v>103</v>
      </c>
      <c r="U20" s="320"/>
      <c r="V20" s="320"/>
      <c r="W20" s="320"/>
      <c r="X20" s="320"/>
      <c r="Y20" s="320"/>
      <c r="Z20" s="320"/>
      <c r="AA20" s="320"/>
      <c r="AB20" s="320"/>
      <c r="AC20" s="320"/>
      <c r="AD20" s="320"/>
      <c r="AE20" s="320"/>
      <c r="AF20" s="320"/>
      <c r="AG20" s="320"/>
      <c r="AH20" s="320"/>
      <c r="AI20" s="320"/>
      <c r="AJ20" s="320"/>
      <c r="AK20" s="320"/>
      <c r="AL20" s="320"/>
      <c r="AM20" s="320"/>
    </row>
    <row r="21" spans="1:39" s="102" customFormat="1" ht="20.45" customHeight="1">
      <c r="A21" s="1240"/>
      <c r="B21" s="4330" t="s">
        <v>627</v>
      </c>
      <c r="C21" s="4330"/>
      <c r="D21" s="722"/>
      <c r="E21" s="1326">
        <f t="shared" ref="E21:O21" si="10">E22+E27+E30+E34+E38+E46+E51</f>
        <v>46</v>
      </c>
      <c r="F21" s="1326">
        <f t="shared" si="10"/>
        <v>306</v>
      </c>
      <c r="G21" s="1326">
        <f t="shared" si="10"/>
        <v>5568</v>
      </c>
      <c r="H21" s="1327">
        <f t="shared" si="10"/>
        <v>2778</v>
      </c>
      <c r="I21" s="1328">
        <f t="shared" si="10"/>
        <v>2790</v>
      </c>
      <c r="J21" s="1329">
        <f t="shared" si="10"/>
        <v>1833</v>
      </c>
      <c r="K21" s="1330">
        <f t="shared" si="10"/>
        <v>888</v>
      </c>
      <c r="L21" s="1353">
        <f t="shared" si="10"/>
        <v>945</v>
      </c>
      <c r="M21" s="1332">
        <f t="shared" si="10"/>
        <v>1890</v>
      </c>
      <c r="N21" s="1327">
        <f t="shared" si="10"/>
        <v>950</v>
      </c>
      <c r="O21" s="1328">
        <f t="shared" si="10"/>
        <v>940</v>
      </c>
      <c r="P21" s="1333"/>
      <c r="Q21" s="1334"/>
      <c r="R21" s="1329">
        <f>R22+R27+R30+R34+R38+R46+R51</f>
        <v>1845</v>
      </c>
      <c r="S21" s="1330">
        <f>S22+S27+S30+S34+S38+S46+S51</f>
        <v>940</v>
      </c>
      <c r="T21" s="1335">
        <f>T22+T27+T30+T34+T38+T46+T51</f>
        <v>905</v>
      </c>
      <c r="U21" s="1299"/>
      <c r="V21" s="1299"/>
      <c r="W21" s="1299"/>
      <c r="X21" s="1299"/>
      <c r="Y21" s="1299"/>
      <c r="Z21" s="1299"/>
      <c r="AA21" s="1299"/>
      <c r="AB21" s="1299"/>
      <c r="AC21" s="1299"/>
      <c r="AD21" s="1299"/>
      <c r="AE21" s="1299"/>
      <c r="AF21" s="1299"/>
      <c r="AG21" s="1299"/>
      <c r="AH21" s="1299"/>
      <c r="AI21" s="1299"/>
      <c r="AJ21" s="1299"/>
      <c r="AK21" s="1299"/>
      <c r="AL21" s="1299"/>
      <c r="AM21" s="1299"/>
    </row>
    <row r="22" spans="1:39" s="102" customFormat="1" ht="20.45" customHeight="1">
      <c r="A22" s="1261"/>
      <c r="B22" s="4150" t="s">
        <v>885</v>
      </c>
      <c r="C22" s="4150"/>
      <c r="D22" s="1226"/>
      <c r="E22" s="1336">
        <f t="shared" ref="E22:O22" si="11">SUM(E23:E26)</f>
        <v>5</v>
      </c>
      <c r="F22" s="1336">
        <f t="shared" si="11"/>
        <v>23</v>
      </c>
      <c r="G22" s="1336">
        <f t="shared" si="11"/>
        <v>343</v>
      </c>
      <c r="H22" s="1337">
        <f t="shared" si="11"/>
        <v>184</v>
      </c>
      <c r="I22" s="1338">
        <f t="shared" si="11"/>
        <v>159</v>
      </c>
      <c r="J22" s="1339">
        <f t="shared" si="11"/>
        <v>113</v>
      </c>
      <c r="K22" s="1340">
        <f t="shared" si="11"/>
        <v>50</v>
      </c>
      <c r="L22" s="1354">
        <f t="shared" si="11"/>
        <v>63</v>
      </c>
      <c r="M22" s="1342">
        <f t="shared" si="11"/>
        <v>115</v>
      </c>
      <c r="N22" s="1337">
        <f t="shared" si="11"/>
        <v>61</v>
      </c>
      <c r="O22" s="1338">
        <f t="shared" si="11"/>
        <v>54</v>
      </c>
      <c r="P22" s="1333"/>
      <c r="Q22" s="1334"/>
      <c r="R22" s="1339">
        <f>SUM(R23:R26)</f>
        <v>115</v>
      </c>
      <c r="S22" s="1340">
        <f>SUM(S23:S26)</f>
        <v>73</v>
      </c>
      <c r="T22" s="1343">
        <f>SUM(T23:T26)</f>
        <v>42</v>
      </c>
      <c r="U22" s="1299"/>
      <c r="V22" s="1299"/>
      <c r="W22" s="1299"/>
      <c r="X22" s="1299"/>
      <c r="Y22" s="1299"/>
      <c r="Z22" s="1299"/>
      <c r="AA22" s="1299"/>
      <c r="AB22" s="1299"/>
      <c r="AC22" s="1299"/>
      <c r="AD22" s="1299"/>
      <c r="AE22" s="1299"/>
      <c r="AF22" s="1299"/>
      <c r="AG22" s="1299"/>
      <c r="AH22" s="1299"/>
      <c r="AI22" s="1299"/>
      <c r="AJ22" s="1299"/>
      <c r="AK22" s="1299"/>
      <c r="AL22" s="1299"/>
      <c r="AM22" s="1299"/>
    </row>
    <row r="23" spans="1:39" s="103" customFormat="1" ht="20.45" customHeight="1">
      <c r="A23" s="1235"/>
      <c r="B23" s="1236"/>
      <c r="C23" s="274" t="s">
        <v>1123</v>
      </c>
      <c r="D23" s="1237"/>
      <c r="E23" s="1344">
        <v>1</v>
      </c>
      <c r="F23" s="1344">
        <v>10</v>
      </c>
      <c r="G23" s="1344">
        <f>H23+I23</f>
        <v>206</v>
      </c>
      <c r="H23" s="1345">
        <f t="shared" ref="H23:I26" si="12">K23+N23+S23</f>
        <v>108</v>
      </c>
      <c r="I23" s="1346">
        <f t="shared" si="12"/>
        <v>98</v>
      </c>
      <c r="J23" s="1347">
        <f>K23+L23</f>
        <v>66</v>
      </c>
      <c r="K23" s="1348">
        <v>31</v>
      </c>
      <c r="L23" s="1351">
        <v>35</v>
      </c>
      <c r="M23" s="1350">
        <f>N23+O23</f>
        <v>71</v>
      </c>
      <c r="N23" s="1345">
        <v>33</v>
      </c>
      <c r="O23" s="1346">
        <v>38</v>
      </c>
      <c r="P23" s="1349"/>
      <c r="Q23" s="1351"/>
      <c r="R23" s="1347">
        <f>S23+T23</f>
        <v>69</v>
      </c>
      <c r="S23" s="1348">
        <v>44</v>
      </c>
      <c r="T23" s="1352">
        <v>25</v>
      </c>
      <c r="U23" s="320"/>
      <c r="V23" s="320"/>
      <c r="W23" s="320"/>
      <c r="X23" s="320"/>
      <c r="Y23" s="320"/>
      <c r="Z23" s="320"/>
      <c r="AA23" s="320"/>
      <c r="AB23" s="320"/>
      <c r="AC23" s="320"/>
      <c r="AD23" s="320"/>
      <c r="AE23" s="320"/>
      <c r="AF23" s="320"/>
      <c r="AG23" s="320"/>
      <c r="AH23" s="320"/>
      <c r="AI23" s="320"/>
      <c r="AJ23" s="320"/>
      <c r="AK23" s="320"/>
      <c r="AL23" s="320"/>
      <c r="AM23" s="320"/>
    </row>
    <row r="24" spans="1:39" s="103" customFormat="1" ht="20.45" customHeight="1">
      <c r="A24" s="1235"/>
      <c r="B24" s="1236"/>
      <c r="C24" s="274" t="s">
        <v>1554</v>
      </c>
      <c r="D24" s="1237"/>
      <c r="E24" s="1344">
        <v>1</v>
      </c>
      <c r="F24" s="1344">
        <v>2</v>
      </c>
      <c r="G24" s="1344">
        <f>H24+I24</f>
        <v>14</v>
      </c>
      <c r="H24" s="1345">
        <f t="shared" si="12"/>
        <v>4</v>
      </c>
      <c r="I24" s="1346">
        <f t="shared" si="12"/>
        <v>10</v>
      </c>
      <c r="J24" s="1347">
        <f>K24+L24</f>
        <v>7</v>
      </c>
      <c r="K24" s="1348">
        <v>2</v>
      </c>
      <c r="L24" s="1351">
        <v>5</v>
      </c>
      <c r="M24" s="1350">
        <f>N24+O24</f>
        <v>2</v>
      </c>
      <c r="N24" s="1345">
        <v>0</v>
      </c>
      <c r="O24" s="1346">
        <v>2</v>
      </c>
      <c r="P24" s="1349"/>
      <c r="Q24" s="1351"/>
      <c r="R24" s="1347">
        <f>S24+T24</f>
        <v>5</v>
      </c>
      <c r="S24" s="1348">
        <v>2</v>
      </c>
      <c r="T24" s="1352">
        <v>3</v>
      </c>
      <c r="U24" s="320"/>
      <c r="V24" s="320"/>
      <c r="W24" s="320"/>
      <c r="X24" s="320"/>
      <c r="Y24" s="320"/>
      <c r="Z24" s="320"/>
      <c r="AA24" s="320"/>
      <c r="AB24" s="320"/>
      <c r="AC24" s="320"/>
      <c r="AD24" s="320"/>
      <c r="AE24" s="320"/>
      <c r="AF24" s="320"/>
      <c r="AG24" s="320"/>
      <c r="AH24" s="320"/>
      <c r="AI24" s="320"/>
      <c r="AJ24" s="320"/>
      <c r="AK24" s="320"/>
      <c r="AL24" s="320"/>
      <c r="AM24" s="320"/>
    </row>
    <row r="25" spans="1:39" s="103" customFormat="1" ht="20.45" customHeight="1">
      <c r="A25" s="1235"/>
      <c r="B25" s="1236"/>
      <c r="C25" s="274" t="s">
        <v>1558</v>
      </c>
      <c r="D25" s="1237"/>
      <c r="E25" s="1344">
        <v>1</v>
      </c>
      <c r="F25" s="1344">
        <v>5</v>
      </c>
      <c r="G25" s="1344">
        <f>H25+I25</f>
        <v>65</v>
      </c>
      <c r="H25" s="1345">
        <f t="shared" si="12"/>
        <v>41</v>
      </c>
      <c r="I25" s="1346">
        <f t="shared" si="12"/>
        <v>24</v>
      </c>
      <c r="J25" s="1347">
        <f>K25+L25</f>
        <v>18</v>
      </c>
      <c r="K25" s="1348">
        <v>10</v>
      </c>
      <c r="L25" s="1351">
        <v>8</v>
      </c>
      <c r="M25" s="1350">
        <f>N25+O25</f>
        <v>26</v>
      </c>
      <c r="N25" s="1345">
        <v>19</v>
      </c>
      <c r="O25" s="1346">
        <v>7</v>
      </c>
      <c r="P25" s="1349"/>
      <c r="Q25" s="1351"/>
      <c r="R25" s="1347">
        <f>S25+T25</f>
        <v>21</v>
      </c>
      <c r="S25" s="1348">
        <v>12</v>
      </c>
      <c r="T25" s="1352">
        <v>9</v>
      </c>
      <c r="U25" s="320"/>
      <c r="V25" s="320"/>
      <c r="W25" s="320"/>
      <c r="X25" s="320"/>
      <c r="Y25" s="320"/>
      <c r="Z25" s="320"/>
      <c r="AA25" s="320"/>
      <c r="AB25" s="320"/>
      <c r="AC25" s="320"/>
      <c r="AD25" s="320"/>
      <c r="AE25" s="320"/>
      <c r="AF25" s="320"/>
      <c r="AG25" s="320"/>
      <c r="AH25" s="320"/>
      <c r="AI25" s="320"/>
      <c r="AJ25" s="320"/>
      <c r="AK25" s="320"/>
      <c r="AL25" s="320"/>
      <c r="AM25" s="320"/>
    </row>
    <row r="26" spans="1:39" s="103" customFormat="1" ht="20.45" customHeight="1">
      <c r="A26" s="1235"/>
      <c r="B26" s="1236"/>
      <c r="C26" s="274" t="s">
        <v>930</v>
      </c>
      <c r="D26" s="1237"/>
      <c r="E26" s="1344">
        <v>2</v>
      </c>
      <c r="F26" s="1344">
        <v>6</v>
      </c>
      <c r="G26" s="1344">
        <f>H26+I26</f>
        <v>58</v>
      </c>
      <c r="H26" s="1345">
        <f t="shared" si="12"/>
        <v>31</v>
      </c>
      <c r="I26" s="1346">
        <f t="shared" si="12"/>
        <v>27</v>
      </c>
      <c r="J26" s="1347">
        <f>K26+L26</f>
        <v>22</v>
      </c>
      <c r="K26" s="1348">
        <v>7</v>
      </c>
      <c r="L26" s="1351">
        <v>15</v>
      </c>
      <c r="M26" s="1350">
        <f>N26+O26</f>
        <v>16</v>
      </c>
      <c r="N26" s="1345">
        <v>9</v>
      </c>
      <c r="O26" s="1346">
        <v>7</v>
      </c>
      <c r="P26" s="1349"/>
      <c r="Q26" s="1351"/>
      <c r="R26" s="1347">
        <f>S26+T26</f>
        <v>20</v>
      </c>
      <c r="S26" s="1348">
        <v>15</v>
      </c>
      <c r="T26" s="1352">
        <v>5</v>
      </c>
      <c r="U26" s="320"/>
      <c r="V26" s="320"/>
      <c r="W26" s="320"/>
      <c r="X26" s="320"/>
      <c r="Y26" s="320"/>
      <c r="Z26" s="320"/>
      <c r="AA26" s="320"/>
      <c r="AB26" s="320"/>
      <c r="AC26" s="320"/>
      <c r="AD26" s="320"/>
      <c r="AE26" s="320"/>
      <c r="AF26" s="320"/>
      <c r="AG26" s="320"/>
      <c r="AH26" s="320"/>
      <c r="AI26" s="320"/>
      <c r="AJ26" s="320"/>
      <c r="AK26" s="320"/>
      <c r="AL26" s="320"/>
      <c r="AM26" s="320"/>
    </row>
    <row r="27" spans="1:39" s="102" customFormat="1" ht="20.45" customHeight="1">
      <c r="A27" s="1261"/>
      <c r="B27" s="4150" t="s">
        <v>1629</v>
      </c>
      <c r="C27" s="4150"/>
      <c r="D27" s="1226"/>
      <c r="E27" s="1336">
        <f t="shared" ref="E27:O27" si="13">SUM(E28:E29)</f>
        <v>3</v>
      </c>
      <c r="F27" s="1336">
        <f t="shared" si="13"/>
        <v>17</v>
      </c>
      <c r="G27" s="1336">
        <f t="shared" si="13"/>
        <v>264</v>
      </c>
      <c r="H27" s="1337">
        <f t="shared" si="13"/>
        <v>128</v>
      </c>
      <c r="I27" s="1338">
        <f t="shared" si="13"/>
        <v>136</v>
      </c>
      <c r="J27" s="1339">
        <f t="shared" si="13"/>
        <v>78</v>
      </c>
      <c r="K27" s="1340">
        <f t="shared" si="13"/>
        <v>37</v>
      </c>
      <c r="L27" s="1354">
        <f t="shared" si="13"/>
        <v>41</v>
      </c>
      <c r="M27" s="1342">
        <f t="shared" si="13"/>
        <v>102</v>
      </c>
      <c r="N27" s="1337">
        <f t="shared" si="13"/>
        <v>51</v>
      </c>
      <c r="O27" s="1338">
        <f t="shared" si="13"/>
        <v>51</v>
      </c>
      <c r="P27" s="1333"/>
      <c r="Q27" s="1334"/>
      <c r="R27" s="1342">
        <f>SUM(R28:R29)</f>
        <v>84</v>
      </c>
      <c r="S27" s="1340">
        <f>SUM(S28:S29)</f>
        <v>40</v>
      </c>
      <c r="T27" s="1343">
        <f>SUM(T28:T29)</f>
        <v>44</v>
      </c>
      <c r="U27" s="1299"/>
      <c r="V27" s="1299"/>
      <c r="W27" s="1299"/>
      <c r="X27" s="1299"/>
      <c r="Y27" s="1299"/>
      <c r="Z27" s="1299"/>
      <c r="AA27" s="1299"/>
      <c r="AB27" s="1299"/>
      <c r="AC27" s="1299"/>
      <c r="AD27" s="1299"/>
      <c r="AE27" s="1299"/>
      <c r="AF27" s="1299"/>
      <c r="AG27" s="1299"/>
      <c r="AH27" s="1299"/>
      <c r="AI27" s="1299"/>
      <c r="AJ27" s="1299"/>
      <c r="AK27" s="1299"/>
      <c r="AL27" s="1299"/>
      <c r="AM27" s="1299"/>
    </row>
    <row r="28" spans="1:39" s="103" customFormat="1" ht="20.45" customHeight="1">
      <c r="A28" s="1235"/>
      <c r="B28" s="1236"/>
      <c r="C28" s="274" t="s">
        <v>1561</v>
      </c>
      <c r="D28" s="1237"/>
      <c r="E28" s="1344">
        <v>1</v>
      </c>
      <c r="F28" s="1344">
        <v>8</v>
      </c>
      <c r="G28" s="1344">
        <f>H28+I28</f>
        <v>163</v>
      </c>
      <c r="H28" s="1355">
        <f>K28+N28+S28</f>
        <v>83</v>
      </c>
      <c r="I28" s="1356">
        <f>L28+O28+T28</f>
        <v>80</v>
      </c>
      <c r="J28" s="1357">
        <f>K28+L28</f>
        <v>43</v>
      </c>
      <c r="K28" s="1358">
        <v>24</v>
      </c>
      <c r="L28" s="1359">
        <v>19</v>
      </c>
      <c r="M28" s="1360">
        <f>N28+O28</f>
        <v>60</v>
      </c>
      <c r="N28" s="1355">
        <v>28</v>
      </c>
      <c r="O28" s="1356">
        <v>32</v>
      </c>
      <c r="P28" s="1349"/>
      <c r="Q28" s="1351"/>
      <c r="R28" s="1360">
        <f>S28+T28</f>
        <v>60</v>
      </c>
      <c r="S28" s="1358">
        <v>31</v>
      </c>
      <c r="T28" s="1361">
        <v>29</v>
      </c>
      <c r="U28" s="320"/>
      <c r="V28" s="320"/>
      <c r="W28" s="320"/>
      <c r="X28" s="320"/>
      <c r="Y28" s="320"/>
      <c r="Z28" s="320"/>
      <c r="AA28" s="320"/>
      <c r="AB28" s="320"/>
      <c r="AC28" s="320"/>
      <c r="AD28" s="320"/>
      <c r="AE28" s="320"/>
      <c r="AF28" s="320"/>
      <c r="AG28" s="320"/>
      <c r="AH28" s="320"/>
      <c r="AI28" s="320"/>
      <c r="AJ28" s="320"/>
      <c r="AK28" s="320"/>
      <c r="AL28" s="320"/>
      <c r="AM28" s="320"/>
    </row>
    <row r="29" spans="1:39" s="103" customFormat="1" ht="20.45" customHeight="1">
      <c r="A29" s="1235"/>
      <c r="B29" s="1236"/>
      <c r="C29" s="274" t="s">
        <v>1566</v>
      </c>
      <c r="D29" s="1237"/>
      <c r="E29" s="1344">
        <v>2</v>
      </c>
      <c r="F29" s="1344">
        <v>9</v>
      </c>
      <c r="G29" s="1344">
        <f>H29+I29</f>
        <v>101</v>
      </c>
      <c r="H29" s="1345">
        <f>K29+N29+S29</f>
        <v>45</v>
      </c>
      <c r="I29" s="1346">
        <f>L29+O29+T29</f>
        <v>56</v>
      </c>
      <c r="J29" s="1347">
        <f>K29+L29</f>
        <v>35</v>
      </c>
      <c r="K29" s="1348">
        <v>13</v>
      </c>
      <c r="L29" s="1351">
        <v>22</v>
      </c>
      <c r="M29" s="1350">
        <f>N29+O29</f>
        <v>42</v>
      </c>
      <c r="N29" s="1345">
        <v>23</v>
      </c>
      <c r="O29" s="1346">
        <v>19</v>
      </c>
      <c r="P29" s="1349"/>
      <c r="Q29" s="1351"/>
      <c r="R29" s="1347">
        <f>S29+T29</f>
        <v>24</v>
      </c>
      <c r="S29" s="1348">
        <v>9</v>
      </c>
      <c r="T29" s="1352">
        <v>15</v>
      </c>
      <c r="U29" s="320"/>
      <c r="V29" s="320"/>
      <c r="W29" s="320"/>
      <c r="X29" s="320"/>
      <c r="Y29" s="320"/>
      <c r="Z29" s="320"/>
      <c r="AA29" s="320"/>
      <c r="AB29" s="320"/>
      <c r="AC29" s="320"/>
      <c r="AD29" s="320"/>
      <c r="AE29" s="320"/>
      <c r="AF29" s="320"/>
      <c r="AG29" s="320"/>
      <c r="AH29" s="320"/>
      <c r="AI29" s="320"/>
      <c r="AJ29" s="320"/>
      <c r="AK29" s="320"/>
      <c r="AL29" s="320"/>
      <c r="AM29" s="320"/>
    </row>
    <row r="30" spans="1:39" s="102" customFormat="1" ht="20.45" customHeight="1">
      <c r="A30" s="1261"/>
      <c r="B30" s="4150" t="s">
        <v>1633</v>
      </c>
      <c r="C30" s="4150"/>
      <c r="D30" s="1226"/>
      <c r="E30" s="1336">
        <f t="shared" ref="E30:O30" si="14">SUM(E31:E33)</f>
        <v>4</v>
      </c>
      <c r="F30" s="1336">
        <f t="shared" si="14"/>
        <v>35</v>
      </c>
      <c r="G30" s="1336">
        <f t="shared" si="14"/>
        <v>694</v>
      </c>
      <c r="H30" s="1337">
        <f t="shared" si="14"/>
        <v>342</v>
      </c>
      <c r="I30" s="1338">
        <f t="shared" si="14"/>
        <v>352</v>
      </c>
      <c r="J30" s="1339">
        <f t="shared" si="14"/>
        <v>253</v>
      </c>
      <c r="K30" s="1340">
        <f t="shared" si="14"/>
        <v>122</v>
      </c>
      <c r="L30" s="1354">
        <f t="shared" si="14"/>
        <v>131</v>
      </c>
      <c r="M30" s="1342">
        <f t="shared" si="14"/>
        <v>216</v>
      </c>
      <c r="N30" s="1337">
        <f t="shared" si="14"/>
        <v>106</v>
      </c>
      <c r="O30" s="1338">
        <f t="shared" si="14"/>
        <v>110</v>
      </c>
      <c r="P30" s="1333"/>
      <c r="Q30" s="1334"/>
      <c r="R30" s="1339">
        <f>SUM(R31:R33)</f>
        <v>225</v>
      </c>
      <c r="S30" s="1340">
        <f>SUM(S31:S33)</f>
        <v>114</v>
      </c>
      <c r="T30" s="1343">
        <f>SUM(T31:T33)</f>
        <v>111</v>
      </c>
      <c r="U30" s="1299"/>
      <c r="V30" s="1299"/>
      <c r="W30" s="1299"/>
      <c r="X30" s="1299"/>
      <c r="Y30" s="1299"/>
      <c r="Z30" s="1299"/>
      <c r="AA30" s="1299"/>
      <c r="AB30" s="1299"/>
      <c r="AC30" s="1299"/>
      <c r="AD30" s="1299"/>
      <c r="AE30" s="1299"/>
      <c r="AF30" s="1299"/>
      <c r="AG30" s="1299"/>
      <c r="AH30" s="1299"/>
      <c r="AI30" s="1299"/>
      <c r="AJ30" s="1299"/>
      <c r="AK30" s="1299"/>
      <c r="AL30" s="1299"/>
      <c r="AM30" s="1299"/>
    </row>
    <row r="31" spans="1:39" s="103" customFormat="1" ht="20.45" customHeight="1">
      <c r="A31" s="1235"/>
      <c r="B31" s="1236"/>
      <c r="C31" s="274" t="s">
        <v>358</v>
      </c>
      <c r="D31" s="1237"/>
      <c r="E31" s="1344">
        <v>2</v>
      </c>
      <c r="F31" s="1344">
        <v>19</v>
      </c>
      <c r="G31" s="1344">
        <f>H31+I31</f>
        <v>358</v>
      </c>
      <c r="H31" s="1345">
        <f t="shared" ref="H31:I33" si="15">K31+N31+S31</f>
        <v>169</v>
      </c>
      <c r="I31" s="1346">
        <f t="shared" si="15"/>
        <v>189</v>
      </c>
      <c r="J31" s="1347">
        <f>K31+L31</f>
        <v>139</v>
      </c>
      <c r="K31" s="1348">
        <v>66</v>
      </c>
      <c r="L31" s="1351">
        <v>73</v>
      </c>
      <c r="M31" s="1350">
        <f>N31+O31</f>
        <v>108</v>
      </c>
      <c r="N31" s="1345">
        <v>46</v>
      </c>
      <c r="O31" s="1346">
        <v>62</v>
      </c>
      <c r="P31" s="1349"/>
      <c r="Q31" s="1351"/>
      <c r="R31" s="1347">
        <f>S31+T31</f>
        <v>111</v>
      </c>
      <c r="S31" s="1348">
        <v>57</v>
      </c>
      <c r="T31" s="1352">
        <v>54</v>
      </c>
      <c r="U31" s="320"/>
      <c r="V31" s="320"/>
      <c r="W31" s="320"/>
      <c r="X31" s="320"/>
      <c r="Y31" s="320"/>
      <c r="Z31" s="320"/>
      <c r="AA31" s="320"/>
      <c r="AB31" s="320"/>
      <c r="AC31" s="320"/>
      <c r="AD31" s="320"/>
      <c r="AE31" s="320"/>
      <c r="AF31" s="320"/>
      <c r="AG31" s="320"/>
      <c r="AH31" s="320"/>
      <c r="AI31" s="320"/>
      <c r="AJ31" s="320"/>
      <c r="AK31" s="320"/>
      <c r="AL31" s="320"/>
      <c r="AM31" s="320"/>
    </row>
    <row r="32" spans="1:39" s="103" customFormat="1" ht="20.45" customHeight="1">
      <c r="A32" s="1235"/>
      <c r="B32" s="1236"/>
      <c r="C32" s="274" t="s">
        <v>1570</v>
      </c>
      <c r="D32" s="1237"/>
      <c r="E32" s="1344">
        <v>1</v>
      </c>
      <c r="F32" s="1344">
        <v>7</v>
      </c>
      <c r="G32" s="1344">
        <f>H32+I32</f>
        <v>132</v>
      </c>
      <c r="H32" s="1345">
        <f t="shared" si="15"/>
        <v>70</v>
      </c>
      <c r="I32" s="1346">
        <f t="shared" si="15"/>
        <v>62</v>
      </c>
      <c r="J32" s="1347">
        <f>K32+L32</f>
        <v>48</v>
      </c>
      <c r="K32" s="1348">
        <v>26</v>
      </c>
      <c r="L32" s="1351">
        <v>22</v>
      </c>
      <c r="M32" s="1350">
        <f>N32+O32</f>
        <v>39</v>
      </c>
      <c r="N32" s="1345">
        <v>24</v>
      </c>
      <c r="O32" s="1346">
        <v>15</v>
      </c>
      <c r="P32" s="1349"/>
      <c r="Q32" s="1351"/>
      <c r="R32" s="1347">
        <f>S32+T32</f>
        <v>45</v>
      </c>
      <c r="S32" s="1348">
        <v>20</v>
      </c>
      <c r="T32" s="1352">
        <v>25</v>
      </c>
      <c r="U32" s="320"/>
      <c r="V32" s="320"/>
      <c r="W32" s="320"/>
      <c r="X32" s="320"/>
      <c r="Y32" s="320"/>
      <c r="Z32" s="320"/>
      <c r="AA32" s="320"/>
      <c r="AB32" s="320"/>
      <c r="AC32" s="320"/>
      <c r="AD32" s="320"/>
      <c r="AE32" s="320"/>
      <c r="AF32" s="320"/>
      <c r="AG32" s="320"/>
      <c r="AH32" s="320"/>
      <c r="AI32" s="320"/>
      <c r="AJ32" s="320"/>
      <c r="AK32" s="320"/>
      <c r="AL32" s="320"/>
      <c r="AM32" s="320"/>
    </row>
    <row r="33" spans="1:39" s="103" customFormat="1" ht="20.45" customHeight="1">
      <c r="A33" s="1235"/>
      <c r="B33" s="1236"/>
      <c r="C33" s="274" t="s">
        <v>1572</v>
      </c>
      <c r="D33" s="1237"/>
      <c r="E33" s="1344">
        <v>1</v>
      </c>
      <c r="F33" s="1344">
        <v>9</v>
      </c>
      <c r="G33" s="1344">
        <f>H33+I33</f>
        <v>204</v>
      </c>
      <c r="H33" s="1345">
        <f t="shared" si="15"/>
        <v>103</v>
      </c>
      <c r="I33" s="1346">
        <f t="shared" si="15"/>
        <v>101</v>
      </c>
      <c r="J33" s="1347">
        <f>K33+L33</f>
        <v>66</v>
      </c>
      <c r="K33" s="1348">
        <v>30</v>
      </c>
      <c r="L33" s="1351">
        <v>36</v>
      </c>
      <c r="M33" s="1350">
        <f>N33+O33</f>
        <v>69</v>
      </c>
      <c r="N33" s="1345">
        <v>36</v>
      </c>
      <c r="O33" s="1346">
        <v>33</v>
      </c>
      <c r="P33" s="1349"/>
      <c r="Q33" s="1351"/>
      <c r="R33" s="1347">
        <f>S33+T33</f>
        <v>69</v>
      </c>
      <c r="S33" s="1348">
        <v>37</v>
      </c>
      <c r="T33" s="1352">
        <v>32</v>
      </c>
      <c r="U33" s="320"/>
      <c r="V33" s="320"/>
      <c r="W33" s="320"/>
      <c r="X33" s="320"/>
      <c r="Y33" s="320"/>
      <c r="Z33" s="320"/>
      <c r="AA33" s="320"/>
      <c r="AB33" s="320"/>
      <c r="AC33" s="320"/>
      <c r="AD33" s="320"/>
      <c r="AE33" s="320"/>
      <c r="AF33" s="320"/>
      <c r="AG33" s="320"/>
      <c r="AH33" s="320"/>
      <c r="AI33" s="320"/>
      <c r="AJ33" s="320"/>
      <c r="AK33" s="320"/>
      <c r="AL33" s="320"/>
      <c r="AM33" s="320"/>
    </row>
    <row r="34" spans="1:39" s="102" customFormat="1" ht="20.45" customHeight="1">
      <c r="A34" s="1261"/>
      <c r="B34" s="4150" t="s">
        <v>881</v>
      </c>
      <c r="C34" s="4150"/>
      <c r="D34" s="1226"/>
      <c r="E34" s="1336">
        <f t="shared" ref="E34:O34" si="16">SUM(E35:E37)</f>
        <v>4</v>
      </c>
      <c r="F34" s="1336">
        <f t="shared" si="16"/>
        <v>35</v>
      </c>
      <c r="G34" s="1336">
        <f t="shared" si="16"/>
        <v>694</v>
      </c>
      <c r="H34" s="1337">
        <f t="shared" si="16"/>
        <v>343</v>
      </c>
      <c r="I34" s="1338">
        <f t="shared" si="16"/>
        <v>351</v>
      </c>
      <c r="J34" s="1339">
        <f t="shared" si="16"/>
        <v>232</v>
      </c>
      <c r="K34" s="1340">
        <f t="shared" si="16"/>
        <v>112</v>
      </c>
      <c r="L34" s="1354">
        <f t="shared" si="16"/>
        <v>120</v>
      </c>
      <c r="M34" s="1342">
        <f t="shared" si="16"/>
        <v>228</v>
      </c>
      <c r="N34" s="1337">
        <f t="shared" si="16"/>
        <v>112</v>
      </c>
      <c r="O34" s="1338">
        <f t="shared" si="16"/>
        <v>116</v>
      </c>
      <c r="P34" s="1333"/>
      <c r="Q34" s="1334"/>
      <c r="R34" s="1339">
        <f>SUM(R35:R37)</f>
        <v>234</v>
      </c>
      <c r="S34" s="1340">
        <f>SUM(S35:S37)</f>
        <v>119</v>
      </c>
      <c r="T34" s="1343">
        <f>SUM(T35:T37)</f>
        <v>115</v>
      </c>
      <c r="U34" s="1299"/>
      <c r="V34" s="1299"/>
      <c r="W34" s="1299"/>
      <c r="X34" s="1299"/>
      <c r="Y34" s="1299"/>
      <c r="Z34" s="1299"/>
      <c r="AA34" s="1299"/>
      <c r="AB34" s="1299"/>
      <c r="AC34" s="1299"/>
      <c r="AD34" s="1299"/>
      <c r="AE34" s="1299"/>
      <c r="AF34" s="1299"/>
      <c r="AG34" s="1299"/>
      <c r="AH34" s="1299"/>
      <c r="AI34" s="1299"/>
      <c r="AJ34" s="1299"/>
      <c r="AK34" s="1299"/>
      <c r="AL34" s="1299"/>
      <c r="AM34" s="1299"/>
    </row>
    <row r="35" spans="1:39" s="103" customFormat="1" ht="20.45" customHeight="1">
      <c r="A35" s="1235"/>
      <c r="B35" s="1236"/>
      <c r="C35" s="274" t="s">
        <v>1580</v>
      </c>
      <c r="D35" s="1237"/>
      <c r="E35" s="1344">
        <v>1</v>
      </c>
      <c r="F35" s="1344">
        <v>11</v>
      </c>
      <c r="G35" s="1344">
        <f>H35+I35</f>
        <v>255</v>
      </c>
      <c r="H35" s="1345">
        <f t="shared" ref="H35:I37" si="17">K35+N35+S35</f>
        <v>129</v>
      </c>
      <c r="I35" s="1346">
        <f t="shared" si="17"/>
        <v>126</v>
      </c>
      <c r="J35" s="1347">
        <f>K35+L35</f>
        <v>87</v>
      </c>
      <c r="K35" s="1348">
        <v>46</v>
      </c>
      <c r="L35" s="1351">
        <v>41</v>
      </c>
      <c r="M35" s="1350">
        <f>N35+O35</f>
        <v>77</v>
      </c>
      <c r="N35" s="1345">
        <v>37</v>
      </c>
      <c r="O35" s="1346">
        <v>40</v>
      </c>
      <c r="P35" s="1349"/>
      <c r="Q35" s="1351"/>
      <c r="R35" s="1347">
        <f>S35+T35</f>
        <v>91</v>
      </c>
      <c r="S35" s="1348">
        <v>46</v>
      </c>
      <c r="T35" s="1352">
        <v>45</v>
      </c>
      <c r="U35" s="320"/>
      <c r="V35" s="320"/>
      <c r="W35" s="320"/>
      <c r="X35" s="320"/>
      <c r="Y35" s="320"/>
      <c r="Z35" s="320"/>
      <c r="AA35" s="320"/>
      <c r="AB35" s="320"/>
      <c r="AC35" s="320"/>
      <c r="AD35" s="320"/>
      <c r="AE35" s="320"/>
      <c r="AF35" s="320"/>
      <c r="AG35" s="320"/>
      <c r="AH35" s="320"/>
      <c r="AI35" s="320"/>
      <c r="AJ35" s="320"/>
      <c r="AK35" s="320"/>
      <c r="AL35" s="320"/>
      <c r="AM35" s="320"/>
    </row>
    <row r="36" spans="1:39" s="103" customFormat="1" ht="20.45" customHeight="1">
      <c r="A36" s="1235"/>
      <c r="B36" s="1236"/>
      <c r="C36" s="274" t="s">
        <v>1475</v>
      </c>
      <c r="D36" s="1237"/>
      <c r="E36" s="1344">
        <v>1</v>
      </c>
      <c r="F36" s="1344">
        <v>12</v>
      </c>
      <c r="G36" s="1344">
        <f>H36+I36</f>
        <v>261</v>
      </c>
      <c r="H36" s="1345">
        <f t="shared" si="17"/>
        <v>122</v>
      </c>
      <c r="I36" s="1346">
        <f t="shared" si="17"/>
        <v>139</v>
      </c>
      <c r="J36" s="1347">
        <f>K36+L36</f>
        <v>90</v>
      </c>
      <c r="K36" s="1348">
        <v>41</v>
      </c>
      <c r="L36" s="1351">
        <v>49</v>
      </c>
      <c r="M36" s="1350">
        <f>N36+O36</f>
        <v>86</v>
      </c>
      <c r="N36" s="1345">
        <v>38</v>
      </c>
      <c r="O36" s="1346">
        <v>48</v>
      </c>
      <c r="P36" s="1349"/>
      <c r="Q36" s="1351"/>
      <c r="R36" s="1347">
        <f>S36+T36</f>
        <v>85</v>
      </c>
      <c r="S36" s="1348">
        <v>43</v>
      </c>
      <c r="T36" s="1352">
        <v>42</v>
      </c>
      <c r="U36" s="320"/>
      <c r="V36" s="320"/>
      <c r="W36" s="320"/>
      <c r="X36" s="320"/>
      <c r="Y36" s="320"/>
      <c r="Z36" s="320"/>
      <c r="AA36" s="320"/>
      <c r="AB36" s="320"/>
      <c r="AC36" s="320"/>
      <c r="AD36" s="320"/>
      <c r="AE36" s="320"/>
      <c r="AF36" s="320"/>
      <c r="AG36" s="320"/>
      <c r="AH36" s="320"/>
      <c r="AI36" s="320"/>
      <c r="AJ36" s="320"/>
      <c r="AK36" s="320"/>
      <c r="AL36" s="320"/>
      <c r="AM36" s="320"/>
    </row>
    <row r="37" spans="1:39" s="103" customFormat="1" ht="20.45" customHeight="1">
      <c r="A37" s="1235"/>
      <c r="B37" s="1236"/>
      <c r="C37" s="274" t="s">
        <v>1494</v>
      </c>
      <c r="D37" s="1237"/>
      <c r="E37" s="1344">
        <v>2</v>
      </c>
      <c r="F37" s="1344">
        <v>12</v>
      </c>
      <c r="G37" s="1344">
        <f>H37+I37</f>
        <v>178</v>
      </c>
      <c r="H37" s="1345">
        <f t="shared" si="17"/>
        <v>92</v>
      </c>
      <c r="I37" s="1346">
        <f t="shared" si="17"/>
        <v>86</v>
      </c>
      <c r="J37" s="1347">
        <f>K37+L37</f>
        <v>55</v>
      </c>
      <c r="K37" s="1348">
        <v>25</v>
      </c>
      <c r="L37" s="1351">
        <v>30</v>
      </c>
      <c r="M37" s="1350">
        <f>N37+O37</f>
        <v>65</v>
      </c>
      <c r="N37" s="1345">
        <v>37</v>
      </c>
      <c r="O37" s="1346">
        <v>28</v>
      </c>
      <c r="P37" s="1349"/>
      <c r="Q37" s="1351"/>
      <c r="R37" s="1347">
        <f>S37+T37</f>
        <v>58</v>
      </c>
      <c r="S37" s="1348">
        <v>30</v>
      </c>
      <c r="T37" s="1352">
        <v>28</v>
      </c>
      <c r="U37" s="320"/>
      <c r="V37" s="320"/>
      <c r="W37" s="320"/>
      <c r="X37" s="320"/>
      <c r="Y37" s="320"/>
      <c r="Z37" s="320"/>
      <c r="AA37" s="320"/>
      <c r="AB37" s="320"/>
      <c r="AC37" s="320"/>
      <c r="AD37" s="320"/>
      <c r="AE37" s="320"/>
      <c r="AF37" s="320"/>
      <c r="AG37" s="320"/>
      <c r="AH37" s="320"/>
      <c r="AI37" s="320"/>
      <c r="AJ37" s="320"/>
      <c r="AK37" s="320"/>
      <c r="AL37" s="320"/>
      <c r="AM37" s="320"/>
    </row>
    <row r="38" spans="1:39" s="102" customFormat="1" ht="20.45" customHeight="1">
      <c r="A38" s="1261"/>
      <c r="B38" s="4150" t="s">
        <v>94</v>
      </c>
      <c r="C38" s="4150"/>
      <c r="D38" s="1226"/>
      <c r="E38" s="1336">
        <f t="shared" ref="E38:O38" si="18">SUM(E39:E45)</f>
        <v>14</v>
      </c>
      <c r="F38" s="1336">
        <f t="shared" si="18"/>
        <v>105</v>
      </c>
      <c r="G38" s="1336">
        <f t="shared" si="18"/>
        <v>2102</v>
      </c>
      <c r="H38" s="1337">
        <f t="shared" si="18"/>
        <v>1057</v>
      </c>
      <c r="I38" s="1338">
        <f t="shared" si="18"/>
        <v>1045</v>
      </c>
      <c r="J38" s="1339">
        <f t="shared" si="18"/>
        <v>681</v>
      </c>
      <c r="K38" s="1340">
        <f t="shared" si="18"/>
        <v>343</v>
      </c>
      <c r="L38" s="1354">
        <f t="shared" si="18"/>
        <v>338</v>
      </c>
      <c r="M38" s="1342">
        <f t="shared" si="18"/>
        <v>728</v>
      </c>
      <c r="N38" s="1337">
        <f t="shared" si="18"/>
        <v>367</v>
      </c>
      <c r="O38" s="1338">
        <f t="shared" si="18"/>
        <v>361</v>
      </c>
      <c r="P38" s="1333"/>
      <c r="Q38" s="1334"/>
      <c r="R38" s="1339">
        <f>SUM(R39:R45)</f>
        <v>693</v>
      </c>
      <c r="S38" s="1340">
        <f>SUM(S39:S45)</f>
        <v>347</v>
      </c>
      <c r="T38" s="1343">
        <f>SUM(T39:T45)</f>
        <v>346</v>
      </c>
      <c r="U38" s="1299"/>
      <c r="V38" s="1299"/>
      <c r="W38" s="1299"/>
      <c r="X38" s="1299"/>
      <c r="Y38" s="1299"/>
      <c r="Z38" s="1299"/>
      <c r="AA38" s="1299"/>
      <c r="AB38" s="1299"/>
      <c r="AC38" s="1299"/>
      <c r="AD38" s="1299"/>
      <c r="AE38" s="1299"/>
      <c r="AF38" s="1299"/>
      <c r="AG38" s="1299"/>
      <c r="AH38" s="1299"/>
      <c r="AI38" s="1299"/>
      <c r="AJ38" s="1299"/>
      <c r="AK38" s="1299"/>
      <c r="AL38" s="1299"/>
      <c r="AM38" s="1299"/>
    </row>
    <row r="39" spans="1:39" s="103" customFormat="1" ht="20.45" customHeight="1">
      <c r="A39" s="1235"/>
      <c r="B39" s="1236"/>
      <c r="C39" s="274" t="s">
        <v>1587</v>
      </c>
      <c r="D39" s="1237"/>
      <c r="E39" s="1344">
        <v>1</v>
      </c>
      <c r="F39" s="1344">
        <v>11</v>
      </c>
      <c r="G39" s="1344">
        <f t="shared" ref="G39:G45" si="19">H39+I39</f>
        <v>233</v>
      </c>
      <c r="H39" s="1345">
        <f t="shared" ref="H39:I45" si="20">K39+N39+S39</f>
        <v>117</v>
      </c>
      <c r="I39" s="1346">
        <f t="shared" si="20"/>
        <v>116</v>
      </c>
      <c r="J39" s="1347">
        <f t="shared" ref="J39:J45" si="21">K39+L39</f>
        <v>70</v>
      </c>
      <c r="K39" s="1348">
        <v>38</v>
      </c>
      <c r="L39" s="1351">
        <v>32</v>
      </c>
      <c r="M39" s="1350">
        <f t="shared" ref="M39:M45" si="22">N39+O39</f>
        <v>86</v>
      </c>
      <c r="N39" s="1345">
        <v>40</v>
      </c>
      <c r="O39" s="1346">
        <v>46</v>
      </c>
      <c r="P39" s="1349"/>
      <c r="Q39" s="1351"/>
      <c r="R39" s="1347">
        <f t="shared" ref="R39:R45" si="23">S39+T39</f>
        <v>77</v>
      </c>
      <c r="S39" s="1348">
        <v>39</v>
      </c>
      <c r="T39" s="1352">
        <v>38</v>
      </c>
      <c r="U39" s="320"/>
      <c r="V39" s="320"/>
      <c r="W39" s="320"/>
      <c r="X39" s="320"/>
      <c r="Y39" s="320"/>
      <c r="Z39" s="320"/>
      <c r="AA39" s="320"/>
      <c r="AB39" s="320"/>
      <c r="AC39" s="320"/>
      <c r="AD39" s="320"/>
      <c r="AE39" s="320"/>
      <c r="AF39" s="320"/>
      <c r="AG39" s="320"/>
      <c r="AH39" s="320"/>
      <c r="AI39" s="320"/>
      <c r="AJ39" s="320"/>
      <c r="AK39" s="320"/>
      <c r="AL39" s="320"/>
      <c r="AM39" s="320"/>
    </row>
    <row r="40" spans="1:39" s="103" customFormat="1" ht="20.45" customHeight="1">
      <c r="A40" s="1235"/>
      <c r="B40" s="1236"/>
      <c r="C40" s="274" t="s">
        <v>972</v>
      </c>
      <c r="D40" s="1237"/>
      <c r="E40" s="1344">
        <v>2</v>
      </c>
      <c r="F40" s="1344">
        <v>16</v>
      </c>
      <c r="G40" s="1344">
        <f t="shared" si="19"/>
        <v>298</v>
      </c>
      <c r="H40" s="1345">
        <f t="shared" si="20"/>
        <v>135</v>
      </c>
      <c r="I40" s="1346">
        <f t="shared" si="20"/>
        <v>163</v>
      </c>
      <c r="J40" s="1347">
        <f t="shared" si="21"/>
        <v>94</v>
      </c>
      <c r="K40" s="1348">
        <v>39</v>
      </c>
      <c r="L40" s="1351">
        <v>55</v>
      </c>
      <c r="M40" s="1350">
        <f t="shared" si="22"/>
        <v>109</v>
      </c>
      <c r="N40" s="1345">
        <v>53</v>
      </c>
      <c r="O40" s="1346">
        <v>56</v>
      </c>
      <c r="P40" s="1349"/>
      <c r="Q40" s="1351"/>
      <c r="R40" s="1347">
        <f t="shared" si="23"/>
        <v>95</v>
      </c>
      <c r="S40" s="1348">
        <v>43</v>
      </c>
      <c r="T40" s="1352">
        <v>52</v>
      </c>
      <c r="U40" s="320"/>
      <c r="V40" s="320"/>
      <c r="W40" s="320"/>
      <c r="X40" s="320"/>
      <c r="Y40" s="320"/>
      <c r="Z40" s="320"/>
      <c r="AA40" s="320"/>
      <c r="AB40" s="320"/>
      <c r="AC40" s="320"/>
      <c r="AD40" s="320"/>
      <c r="AE40" s="320"/>
      <c r="AF40" s="320"/>
      <c r="AG40" s="320"/>
      <c r="AH40" s="320"/>
      <c r="AI40" s="320"/>
      <c r="AJ40" s="320"/>
      <c r="AK40" s="320"/>
      <c r="AL40" s="320"/>
      <c r="AM40" s="320"/>
    </row>
    <row r="41" spans="1:39" s="103" customFormat="1" ht="20.45" customHeight="1">
      <c r="A41" s="1235"/>
      <c r="B41" s="1236"/>
      <c r="C41" s="274" t="s">
        <v>986</v>
      </c>
      <c r="D41" s="1237"/>
      <c r="E41" s="1344">
        <v>2</v>
      </c>
      <c r="F41" s="1344">
        <v>13</v>
      </c>
      <c r="G41" s="1344">
        <f t="shared" si="19"/>
        <v>279</v>
      </c>
      <c r="H41" s="1345">
        <f t="shared" si="20"/>
        <v>153</v>
      </c>
      <c r="I41" s="1346">
        <f t="shared" si="20"/>
        <v>126</v>
      </c>
      <c r="J41" s="1347">
        <f t="shared" si="21"/>
        <v>94</v>
      </c>
      <c r="K41" s="1348">
        <v>53</v>
      </c>
      <c r="L41" s="1351">
        <v>41</v>
      </c>
      <c r="M41" s="1350">
        <f t="shared" si="22"/>
        <v>86</v>
      </c>
      <c r="N41" s="1345">
        <v>44</v>
      </c>
      <c r="O41" s="1346">
        <v>42</v>
      </c>
      <c r="P41" s="1349"/>
      <c r="Q41" s="1351"/>
      <c r="R41" s="1347">
        <f t="shared" si="23"/>
        <v>99</v>
      </c>
      <c r="S41" s="1348">
        <v>56</v>
      </c>
      <c r="T41" s="1352">
        <v>43</v>
      </c>
      <c r="U41" s="320"/>
      <c r="V41" s="320"/>
      <c r="W41" s="320"/>
      <c r="X41" s="320"/>
      <c r="Y41" s="320"/>
      <c r="Z41" s="320"/>
      <c r="AA41" s="320"/>
      <c r="AB41" s="320"/>
      <c r="AC41" s="320"/>
      <c r="AD41" s="320"/>
      <c r="AE41" s="320"/>
      <c r="AF41" s="320"/>
      <c r="AG41" s="320"/>
      <c r="AH41" s="320"/>
      <c r="AI41" s="320"/>
      <c r="AJ41" s="320"/>
      <c r="AK41" s="320"/>
      <c r="AL41" s="320"/>
      <c r="AM41" s="320"/>
    </row>
    <row r="42" spans="1:39" s="103" customFormat="1" ht="20.45" customHeight="1">
      <c r="A42" s="1235"/>
      <c r="B42" s="1236"/>
      <c r="C42" s="274" t="s">
        <v>1588</v>
      </c>
      <c r="D42" s="1237"/>
      <c r="E42" s="1344">
        <v>1</v>
      </c>
      <c r="F42" s="1344">
        <v>4</v>
      </c>
      <c r="G42" s="1344">
        <f t="shared" si="19"/>
        <v>80</v>
      </c>
      <c r="H42" s="1345">
        <f t="shared" si="20"/>
        <v>47</v>
      </c>
      <c r="I42" s="1346">
        <f t="shared" si="20"/>
        <v>33</v>
      </c>
      <c r="J42" s="1347">
        <f t="shared" si="21"/>
        <v>27</v>
      </c>
      <c r="K42" s="1348">
        <v>18</v>
      </c>
      <c r="L42" s="1351">
        <v>9</v>
      </c>
      <c r="M42" s="1350">
        <f t="shared" si="22"/>
        <v>31</v>
      </c>
      <c r="N42" s="1345">
        <v>15</v>
      </c>
      <c r="O42" s="1346">
        <v>16</v>
      </c>
      <c r="P42" s="1349"/>
      <c r="Q42" s="1351"/>
      <c r="R42" s="1347">
        <f t="shared" si="23"/>
        <v>22</v>
      </c>
      <c r="S42" s="1348">
        <v>14</v>
      </c>
      <c r="T42" s="1352">
        <v>8</v>
      </c>
      <c r="U42" s="320"/>
      <c r="V42" s="320"/>
      <c r="W42" s="320"/>
      <c r="X42" s="320"/>
      <c r="Y42" s="320"/>
      <c r="Z42" s="320"/>
      <c r="AA42" s="320"/>
      <c r="AB42" s="320"/>
      <c r="AC42" s="320"/>
      <c r="AD42" s="320"/>
      <c r="AE42" s="320"/>
      <c r="AF42" s="320"/>
      <c r="AG42" s="320"/>
      <c r="AH42" s="320"/>
      <c r="AI42" s="320"/>
      <c r="AJ42" s="320"/>
      <c r="AK42" s="320"/>
      <c r="AL42" s="320"/>
      <c r="AM42" s="320"/>
    </row>
    <row r="43" spans="1:39" s="103" customFormat="1" ht="20.45" customHeight="1">
      <c r="A43" s="1235"/>
      <c r="B43" s="1236"/>
      <c r="C43" s="274" t="s">
        <v>1590</v>
      </c>
      <c r="D43" s="1237"/>
      <c r="E43" s="1344">
        <v>2</v>
      </c>
      <c r="F43" s="1344">
        <v>17</v>
      </c>
      <c r="G43" s="1344">
        <f t="shared" si="19"/>
        <v>342</v>
      </c>
      <c r="H43" s="1345">
        <f t="shared" si="20"/>
        <v>171</v>
      </c>
      <c r="I43" s="1346">
        <f t="shared" si="20"/>
        <v>171</v>
      </c>
      <c r="J43" s="1347">
        <f t="shared" si="21"/>
        <v>114</v>
      </c>
      <c r="K43" s="1348">
        <v>56</v>
      </c>
      <c r="L43" s="1351">
        <v>58</v>
      </c>
      <c r="M43" s="1350">
        <f t="shared" si="22"/>
        <v>123</v>
      </c>
      <c r="N43" s="1345">
        <v>68</v>
      </c>
      <c r="O43" s="1346">
        <v>55</v>
      </c>
      <c r="P43" s="1349"/>
      <c r="Q43" s="1351"/>
      <c r="R43" s="1347">
        <f t="shared" si="23"/>
        <v>105</v>
      </c>
      <c r="S43" s="1348">
        <v>47</v>
      </c>
      <c r="T43" s="1352">
        <v>58</v>
      </c>
      <c r="U43" s="320"/>
      <c r="V43" s="320"/>
      <c r="W43" s="320"/>
      <c r="X43" s="320"/>
      <c r="Y43" s="320"/>
      <c r="Z43" s="320"/>
      <c r="AA43" s="320"/>
      <c r="AB43" s="320"/>
      <c r="AC43" s="320"/>
      <c r="AD43" s="320"/>
      <c r="AE43" s="320"/>
      <c r="AF43" s="320"/>
      <c r="AG43" s="320"/>
      <c r="AH43" s="320"/>
      <c r="AI43" s="320"/>
      <c r="AJ43" s="320"/>
      <c r="AK43" s="320"/>
      <c r="AL43" s="320"/>
      <c r="AM43" s="320"/>
    </row>
    <row r="44" spans="1:39" s="103" customFormat="1" ht="20.45" customHeight="1">
      <c r="A44" s="1235"/>
      <c r="B44" s="1236"/>
      <c r="C44" s="274" t="s">
        <v>1289</v>
      </c>
      <c r="D44" s="1237"/>
      <c r="E44" s="1344">
        <v>3</v>
      </c>
      <c r="F44" s="1344">
        <v>14</v>
      </c>
      <c r="G44" s="1344">
        <f t="shared" si="19"/>
        <v>208</v>
      </c>
      <c r="H44" s="1345">
        <f t="shared" si="20"/>
        <v>99</v>
      </c>
      <c r="I44" s="1346">
        <f t="shared" si="20"/>
        <v>109</v>
      </c>
      <c r="J44" s="1347">
        <f t="shared" si="21"/>
        <v>65</v>
      </c>
      <c r="K44" s="1348">
        <v>30</v>
      </c>
      <c r="L44" s="1351">
        <v>35</v>
      </c>
      <c r="M44" s="1350">
        <f t="shared" si="22"/>
        <v>72</v>
      </c>
      <c r="N44" s="1345">
        <v>36</v>
      </c>
      <c r="O44" s="1346">
        <v>36</v>
      </c>
      <c r="P44" s="1349"/>
      <c r="Q44" s="1351"/>
      <c r="R44" s="1347">
        <f t="shared" si="23"/>
        <v>71</v>
      </c>
      <c r="S44" s="1348">
        <v>33</v>
      </c>
      <c r="T44" s="1352">
        <v>38</v>
      </c>
      <c r="U44" s="320"/>
      <c r="V44" s="320"/>
      <c r="W44" s="320"/>
      <c r="X44" s="320"/>
      <c r="Y44" s="320"/>
      <c r="Z44" s="320"/>
      <c r="AA44" s="320"/>
      <c r="AB44" s="320"/>
      <c r="AC44" s="320"/>
      <c r="AD44" s="320"/>
      <c r="AE44" s="320"/>
      <c r="AF44" s="320"/>
      <c r="AG44" s="320"/>
      <c r="AH44" s="320"/>
      <c r="AI44" s="320"/>
      <c r="AJ44" s="320"/>
      <c r="AK44" s="320"/>
      <c r="AL44" s="320"/>
      <c r="AM44" s="320"/>
    </row>
    <row r="45" spans="1:39" s="103" customFormat="1" ht="20.45" customHeight="1">
      <c r="A45" s="1235"/>
      <c r="B45" s="1236"/>
      <c r="C45" s="274" t="s">
        <v>1464</v>
      </c>
      <c r="D45" s="1237"/>
      <c r="E45" s="1344">
        <v>3</v>
      </c>
      <c r="F45" s="1344">
        <v>30</v>
      </c>
      <c r="G45" s="1344">
        <f t="shared" si="19"/>
        <v>662</v>
      </c>
      <c r="H45" s="1345">
        <f t="shared" si="20"/>
        <v>335</v>
      </c>
      <c r="I45" s="1346">
        <f t="shared" si="20"/>
        <v>327</v>
      </c>
      <c r="J45" s="1347">
        <f t="shared" si="21"/>
        <v>217</v>
      </c>
      <c r="K45" s="1348">
        <v>109</v>
      </c>
      <c r="L45" s="1351">
        <v>108</v>
      </c>
      <c r="M45" s="1350">
        <f t="shared" si="22"/>
        <v>221</v>
      </c>
      <c r="N45" s="1345">
        <v>111</v>
      </c>
      <c r="O45" s="1346">
        <v>110</v>
      </c>
      <c r="P45" s="1349"/>
      <c r="Q45" s="1351"/>
      <c r="R45" s="1347">
        <f t="shared" si="23"/>
        <v>224</v>
      </c>
      <c r="S45" s="1348">
        <v>115</v>
      </c>
      <c r="T45" s="1352">
        <v>109</v>
      </c>
      <c r="U45" s="320"/>
      <c r="V45" s="320"/>
      <c r="W45" s="320"/>
      <c r="X45" s="320"/>
      <c r="Y45" s="320"/>
      <c r="Z45" s="320"/>
      <c r="AA45" s="320"/>
      <c r="AB45" s="320"/>
      <c r="AC45" s="320"/>
      <c r="AD45" s="320"/>
      <c r="AE45" s="320"/>
      <c r="AF45" s="320"/>
      <c r="AG45" s="320"/>
      <c r="AH45" s="320"/>
      <c r="AI45" s="320"/>
      <c r="AJ45" s="320"/>
      <c r="AK45" s="320"/>
      <c r="AL45" s="320"/>
      <c r="AM45" s="320"/>
    </row>
    <row r="46" spans="1:39" s="102" customFormat="1" ht="20.45" customHeight="1">
      <c r="A46" s="1261"/>
      <c r="B46" s="4150" t="s">
        <v>1636</v>
      </c>
      <c r="C46" s="4150"/>
      <c r="D46" s="1226"/>
      <c r="E46" s="1336">
        <f t="shared" ref="E46:O46" si="24">SUM(E47:E50)</f>
        <v>5</v>
      </c>
      <c r="F46" s="1336">
        <f t="shared" si="24"/>
        <v>22</v>
      </c>
      <c r="G46" s="1336">
        <f t="shared" si="24"/>
        <v>296</v>
      </c>
      <c r="H46" s="1337">
        <f t="shared" si="24"/>
        <v>150</v>
      </c>
      <c r="I46" s="1338">
        <f t="shared" si="24"/>
        <v>146</v>
      </c>
      <c r="J46" s="1339">
        <f t="shared" si="24"/>
        <v>95</v>
      </c>
      <c r="K46" s="1340">
        <f t="shared" si="24"/>
        <v>40</v>
      </c>
      <c r="L46" s="1354">
        <f t="shared" si="24"/>
        <v>55</v>
      </c>
      <c r="M46" s="1342">
        <f t="shared" si="24"/>
        <v>102</v>
      </c>
      <c r="N46" s="1337">
        <f t="shared" si="24"/>
        <v>54</v>
      </c>
      <c r="O46" s="1338">
        <f t="shared" si="24"/>
        <v>48</v>
      </c>
      <c r="P46" s="1333"/>
      <c r="Q46" s="1334"/>
      <c r="R46" s="1339">
        <f>SUM(R47:R50)</f>
        <v>99</v>
      </c>
      <c r="S46" s="1340">
        <f>SUM(S47:S50)</f>
        <v>56</v>
      </c>
      <c r="T46" s="1343">
        <f>SUM(T47:T50)</f>
        <v>43</v>
      </c>
      <c r="U46" s="1299"/>
      <c r="V46" s="1299"/>
      <c r="W46" s="1299"/>
      <c r="X46" s="1299"/>
      <c r="Y46" s="1299"/>
      <c r="Z46" s="1299"/>
      <c r="AA46" s="1299"/>
      <c r="AB46" s="1299"/>
      <c r="AC46" s="1299"/>
      <c r="AD46" s="1299"/>
      <c r="AE46" s="1299"/>
      <c r="AF46" s="1299"/>
      <c r="AG46" s="1299"/>
      <c r="AH46" s="1299"/>
      <c r="AI46" s="1299"/>
      <c r="AJ46" s="1299"/>
      <c r="AK46" s="1299"/>
      <c r="AL46" s="1299"/>
      <c r="AM46" s="1299"/>
    </row>
    <row r="47" spans="1:39" s="103" customFormat="1" ht="20.45" customHeight="1">
      <c r="A47" s="1235"/>
      <c r="B47" s="1236"/>
      <c r="C47" s="274" t="s">
        <v>1593</v>
      </c>
      <c r="D47" s="1237"/>
      <c r="E47" s="1344">
        <v>1</v>
      </c>
      <c r="F47" s="1344">
        <v>5</v>
      </c>
      <c r="G47" s="1344">
        <f>H47+I47</f>
        <v>111</v>
      </c>
      <c r="H47" s="1345">
        <f t="shared" ref="H47:I50" si="25">K47+N47+S47</f>
        <v>56</v>
      </c>
      <c r="I47" s="1346">
        <f t="shared" si="25"/>
        <v>55</v>
      </c>
      <c r="J47" s="1347">
        <f>K47+L47</f>
        <v>32</v>
      </c>
      <c r="K47" s="1348">
        <v>12</v>
      </c>
      <c r="L47" s="1351">
        <v>20</v>
      </c>
      <c r="M47" s="1350">
        <f>N47+O47</f>
        <v>42</v>
      </c>
      <c r="N47" s="1345">
        <v>26</v>
      </c>
      <c r="O47" s="1346">
        <v>16</v>
      </c>
      <c r="P47" s="1349"/>
      <c r="Q47" s="1351"/>
      <c r="R47" s="1347">
        <f>S47+T47</f>
        <v>37</v>
      </c>
      <c r="S47" s="1348">
        <v>18</v>
      </c>
      <c r="T47" s="1352">
        <v>19</v>
      </c>
      <c r="U47" s="320"/>
      <c r="V47" s="320"/>
      <c r="W47" s="320"/>
      <c r="X47" s="320"/>
      <c r="Y47" s="320"/>
      <c r="Z47" s="320"/>
      <c r="AA47" s="320"/>
      <c r="AB47" s="320"/>
      <c r="AC47" s="320"/>
      <c r="AD47" s="320"/>
      <c r="AE47" s="320"/>
      <c r="AF47" s="320"/>
      <c r="AG47" s="320"/>
      <c r="AH47" s="320"/>
      <c r="AI47" s="320"/>
      <c r="AJ47" s="320"/>
      <c r="AK47" s="320"/>
      <c r="AL47" s="320"/>
      <c r="AM47" s="320"/>
    </row>
    <row r="48" spans="1:39" s="103" customFormat="1" ht="20.45" customHeight="1">
      <c r="A48" s="1235"/>
      <c r="B48" s="1236"/>
      <c r="C48" s="274" t="s">
        <v>1595</v>
      </c>
      <c r="D48" s="1237"/>
      <c r="E48" s="1344">
        <v>1</v>
      </c>
      <c r="F48" s="1344">
        <v>9</v>
      </c>
      <c r="G48" s="1344">
        <f>H48+I48</f>
        <v>131</v>
      </c>
      <c r="H48" s="1345">
        <f t="shared" si="25"/>
        <v>66</v>
      </c>
      <c r="I48" s="1346">
        <f t="shared" si="25"/>
        <v>65</v>
      </c>
      <c r="J48" s="1347">
        <f>K48+L48</f>
        <v>43</v>
      </c>
      <c r="K48" s="1348">
        <v>19</v>
      </c>
      <c r="L48" s="1351">
        <v>24</v>
      </c>
      <c r="M48" s="1350">
        <f>N48+O48</f>
        <v>42</v>
      </c>
      <c r="N48" s="1345">
        <v>20</v>
      </c>
      <c r="O48" s="1346">
        <v>22</v>
      </c>
      <c r="P48" s="1349"/>
      <c r="Q48" s="1351"/>
      <c r="R48" s="1347">
        <f>S48+T48</f>
        <v>46</v>
      </c>
      <c r="S48" s="1348">
        <v>27</v>
      </c>
      <c r="T48" s="1352">
        <v>19</v>
      </c>
      <c r="U48" s="320"/>
      <c r="V48" s="320"/>
      <c r="W48" s="320"/>
      <c r="X48" s="320"/>
      <c r="Y48" s="320"/>
      <c r="Z48" s="320"/>
      <c r="AA48" s="320"/>
      <c r="AB48" s="320"/>
      <c r="AC48" s="320"/>
      <c r="AD48" s="320"/>
      <c r="AE48" s="320"/>
      <c r="AF48" s="320"/>
      <c r="AG48" s="320"/>
      <c r="AH48" s="320"/>
      <c r="AI48" s="320"/>
      <c r="AJ48" s="320"/>
      <c r="AK48" s="320"/>
      <c r="AL48" s="320"/>
      <c r="AM48" s="320"/>
    </row>
    <row r="49" spans="1:41" s="103" customFormat="1" ht="20.45" customHeight="1">
      <c r="A49" s="1235"/>
      <c r="B49" s="1236"/>
      <c r="C49" s="274" t="s">
        <v>1550</v>
      </c>
      <c r="D49" s="1237"/>
      <c r="E49" s="1344">
        <v>1</v>
      </c>
      <c r="F49" s="1344">
        <v>4</v>
      </c>
      <c r="G49" s="1344">
        <f>H49+I49</f>
        <v>29</v>
      </c>
      <c r="H49" s="1345">
        <f t="shared" si="25"/>
        <v>12</v>
      </c>
      <c r="I49" s="1346">
        <f t="shared" si="25"/>
        <v>17</v>
      </c>
      <c r="J49" s="1347">
        <f>K49+L49</f>
        <v>10</v>
      </c>
      <c r="K49" s="1348">
        <v>3</v>
      </c>
      <c r="L49" s="1351">
        <v>7</v>
      </c>
      <c r="M49" s="1350">
        <f>N49+O49</f>
        <v>11</v>
      </c>
      <c r="N49" s="1345">
        <v>4</v>
      </c>
      <c r="O49" s="1346">
        <v>7</v>
      </c>
      <c r="P49" s="1349"/>
      <c r="Q49" s="1351"/>
      <c r="R49" s="1347">
        <f>S49+T49</f>
        <v>8</v>
      </c>
      <c r="S49" s="1348">
        <v>5</v>
      </c>
      <c r="T49" s="1352">
        <v>3</v>
      </c>
      <c r="U49" s="320"/>
      <c r="V49" s="320"/>
      <c r="W49" s="320"/>
      <c r="X49" s="320"/>
      <c r="Y49" s="320"/>
      <c r="Z49" s="320"/>
      <c r="AA49" s="320"/>
      <c r="AB49" s="320"/>
      <c r="AC49" s="320"/>
      <c r="AD49" s="320"/>
      <c r="AE49" s="320"/>
      <c r="AF49" s="320"/>
      <c r="AG49" s="320"/>
      <c r="AH49" s="320"/>
      <c r="AI49" s="320"/>
      <c r="AJ49" s="320"/>
      <c r="AK49" s="320"/>
      <c r="AL49" s="320"/>
      <c r="AM49" s="320"/>
    </row>
    <row r="50" spans="1:41" s="103" customFormat="1" ht="20.45" customHeight="1">
      <c r="A50" s="1235"/>
      <c r="B50" s="1236"/>
      <c r="C50" s="274" t="s">
        <v>1599</v>
      </c>
      <c r="D50" s="1237"/>
      <c r="E50" s="1344">
        <v>2</v>
      </c>
      <c r="F50" s="1344">
        <v>4</v>
      </c>
      <c r="G50" s="1344">
        <f>H50+I50</f>
        <v>25</v>
      </c>
      <c r="H50" s="1345">
        <f t="shared" si="25"/>
        <v>16</v>
      </c>
      <c r="I50" s="1346">
        <f t="shared" si="25"/>
        <v>9</v>
      </c>
      <c r="J50" s="1347">
        <f>K50+L50</f>
        <v>10</v>
      </c>
      <c r="K50" s="1348">
        <v>6</v>
      </c>
      <c r="L50" s="1351">
        <v>4</v>
      </c>
      <c r="M50" s="1350">
        <f>N50+O50</f>
        <v>7</v>
      </c>
      <c r="N50" s="1345">
        <v>4</v>
      </c>
      <c r="O50" s="1346">
        <v>3</v>
      </c>
      <c r="P50" s="1349"/>
      <c r="Q50" s="1351"/>
      <c r="R50" s="1347">
        <f>S50+T50</f>
        <v>8</v>
      </c>
      <c r="S50" s="1348">
        <v>6</v>
      </c>
      <c r="T50" s="1352">
        <v>2</v>
      </c>
      <c r="U50" s="320"/>
      <c r="V50" s="320"/>
      <c r="W50" s="320"/>
      <c r="X50" s="320"/>
      <c r="Y50" s="320"/>
      <c r="Z50" s="320"/>
      <c r="AA50" s="320"/>
      <c r="AB50" s="320"/>
      <c r="AC50" s="320"/>
      <c r="AD50" s="320"/>
      <c r="AE50" s="320"/>
      <c r="AF50" s="320"/>
      <c r="AG50" s="320"/>
      <c r="AH50" s="320"/>
      <c r="AI50" s="320"/>
      <c r="AJ50" s="320"/>
      <c r="AK50" s="320"/>
      <c r="AL50" s="320"/>
      <c r="AM50" s="320"/>
    </row>
    <row r="51" spans="1:41" s="102" customFormat="1" ht="20.45" customHeight="1">
      <c r="A51" s="1261"/>
      <c r="B51" s="4150" t="s">
        <v>1627</v>
      </c>
      <c r="C51" s="4150"/>
      <c r="D51" s="1226"/>
      <c r="E51" s="1336">
        <f t="shared" ref="E51:O51" si="26">SUM(E52:E57)</f>
        <v>11</v>
      </c>
      <c r="F51" s="1336">
        <f t="shared" si="26"/>
        <v>69</v>
      </c>
      <c r="G51" s="1336">
        <f t="shared" si="26"/>
        <v>1175</v>
      </c>
      <c r="H51" s="1337">
        <f t="shared" si="26"/>
        <v>574</v>
      </c>
      <c r="I51" s="1338">
        <f t="shared" si="26"/>
        <v>601</v>
      </c>
      <c r="J51" s="1339">
        <f t="shared" si="26"/>
        <v>381</v>
      </c>
      <c r="K51" s="1340">
        <f t="shared" si="26"/>
        <v>184</v>
      </c>
      <c r="L51" s="1354">
        <f t="shared" si="26"/>
        <v>197</v>
      </c>
      <c r="M51" s="1342">
        <f t="shared" si="26"/>
        <v>399</v>
      </c>
      <c r="N51" s="1337">
        <f t="shared" si="26"/>
        <v>199</v>
      </c>
      <c r="O51" s="1338">
        <f t="shared" si="26"/>
        <v>200</v>
      </c>
      <c r="P51" s="1333"/>
      <c r="Q51" s="1334"/>
      <c r="R51" s="1339">
        <f>SUM(R52:R57)</f>
        <v>395</v>
      </c>
      <c r="S51" s="1340">
        <f>SUM(S52:S57)</f>
        <v>191</v>
      </c>
      <c r="T51" s="1343">
        <f>SUM(T52:T57)</f>
        <v>204</v>
      </c>
      <c r="U51" s="1299"/>
      <c r="V51" s="1299"/>
      <c r="W51" s="1299"/>
      <c r="X51" s="1299"/>
      <c r="Y51" s="1299"/>
      <c r="Z51" s="1299"/>
      <c r="AA51" s="1299"/>
      <c r="AB51" s="1299"/>
      <c r="AC51" s="1299"/>
      <c r="AD51" s="1299"/>
      <c r="AE51" s="1299"/>
      <c r="AF51" s="1299"/>
      <c r="AG51" s="1299"/>
      <c r="AH51" s="1299"/>
      <c r="AI51" s="1299"/>
      <c r="AJ51" s="1299"/>
      <c r="AK51" s="1299"/>
      <c r="AL51" s="1299"/>
      <c r="AM51" s="1299"/>
    </row>
    <row r="52" spans="1:41" s="103" customFormat="1" ht="20.45" customHeight="1">
      <c r="A52" s="1235"/>
      <c r="B52" s="1236"/>
      <c r="C52" s="274" t="s">
        <v>685</v>
      </c>
      <c r="D52" s="1237"/>
      <c r="E52" s="1344">
        <v>1</v>
      </c>
      <c r="F52" s="1344">
        <v>9</v>
      </c>
      <c r="G52" s="1344">
        <f t="shared" ref="G52:G59" si="27">H52+I52</f>
        <v>192</v>
      </c>
      <c r="H52" s="1345">
        <f t="shared" ref="H52:I59" si="28">K52+N52+S52</f>
        <v>90</v>
      </c>
      <c r="I52" s="1346">
        <f t="shared" si="28"/>
        <v>102</v>
      </c>
      <c r="J52" s="1347">
        <f t="shared" ref="J52:J59" si="29">K52+L52</f>
        <v>61</v>
      </c>
      <c r="K52" s="1348">
        <v>27</v>
      </c>
      <c r="L52" s="1351">
        <v>34</v>
      </c>
      <c r="M52" s="1350">
        <f t="shared" ref="M52:M59" si="30">N52+O52</f>
        <v>67</v>
      </c>
      <c r="N52" s="1345">
        <v>33</v>
      </c>
      <c r="O52" s="1346">
        <v>34</v>
      </c>
      <c r="P52" s="1349"/>
      <c r="Q52" s="1351"/>
      <c r="R52" s="1347">
        <f t="shared" ref="R52:R59" si="31">S52+T52</f>
        <v>64</v>
      </c>
      <c r="S52" s="1348">
        <v>30</v>
      </c>
      <c r="T52" s="1352">
        <v>34</v>
      </c>
      <c r="U52" s="320"/>
      <c r="V52" s="320"/>
      <c r="W52" s="320"/>
      <c r="X52" s="320"/>
      <c r="Y52" s="320"/>
      <c r="Z52" s="320"/>
      <c r="AA52" s="320"/>
      <c r="AB52" s="320"/>
      <c r="AC52" s="320"/>
      <c r="AD52" s="320"/>
      <c r="AE52" s="320"/>
      <c r="AF52" s="320"/>
      <c r="AG52" s="320"/>
      <c r="AH52" s="320"/>
      <c r="AI52" s="320"/>
      <c r="AJ52" s="320"/>
      <c r="AK52" s="320"/>
      <c r="AL52" s="320"/>
      <c r="AM52" s="320"/>
    </row>
    <row r="53" spans="1:41" s="103" customFormat="1" ht="20.45" customHeight="1">
      <c r="A53" s="1235"/>
      <c r="B53" s="1236"/>
      <c r="C53" s="274" t="s">
        <v>1600</v>
      </c>
      <c r="D53" s="1237"/>
      <c r="E53" s="1344">
        <v>3</v>
      </c>
      <c r="F53" s="1344">
        <v>18</v>
      </c>
      <c r="G53" s="1344">
        <f t="shared" si="27"/>
        <v>307</v>
      </c>
      <c r="H53" s="1345">
        <f t="shared" si="28"/>
        <v>150</v>
      </c>
      <c r="I53" s="1346">
        <f t="shared" si="28"/>
        <v>157</v>
      </c>
      <c r="J53" s="1347">
        <f t="shared" si="29"/>
        <v>93</v>
      </c>
      <c r="K53" s="1348">
        <v>42</v>
      </c>
      <c r="L53" s="1351">
        <v>51</v>
      </c>
      <c r="M53" s="1350">
        <f t="shared" si="30"/>
        <v>103</v>
      </c>
      <c r="N53" s="1345">
        <v>50</v>
      </c>
      <c r="O53" s="1346">
        <v>53</v>
      </c>
      <c r="P53" s="1349"/>
      <c r="Q53" s="1351"/>
      <c r="R53" s="1347">
        <f t="shared" si="31"/>
        <v>111</v>
      </c>
      <c r="S53" s="1348">
        <v>58</v>
      </c>
      <c r="T53" s="1352">
        <v>53</v>
      </c>
      <c r="U53" s="320"/>
      <c r="V53" s="320"/>
      <c r="W53" s="320"/>
      <c r="X53" s="320"/>
      <c r="Y53" s="320"/>
      <c r="Z53" s="320"/>
      <c r="AA53" s="320"/>
      <c r="AB53" s="320"/>
      <c r="AC53" s="320"/>
      <c r="AD53" s="320"/>
      <c r="AE53" s="320"/>
      <c r="AF53" s="320"/>
      <c r="AG53" s="320"/>
      <c r="AH53" s="320"/>
      <c r="AI53" s="320"/>
      <c r="AJ53" s="320"/>
      <c r="AK53" s="320"/>
      <c r="AL53" s="320"/>
      <c r="AM53" s="320"/>
    </row>
    <row r="54" spans="1:41" s="103" customFormat="1" ht="20.45" customHeight="1">
      <c r="A54" s="1235"/>
      <c r="B54" s="1236"/>
      <c r="C54" s="274" t="s">
        <v>1601</v>
      </c>
      <c r="D54" s="1237"/>
      <c r="E54" s="1344">
        <v>1</v>
      </c>
      <c r="F54" s="1344">
        <v>5</v>
      </c>
      <c r="G54" s="1344">
        <f t="shared" si="27"/>
        <v>82</v>
      </c>
      <c r="H54" s="1345">
        <f t="shared" si="28"/>
        <v>42</v>
      </c>
      <c r="I54" s="1346">
        <f t="shared" si="28"/>
        <v>40</v>
      </c>
      <c r="J54" s="1347">
        <f t="shared" si="29"/>
        <v>31</v>
      </c>
      <c r="K54" s="1348">
        <v>15</v>
      </c>
      <c r="L54" s="1351">
        <v>16</v>
      </c>
      <c r="M54" s="1350">
        <f t="shared" si="30"/>
        <v>28</v>
      </c>
      <c r="N54" s="1345">
        <v>17</v>
      </c>
      <c r="O54" s="1346">
        <v>11</v>
      </c>
      <c r="P54" s="1349"/>
      <c r="Q54" s="1351"/>
      <c r="R54" s="1347">
        <f t="shared" si="31"/>
        <v>23</v>
      </c>
      <c r="S54" s="1348">
        <v>10</v>
      </c>
      <c r="T54" s="1352">
        <v>13</v>
      </c>
      <c r="U54" s="320"/>
      <c r="V54" s="320"/>
      <c r="W54" s="320"/>
      <c r="X54" s="320"/>
      <c r="Y54" s="320"/>
      <c r="Z54" s="320"/>
      <c r="AA54" s="320"/>
      <c r="AB54" s="320"/>
      <c r="AC54" s="320"/>
      <c r="AD54" s="320"/>
      <c r="AE54" s="320"/>
      <c r="AF54" s="320"/>
      <c r="AG54" s="320"/>
      <c r="AH54" s="320"/>
      <c r="AI54" s="320"/>
      <c r="AJ54" s="320"/>
      <c r="AK54" s="320"/>
      <c r="AL54" s="320"/>
      <c r="AM54" s="320"/>
    </row>
    <row r="55" spans="1:41" s="103" customFormat="1" ht="20.45" customHeight="1">
      <c r="A55" s="1235"/>
      <c r="B55" s="1236"/>
      <c r="C55" s="274" t="s">
        <v>1152</v>
      </c>
      <c r="D55" s="1237"/>
      <c r="E55" s="1344">
        <v>3</v>
      </c>
      <c r="F55" s="1344">
        <v>19</v>
      </c>
      <c r="G55" s="1344">
        <f t="shared" si="27"/>
        <v>317</v>
      </c>
      <c r="H55" s="1345">
        <f t="shared" si="28"/>
        <v>154</v>
      </c>
      <c r="I55" s="1346">
        <f t="shared" si="28"/>
        <v>163</v>
      </c>
      <c r="J55" s="1347">
        <f t="shared" si="29"/>
        <v>108</v>
      </c>
      <c r="K55" s="1348">
        <v>52</v>
      </c>
      <c r="L55" s="1351">
        <v>56</v>
      </c>
      <c r="M55" s="1350">
        <f t="shared" si="30"/>
        <v>103</v>
      </c>
      <c r="N55" s="1345">
        <v>56</v>
      </c>
      <c r="O55" s="1346">
        <v>47</v>
      </c>
      <c r="P55" s="1349"/>
      <c r="Q55" s="1351"/>
      <c r="R55" s="1347">
        <f t="shared" si="31"/>
        <v>106</v>
      </c>
      <c r="S55" s="1348">
        <v>46</v>
      </c>
      <c r="T55" s="1352">
        <v>60</v>
      </c>
      <c r="U55" s="320"/>
      <c r="V55" s="320"/>
      <c r="W55" s="320"/>
      <c r="X55" s="320"/>
      <c r="Y55" s="320"/>
      <c r="Z55" s="320"/>
      <c r="AA55" s="320"/>
      <c r="AB55" s="320"/>
      <c r="AC55" s="320"/>
      <c r="AD55" s="320"/>
      <c r="AE55" s="320"/>
      <c r="AF55" s="320"/>
      <c r="AG55" s="320"/>
      <c r="AH55" s="320"/>
      <c r="AI55" s="320"/>
      <c r="AJ55" s="320"/>
      <c r="AK55" s="320"/>
      <c r="AL55" s="320"/>
      <c r="AM55" s="320"/>
    </row>
    <row r="56" spans="1:41" s="103" customFormat="1" ht="20.45" customHeight="1">
      <c r="A56" s="1235"/>
      <c r="B56" s="1236"/>
      <c r="C56" s="274" t="s">
        <v>1539</v>
      </c>
      <c r="D56" s="1237"/>
      <c r="E56" s="1344">
        <v>2</v>
      </c>
      <c r="F56" s="1344">
        <v>14</v>
      </c>
      <c r="G56" s="1344">
        <f t="shared" si="27"/>
        <v>238</v>
      </c>
      <c r="H56" s="1345">
        <f t="shared" si="28"/>
        <v>118</v>
      </c>
      <c r="I56" s="1346">
        <f t="shared" si="28"/>
        <v>120</v>
      </c>
      <c r="J56" s="1347">
        <f t="shared" si="29"/>
        <v>78</v>
      </c>
      <c r="K56" s="1348">
        <v>40</v>
      </c>
      <c r="L56" s="1351">
        <v>38</v>
      </c>
      <c r="M56" s="1350">
        <f t="shared" si="30"/>
        <v>86</v>
      </c>
      <c r="N56" s="1345">
        <v>40</v>
      </c>
      <c r="O56" s="1346">
        <v>46</v>
      </c>
      <c r="P56" s="1349"/>
      <c r="Q56" s="1351"/>
      <c r="R56" s="1347">
        <f t="shared" si="31"/>
        <v>74</v>
      </c>
      <c r="S56" s="1348">
        <v>38</v>
      </c>
      <c r="T56" s="1352">
        <v>36</v>
      </c>
      <c r="U56" s="320"/>
      <c r="V56" s="320"/>
      <c r="W56" s="320"/>
      <c r="X56" s="320"/>
      <c r="Y56" s="320"/>
      <c r="Z56" s="320"/>
      <c r="AA56" s="320"/>
      <c r="AB56" s="320"/>
      <c r="AC56" s="320"/>
      <c r="AD56" s="320"/>
      <c r="AE56" s="320"/>
      <c r="AF56" s="320"/>
      <c r="AG56" s="320"/>
      <c r="AH56" s="320"/>
      <c r="AI56" s="320"/>
      <c r="AJ56" s="320"/>
      <c r="AK56" s="320"/>
      <c r="AL56" s="320"/>
      <c r="AM56" s="320"/>
    </row>
    <row r="57" spans="1:41" s="103" customFormat="1" ht="20.45" customHeight="1">
      <c r="A57" s="1235"/>
      <c r="B57" s="1236"/>
      <c r="C57" s="274" t="s">
        <v>1604</v>
      </c>
      <c r="D57" s="1237"/>
      <c r="E57" s="1344">
        <v>1</v>
      </c>
      <c r="F57" s="1344">
        <v>4</v>
      </c>
      <c r="G57" s="1344">
        <f t="shared" si="27"/>
        <v>39</v>
      </c>
      <c r="H57" s="1345">
        <f t="shared" si="28"/>
        <v>20</v>
      </c>
      <c r="I57" s="1346">
        <f t="shared" si="28"/>
        <v>19</v>
      </c>
      <c r="J57" s="1347">
        <f t="shared" si="29"/>
        <v>10</v>
      </c>
      <c r="K57" s="1348">
        <v>8</v>
      </c>
      <c r="L57" s="1349">
        <v>2</v>
      </c>
      <c r="M57" s="1350">
        <f t="shared" si="30"/>
        <v>12</v>
      </c>
      <c r="N57" s="1345">
        <v>3</v>
      </c>
      <c r="O57" s="1346">
        <v>9</v>
      </c>
      <c r="P57" s="1349"/>
      <c r="Q57" s="1351"/>
      <c r="R57" s="1347">
        <f t="shared" si="31"/>
        <v>17</v>
      </c>
      <c r="S57" s="1348">
        <v>9</v>
      </c>
      <c r="T57" s="1352">
        <v>8</v>
      </c>
      <c r="U57" s="320"/>
      <c r="V57" s="320"/>
      <c r="W57" s="320"/>
      <c r="X57" s="320"/>
      <c r="Y57" s="320"/>
      <c r="Z57" s="320"/>
      <c r="AA57" s="320"/>
      <c r="AB57" s="320"/>
      <c r="AC57" s="320"/>
      <c r="AD57" s="320"/>
      <c r="AE57" s="320"/>
      <c r="AF57" s="320"/>
      <c r="AG57" s="320"/>
      <c r="AH57" s="320"/>
      <c r="AI57" s="320"/>
      <c r="AJ57" s="320"/>
      <c r="AK57" s="320"/>
      <c r="AL57" s="320"/>
      <c r="AM57" s="320"/>
    </row>
    <row r="58" spans="1:41" s="102" customFormat="1" ht="20.45" customHeight="1">
      <c r="A58" s="1264"/>
      <c r="B58" s="4331" t="s">
        <v>1639</v>
      </c>
      <c r="C58" s="4331"/>
      <c r="D58" s="1265"/>
      <c r="E58" s="1318">
        <v>1</v>
      </c>
      <c r="F58" s="1318">
        <v>12</v>
      </c>
      <c r="G58" s="1318">
        <f t="shared" si="27"/>
        <v>382</v>
      </c>
      <c r="H58" s="1362">
        <f t="shared" si="28"/>
        <v>182</v>
      </c>
      <c r="I58" s="1363">
        <f t="shared" si="28"/>
        <v>200</v>
      </c>
      <c r="J58" s="1364">
        <f t="shared" si="29"/>
        <v>127</v>
      </c>
      <c r="K58" s="1365">
        <v>57</v>
      </c>
      <c r="L58" s="1366">
        <v>70</v>
      </c>
      <c r="M58" s="1367">
        <f t="shared" si="30"/>
        <v>127</v>
      </c>
      <c r="N58" s="1362">
        <v>59</v>
      </c>
      <c r="O58" s="1363">
        <v>68</v>
      </c>
      <c r="P58" s="1333"/>
      <c r="Q58" s="1334"/>
      <c r="R58" s="1364">
        <f t="shared" si="31"/>
        <v>128</v>
      </c>
      <c r="S58" s="1365">
        <v>66</v>
      </c>
      <c r="T58" s="1368">
        <v>62</v>
      </c>
      <c r="U58" s="1299"/>
      <c r="V58" s="1299"/>
      <c r="W58" s="1299"/>
      <c r="X58" s="1299"/>
      <c r="Y58" s="1299"/>
      <c r="Z58" s="1299"/>
      <c r="AA58" s="1299"/>
      <c r="AB58" s="1299"/>
      <c r="AC58" s="1299"/>
      <c r="AD58" s="1299"/>
      <c r="AE58" s="1299"/>
      <c r="AF58" s="1299"/>
      <c r="AG58" s="1299"/>
      <c r="AH58" s="1299"/>
      <c r="AI58" s="1299"/>
      <c r="AJ58" s="1299"/>
      <c r="AK58" s="1299"/>
      <c r="AL58" s="1299"/>
      <c r="AM58" s="1299"/>
    </row>
    <row r="59" spans="1:41" s="102" customFormat="1" ht="20.45" customHeight="1">
      <c r="A59" s="1310"/>
      <c r="B59" s="4333" t="s">
        <v>2924</v>
      </c>
      <c r="C59" s="4334"/>
      <c r="D59" s="1311"/>
      <c r="E59" s="1319">
        <v>6</v>
      </c>
      <c r="F59" s="1319">
        <v>27</v>
      </c>
      <c r="G59" s="1319">
        <f t="shared" si="27"/>
        <v>562</v>
      </c>
      <c r="H59" s="1369">
        <f t="shared" si="28"/>
        <v>311</v>
      </c>
      <c r="I59" s="1370">
        <f t="shared" si="28"/>
        <v>251</v>
      </c>
      <c r="J59" s="1371">
        <f t="shared" si="29"/>
        <v>185</v>
      </c>
      <c r="K59" s="1372">
        <v>103</v>
      </c>
      <c r="L59" s="1373">
        <v>82</v>
      </c>
      <c r="M59" s="1374">
        <f t="shared" si="30"/>
        <v>189</v>
      </c>
      <c r="N59" s="1369">
        <v>97</v>
      </c>
      <c r="O59" s="1370">
        <v>92</v>
      </c>
      <c r="P59" s="1333"/>
      <c r="Q59" s="1334"/>
      <c r="R59" s="1371">
        <f t="shared" si="31"/>
        <v>188</v>
      </c>
      <c r="S59" s="1372">
        <v>111</v>
      </c>
      <c r="T59" s="1375">
        <v>77</v>
      </c>
      <c r="U59" s="1299"/>
      <c r="V59" s="1299"/>
      <c r="W59" s="1299"/>
      <c r="X59" s="1299"/>
      <c r="Y59" s="1299"/>
      <c r="Z59" s="1299"/>
      <c r="AA59" s="1299"/>
      <c r="AB59" s="1299"/>
      <c r="AC59" s="1299"/>
      <c r="AD59" s="1299"/>
      <c r="AE59" s="1299"/>
      <c r="AF59" s="1299"/>
      <c r="AG59" s="1299"/>
      <c r="AH59" s="1299"/>
      <c r="AI59" s="1299"/>
      <c r="AJ59" s="1299"/>
      <c r="AK59" s="1299"/>
      <c r="AL59" s="1299"/>
      <c r="AM59" s="1299"/>
    </row>
    <row r="60" spans="1:41" ht="19.5" customHeight="1">
      <c r="E60" s="1210"/>
      <c r="F60" s="1210"/>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312"/>
      <c r="AE60" s="312"/>
      <c r="AF60" s="312"/>
      <c r="AG60" s="312"/>
      <c r="AH60" s="312"/>
      <c r="AI60" s="312"/>
      <c r="AJ60" s="312"/>
      <c r="AK60" s="312"/>
      <c r="AL60" s="312"/>
      <c r="AM60" s="312"/>
      <c r="AN60" s="108"/>
      <c r="AO60" s="108"/>
    </row>
    <row r="61" spans="1:41" ht="19.5" customHeight="1">
      <c r="E61" s="1210"/>
      <c r="F61" s="1210"/>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312"/>
      <c r="AE61" s="312"/>
      <c r="AF61" s="312"/>
      <c r="AG61" s="312"/>
      <c r="AH61" s="312"/>
      <c r="AI61" s="312"/>
      <c r="AJ61" s="312"/>
      <c r="AK61" s="312"/>
      <c r="AL61" s="312"/>
      <c r="AM61" s="312"/>
      <c r="AN61" s="108"/>
      <c r="AO61" s="108"/>
    </row>
    <row r="62" spans="1:41" ht="19.5" customHeight="1">
      <c r="E62" s="1210"/>
      <c r="F62" s="1210"/>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312"/>
      <c r="AE62" s="312"/>
      <c r="AF62" s="312"/>
      <c r="AG62" s="312"/>
      <c r="AH62" s="312"/>
      <c r="AI62" s="312"/>
      <c r="AJ62" s="312"/>
      <c r="AK62" s="312"/>
      <c r="AL62" s="312"/>
      <c r="AM62" s="312"/>
      <c r="AN62" s="108"/>
      <c r="AO62" s="108"/>
    </row>
    <row r="63" spans="1:41">
      <c r="E63" s="1210"/>
      <c r="F63" s="1210"/>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312"/>
      <c r="AE63" s="312"/>
      <c r="AF63" s="312"/>
      <c r="AG63" s="312"/>
      <c r="AH63" s="312"/>
      <c r="AI63" s="312"/>
      <c r="AJ63" s="312"/>
      <c r="AK63" s="312"/>
      <c r="AL63" s="312"/>
      <c r="AM63" s="312"/>
      <c r="AN63" s="108"/>
      <c r="AO63" s="108"/>
    </row>
    <row r="64" spans="1:41">
      <c r="E64" s="1210"/>
      <c r="F64" s="1210"/>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312"/>
      <c r="AE64" s="312"/>
      <c r="AF64" s="312"/>
      <c r="AG64" s="312"/>
      <c r="AH64" s="312"/>
      <c r="AI64" s="312"/>
      <c r="AJ64" s="312"/>
      <c r="AK64" s="312"/>
      <c r="AL64" s="312"/>
      <c r="AM64" s="312"/>
      <c r="AN64" s="108"/>
      <c r="AO64" s="108"/>
    </row>
    <row r="65" spans="5:41">
      <c r="E65" s="1210"/>
      <c r="F65" s="1210"/>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312"/>
      <c r="AE65" s="312"/>
      <c r="AF65" s="312"/>
      <c r="AG65" s="312"/>
      <c r="AH65" s="312"/>
      <c r="AI65" s="312"/>
      <c r="AJ65" s="312"/>
      <c r="AK65" s="312"/>
      <c r="AL65" s="312"/>
      <c r="AM65" s="312"/>
      <c r="AN65" s="108"/>
      <c r="AO65" s="108"/>
    </row>
    <row r="66" spans="5:41">
      <c r="E66" s="1210"/>
      <c r="F66" s="1210"/>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108"/>
      <c r="AO66" s="108"/>
    </row>
    <row r="67" spans="5:41">
      <c r="E67" s="1210"/>
      <c r="F67" s="1210"/>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312"/>
      <c r="AE67" s="312"/>
      <c r="AF67" s="312"/>
      <c r="AG67" s="312"/>
      <c r="AH67" s="312"/>
      <c r="AI67" s="312"/>
      <c r="AJ67" s="312"/>
      <c r="AK67" s="312"/>
      <c r="AL67" s="312"/>
      <c r="AM67" s="312"/>
      <c r="AN67" s="108"/>
      <c r="AO67" s="108"/>
    </row>
    <row r="68" spans="5:41">
      <c r="E68" s="1210"/>
      <c r="F68" s="1210"/>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312"/>
      <c r="AF68" s="312"/>
      <c r="AG68" s="312"/>
      <c r="AH68" s="312"/>
      <c r="AI68" s="312"/>
      <c r="AJ68" s="312"/>
      <c r="AK68" s="312"/>
      <c r="AL68" s="312"/>
      <c r="AM68" s="312"/>
      <c r="AN68" s="108"/>
      <c r="AO68" s="108"/>
    </row>
    <row r="69" spans="5:41">
      <c r="E69" s="1210"/>
      <c r="F69" s="1210"/>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312"/>
      <c r="AE69" s="312"/>
      <c r="AF69" s="312"/>
      <c r="AG69" s="312"/>
      <c r="AH69" s="312"/>
      <c r="AI69" s="312"/>
      <c r="AJ69" s="312"/>
      <c r="AK69" s="312"/>
      <c r="AL69" s="312"/>
      <c r="AM69" s="312"/>
      <c r="AN69" s="108"/>
      <c r="AO69" s="108"/>
    </row>
    <row r="70" spans="5:41">
      <c r="E70" s="1210"/>
      <c r="F70" s="1210"/>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312"/>
      <c r="AE70" s="312"/>
      <c r="AF70" s="312"/>
      <c r="AG70" s="312"/>
      <c r="AH70" s="312"/>
      <c r="AI70" s="312"/>
      <c r="AJ70" s="312"/>
      <c r="AK70" s="312"/>
      <c r="AL70" s="312"/>
      <c r="AM70" s="312"/>
      <c r="AN70" s="108"/>
      <c r="AO70" s="108"/>
    </row>
    <row r="71" spans="5:41">
      <c r="E71" s="1210"/>
      <c r="F71" s="1210"/>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312"/>
      <c r="AE71" s="312"/>
      <c r="AF71" s="312"/>
      <c r="AG71" s="312"/>
      <c r="AH71" s="312"/>
      <c r="AI71" s="312"/>
      <c r="AJ71" s="312"/>
      <c r="AK71" s="312"/>
      <c r="AL71" s="312"/>
      <c r="AM71" s="312"/>
      <c r="AN71" s="108"/>
      <c r="AO71" s="108"/>
    </row>
    <row r="72" spans="5:41">
      <c r="E72" s="1210"/>
      <c r="F72" s="1210"/>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312"/>
      <c r="AE72" s="312"/>
      <c r="AF72" s="312"/>
      <c r="AG72" s="312"/>
      <c r="AH72" s="312"/>
      <c r="AI72" s="312"/>
      <c r="AJ72" s="312"/>
      <c r="AK72" s="312"/>
      <c r="AL72" s="312"/>
      <c r="AM72" s="312"/>
      <c r="AN72" s="108"/>
      <c r="AO72" s="108"/>
    </row>
    <row r="73" spans="5:41">
      <c r="E73" s="1210"/>
      <c r="F73" s="1210"/>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312"/>
      <c r="AE73" s="312"/>
      <c r="AF73" s="312"/>
      <c r="AG73" s="312"/>
      <c r="AH73" s="312"/>
      <c r="AI73" s="312"/>
      <c r="AJ73" s="312"/>
      <c r="AK73" s="312"/>
      <c r="AL73" s="312"/>
      <c r="AM73" s="312"/>
      <c r="AN73" s="108"/>
      <c r="AO73" s="108"/>
    </row>
    <row r="74" spans="5:41">
      <c r="E74" s="1210"/>
      <c r="F74" s="1210"/>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312"/>
      <c r="AE74" s="312"/>
      <c r="AF74" s="312"/>
      <c r="AG74" s="312"/>
      <c r="AH74" s="312"/>
      <c r="AI74" s="312"/>
      <c r="AJ74" s="312"/>
      <c r="AK74" s="312"/>
      <c r="AL74" s="312"/>
      <c r="AM74" s="312"/>
      <c r="AN74" s="108"/>
      <c r="AO74" s="108"/>
    </row>
    <row r="75" spans="5:41">
      <c r="E75" s="1210"/>
      <c r="F75" s="1210"/>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312"/>
      <c r="AE75" s="312"/>
      <c r="AF75" s="312"/>
      <c r="AG75" s="312"/>
      <c r="AH75" s="312"/>
      <c r="AI75" s="312"/>
      <c r="AJ75" s="312"/>
      <c r="AK75" s="312"/>
      <c r="AL75" s="312"/>
      <c r="AM75" s="312"/>
      <c r="AN75" s="108"/>
      <c r="AO75" s="108"/>
    </row>
    <row r="76" spans="5:41">
      <c r="E76" s="1210"/>
      <c r="F76" s="1210"/>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312"/>
      <c r="AE76" s="312"/>
      <c r="AF76" s="312"/>
      <c r="AG76" s="312"/>
      <c r="AH76" s="312"/>
      <c r="AI76" s="312"/>
      <c r="AJ76" s="312"/>
      <c r="AK76" s="312"/>
      <c r="AL76" s="312"/>
      <c r="AM76" s="312"/>
      <c r="AN76" s="108"/>
      <c r="AO76" s="108"/>
    </row>
    <row r="77" spans="5:41">
      <c r="E77" s="1210"/>
      <c r="F77" s="1210"/>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312"/>
      <c r="AF77" s="312"/>
      <c r="AG77" s="312"/>
      <c r="AH77" s="312"/>
      <c r="AI77" s="312"/>
      <c r="AJ77" s="312"/>
      <c r="AK77" s="312"/>
      <c r="AL77" s="312"/>
      <c r="AM77" s="312"/>
      <c r="AN77" s="108"/>
      <c r="AO77" s="108"/>
    </row>
    <row r="78" spans="5:41">
      <c r="E78" s="1210"/>
      <c r="F78" s="1210"/>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312"/>
      <c r="AE78" s="312"/>
      <c r="AF78" s="312"/>
      <c r="AG78" s="312"/>
      <c r="AH78" s="312"/>
      <c r="AI78" s="312"/>
      <c r="AJ78" s="312"/>
      <c r="AK78" s="312"/>
      <c r="AL78" s="312"/>
      <c r="AM78" s="312"/>
      <c r="AN78" s="108"/>
      <c r="AO78" s="108"/>
    </row>
    <row r="79" spans="5:41">
      <c r="E79" s="1210"/>
      <c r="F79" s="1210"/>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312"/>
      <c r="AE79" s="312"/>
      <c r="AF79" s="312"/>
      <c r="AG79" s="312"/>
      <c r="AH79" s="312"/>
      <c r="AI79" s="312"/>
      <c r="AJ79" s="312"/>
      <c r="AK79" s="312"/>
      <c r="AL79" s="312"/>
      <c r="AM79" s="312"/>
      <c r="AN79" s="108"/>
      <c r="AO79" s="108"/>
    </row>
    <row r="80" spans="5:41">
      <c r="E80" s="1210"/>
      <c r="F80" s="1210"/>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312"/>
      <c r="AE80" s="312"/>
      <c r="AF80" s="312"/>
      <c r="AG80" s="312"/>
      <c r="AH80" s="312"/>
      <c r="AI80" s="312"/>
      <c r="AJ80" s="312"/>
      <c r="AK80" s="312"/>
      <c r="AL80" s="312"/>
      <c r="AM80" s="312"/>
      <c r="AN80" s="108"/>
      <c r="AO80" s="108"/>
    </row>
    <row r="81" spans="5:41">
      <c r="E81" s="1210"/>
      <c r="F81" s="1210"/>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312"/>
      <c r="AE81" s="312"/>
      <c r="AF81" s="312"/>
      <c r="AG81" s="312"/>
      <c r="AH81" s="312"/>
      <c r="AI81" s="312"/>
      <c r="AJ81" s="312"/>
      <c r="AK81" s="312"/>
      <c r="AL81" s="312"/>
      <c r="AM81" s="312"/>
      <c r="AN81" s="108"/>
      <c r="AO81" s="108"/>
    </row>
    <row r="82" spans="5:41">
      <c r="E82" s="1210"/>
      <c r="F82" s="1210"/>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312"/>
      <c r="AE82" s="312"/>
      <c r="AF82" s="312"/>
      <c r="AG82" s="312"/>
      <c r="AH82" s="312"/>
      <c r="AI82" s="312"/>
      <c r="AJ82" s="312"/>
      <c r="AK82" s="312"/>
      <c r="AL82" s="312"/>
      <c r="AM82" s="312"/>
      <c r="AN82" s="108"/>
      <c r="AO82" s="108"/>
    </row>
    <row r="83" spans="5:41">
      <c r="E83" s="1210"/>
      <c r="F83" s="1210"/>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312"/>
      <c r="AE83" s="312"/>
      <c r="AF83" s="312"/>
      <c r="AG83" s="312"/>
      <c r="AH83" s="312"/>
      <c r="AI83" s="312"/>
      <c r="AJ83" s="312"/>
      <c r="AK83" s="312"/>
      <c r="AL83" s="312"/>
      <c r="AM83" s="312"/>
      <c r="AN83" s="108"/>
      <c r="AO83" s="108"/>
    </row>
    <row r="84" spans="5:41">
      <c r="E84" s="1210"/>
      <c r="F84" s="1210"/>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312"/>
      <c r="AE84" s="312"/>
      <c r="AF84" s="312"/>
      <c r="AG84" s="312"/>
      <c r="AH84" s="312"/>
      <c r="AI84" s="312"/>
      <c r="AJ84" s="312"/>
      <c r="AK84" s="312"/>
      <c r="AL84" s="312"/>
      <c r="AM84" s="312"/>
      <c r="AN84" s="108"/>
      <c r="AO84" s="108"/>
    </row>
    <row r="85" spans="5:41">
      <c r="E85" s="1210"/>
      <c r="F85" s="1210"/>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312"/>
      <c r="AE85" s="312"/>
      <c r="AF85" s="312"/>
      <c r="AG85" s="312"/>
      <c r="AH85" s="312"/>
      <c r="AI85" s="312"/>
      <c r="AJ85" s="312"/>
      <c r="AK85" s="312"/>
      <c r="AL85" s="312"/>
      <c r="AM85" s="312"/>
      <c r="AN85" s="108"/>
      <c r="AO85" s="108"/>
    </row>
    <row r="86" spans="5:41">
      <c r="E86" s="1210"/>
      <c r="F86" s="1210"/>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312"/>
      <c r="AE86" s="312"/>
      <c r="AF86" s="312"/>
      <c r="AG86" s="312"/>
      <c r="AH86" s="312"/>
      <c r="AI86" s="312"/>
      <c r="AJ86" s="312"/>
      <c r="AK86" s="312"/>
      <c r="AL86" s="312"/>
      <c r="AM86" s="312"/>
      <c r="AN86" s="108"/>
      <c r="AO86" s="108"/>
    </row>
    <row r="87" spans="5:41">
      <c r="E87" s="1210"/>
      <c r="F87" s="1210"/>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312"/>
      <c r="AE87" s="312"/>
      <c r="AF87" s="312"/>
      <c r="AG87" s="312"/>
      <c r="AH87" s="312"/>
      <c r="AI87" s="312"/>
      <c r="AJ87" s="312"/>
      <c r="AK87" s="312"/>
      <c r="AL87" s="312"/>
      <c r="AM87" s="312"/>
      <c r="AN87" s="108"/>
      <c r="AO87" s="108"/>
    </row>
    <row r="88" spans="5:41">
      <c r="E88" s="1210"/>
      <c r="F88" s="1210"/>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312"/>
      <c r="AE88" s="312"/>
      <c r="AF88" s="312"/>
      <c r="AG88" s="312"/>
      <c r="AH88" s="312"/>
      <c r="AI88" s="312"/>
      <c r="AJ88" s="312"/>
      <c r="AK88" s="312"/>
      <c r="AL88" s="312"/>
      <c r="AM88" s="312"/>
      <c r="AN88" s="108"/>
      <c r="AO88" s="108"/>
    </row>
    <row r="89" spans="5:41">
      <c r="E89" s="1210"/>
      <c r="F89" s="1210"/>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312"/>
      <c r="AE89" s="312"/>
      <c r="AF89" s="312"/>
      <c r="AG89" s="312"/>
      <c r="AH89" s="312"/>
      <c r="AI89" s="312"/>
      <c r="AJ89" s="312"/>
      <c r="AK89" s="312"/>
      <c r="AL89" s="312"/>
      <c r="AM89" s="312"/>
      <c r="AN89" s="108"/>
      <c r="AO89" s="108"/>
    </row>
    <row r="90" spans="5:41">
      <c r="E90" s="1210"/>
      <c r="F90" s="1210"/>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312"/>
      <c r="AF90" s="312"/>
      <c r="AG90" s="312"/>
      <c r="AH90" s="312"/>
      <c r="AI90" s="312"/>
      <c r="AJ90" s="312"/>
      <c r="AK90" s="312"/>
      <c r="AL90" s="312"/>
      <c r="AM90" s="312"/>
      <c r="AN90" s="108"/>
      <c r="AO90" s="108"/>
    </row>
    <row r="91" spans="5:41">
      <c r="E91" s="1210"/>
      <c r="F91" s="1210"/>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312"/>
      <c r="AE91" s="312"/>
      <c r="AF91" s="312"/>
      <c r="AG91" s="312"/>
      <c r="AH91" s="312"/>
      <c r="AI91" s="312"/>
      <c r="AJ91" s="312"/>
      <c r="AK91" s="312"/>
      <c r="AL91" s="312"/>
      <c r="AM91" s="312"/>
      <c r="AN91" s="108"/>
      <c r="AO91" s="108"/>
    </row>
    <row r="92" spans="5:41">
      <c r="E92" s="1210"/>
      <c r="F92" s="1210"/>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312"/>
      <c r="AE92" s="312"/>
      <c r="AF92" s="312"/>
      <c r="AG92" s="312"/>
      <c r="AH92" s="312"/>
      <c r="AI92" s="312"/>
      <c r="AJ92" s="312"/>
      <c r="AK92" s="312"/>
      <c r="AL92" s="312"/>
      <c r="AM92" s="312"/>
      <c r="AN92" s="108"/>
      <c r="AO92" s="108"/>
    </row>
    <row r="93" spans="5:41">
      <c r="E93" s="1210"/>
      <c r="F93" s="1210"/>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312"/>
      <c r="AE93" s="312"/>
      <c r="AF93" s="312"/>
      <c r="AG93" s="312"/>
      <c r="AH93" s="312"/>
      <c r="AI93" s="312"/>
      <c r="AJ93" s="312"/>
      <c r="AK93" s="312"/>
      <c r="AL93" s="312"/>
      <c r="AM93" s="312"/>
      <c r="AN93" s="108"/>
      <c r="AO93" s="108"/>
    </row>
    <row r="94" spans="5:41">
      <c r="E94" s="1210"/>
      <c r="F94" s="1210"/>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312"/>
      <c r="AE94" s="312"/>
      <c r="AF94" s="312"/>
      <c r="AG94" s="312"/>
      <c r="AH94" s="312"/>
      <c r="AI94" s="312"/>
      <c r="AJ94" s="312"/>
      <c r="AK94" s="312"/>
      <c r="AL94" s="312"/>
      <c r="AM94" s="312"/>
      <c r="AN94" s="108"/>
      <c r="AO94" s="108"/>
    </row>
    <row r="95" spans="5:41">
      <c r="E95" s="1210"/>
      <c r="F95" s="1210"/>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312"/>
      <c r="AE95" s="312"/>
      <c r="AF95" s="312"/>
      <c r="AG95" s="312"/>
      <c r="AH95" s="312"/>
      <c r="AI95" s="312"/>
      <c r="AJ95" s="312"/>
      <c r="AK95" s="312"/>
      <c r="AL95" s="312"/>
      <c r="AM95" s="312"/>
      <c r="AN95" s="108"/>
      <c r="AO95" s="108"/>
    </row>
    <row r="96" spans="5:41">
      <c r="E96" s="1210"/>
      <c r="F96" s="1210"/>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312"/>
      <c r="AE96" s="312"/>
      <c r="AF96" s="312"/>
      <c r="AG96" s="312"/>
      <c r="AH96" s="312"/>
      <c r="AI96" s="312"/>
      <c r="AJ96" s="312"/>
      <c r="AK96" s="312"/>
      <c r="AL96" s="312"/>
      <c r="AM96" s="312"/>
      <c r="AN96" s="108"/>
      <c r="AO96" s="108"/>
    </row>
    <row r="97" spans="5:41">
      <c r="E97" s="1210"/>
      <c r="F97" s="1210"/>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312"/>
      <c r="AE97" s="312"/>
      <c r="AF97" s="312"/>
      <c r="AG97" s="312"/>
      <c r="AH97" s="312"/>
      <c r="AI97" s="312"/>
      <c r="AJ97" s="312"/>
      <c r="AK97" s="312"/>
      <c r="AL97" s="312"/>
      <c r="AM97" s="312"/>
      <c r="AN97" s="108"/>
      <c r="AO97" s="108"/>
    </row>
    <row r="98" spans="5:41">
      <c r="E98" s="1210"/>
      <c r="F98" s="1210"/>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312"/>
      <c r="AE98" s="312"/>
      <c r="AF98" s="312"/>
      <c r="AG98" s="312"/>
      <c r="AH98" s="312"/>
      <c r="AI98" s="312"/>
      <c r="AJ98" s="312"/>
      <c r="AK98" s="312"/>
      <c r="AL98" s="312"/>
      <c r="AM98" s="312"/>
      <c r="AN98" s="108"/>
      <c r="AO98" s="108"/>
    </row>
    <row r="99" spans="5:41">
      <c r="E99" s="1210"/>
      <c r="F99" s="1210"/>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312"/>
      <c r="AE99" s="312"/>
      <c r="AF99" s="312"/>
      <c r="AG99" s="312"/>
      <c r="AH99" s="312"/>
      <c r="AI99" s="312"/>
      <c r="AJ99" s="312"/>
      <c r="AK99" s="312"/>
      <c r="AL99" s="312"/>
      <c r="AM99" s="312"/>
      <c r="AN99" s="108"/>
      <c r="AO99" s="108"/>
    </row>
    <row r="100" spans="5:41">
      <c r="E100" s="1210"/>
      <c r="F100" s="1210"/>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312"/>
      <c r="AE100" s="312"/>
      <c r="AF100" s="312"/>
      <c r="AG100" s="312"/>
      <c r="AH100" s="312"/>
      <c r="AI100" s="312"/>
      <c r="AJ100" s="312"/>
      <c r="AK100" s="312"/>
      <c r="AL100" s="312"/>
      <c r="AM100" s="312"/>
      <c r="AN100" s="108"/>
      <c r="AO100" s="108"/>
    </row>
    <row r="101" spans="5:41">
      <c r="E101" s="1210"/>
      <c r="F101" s="1210"/>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312"/>
      <c r="AE101" s="312"/>
      <c r="AF101" s="312"/>
      <c r="AG101" s="312"/>
      <c r="AH101" s="312"/>
      <c r="AI101" s="312"/>
      <c r="AJ101" s="312"/>
      <c r="AK101" s="312"/>
      <c r="AL101" s="312"/>
      <c r="AM101" s="312"/>
      <c r="AN101" s="108"/>
      <c r="AO101" s="108"/>
    </row>
    <row r="102" spans="5:41">
      <c r="E102" s="1210"/>
      <c r="F102" s="1210"/>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312"/>
      <c r="AE102" s="312"/>
      <c r="AF102" s="312"/>
      <c r="AG102" s="312"/>
      <c r="AH102" s="312"/>
      <c r="AI102" s="312"/>
      <c r="AJ102" s="312"/>
      <c r="AK102" s="312"/>
      <c r="AL102" s="312"/>
      <c r="AM102" s="312"/>
      <c r="AN102" s="108"/>
      <c r="AO102" s="108"/>
    </row>
    <row r="103" spans="5:41">
      <c r="E103" s="1210"/>
      <c r="F103" s="1210"/>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312"/>
      <c r="AE103" s="312"/>
      <c r="AF103" s="312"/>
      <c r="AG103" s="312"/>
      <c r="AH103" s="312"/>
      <c r="AI103" s="312"/>
      <c r="AJ103" s="312"/>
      <c r="AK103" s="312"/>
      <c r="AL103" s="312"/>
      <c r="AM103" s="312"/>
      <c r="AN103" s="108"/>
      <c r="AO103" s="108"/>
    </row>
    <row r="104" spans="5:41">
      <c r="E104" s="1210"/>
      <c r="F104" s="1210"/>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312"/>
      <c r="AE104" s="312"/>
      <c r="AF104" s="312"/>
      <c r="AG104" s="312"/>
      <c r="AH104" s="312"/>
      <c r="AI104" s="312"/>
      <c r="AJ104" s="312"/>
      <c r="AK104" s="312"/>
      <c r="AL104" s="312"/>
      <c r="AM104" s="312"/>
      <c r="AN104" s="108"/>
      <c r="AO104" s="108"/>
    </row>
    <row r="105" spans="5:41">
      <c r="E105" s="1210"/>
      <c r="F105" s="1210"/>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312"/>
      <c r="AE105" s="312"/>
      <c r="AF105" s="312"/>
      <c r="AG105" s="312"/>
      <c r="AH105" s="312"/>
      <c r="AI105" s="312"/>
      <c r="AJ105" s="312"/>
      <c r="AK105" s="312"/>
      <c r="AL105" s="312"/>
      <c r="AM105" s="312"/>
      <c r="AN105" s="108"/>
      <c r="AO105" s="108"/>
    </row>
  </sheetData>
  <mergeCells count="21">
    <mergeCell ref="B51:C51"/>
    <mergeCell ref="B58:C58"/>
    <mergeCell ref="B59:C59"/>
    <mergeCell ref="B27:C27"/>
    <mergeCell ref="B30:C30"/>
    <mergeCell ref="B34:C34"/>
    <mergeCell ref="B38:C38"/>
    <mergeCell ref="B46:C46"/>
    <mergeCell ref="B8:C8"/>
    <mergeCell ref="B9:C9"/>
    <mergeCell ref="B10:C10"/>
    <mergeCell ref="B21:C21"/>
    <mergeCell ref="B22:C22"/>
    <mergeCell ref="A4:D7"/>
    <mergeCell ref="E4:E7"/>
    <mergeCell ref="F4:F7"/>
    <mergeCell ref="G4:T4"/>
    <mergeCell ref="G5:I6"/>
    <mergeCell ref="J5:L6"/>
    <mergeCell ref="M5:O6"/>
    <mergeCell ref="R5:T6"/>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differentOddEven="1" alignWithMargins="0">
    <oddFooter>&amp;C&amp;16 42</oddFooter>
    <evenHeader>&amp;R&amp;12－市町村別･中－</evenHeader>
    <evenFooter>&amp;C&amp;16 43</evenFooter>
  </headerFooter>
  <colBreaks count="1" manualBreakCount="1">
    <brk id="16" max="58"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sheetPr>
  <dimension ref="A1:AO60"/>
  <sheetViews>
    <sheetView showGridLines="0" view="pageBreakPreview" zoomScale="90" zoomScaleNormal="100" zoomScaleSheetLayoutView="90" workbookViewId="0">
      <pane xSplit="4" ySplit="6" topLeftCell="E52" activePane="bottomRight" state="frozen"/>
      <selection activeCell="J44" sqref="J44"/>
      <selection pane="topRight" activeCell="J44" sqref="J44"/>
      <selection pane="bottomLeft" activeCell="J44" sqref="J44"/>
      <selection pane="bottomRight" activeCell="F8" sqref="F8:G8"/>
    </sheetView>
  </sheetViews>
  <sheetFormatPr defaultColWidth="9" defaultRowHeight="13.5"/>
  <cols>
    <col min="1" max="1" width="2.5" style="246" customWidth="1"/>
    <col min="2" max="2" width="0.625" style="246" customWidth="1"/>
    <col min="3" max="3" width="15.5" style="246" customWidth="1"/>
    <col min="4" max="4" width="3.125" style="246" customWidth="1"/>
    <col min="5" max="7" width="8.625" style="246" customWidth="1"/>
    <col min="8" max="19" width="7.125" style="246" customWidth="1"/>
    <col min="20" max="20" width="0.375" style="246" customWidth="1"/>
    <col min="21" max="39" width="7.125" style="246" customWidth="1"/>
    <col min="40" max="40" width="9" style="9" customWidth="1"/>
    <col min="41" max="16384" width="9" style="9"/>
  </cols>
  <sheetData>
    <row r="1" spans="1:41" ht="15.75" customHeight="1">
      <c r="A1" s="1203"/>
      <c r="B1" s="1203"/>
      <c r="C1" s="1203"/>
      <c r="D1" s="1203"/>
      <c r="AM1" s="511"/>
    </row>
    <row r="2" spans="1:41" ht="20.25" customHeight="1">
      <c r="A2" s="1208" t="s">
        <v>2639</v>
      </c>
      <c r="B2" s="312"/>
      <c r="C2" s="312"/>
      <c r="D2" s="312"/>
      <c r="AD2" s="1376"/>
      <c r="AE2" s="1376"/>
      <c r="AF2" s="1376"/>
      <c r="AG2" s="1376"/>
      <c r="AH2" s="1376"/>
      <c r="AI2" s="1376"/>
      <c r="AJ2" s="1376"/>
    </row>
    <row r="3" spans="1:41" ht="21" customHeight="1">
      <c r="A3" s="3442" t="s">
        <v>701</v>
      </c>
      <c r="B3" s="3302"/>
      <c r="C3" s="3302"/>
      <c r="D3" s="3303"/>
      <c r="E3" s="3266" t="s">
        <v>1605</v>
      </c>
      <c r="F3" s="3267"/>
      <c r="G3" s="3267"/>
      <c r="H3" s="3267"/>
      <c r="I3" s="3267"/>
      <c r="J3" s="3267"/>
      <c r="K3" s="3267"/>
      <c r="L3" s="3267"/>
      <c r="M3" s="3267"/>
      <c r="N3" s="3267"/>
      <c r="O3" s="3267"/>
      <c r="P3" s="3267"/>
      <c r="Q3" s="3267"/>
      <c r="R3" s="3267"/>
      <c r="S3" s="3267"/>
      <c r="T3" s="3267"/>
      <c r="U3" s="3267"/>
      <c r="V3" s="3267"/>
      <c r="W3" s="3267"/>
      <c r="X3" s="3267"/>
      <c r="Y3" s="3267"/>
      <c r="Z3" s="3267"/>
      <c r="AA3" s="3267"/>
      <c r="AB3" s="3267"/>
      <c r="AC3" s="3267"/>
      <c r="AD3" s="3773"/>
      <c r="AE3" s="3267" t="s">
        <v>600</v>
      </c>
      <c r="AF3" s="3267"/>
      <c r="AG3" s="3267"/>
      <c r="AH3" s="3267"/>
      <c r="AI3" s="3267"/>
      <c r="AJ3" s="3267"/>
      <c r="AK3" s="3267"/>
      <c r="AL3" s="3267"/>
      <c r="AM3" s="3271"/>
    </row>
    <row r="4" spans="1:41" ht="21" customHeight="1">
      <c r="A4" s="3443"/>
      <c r="B4" s="3444"/>
      <c r="C4" s="3444"/>
      <c r="D4" s="3445"/>
      <c r="E4" s="3962" t="s">
        <v>5</v>
      </c>
      <c r="F4" s="3963"/>
      <c r="G4" s="4322"/>
      <c r="H4" s="3963" t="s">
        <v>1611</v>
      </c>
      <c r="I4" s="4228"/>
      <c r="J4" s="3962" t="s">
        <v>1202</v>
      </c>
      <c r="K4" s="4228"/>
      <c r="L4" s="3963" t="s">
        <v>1232</v>
      </c>
      <c r="M4" s="4228"/>
      <c r="N4" s="3962" t="s">
        <v>882</v>
      </c>
      <c r="O4" s="4228"/>
      <c r="P4" s="3962" t="s">
        <v>1198</v>
      </c>
      <c r="Q4" s="4228"/>
      <c r="R4" s="3962" t="s">
        <v>948</v>
      </c>
      <c r="S4" s="4228"/>
      <c r="T4" s="273"/>
      <c r="U4" s="3962" t="s">
        <v>1613</v>
      </c>
      <c r="V4" s="4228"/>
      <c r="W4" s="3962" t="s">
        <v>3055</v>
      </c>
      <c r="X4" s="4228"/>
      <c r="Y4" s="4335" t="s">
        <v>607</v>
      </c>
      <c r="Z4" s="4336"/>
      <c r="AA4" s="4335" t="s">
        <v>1614</v>
      </c>
      <c r="AB4" s="4336"/>
      <c r="AC4" s="3962" t="s">
        <v>1616</v>
      </c>
      <c r="AD4" s="4322"/>
      <c r="AE4" s="3963" t="s">
        <v>5</v>
      </c>
      <c r="AF4" s="3963"/>
      <c r="AG4" s="4228"/>
      <c r="AH4" s="4339" t="s">
        <v>1618</v>
      </c>
      <c r="AI4" s="4339"/>
      <c r="AJ4" s="4339"/>
      <c r="AK4" s="4339"/>
      <c r="AL4" s="3962" t="s">
        <v>1422</v>
      </c>
      <c r="AM4" s="4326"/>
    </row>
    <row r="5" spans="1:41" ht="21" customHeight="1">
      <c r="A5" s="3443"/>
      <c r="B5" s="3444"/>
      <c r="C5" s="3444"/>
      <c r="D5" s="3445"/>
      <c r="E5" s="3307"/>
      <c r="F5" s="3304"/>
      <c r="G5" s="4323"/>
      <c r="H5" s="3304"/>
      <c r="I5" s="3305"/>
      <c r="J5" s="3307"/>
      <c r="K5" s="3305"/>
      <c r="L5" s="3304"/>
      <c r="M5" s="3305"/>
      <c r="N5" s="3307"/>
      <c r="O5" s="3305"/>
      <c r="P5" s="3307"/>
      <c r="Q5" s="3305"/>
      <c r="R5" s="3307"/>
      <c r="S5" s="3305"/>
      <c r="T5" s="273"/>
      <c r="U5" s="3307"/>
      <c r="V5" s="3305"/>
      <c r="W5" s="3307"/>
      <c r="X5" s="3305"/>
      <c r="Y5" s="4337"/>
      <c r="Z5" s="4338"/>
      <c r="AA5" s="4337"/>
      <c r="AB5" s="4338"/>
      <c r="AC5" s="3307"/>
      <c r="AD5" s="4323"/>
      <c r="AE5" s="3304"/>
      <c r="AF5" s="3304"/>
      <c r="AG5" s="3305"/>
      <c r="AH5" s="4339" t="s">
        <v>792</v>
      </c>
      <c r="AI5" s="4339"/>
      <c r="AJ5" s="4339" t="s">
        <v>1420</v>
      </c>
      <c r="AK5" s="4339"/>
      <c r="AL5" s="3307"/>
      <c r="AM5" s="4327"/>
    </row>
    <row r="6" spans="1:41" ht="21" customHeight="1">
      <c r="A6" s="3446"/>
      <c r="B6" s="3304"/>
      <c r="C6" s="3304"/>
      <c r="D6" s="3305"/>
      <c r="E6" s="1141" t="s">
        <v>5</v>
      </c>
      <c r="F6" s="723" t="s">
        <v>1259</v>
      </c>
      <c r="G6" s="1077" t="s">
        <v>270</v>
      </c>
      <c r="H6" s="1079" t="s">
        <v>1259</v>
      </c>
      <c r="I6" s="724" t="s">
        <v>270</v>
      </c>
      <c r="J6" s="723" t="s">
        <v>1259</v>
      </c>
      <c r="K6" s="1080" t="s">
        <v>270</v>
      </c>
      <c r="L6" s="1078" t="s">
        <v>1259</v>
      </c>
      <c r="M6" s="724" t="s">
        <v>270</v>
      </c>
      <c r="N6" s="723" t="s">
        <v>1259</v>
      </c>
      <c r="O6" s="1080" t="s">
        <v>270</v>
      </c>
      <c r="P6" s="1078" t="s">
        <v>1259</v>
      </c>
      <c r="Q6" s="724" t="s">
        <v>270</v>
      </c>
      <c r="R6" s="723" t="s">
        <v>1259</v>
      </c>
      <c r="S6" s="1080" t="s">
        <v>270</v>
      </c>
      <c r="T6" s="273"/>
      <c r="U6" s="1078" t="s">
        <v>1259</v>
      </c>
      <c r="V6" s="724" t="s">
        <v>270</v>
      </c>
      <c r="W6" s="723" t="s">
        <v>2918</v>
      </c>
      <c r="X6" s="1080" t="s">
        <v>270</v>
      </c>
      <c r="Y6" s="1078" t="s">
        <v>2918</v>
      </c>
      <c r="Z6" s="724" t="s">
        <v>270</v>
      </c>
      <c r="AA6" s="723" t="s">
        <v>2918</v>
      </c>
      <c r="AB6" s="1080" t="s">
        <v>270</v>
      </c>
      <c r="AC6" s="1078" t="s">
        <v>1259</v>
      </c>
      <c r="AD6" s="721" t="s">
        <v>270</v>
      </c>
      <c r="AE6" s="724" t="s">
        <v>5</v>
      </c>
      <c r="AF6" s="723" t="s">
        <v>1259</v>
      </c>
      <c r="AG6" s="1080" t="s">
        <v>270</v>
      </c>
      <c r="AH6" s="1078" t="s">
        <v>1259</v>
      </c>
      <c r="AI6" s="724" t="s">
        <v>270</v>
      </c>
      <c r="AJ6" s="723" t="s">
        <v>1259</v>
      </c>
      <c r="AK6" s="1080" t="s">
        <v>270</v>
      </c>
      <c r="AL6" s="1078" t="s">
        <v>1259</v>
      </c>
      <c r="AM6" s="726" t="s">
        <v>270</v>
      </c>
    </row>
    <row r="7" spans="1:41" s="107" customFormat="1" ht="21" customHeight="1">
      <c r="A7" s="1377"/>
      <c r="B7" s="4328" t="s">
        <v>786</v>
      </c>
      <c r="C7" s="4328"/>
      <c r="D7" s="1058"/>
      <c r="E7" s="409">
        <f t="shared" ref="E7:S7" si="0">E8+E9+E20</f>
        <v>2822</v>
      </c>
      <c r="F7" s="393">
        <f t="shared" si="0"/>
        <v>1470</v>
      </c>
      <c r="G7" s="394">
        <f t="shared" si="0"/>
        <v>1352</v>
      </c>
      <c r="H7" s="1378">
        <f t="shared" si="0"/>
        <v>124</v>
      </c>
      <c r="I7" s="1066">
        <f t="shared" si="0"/>
        <v>9</v>
      </c>
      <c r="J7" s="393">
        <f t="shared" si="0"/>
        <v>0</v>
      </c>
      <c r="K7" s="1379">
        <f t="shared" si="0"/>
        <v>0</v>
      </c>
      <c r="L7" s="993">
        <f t="shared" si="0"/>
        <v>124</v>
      </c>
      <c r="M7" s="1066">
        <f t="shared" si="0"/>
        <v>25</v>
      </c>
      <c r="N7" s="393">
        <f t="shared" si="0"/>
        <v>0</v>
      </c>
      <c r="O7" s="1379">
        <f t="shared" si="0"/>
        <v>0</v>
      </c>
      <c r="P7" s="993">
        <f t="shared" si="0"/>
        <v>0</v>
      </c>
      <c r="Q7" s="1066">
        <f t="shared" si="0"/>
        <v>0</v>
      </c>
      <c r="R7" s="393">
        <f t="shared" si="0"/>
        <v>1096</v>
      </c>
      <c r="S7" s="1379">
        <f t="shared" si="0"/>
        <v>1031</v>
      </c>
      <c r="T7" s="1066"/>
      <c r="U7" s="646">
        <f t="shared" ref="U7:AM7" si="1">U8+U9+U20</f>
        <v>0</v>
      </c>
      <c r="V7" s="1066">
        <f t="shared" si="1"/>
        <v>0</v>
      </c>
      <c r="W7" s="393">
        <f t="shared" si="1"/>
        <v>0</v>
      </c>
      <c r="X7" s="1379">
        <f t="shared" si="1"/>
        <v>134</v>
      </c>
      <c r="Y7" s="646">
        <f t="shared" si="1"/>
        <v>0</v>
      </c>
      <c r="Z7" s="1066">
        <f t="shared" si="1"/>
        <v>24</v>
      </c>
      <c r="AA7" s="393">
        <f t="shared" si="1"/>
        <v>0</v>
      </c>
      <c r="AB7" s="1379">
        <f t="shared" si="1"/>
        <v>17</v>
      </c>
      <c r="AC7" s="646">
        <f t="shared" si="1"/>
        <v>126</v>
      </c>
      <c r="AD7" s="1163">
        <f t="shared" si="1"/>
        <v>112</v>
      </c>
      <c r="AE7" s="1066">
        <f t="shared" si="1"/>
        <v>376</v>
      </c>
      <c r="AF7" s="393">
        <f t="shared" si="1"/>
        <v>191</v>
      </c>
      <c r="AG7" s="1379">
        <f>AG8+AG9+AG20</f>
        <v>185</v>
      </c>
      <c r="AH7" s="646">
        <f t="shared" si="1"/>
        <v>67</v>
      </c>
      <c r="AI7" s="1066">
        <f t="shared" si="1"/>
        <v>109</v>
      </c>
      <c r="AJ7" s="393">
        <f t="shared" si="1"/>
        <v>1</v>
      </c>
      <c r="AK7" s="1379">
        <f t="shared" si="1"/>
        <v>9</v>
      </c>
      <c r="AL7" s="646">
        <f t="shared" si="1"/>
        <v>123</v>
      </c>
      <c r="AM7" s="1380">
        <f t="shared" si="1"/>
        <v>67</v>
      </c>
      <c r="AN7" s="106"/>
      <c r="AO7" s="106"/>
    </row>
    <row r="8" spans="1:41" s="107" customFormat="1" ht="21" customHeight="1">
      <c r="A8" s="1377"/>
      <c r="B8" s="4328" t="s">
        <v>1196</v>
      </c>
      <c r="C8" s="4328"/>
      <c r="D8" s="1058"/>
      <c r="E8" s="830">
        <v>14</v>
      </c>
      <c r="F8" s="2824">
        <v>7</v>
      </c>
      <c r="G8" s="2825">
        <v>7</v>
      </c>
      <c r="H8" s="1294">
        <v>0</v>
      </c>
      <c r="I8" s="1062">
        <v>0</v>
      </c>
      <c r="J8" s="830">
        <v>0</v>
      </c>
      <c r="K8" s="1295">
        <v>0</v>
      </c>
      <c r="L8" s="1296">
        <v>1</v>
      </c>
      <c r="M8" s="1062">
        <v>0</v>
      </c>
      <c r="N8" s="830">
        <v>0</v>
      </c>
      <c r="O8" s="1295">
        <v>0</v>
      </c>
      <c r="P8" s="1296">
        <v>0</v>
      </c>
      <c r="Q8" s="1062">
        <v>0</v>
      </c>
      <c r="R8" s="830">
        <v>6</v>
      </c>
      <c r="S8" s="1295">
        <v>6</v>
      </c>
      <c r="T8" s="1066"/>
      <c r="U8" s="1296">
        <v>0</v>
      </c>
      <c r="V8" s="1062">
        <v>0</v>
      </c>
      <c r="W8" s="830">
        <v>0</v>
      </c>
      <c r="X8" s="1295">
        <v>0</v>
      </c>
      <c r="Y8" s="1296">
        <v>0</v>
      </c>
      <c r="Z8" s="1062">
        <v>1</v>
      </c>
      <c r="AA8" s="830">
        <v>0</v>
      </c>
      <c r="AB8" s="1295">
        <v>0</v>
      </c>
      <c r="AC8" s="1296">
        <v>0</v>
      </c>
      <c r="AD8" s="1297">
        <v>0</v>
      </c>
      <c r="AE8" s="1062">
        <v>1</v>
      </c>
      <c r="AF8" s="830">
        <v>0</v>
      </c>
      <c r="AG8" s="1295">
        <v>1</v>
      </c>
      <c r="AH8" s="1296">
        <v>0</v>
      </c>
      <c r="AI8" s="1062">
        <v>1</v>
      </c>
      <c r="AJ8" s="830">
        <v>0</v>
      </c>
      <c r="AK8" s="1295">
        <v>0</v>
      </c>
      <c r="AL8" s="1296">
        <v>0</v>
      </c>
      <c r="AM8" s="1298">
        <v>0</v>
      </c>
      <c r="AN8" s="106"/>
      <c r="AO8" s="106"/>
    </row>
    <row r="9" spans="1:41" s="107" customFormat="1" ht="21" customHeight="1">
      <c r="A9" s="1381"/>
      <c r="B9" s="4150" t="s">
        <v>1538</v>
      </c>
      <c r="C9" s="4329"/>
      <c r="D9" s="1226"/>
      <c r="E9" s="474">
        <f t="shared" ref="E9:S9" si="2">SUM(E10:E19)</f>
        <v>2080</v>
      </c>
      <c r="F9" s="474">
        <f t="shared" si="2"/>
        <v>1047</v>
      </c>
      <c r="G9" s="476">
        <f t="shared" si="2"/>
        <v>1033</v>
      </c>
      <c r="H9" s="1300">
        <f t="shared" si="2"/>
        <v>83</v>
      </c>
      <c r="I9" s="1069">
        <f t="shared" si="2"/>
        <v>8</v>
      </c>
      <c r="J9" s="474">
        <f t="shared" si="2"/>
        <v>0</v>
      </c>
      <c r="K9" s="1301">
        <f t="shared" si="2"/>
        <v>0</v>
      </c>
      <c r="L9" s="475">
        <f t="shared" si="2"/>
        <v>85</v>
      </c>
      <c r="M9" s="1069">
        <f t="shared" si="2"/>
        <v>18</v>
      </c>
      <c r="N9" s="474">
        <f t="shared" si="2"/>
        <v>0</v>
      </c>
      <c r="O9" s="1301">
        <f t="shared" si="2"/>
        <v>0</v>
      </c>
      <c r="P9" s="475">
        <f t="shared" si="2"/>
        <v>0</v>
      </c>
      <c r="Q9" s="1069">
        <f t="shared" si="2"/>
        <v>0</v>
      </c>
      <c r="R9" s="474">
        <f t="shared" si="2"/>
        <v>791</v>
      </c>
      <c r="S9" s="1301">
        <f t="shared" si="2"/>
        <v>801</v>
      </c>
      <c r="T9" s="1066"/>
      <c r="U9" s="475">
        <f t="shared" ref="U9:AM9" si="3">SUM(U10:U19)</f>
        <v>0</v>
      </c>
      <c r="V9" s="1069">
        <f t="shared" si="3"/>
        <v>0</v>
      </c>
      <c r="W9" s="474">
        <f t="shared" si="3"/>
        <v>0</v>
      </c>
      <c r="X9" s="1301">
        <f t="shared" si="3"/>
        <v>93</v>
      </c>
      <c r="Y9" s="475">
        <f t="shared" si="3"/>
        <v>0</v>
      </c>
      <c r="Z9" s="1069">
        <f t="shared" si="3"/>
        <v>18</v>
      </c>
      <c r="AA9" s="474">
        <f t="shared" si="3"/>
        <v>0</v>
      </c>
      <c r="AB9" s="1301">
        <f t="shared" si="3"/>
        <v>8</v>
      </c>
      <c r="AC9" s="475">
        <f t="shared" si="3"/>
        <v>88</v>
      </c>
      <c r="AD9" s="1302">
        <f t="shared" si="3"/>
        <v>87</v>
      </c>
      <c r="AE9" s="1069">
        <f t="shared" si="3"/>
        <v>246</v>
      </c>
      <c r="AF9" s="474">
        <f t="shared" si="3"/>
        <v>133</v>
      </c>
      <c r="AG9" s="1301">
        <f t="shared" si="3"/>
        <v>113</v>
      </c>
      <c r="AH9" s="475">
        <f t="shared" si="3"/>
        <v>44</v>
      </c>
      <c r="AI9" s="1069">
        <f t="shared" si="3"/>
        <v>76</v>
      </c>
      <c r="AJ9" s="474">
        <f t="shared" si="3"/>
        <v>1</v>
      </c>
      <c r="AK9" s="1301">
        <f t="shared" si="3"/>
        <v>8</v>
      </c>
      <c r="AL9" s="475">
        <f t="shared" si="3"/>
        <v>88</v>
      </c>
      <c r="AM9" s="1128">
        <f t="shared" si="3"/>
        <v>29</v>
      </c>
      <c r="AN9" s="106"/>
      <c r="AO9" s="106"/>
    </row>
    <row r="10" spans="1:41" ht="21" customHeight="1">
      <c r="A10" s="1235"/>
      <c r="B10" s="1236"/>
      <c r="C10" s="274" t="s">
        <v>277</v>
      </c>
      <c r="D10" s="1237"/>
      <c r="E10" s="414">
        <f t="shared" ref="E10:E19" si="4">F10+G10</f>
        <v>522</v>
      </c>
      <c r="F10" s="414">
        <f t="shared" ref="F10:G19" si="5">H10+J10+L10+N10+P10+R10+U10+W10+Y10+AA10+AC10</f>
        <v>261</v>
      </c>
      <c r="G10" s="1064">
        <f t="shared" si="5"/>
        <v>261</v>
      </c>
      <c r="H10" s="1082">
        <v>17</v>
      </c>
      <c r="I10" s="501">
        <v>2</v>
      </c>
      <c r="J10" s="414">
        <v>0</v>
      </c>
      <c r="K10" s="415">
        <v>0</v>
      </c>
      <c r="L10" s="412">
        <v>18</v>
      </c>
      <c r="M10" s="501">
        <v>4</v>
      </c>
      <c r="N10" s="414">
        <v>0</v>
      </c>
      <c r="O10" s="415">
        <v>0</v>
      </c>
      <c r="P10" s="412">
        <v>0</v>
      </c>
      <c r="Q10" s="501">
        <v>0</v>
      </c>
      <c r="R10" s="414">
        <v>199</v>
      </c>
      <c r="S10" s="415">
        <v>214</v>
      </c>
      <c r="T10" s="501"/>
      <c r="U10" s="412">
        <v>0</v>
      </c>
      <c r="V10" s="501">
        <v>0</v>
      </c>
      <c r="W10" s="414">
        <v>0</v>
      </c>
      <c r="X10" s="415">
        <v>22</v>
      </c>
      <c r="Y10" s="412">
        <v>0</v>
      </c>
      <c r="Z10" s="501">
        <v>1</v>
      </c>
      <c r="AA10" s="414">
        <v>0</v>
      </c>
      <c r="AB10" s="415">
        <v>1</v>
      </c>
      <c r="AC10" s="412">
        <v>27</v>
      </c>
      <c r="AD10" s="1287">
        <v>17</v>
      </c>
      <c r="AE10" s="501">
        <f t="shared" ref="AE10" si="6">AF10+AG10</f>
        <v>64</v>
      </c>
      <c r="AF10" s="414">
        <f t="shared" ref="AF10" si="7">AH10+AJ10+AL10</f>
        <v>43</v>
      </c>
      <c r="AG10" s="415">
        <f t="shared" ref="AG10" si="8">AI10+AK10+AM10</f>
        <v>21</v>
      </c>
      <c r="AH10" s="412">
        <v>8</v>
      </c>
      <c r="AI10" s="501">
        <v>17</v>
      </c>
      <c r="AJ10" s="414">
        <v>0</v>
      </c>
      <c r="AK10" s="415">
        <v>2</v>
      </c>
      <c r="AL10" s="412">
        <v>35</v>
      </c>
      <c r="AM10" s="375">
        <v>2</v>
      </c>
      <c r="AN10" s="108"/>
      <c r="AO10" s="108"/>
    </row>
    <row r="11" spans="1:41" ht="21" customHeight="1">
      <c r="A11" s="1235"/>
      <c r="B11" s="1236"/>
      <c r="C11" s="274" t="s">
        <v>1195</v>
      </c>
      <c r="D11" s="1237"/>
      <c r="E11" s="414">
        <f t="shared" si="4"/>
        <v>339</v>
      </c>
      <c r="F11" s="414">
        <f t="shared" si="5"/>
        <v>180</v>
      </c>
      <c r="G11" s="1064">
        <f t="shared" si="5"/>
        <v>159</v>
      </c>
      <c r="H11" s="1082">
        <v>14</v>
      </c>
      <c r="I11" s="501">
        <v>1</v>
      </c>
      <c r="J11" s="414">
        <v>0</v>
      </c>
      <c r="K11" s="415">
        <v>0</v>
      </c>
      <c r="L11" s="412">
        <v>15</v>
      </c>
      <c r="M11" s="501">
        <v>1</v>
      </c>
      <c r="N11" s="414">
        <v>0</v>
      </c>
      <c r="O11" s="415">
        <v>0</v>
      </c>
      <c r="P11" s="412">
        <v>0</v>
      </c>
      <c r="Q11" s="501">
        <v>0</v>
      </c>
      <c r="R11" s="414">
        <v>135</v>
      </c>
      <c r="S11" s="415">
        <v>126</v>
      </c>
      <c r="T11" s="501"/>
      <c r="U11" s="412">
        <v>0</v>
      </c>
      <c r="V11" s="501">
        <v>0</v>
      </c>
      <c r="W11" s="414">
        <v>0</v>
      </c>
      <c r="X11" s="415">
        <v>15</v>
      </c>
      <c r="Y11" s="412">
        <v>0</v>
      </c>
      <c r="Z11" s="501">
        <v>3</v>
      </c>
      <c r="AA11" s="414">
        <v>0</v>
      </c>
      <c r="AB11" s="415">
        <v>1</v>
      </c>
      <c r="AC11" s="412">
        <v>16</v>
      </c>
      <c r="AD11" s="1287">
        <v>12</v>
      </c>
      <c r="AE11" s="501">
        <f t="shared" ref="AE11" si="9">AF11+AG11</f>
        <v>35</v>
      </c>
      <c r="AF11" s="414">
        <f t="shared" ref="AF11:AF19" si="10">AH11+AJ11+AL11</f>
        <v>20</v>
      </c>
      <c r="AG11" s="415">
        <f t="shared" ref="AG11:AG19" si="11">AI11+AK11+AM11</f>
        <v>15</v>
      </c>
      <c r="AH11" s="412">
        <v>7</v>
      </c>
      <c r="AI11" s="501">
        <v>12</v>
      </c>
      <c r="AJ11" s="414">
        <v>0</v>
      </c>
      <c r="AK11" s="415">
        <v>1</v>
      </c>
      <c r="AL11" s="412">
        <v>13</v>
      </c>
      <c r="AM11" s="375">
        <v>2</v>
      </c>
      <c r="AN11" s="108"/>
      <c r="AO11" s="108"/>
    </row>
    <row r="12" spans="1:41" ht="21" customHeight="1">
      <c r="A12" s="1235"/>
      <c r="B12" s="1236"/>
      <c r="C12" s="274" t="s">
        <v>666</v>
      </c>
      <c r="D12" s="1237"/>
      <c r="E12" s="414">
        <f t="shared" si="4"/>
        <v>485</v>
      </c>
      <c r="F12" s="414">
        <f t="shared" si="5"/>
        <v>231</v>
      </c>
      <c r="G12" s="1064">
        <f t="shared" si="5"/>
        <v>254</v>
      </c>
      <c r="H12" s="1082">
        <v>21</v>
      </c>
      <c r="I12" s="501">
        <v>3</v>
      </c>
      <c r="J12" s="414">
        <v>0</v>
      </c>
      <c r="K12" s="415">
        <v>0</v>
      </c>
      <c r="L12" s="412">
        <v>19</v>
      </c>
      <c r="M12" s="501">
        <v>5</v>
      </c>
      <c r="N12" s="414">
        <v>0</v>
      </c>
      <c r="O12" s="415">
        <v>0</v>
      </c>
      <c r="P12" s="412">
        <v>0</v>
      </c>
      <c r="Q12" s="501">
        <v>0</v>
      </c>
      <c r="R12" s="414">
        <v>174</v>
      </c>
      <c r="S12" s="415">
        <v>191</v>
      </c>
      <c r="T12" s="501"/>
      <c r="U12" s="412">
        <v>0</v>
      </c>
      <c r="V12" s="501">
        <v>0</v>
      </c>
      <c r="W12" s="414">
        <v>0</v>
      </c>
      <c r="X12" s="415">
        <v>23</v>
      </c>
      <c r="Y12" s="412">
        <v>0</v>
      </c>
      <c r="Z12" s="501">
        <v>4</v>
      </c>
      <c r="AA12" s="414">
        <v>0</v>
      </c>
      <c r="AB12" s="415">
        <v>0</v>
      </c>
      <c r="AC12" s="412">
        <v>17</v>
      </c>
      <c r="AD12" s="1287">
        <v>28</v>
      </c>
      <c r="AE12" s="501">
        <f t="shared" ref="AE12" si="12">AF12+AG12</f>
        <v>42</v>
      </c>
      <c r="AF12" s="414">
        <f t="shared" si="10"/>
        <v>19</v>
      </c>
      <c r="AG12" s="415">
        <f t="shared" si="11"/>
        <v>23</v>
      </c>
      <c r="AH12" s="412">
        <v>11</v>
      </c>
      <c r="AI12" s="501">
        <v>18</v>
      </c>
      <c r="AJ12" s="414">
        <v>0</v>
      </c>
      <c r="AK12" s="415">
        <v>0</v>
      </c>
      <c r="AL12" s="412">
        <v>8</v>
      </c>
      <c r="AM12" s="375">
        <v>5</v>
      </c>
      <c r="AN12" s="108"/>
      <c r="AO12" s="108"/>
    </row>
    <row r="13" spans="1:41" ht="21" customHeight="1">
      <c r="A13" s="1235"/>
      <c r="B13" s="1236"/>
      <c r="C13" s="274" t="s">
        <v>1541</v>
      </c>
      <c r="D13" s="1237"/>
      <c r="E13" s="414">
        <f t="shared" si="4"/>
        <v>58</v>
      </c>
      <c r="F13" s="414">
        <f t="shared" si="5"/>
        <v>30</v>
      </c>
      <c r="G13" s="1064">
        <f t="shared" si="5"/>
        <v>28</v>
      </c>
      <c r="H13" s="1082">
        <v>2</v>
      </c>
      <c r="I13" s="501">
        <v>0</v>
      </c>
      <c r="J13" s="414">
        <v>0</v>
      </c>
      <c r="K13" s="415">
        <v>0</v>
      </c>
      <c r="L13" s="412">
        <v>2</v>
      </c>
      <c r="M13" s="501">
        <v>0</v>
      </c>
      <c r="N13" s="414">
        <v>0</v>
      </c>
      <c r="O13" s="415">
        <v>0</v>
      </c>
      <c r="P13" s="412">
        <v>0</v>
      </c>
      <c r="Q13" s="501">
        <v>0</v>
      </c>
      <c r="R13" s="414">
        <v>22</v>
      </c>
      <c r="S13" s="415">
        <v>21</v>
      </c>
      <c r="T13" s="501"/>
      <c r="U13" s="412">
        <v>0</v>
      </c>
      <c r="V13" s="501">
        <v>0</v>
      </c>
      <c r="W13" s="414">
        <v>0</v>
      </c>
      <c r="X13" s="415">
        <v>2</v>
      </c>
      <c r="Y13" s="412">
        <v>0</v>
      </c>
      <c r="Z13" s="501">
        <v>1</v>
      </c>
      <c r="AA13" s="414">
        <v>0</v>
      </c>
      <c r="AB13" s="415">
        <v>0</v>
      </c>
      <c r="AC13" s="412">
        <v>4</v>
      </c>
      <c r="AD13" s="1287">
        <v>4</v>
      </c>
      <c r="AE13" s="501">
        <f t="shared" ref="AE13" si="13">AF13+AG13</f>
        <v>5</v>
      </c>
      <c r="AF13" s="414">
        <f t="shared" si="10"/>
        <v>5</v>
      </c>
      <c r="AG13" s="415">
        <f t="shared" si="11"/>
        <v>0</v>
      </c>
      <c r="AH13" s="412">
        <v>2</v>
      </c>
      <c r="AI13" s="501">
        <v>0</v>
      </c>
      <c r="AJ13" s="414">
        <v>0</v>
      </c>
      <c r="AK13" s="415">
        <v>0</v>
      </c>
      <c r="AL13" s="412">
        <v>3</v>
      </c>
      <c r="AM13" s="375">
        <v>0</v>
      </c>
      <c r="AN13" s="108"/>
      <c r="AO13" s="108"/>
    </row>
    <row r="14" spans="1:41" ht="21" customHeight="1">
      <c r="A14" s="1235"/>
      <c r="B14" s="1236"/>
      <c r="C14" s="274" t="s">
        <v>1543</v>
      </c>
      <c r="D14" s="1237"/>
      <c r="E14" s="414">
        <f t="shared" si="4"/>
        <v>115</v>
      </c>
      <c r="F14" s="414">
        <f t="shared" si="5"/>
        <v>63</v>
      </c>
      <c r="G14" s="1064">
        <f t="shared" si="5"/>
        <v>52</v>
      </c>
      <c r="H14" s="1082">
        <v>5</v>
      </c>
      <c r="I14" s="501">
        <v>0</v>
      </c>
      <c r="J14" s="414">
        <v>0</v>
      </c>
      <c r="K14" s="415">
        <v>0</v>
      </c>
      <c r="L14" s="412">
        <v>5</v>
      </c>
      <c r="M14" s="501">
        <v>1</v>
      </c>
      <c r="N14" s="414">
        <v>0</v>
      </c>
      <c r="O14" s="415">
        <v>0</v>
      </c>
      <c r="P14" s="412">
        <v>0</v>
      </c>
      <c r="Q14" s="501">
        <v>0</v>
      </c>
      <c r="R14" s="414">
        <v>48</v>
      </c>
      <c r="S14" s="415">
        <v>40</v>
      </c>
      <c r="T14" s="501"/>
      <c r="U14" s="412">
        <v>0</v>
      </c>
      <c r="V14" s="501">
        <v>0</v>
      </c>
      <c r="W14" s="414">
        <v>0</v>
      </c>
      <c r="X14" s="415">
        <v>6</v>
      </c>
      <c r="Y14" s="412">
        <v>0</v>
      </c>
      <c r="Z14" s="501">
        <v>1</v>
      </c>
      <c r="AA14" s="414">
        <v>0</v>
      </c>
      <c r="AB14" s="415">
        <v>0</v>
      </c>
      <c r="AC14" s="412">
        <v>5</v>
      </c>
      <c r="AD14" s="1287">
        <v>4</v>
      </c>
      <c r="AE14" s="501">
        <f t="shared" ref="AE14" si="14">AF14+AG14</f>
        <v>7</v>
      </c>
      <c r="AF14" s="414">
        <f t="shared" si="10"/>
        <v>5</v>
      </c>
      <c r="AG14" s="415">
        <f t="shared" si="11"/>
        <v>2</v>
      </c>
      <c r="AH14" s="412">
        <v>5</v>
      </c>
      <c r="AI14" s="501">
        <v>2</v>
      </c>
      <c r="AJ14" s="414">
        <v>0</v>
      </c>
      <c r="AK14" s="415">
        <v>0</v>
      </c>
      <c r="AL14" s="412">
        <v>0</v>
      </c>
      <c r="AM14" s="375">
        <v>0</v>
      </c>
      <c r="AN14" s="108"/>
      <c r="AO14" s="108"/>
    </row>
    <row r="15" spans="1:41" ht="21" customHeight="1">
      <c r="A15" s="1235"/>
      <c r="B15" s="1236"/>
      <c r="C15" s="274" t="s">
        <v>1279</v>
      </c>
      <c r="D15" s="1237"/>
      <c r="E15" s="414">
        <f t="shared" si="4"/>
        <v>149</v>
      </c>
      <c r="F15" s="414">
        <f t="shared" si="5"/>
        <v>72</v>
      </c>
      <c r="G15" s="1064">
        <f t="shared" si="5"/>
        <v>77</v>
      </c>
      <c r="H15" s="1082">
        <v>6</v>
      </c>
      <c r="I15" s="501">
        <v>0</v>
      </c>
      <c r="J15" s="414">
        <v>0</v>
      </c>
      <c r="K15" s="415">
        <v>0</v>
      </c>
      <c r="L15" s="412">
        <v>8</v>
      </c>
      <c r="M15" s="501">
        <v>2</v>
      </c>
      <c r="N15" s="414">
        <v>0</v>
      </c>
      <c r="O15" s="415">
        <v>0</v>
      </c>
      <c r="P15" s="412">
        <v>0</v>
      </c>
      <c r="Q15" s="501">
        <v>0</v>
      </c>
      <c r="R15" s="414">
        <v>57</v>
      </c>
      <c r="S15" s="415">
        <v>62</v>
      </c>
      <c r="T15" s="501"/>
      <c r="U15" s="412">
        <v>0</v>
      </c>
      <c r="V15" s="501">
        <v>0</v>
      </c>
      <c r="W15" s="414">
        <v>0</v>
      </c>
      <c r="X15" s="415">
        <v>6</v>
      </c>
      <c r="Y15" s="412">
        <v>0</v>
      </c>
      <c r="Z15" s="501">
        <v>1</v>
      </c>
      <c r="AA15" s="414">
        <v>0</v>
      </c>
      <c r="AB15" s="415">
        <v>1</v>
      </c>
      <c r="AC15" s="412">
        <v>1</v>
      </c>
      <c r="AD15" s="1287">
        <v>5</v>
      </c>
      <c r="AE15" s="501">
        <f t="shared" ref="AE15" si="15">AF15+AG15</f>
        <v>16</v>
      </c>
      <c r="AF15" s="414">
        <f t="shared" si="10"/>
        <v>5</v>
      </c>
      <c r="AG15" s="415">
        <f t="shared" si="11"/>
        <v>11</v>
      </c>
      <c r="AH15" s="412">
        <v>3</v>
      </c>
      <c r="AI15" s="501">
        <v>8</v>
      </c>
      <c r="AJ15" s="414">
        <v>1</v>
      </c>
      <c r="AK15" s="415">
        <v>1</v>
      </c>
      <c r="AL15" s="412">
        <v>1</v>
      </c>
      <c r="AM15" s="375">
        <v>2</v>
      </c>
      <c r="AN15" s="108"/>
      <c r="AO15" s="108"/>
    </row>
    <row r="16" spans="1:41" ht="21" customHeight="1">
      <c r="A16" s="1235"/>
      <c r="B16" s="1236"/>
      <c r="C16" s="274" t="s">
        <v>1547</v>
      </c>
      <c r="D16" s="1237"/>
      <c r="E16" s="414">
        <f t="shared" si="4"/>
        <v>100</v>
      </c>
      <c r="F16" s="414">
        <f t="shared" si="5"/>
        <v>46</v>
      </c>
      <c r="G16" s="1064">
        <f t="shared" si="5"/>
        <v>54</v>
      </c>
      <c r="H16" s="1082">
        <v>4</v>
      </c>
      <c r="I16" s="501">
        <v>1</v>
      </c>
      <c r="J16" s="414">
        <v>0</v>
      </c>
      <c r="K16" s="415">
        <v>0</v>
      </c>
      <c r="L16" s="412">
        <v>5</v>
      </c>
      <c r="M16" s="501">
        <v>0</v>
      </c>
      <c r="N16" s="414">
        <v>0</v>
      </c>
      <c r="O16" s="415">
        <v>0</v>
      </c>
      <c r="P16" s="412">
        <v>0</v>
      </c>
      <c r="Q16" s="501">
        <v>0</v>
      </c>
      <c r="R16" s="414">
        <v>33</v>
      </c>
      <c r="S16" s="415">
        <v>44</v>
      </c>
      <c r="T16" s="501"/>
      <c r="U16" s="412">
        <v>0</v>
      </c>
      <c r="V16" s="501">
        <v>0</v>
      </c>
      <c r="W16" s="414">
        <v>0</v>
      </c>
      <c r="X16" s="415">
        <v>4</v>
      </c>
      <c r="Y16" s="412">
        <v>0</v>
      </c>
      <c r="Z16" s="501">
        <v>1</v>
      </c>
      <c r="AA16" s="414">
        <v>0</v>
      </c>
      <c r="AB16" s="415">
        <v>2</v>
      </c>
      <c r="AC16" s="412">
        <v>4</v>
      </c>
      <c r="AD16" s="1287">
        <v>2</v>
      </c>
      <c r="AE16" s="501">
        <f t="shared" ref="AE16" si="16">AF16+AG16</f>
        <v>11</v>
      </c>
      <c r="AF16" s="414">
        <f t="shared" si="10"/>
        <v>4</v>
      </c>
      <c r="AG16" s="415">
        <f t="shared" si="11"/>
        <v>7</v>
      </c>
      <c r="AH16" s="412">
        <v>1</v>
      </c>
      <c r="AI16" s="501">
        <v>5</v>
      </c>
      <c r="AJ16" s="414">
        <v>0</v>
      </c>
      <c r="AK16" s="415">
        <v>2</v>
      </c>
      <c r="AL16" s="412">
        <v>3</v>
      </c>
      <c r="AM16" s="375">
        <v>0</v>
      </c>
      <c r="AN16" s="108"/>
      <c r="AO16" s="108"/>
    </row>
    <row r="17" spans="1:41" ht="21" customHeight="1">
      <c r="A17" s="1235"/>
      <c r="B17" s="1236"/>
      <c r="C17" s="274" t="s">
        <v>1203</v>
      </c>
      <c r="D17" s="1237"/>
      <c r="E17" s="414">
        <f t="shared" si="4"/>
        <v>149</v>
      </c>
      <c r="F17" s="414">
        <f t="shared" si="5"/>
        <v>77</v>
      </c>
      <c r="G17" s="1064">
        <f t="shared" si="5"/>
        <v>72</v>
      </c>
      <c r="H17" s="1082">
        <v>6</v>
      </c>
      <c r="I17" s="501">
        <v>1</v>
      </c>
      <c r="J17" s="414">
        <v>0</v>
      </c>
      <c r="K17" s="415">
        <v>0</v>
      </c>
      <c r="L17" s="412">
        <v>6</v>
      </c>
      <c r="M17" s="501">
        <v>3</v>
      </c>
      <c r="N17" s="414">
        <v>0</v>
      </c>
      <c r="O17" s="415">
        <v>0</v>
      </c>
      <c r="P17" s="412">
        <v>0</v>
      </c>
      <c r="Q17" s="501">
        <v>0</v>
      </c>
      <c r="R17" s="414">
        <v>59</v>
      </c>
      <c r="S17" s="415">
        <v>49</v>
      </c>
      <c r="T17" s="501"/>
      <c r="U17" s="412">
        <v>0</v>
      </c>
      <c r="V17" s="501">
        <v>0</v>
      </c>
      <c r="W17" s="414">
        <v>0</v>
      </c>
      <c r="X17" s="415">
        <v>6</v>
      </c>
      <c r="Y17" s="412">
        <v>0</v>
      </c>
      <c r="Z17" s="501">
        <v>3</v>
      </c>
      <c r="AA17" s="414">
        <v>0</v>
      </c>
      <c r="AB17" s="415">
        <v>2</v>
      </c>
      <c r="AC17" s="412">
        <v>6</v>
      </c>
      <c r="AD17" s="1287">
        <v>8</v>
      </c>
      <c r="AE17" s="501">
        <f t="shared" ref="AE17" si="17">AF17+AG17</f>
        <v>46</v>
      </c>
      <c r="AF17" s="414">
        <f t="shared" si="10"/>
        <v>22</v>
      </c>
      <c r="AG17" s="415">
        <f t="shared" si="11"/>
        <v>24</v>
      </c>
      <c r="AH17" s="412">
        <v>4</v>
      </c>
      <c r="AI17" s="501">
        <v>5</v>
      </c>
      <c r="AJ17" s="414">
        <v>0</v>
      </c>
      <c r="AK17" s="415">
        <v>1</v>
      </c>
      <c r="AL17" s="412">
        <v>18</v>
      </c>
      <c r="AM17" s="375">
        <v>18</v>
      </c>
      <c r="AN17" s="108"/>
      <c r="AO17" s="108"/>
    </row>
    <row r="18" spans="1:41" ht="21" customHeight="1">
      <c r="A18" s="1235"/>
      <c r="B18" s="1236"/>
      <c r="C18" s="274" t="s">
        <v>1551</v>
      </c>
      <c r="D18" s="1237"/>
      <c r="E18" s="414">
        <f t="shared" si="4"/>
        <v>91</v>
      </c>
      <c r="F18" s="414">
        <f t="shared" si="5"/>
        <v>48</v>
      </c>
      <c r="G18" s="1064">
        <f t="shared" si="5"/>
        <v>43</v>
      </c>
      <c r="H18" s="1082">
        <v>5</v>
      </c>
      <c r="I18" s="501">
        <v>0</v>
      </c>
      <c r="J18" s="414">
        <v>0</v>
      </c>
      <c r="K18" s="415">
        <v>0</v>
      </c>
      <c r="L18" s="412">
        <v>4</v>
      </c>
      <c r="M18" s="501">
        <v>1</v>
      </c>
      <c r="N18" s="414">
        <v>0</v>
      </c>
      <c r="O18" s="415">
        <v>0</v>
      </c>
      <c r="P18" s="412">
        <v>0</v>
      </c>
      <c r="Q18" s="501">
        <v>0</v>
      </c>
      <c r="R18" s="414">
        <v>35</v>
      </c>
      <c r="S18" s="415">
        <v>28</v>
      </c>
      <c r="T18" s="501"/>
      <c r="U18" s="412">
        <v>0</v>
      </c>
      <c r="V18" s="501">
        <v>0</v>
      </c>
      <c r="W18" s="414">
        <v>0</v>
      </c>
      <c r="X18" s="415">
        <v>6</v>
      </c>
      <c r="Y18" s="412">
        <v>0</v>
      </c>
      <c r="Z18" s="501">
        <v>2</v>
      </c>
      <c r="AA18" s="414">
        <v>0</v>
      </c>
      <c r="AB18" s="415">
        <v>1</v>
      </c>
      <c r="AC18" s="412">
        <v>4</v>
      </c>
      <c r="AD18" s="1287">
        <v>5</v>
      </c>
      <c r="AE18" s="501">
        <f t="shared" ref="AE18" si="18">AF18+AG18</f>
        <v>13</v>
      </c>
      <c r="AF18" s="414">
        <f t="shared" si="10"/>
        <v>4</v>
      </c>
      <c r="AG18" s="415">
        <f t="shared" si="11"/>
        <v>9</v>
      </c>
      <c r="AH18" s="412">
        <v>0</v>
      </c>
      <c r="AI18" s="501">
        <v>8</v>
      </c>
      <c r="AJ18" s="414">
        <v>0</v>
      </c>
      <c r="AK18" s="415">
        <v>1</v>
      </c>
      <c r="AL18" s="412">
        <v>4</v>
      </c>
      <c r="AM18" s="375">
        <v>0</v>
      </c>
      <c r="AN18" s="108"/>
      <c r="AO18" s="108"/>
    </row>
    <row r="19" spans="1:41" ht="21" customHeight="1">
      <c r="A19" s="1235"/>
      <c r="B19" s="1236"/>
      <c r="C19" s="274" t="s">
        <v>1624</v>
      </c>
      <c r="D19" s="1237"/>
      <c r="E19" s="414">
        <f t="shared" si="4"/>
        <v>72</v>
      </c>
      <c r="F19" s="414">
        <f t="shared" si="5"/>
        <v>39</v>
      </c>
      <c r="G19" s="1064">
        <f t="shared" si="5"/>
        <v>33</v>
      </c>
      <c r="H19" s="1082">
        <v>3</v>
      </c>
      <c r="I19" s="501">
        <v>0</v>
      </c>
      <c r="J19" s="414">
        <v>0</v>
      </c>
      <c r="K19" s="415">
        <v>0</v>
      </c>
      <c r="L19" s="412">
        <v>3</v>
      </c>
      <c r="M19" s="501">
        <v>1</v>
      </c>
      <c r="N19" s="414">
        <v>0</v>
      </c>
      <c r="O19" s="415">
        <v>0</v>
      </c>
      <c r="P19" s="412">
        <v>0</v>
      </c>
      <c r="Q19" s="501">
        <v>0</v>
      </c>
      <c r="R19" s="414">
        <v>29</v>
      </c>
      <c r="S19" s="415">
        <v>26</v>
      </c>
      <c r="T19" s="501"/>
      <c r="U19" s="412">
        <v>0</v>
      </c>
      <c r="V19" s="501">
        <v>0</v>
      </c>
      <c r="W19" s="414">
        <v>0</v>
      </c>
      <c r="X19" s="415">
        <v>3</v>
      </c>
      <c r="Y19" s="412">
        <v>0</v>
      </c>
      <c r="Z19" s="501">
        <v>1</v>
      </c>
      <c r="AA19" s="414">
        <v>0</v>
      </c>
      <c r="AB19" s="415">
        <v>0</v>
      </c>
      <c r="AC19" s="412">
        <v>4</v>
      </c>
      <c r="AD19" s="1287">
        <v>2</v>
      </c>
      <c r="AE19" s="501">
        <f t="shared" ref="AE19" si="19">AF19+AG19</f>
        <v>7</v>
      </c>
      <c r="AF19" s="414">
        <f t="shared" si="10"/>
        <v>6</v>
      </c>
      <c r="AG19" s="415">
        <f t="shared" si="11"/>
        <v>1</v>
      </c>
      <c r="AH19" s="412">
        <v>3</v>
      </c>
      <c r="AI19" s="501">
        <v>1</v>
      </c>
      <c r="AJ19" s="414">
        <v>0</v>
      </c>
      <c r="AK19" s="415">
        <v>0</v>
      </c>
      <c r="AL19" s="412">
        <v>3</v>
      </c>
      <c r="AM19" s="375">
        <v>0</v>
      </c>
      <c r="AN19" s="108"/>
      <c r="AO19" s="108"/>
    </row>
    <row r="20" spans="1:41" s="107" customFormat="1" ht="21" customHeight="1">
      <c r="A20" s="1240"/>
      <c r="B20" s="4330" t="s">
        <v>627</v>
      </c>
      <c r="C20" s="4330"/>
      <c r="D20" s="722"/>
      <c r="E20" s="830">
        <f t="shared" ref="E20:S20" si="20">E21+E26+E29+E33+E37+E45+E50</f>
        <v>728</v>
      </c>
      <c r="F20" s="830">
        <f t="shared" si="20"/>
        <v>416</v>
      </c>
      <c r="G20" s="1016">
        <f t="shared" si="20"/>
        <v>312</v>
      </c>
      <c r="H20" s="1294">
        <f t="shared" si="20"/>
        <v>41</v>
      </c>
      <c r="I20" s="1062">
        <f t="shared" si="20"/>
        <v>1</v>
      </c>
      <c r="J20" s="830">
        <f t="shared" si="20"/>
        <v>0</v>
      </c>
      <c r="K20" s="1295">
        <f t="shared" si="20"/>
        <v>0</v>
      </c>
      <c r="L20" s="1296">
        <f t="shared" si="20"/>
        <v>38</v>
      </c>
      <c r="M20" s="1062">
        <f t="shared" si="20"/>
        <v>7</v>
      </c>
      <c r="N20" s="830">
        <f t="shared" si="20"/>
        <v>0</v>
      </c>
      <c r="O20" s="1295">
        <f t="shared" si="20"/>
        <v>0</v>
      </c>
      <c r="P20" s="1296">
        <f t="shared" si="20"/>
        <v>0</v>
      </c>
      <c r="Q20" s="1062">
        <f t="shared" si="20"/>
        <v>0</v>
      </c>
      <c r="R20" s="830">
        <f t="shared" si="20"/>
        <v>299</v>
      </c>
      <c r="S20" s="1295">
        <f t="shared" si="20"/>
        <v>224</v>
      </c>
      <c r="T20" s="1066"/>
      <c r="U20" s="1296">
        <f t="shared" ref="U20:AM20" si="21">U21+U26+U29+U33+U37+U45+U50</f>
        <v>0</v>
      </c>
      <c r="V20" s="1062">
        <f t="shared" si="21"/>
        <v>0</v>
      </c>
      <c r="W20" s="830">
        <f t="shared" si="21"/>
        <v>0</v>
      </c>
      <c r="X20" s="1295">
        <f t="shared" si="21"/>
        <v>41</v>
      </c>
      <c r="Y20" s="1296">
        <f t="shared" si="21"/>
        <v>0</v>
      </c>
      <c r="Z20" s="1062">
        <f t="shared" si="21"/>
        <v>5</v>
      </c>
      <c r="AA20" s="830">
        <f>AA21+AA26+AA29+AA33+AA37+AA45+AA50</f>
        <v>0</v>
      </c>
      <c r="AB20" s="1295">
        <f t="shared" si="21"/>
        <v>9</v>
      </c>
      <c r="AC20" s="1296">
        <f t="shared" si="21"/>
        <v>38</v>
      </c>
      <c r="AD20" s="1297">
        <f t="shared" si="21"/>
        <v>25</v>
      </c>
      <c r="AE20" s="1062">
        <f t="shared" si="21"/>
        <v>129</v>
      </c>
      <c r="AF20" s="830">
        <f t="shared" si="21"/>
        <v>58</v>
      </c>
      <c r="AG20" s="1295">
        <f t="shared" si="21"/>
        <v>71</v>
      </c>
      <c r="AH20" s="1296">
        <f t="shared" si="21"/>
        <v>23</v>
      </c>
      <c r="AI20" s="1062">
        <f t="shared" si="21"/>
        <v>32</v>
      </c>
      <c r="AJ20" s="830">
        <f t="shared" si="21"/>
        <v>0</v>
      </c>
      <c r="AK20" s="1295">
        <f t="shared" si="21"/>
        <v>1</v>
      </c>
      <c r="AL20" s="1296">
        <f t="shared" si="21"/>
        <v>35</v>
      </c>
      <c r="AM20" s="1298">
        <f t="shared" si="21"/>
        <v>38</v>
      </c>
      <c r="AN20" s="106"/>
      <c r="AO20" s="106"/>
    </row>
    <row r="21" spans="1:41" s="107" customFormat="1" ht="21" customHeight="1">
      <c r="A21" s="1261"/>
      <c r="B21" s="4150" t="s">
        <v>885</v>
      </c>
      <c r="C21" s="4329"/>
      <c r="D21" s="1226"/>
      <c r="E21" s="474">
        <f t="shared" ref="E21:AM21" si="22">SUM(E22:E25)</f>
        <v>66</v>
      </c>
      <c r="F21" s="474">
        <f t="shared" si="22"/>
        <v>36</v>
      </c>
      <c r="G21" s="476">
        <f t="shared" si="22"/>
        <v>30</v>
      </c>
      <c r="H21" s="1300">
        <f t="shared" si="22"/>
        <v>5</v>
      </c>
      <c r="I21" s="1069">
        <f t="shared" si="22"/>
        <v>0</v>
      </c>
      <c r="J21" s="474">
        <f t="shared" si="22"/>
        <v>0</v>
      </c>
      <c r="K21" s="1301">
        <f t="shared" si="22"/>
        <v>0</v>
      </c>
      <c r="L21" s="475">
        <f t="shared" si="22"/>
        <v>4</v>
      </c>
      <c r="M21" s="1069">
        <f t="shared" si="22"/>
        <v>1</v>
      </c>
      <c r="N21" s="474">
        <f t="shared" si="22"/>
        <v>0</v>
      </c>
      <c r="O21" s="1301">
        <f t="shared" si="22"/>
        <v>0</v>
      </c>
      <c r="P21" s="475">
        <f t="shared" si="22"/>
        <v>0</v>
      </c>
      <c r="Q21" s="1069">
        <f t="shared" si="22"/>
        <v>0</v>
      </c>
      <c r="R21" s="474">
        <f t="shared" si="22"/>
        <v>23</v>
      </c>
      <c r="S21" s="1301">
        <f t="shared" si="22"/>
        <v>19</v>
      </c>
      <c r="T21" s="1066"/>
      <c r="U21" s="475">
        <f t="shared" si="22"/>
        <v>0</v>
      </c>
      <c r="V21" s="1069">
        <f t="shared" si="22"/>
        <v>0</v>
      </c>
      <c r="W21" s="474">
        <f t="shared" si="22"/>
        <v>0</v>
      </c>
      <c r="X21" s="1301">
        <f t="shared" si="22"/>
        <v>4</v>
      </c>
      <c r="Y21" s="475">
        <f t="shared" si="22"/>
        <v>0</v>
      </c>
      <c r="Z21" s="1069">
        <f t="shared" si="22"/>
        <v>1</v>
      </c>
      <c r="AA21" s="474">
        <f t="shared" si="22"/>
        <v>0</v>
      </c>
      <c r="AB21" s="1301">
        <f t="shared" si="22"/>
        <v>2</v>
      </c>
      <c r="AC21" s="475">
        <f t="shared" si="22"/>
        <v>4</v>
      </c>
      <c r="AD21" s="1302">
        <f t="shared" si="22"/>
        <v>3</v>
      </c>
      <c r="AE21" s="1069">
        <f t="shared" si="22"/>
        <v>12</v>
      </c>
      <c r="AF21" s="474">
        <f t="shared" si="22"/>
        <v>4</v>
      </c>
      <c r="AG21" s="1301">
        <f t="shared" si="22"/>
        <v>8</v>
      </c>
      <c r="AH21" s="475">
        <f t="shared" si="22"/>
        <v>3</v>
      </c>
      <c r="AI21" s="1069">
        <f t="shared" si="22"/>
        <v>1</v>
      </c>
      <c r="AJ21" s="474">
        <f t="shared" si="22"/>
        <v>0</v>
      </c>
      <c r="AK21" s="1301">
        <f t="shared" si="22"/>
        <v>0</v>
      </c>
      <c r="AL21" s="475">
        <f t="shared" si="22"/>
        <v>1</v>
      </c>
      <c r="AM21" s="1128">
        <f t="shared" si="22"/>
        <v>7</v>
      </c>
      <c r="AN21" s="106"/>
      <c r="AO21" s="106"/>
    </row>
    <row r="22" spans="1:41" ht="21" customHeight="1">
      <c r="A22" s="1235"/>
      <c r="B22" s="1236"/>
      <c r="C22" s="274" t="s">
        <v>1123</v>
      </c>
      <c r="D22" s="1237"/>
      <c r="E22" s="414">
        <f>F22+G22</f>
        <v>24</v>
      </c>
      <c r="F22" s="414">
        <f t="shared" ref="F22:G25" si="23">H22+J22+L22+N22+P22+R22+U22+W22+Y22+AA22+AC22</f>
        <v>13</v>
      </c>
      <c r="G22" s="1064">
        <f t="shared" si="23"/>
        <v>11</v>
      </c>
      <c r="H22" s="1082">
        <v>1</v>
      </c>
      <c r="I22" s="501">
        <v>0</v>
      </c>
      <c r="J22" s="414">
        <v>0</v>
      </c>
      <c r="K22" s="415">
        <v>0</v>
      </c>
      <c r="L22" s="412">
        <v>1</v>
      </c>
      <c r="M22" s="501">
        <v>0</v>
      </c>
      <c r="N22" s="414">
        <v>0</v>
      </c>
      <c r="O22" s="415">
        <v>0</v>
      </c>
      <c r="P22" s="412">
        <v>0</v>
      </c>
      <c r="Q22" s="501">
        <v>0</v>
      </c>
      <c r="R22" s="414">
        <v>10</v>
      </c>
      <c r="S22" s="415">
        <v>9</v>
      </c>
      <c r="T22" s="501"/>
      <c r="U22" s="412">
        <v>0</v>
      </c>
      <c r="V22" s="501">
        <v>0</v>
      </c>
      <c r="W22" s="414">
        <v>0</v>
      </c>
      <c r="X22" s="415">
        <v>1</v>
      </c>
      <c r="Y22" s="412">
        <v>0</v>
      </c>
      <c r="Z22" s="501">
        <v>0</v>
      </c>
      <c r="AA22" s="414">
        <v>0</v>
      </c>
      <c r="AB22" s="415">
        <v>0</v>
      </c>
      <c r="AC22" s="412">
        <v>1</v>
      </c>
      <c r="AD22" s="1287">
        <v>1</v>
      </c>
      <c r="AE22" s="501">
        <f>AF22+AG22</f>
        <v>2</v>
      </c>
      <c r="AF22" s="414">
        <f t="shared" ref="AF22:AG25" si="24">AH22+AJ22+AL22</f>
        <v>2</v>
      </c>
      <c r="AG22" s="415">
        <f t="shared" si="24"/>
        <v>0</v>
      </c>
      <c r="AH22" s="412">
        <v>2</v>
      </c>
      <c r="AI22" s="501">
        <v>0</v>
      </c>
      <c r="AJ22" s="414">
        <v>0</v>
      </c>
      <c r="AK22" s="415">
        <v>0</v>
      </c>
      <c r="AL22" s="412">
        <v>0</v>
      </c>
      <c r="AM22" s="375">
        <v>0</v>
      </c>
      <c r="AN22" s="108"/>
      <c r="AO22" s="108"/>
    </row>
    <row r="23" spans="1:41" ht="21" customHeight="1">
      <c r="A23" s="1235"/>
      <c r="B23" s="1236"/>
      <c r="C23" s="274" t="s">
        <v>1554</v>
      </c>
      <c r="D23" s="1237"/>
      <c r="E23" s="414">
        <f>F23+G23</f>
        <v>7</v>
      </c>
      <c r="F23" s="414">
        <f t="shared" si="23"/>
        <v>4</v>
      </c>
      <c r="G23" s="1064">
        <f t="shared" si="23"/>
        <v>3</v>
      </c>
      <c r="H23" s="1082">
        <v>1</v>
      </c>
      <c r="I23" s="501">
        <v>0</v>
      </c>
      <c r="J23" s="414">
        <v>0</v>
      </c>
      <c r="K23" s="415">
        <v>0</v>
      </c>
      <c r="L23" s="412">
        <v>1</v>
      </c>
      <c r="M23" s="501">
        <v>0</v>
      </c>
      <c r="N23" s="414">
        <v>0</v>
      </c>
      <c r="O23" s="415">
        <v>0</v>
      </c>
      <c r="P23" s="412">
        <v>0</v>
      </c>
      <c r="Q23" s="501">
        <v>0</v>
      </c>
      <c r="R23" s="414">
        <v>2</v>
      </c>
      <c r="S23" s="415">
        <v>2</v>
      </c>
      <c r="T23" s="501"/>
      <c r="U23" s="412">
        <v>0</v>
      </c>
      <c r="V23" s="501">
        <v>0</v>
      </c>
      <c r="W23" s="414">
        <v>0</v>
      </c>
      <c r="X23" s="415">
        <v>1</v>
      </c>
      <c r="Y23" s="412">
        <v>0</v>
      </c>
      <c r="Z23" s="501">
        <v>0</v>
      </c>
      <c r="AA23" s="414">
        <v>0</v>
      </c>
      <c r="AB23" s="415">
        <v>0</v>
      </c>
      <c r="AC23" s="412">
        <v>0</v>
      </c>
      <c r="AD23" s="1287">
        <v>0</v>
      </c>
      <c r="AE23" s="501">
        <f>AF23+AG23</f>
        <v>2</v>
      </c>
      <c r="AF23" s="414">
        <f t="shared" si="24"/>
        <v>1</v>
      </c>
      <c r="AG23" s="415">
        <f t="shared" si="24"/>
        <v>1</v>
      </c>
      <c r="AH23" s="412">
        <v>0</v>
      </c>
      <c r="AI23" s="501">
        <v>0</v>
      </c>
      <c r="AJ23" s="414">
        <v>0</v>
      </c>
      <c r="AK23" s="415">
        <v>0</v>
      </c>
      <c r="AL23" s="412">
        <v>1</v>
      </c>
      <c r="AM23" s="375">
        <v>1</v>
      </c>
      <c r="AN23" s="108"/>
      <c r="AO23" s="108"/>
    </row>
    <row r="24" spans="1:41" ht="21" customHeight="1">
      <c r="A24" s="1235"/>
      <c r="B24" s="1236"/>
      <c r="C24" s="274" t="s">
        <v>1558</v>
      </c>
      <c r="D24" s="1237"/>
      <c r="E24" s="414">
        <f>F24+G24</f>
        <v>13</v>
      </c>
      <c r="F24" s="414">
        <f t="shared" si="23"/>
        <v>7</v>
      </c>
      <c r="G24" s="1064">
        <f t="shared" si="23"/>
        <v>6</v>
      </c>
      <c r="H24" s="1082">
        <v>1</v>
      </c>
      <c r="I24" s="501">
        <v>0</v>
      </c>
      <c r="J24" s="414">
        <v>0</v>
      </c>
      <c r="K24" s="415">
        <v>0</v>
      </c>
      <c r="L24" s="412">
        <v>0</v>
      </c>
      <c r="M24" s="501">
        <v>1</v>
      </c>
      <c r="N24" s="414">
        <v>0</v>
      </c>
      <c r="O24" s="415">
        <v>0</v>
      </c>
      <c r="P24" s="412">
        <v>0</v>
      </c>
      <c r="Q24" s="501">
        <v>0</v>
      </c>
      <c r="R24" s="414">
        <v>6</v>
      </c>
      <c r="S24" s="415">
        <v>2</v>
      </c>
      <c r="T24" s="501"/>
      <c r="U24" s="412">
        <v>0</v>
      </c>
      <c r="V24" s="501">
        <v>0</v>
      </c>
      <c r="W24" s="414">
        <v>0</v>
      </c>
      <c r="X24" s="415">
        <v>1</v>
      </c>
      <c r="Y24" s="412">
        <v>0</v>
      </c>
      <c r="Z24" s="501">
        <v>0</v>
      </c>
      <c r="AA24" s="414">
        <v>0</v>
      </c>
      <c r="AB24" s="415">
        <v>1</v>
      </c>
      <c r="AC24" s="412">
        <v>0</v>
      </c>
      <c r="AD24" s="1287">
        <v>1</v>
      </c>
      <c r="AE24" s="501">
        <f>AF24+AG24</f>
        <v>4</v>
      </c>
      <c r="AF24" s="414">
        <f t="shared" si="24"/>
        <v>0</v>
      </c>
      <c r="AG24" s="415">
        <f t="shared" si="24"/>
        <v>4</v>
      </c>
      <c r="AH24" s="412">
        <v>0</v>
      </c>
      <c r="AI24" s="501">
        <v>1</v>
      </c>
      <c r="AJ24" s="414">
        <v>0</v>
      </c>
      <c r="AK24" s="415">
        <v>0</v>
      </c>
      <c r="AL24" s="412">
        <v>0</v>
      </c>
      <c r="AM24" s="375">
        <v>3</v>
      </c>
      <c r="AN24" s="108"/>
      <c r="AO24" s="108"/>
    </row>
    <row r="25" spans="1:41" ht="21" customHeight="1">
      <c r="A25" s="1235"/>
      <c r="B25" s="1236"/>
      <c r="C25" s="274" t="s">
        <v>930</v>
      </c>
      <c r="D25" s="1237"/>
      <c r="E25" s="414">
        <f>F25+G25</f>
        <v>22</v>
      </c>
      <c r="F25" s="414">
        <f t="shared" si="23"/>
        <v>12</v>
      </c>
      <c r="G25" s="1064">
        <f t="shared" si="23"/>
        <v>10</v>
      </c>
      <c r="H25" s="1082">
        <v>2</v>
      </c>
      <c r="I25" s="501">
        <v>0</v>
      </c>
      <c r="J25" s="414">
        <v>0</v>
      </c>
      <c r="K25" s="415">
        <v>0</v>
      </c>
      <c r="L25" s="412">
        <v>2</v>
      </c>
      <c r="M25" s="501">
        <v>0</v>
      </c>
      <c r="N25" s="414">
        <v>0</v>
      </c>
      <c r="O25" s="415">
        <v>0</v>
      </c>
      <c r="P25" s="412">
        <v>0</v>
      </c>
      <c r="Q25" s="501">
        <v>0</v>
      </c>
      <c r="R25" s="414">
        <v>5</v>
      </c>
      <c r="S25" s="415">
        <v>6</v>
      </c>
      <c r="T25" s="501"/>
      <c r="U25" s="412">
        <v>0</v>
      </c>
      <c r="V25" s="501">
        <v>0</v>
      </c>
      <c r="W25" s="414">
        <v>0</v>
      </c>
      <c r="X25" s="415">
        <v>1</v>
      </c>
      <c r="Y25" s="412">
        <v>0</v>
      </c>
      <c r="Z25" s="501">
        <v>1</v>
      </c>
      <c r="AA25" s="414">
        <v>0</v>
      </c>
      <c r="AB25" s="415">
        <v>1</v>
      </c>
      <c r="AC25" s="412">
        <v>3</v>
      </c>
      <c r="AD25" s="1287">
        <v>1</v>
      </c>
      <c r="AE25" s="501">
        <f>AF25+AG25</f>
        <v>4</v>
      </c>
      <c r="AF25" s="414">
        <f t="shared" si="24"/>
        <v>1</v>
      </c>
      <c r="AG25" s="415">
        <f t="shared" si="24"/>
        <v>3</v>
      </c>
      <c r="AH25" s="412">
        <v>1</v>
      </c>
      <c r="AI25" s="501">
        <v>0</v>
      </c>
      <c r="AJ25" s="414">
        <v>0</v>
      </c>
      <c r="AK25" s="415">
        <v>0</v>
      </c>
      <c r="AL25" s="412">
        <v>0</v>
      </c>
      <c r="AM25" s="375">
        <v>3</v>
      </c>
      <c r="AN25" s="108"/>
      <c r="AO25" s="108"/>
    </row>
    <row r="26" spans="1:41" s="107" customFormat="1" ht="21" customHeight="1">
      <c r="A26" s="1261"/>
      <c r="B26" s="4150" t="s">
        <v>1629</v>
      </c>
      <c r="C26" s="4329"/>
      <c r="D26" s="1226"/>
      <c r="E26" s="474">
        <f t="shared" ref="E26:AM26" si="25">SUM(E27:E28)</f>
        <v>42</v>
      </c>
      <c r="F26" s="474">
        <f t="shared" si="25"/>
        <v>30</v>
      </c>
      <c r="G26" s="476">
        <f t="shared" si="25"/>
        <v>12</v>
      </c>
      <c r="H26" s="1300">
        <f t="shared" si="25"/>
        <v>3</v>
      </c>
      <c r="I26" s="1069">
        <f t="shared" si="25"/>
        <v>0</v>
      </c>
      <c r="J26" s="474">
        <f t="shared" si="25"/>
        <v>0</v>
      </c>
      <c r="K26" s="1301">
        <f t="shared" si="25"/>
        <v>0</v>
      </c>
      <c r="L26" s="475">
        <f t="shared" si="25"/>
        <v>3</v>
      </c>
      <c r="M26" s="1069">
        <f t="shared" si="25"/>
        <v>0</v>
      </c>
      <c r="N26" s="474">
        <f t="shared" si="25"/>
        <v>0</v>
      </c>
      <c r="O26" s="1301">
        <f t="shared" si="25"/>
        <v>0</v>
      </c>
      <c r="P26" s="475">
        <f t="shared" si="25"/>
        <v>0</v>
      </c>
      <c r="Q26" s="1069">
        <f t="shared" si="25"/>
        <v>0</v>
      </c>
      <c r="R26" s="474">
        <f t="shared" si="25"/>
        <v>20</v>
      </c>
      <c r="S26" s="1301">
        <f t="shared" si="25"/>
        <v>7</v>
      </c>
      <c r="T26" s="1066"/>
      <c r="U26" s="475">
        <f t="shared" si="25"/>
        <v>0</v>
      </c>
      <c r="V26" s="1069">
        <f t="shared" si="25"/>
        <v>0</v>
      </c>
      <c r="W26" s="474">
        <f t="shared" si="25"/>
        <v>0</v>
      </c>
      <c r="X26" s="1301">
        <f t="shared" si="25"/>
        <v>3</v>
      </c>
      <c r="Y26" s="475">
        <f t="shared" si="25"/>
        <v>0</v>
      </c>
      <c r="Z26" s="1069">
        <f t="shared" si="25"/>
        <v>0</v>
      </c>
      <c r="AA26" s="474">
        <f t="shared" si="25"/>
        <v>0</v>
      </c>
      <c r="AB26" s="1301">
        <f t="shared" si="25"/>
        <v>0</v>
      </c>
      <c r="AC26" s="475">
        <f t="shared" si="25"/>
        <v>4</v>
      </c>
      <c r="AD26" s="1302">
        <f t="shared" si="25"/>
        <v>2</v>
      </c>
      <c r="AE26" s="1069">
        <f t="shared" si="25"/>
        <v>13</v>
      </c>
      <c r="AF26" s="474">
        <f t="shared" si="25"/>
        <v>7</v>
      </c>
      <c r="AG26" s="1301">
        <f t="shared" si="25"/>
        <v>6</v>
      </c>
      <c r="AH26" s="475">
        <f t="shared" si="25"/>
        <v>3</v>
      </c>
      <c r="AI26" s="1069">
        <f t="shared" si="25"/>
        <v>1</v>
      </c>
      <c r="AJ26" s="474">
        <f t="shared" si="25"/>
        <v>0</v>
      </c>
      <c r="AK26" s="1301">
        <f t="shared" si="25"/>
        <v>0</v>
      </c>
      <c r="AL26" s="475">
        <f t="shared" si="25"/>
        <v>4</v>
      </c>
      <c r="AM26" s="1128">
        <f t="shared" si="25"/>
        <v>5</v>
      </c>
      <c r="AN26" s="106"/>
      <c r="AO26" s="106"/>
    </row>
    <row r="27" spans="1:41" ht="21" customHeight="1">
      <c r="A27" s="1235"/>
      <c r="B27" s="1236"/>
      <c r="C27" s="274" t="s">
        <v>1561</v>
      </c>
      <c r="D27" s="1237"/>
      <c r="E27" s="414">
        <f>F27+G27</f>
        <v>17</v>
      </c>
      <c r="F27" s="414">
        <f>H27+J27+L27+N27+P27+R27+U27+W27+Y27+AA27+AC27</f>
        <v>15</v>
      </c>
      <c r="G27" s="1064">
        <f>I27+K27+M27+O27+Q27+S27+V27+X27+Z27+AB27+AD27</f>
        <v>2</v>
      </c>
      <c r="H27" s="1082">
        <v>1</v>
      </c>
      <c r="I27" s="501">
        <v>0</v>
      </c>
      <c r="J27" s="414">
        <v>0</v>
      </c>
      <c r="K27" s="415">
        <v>0</v>
      </c>
      <c r="L27" s="412">
        <v>1</v>
      </c>
      <c r="M27" s="501">
        <v>0</v>
      </c>
      <c r="N27" s="414">
        <v>0</v>
      </c>
      <c r="O27" s="415">
        <v>0</v>
      </c>
      <c r="P27" s="412">
        <v>0</v>
      </c>
      <c r="Q27" s="501">
        <v>0</v>
      </c>
      <c r="R27" s="414">
        <v>11</v>
      </c>
      <c r="S27" s="415">
        <v>1</v>
      </c>
      <c r="T27" s="501"/>
      <c r="U27" s="412">
        <v>0</v>
      </c>
      <c r="V27" s="501">
        <v>0</v>
      </c>
      <c r="W27" s="414">
        <v>0</v>
      </c>
      <c r="X27" s="415">
        <v>1</v>
      </c>
      <c r="Y27" s="412">
        <v>0</v>
      </c>
      <c r="Z27" s="501">
        <v>0</v>
      </c>
      <c r="AA27" s="414">
        <v>0</v>
      </c>
      <c r="AB27" s="415">
        <v>0</v>
      </c>
      <c r="AC27" s="412">
        <v>2</v>
      </c>
      <c r="AD27" s="1287">
        <v>0</v>
      </c>
      <c r="AE27" s="501">
        <f>AF27+AG27</f>
        <v>7</v>
      </c>
      <c r="AF27" s="414">
        <f>AH27+AJ27+AL27</f>
        <v>5</v>
      </c>
      <c r="AG27" s="415">
        <f>AI27+AK27+AM27</f>
        <v>2</v>
      </c>
      <c r="AH27" s="412">
        <v>1</v>
      </c>
      <c r="AI27" s="501">
        <v>1</v>
      </c>
      <c r="AJ27" s="414">
        <v>0</v>
      </c>
      <c r="AK27" s="415">
        <v>0</v>
      </c>
      <c r="AL27" s="412">
        <v>4</v>
      </c>
      <c r="AM27" s="375">
        <v>1</v>
      </c>
      <c r="AN27" s="108"/>
      <c r="AO27" s="108"/>
    </row>
    <row r="28" spans="1:41" ht="21" customHeight="1">
      <c r="A28" s="1235"/>
      <c r="B28" s="1236"/>
      <c r="C28" s="274" t="s">
        <v>1566</v>
      </c>
      <c r="D28" s="1237"/>
      <c r="E28" s="414">
        <f>F28+G28</f>
        <v>25</v>
      </c>
      <c r="F28" s="414">
        <f>H28+J28+L28+N28+P28+R28+U28+W28+Y28+AA28+AC28</f>
        <v>15</v>
      </c>
      <c r="G28" s="1064">
        <f>I28+K28+M28+O28+Q28+S28+V28+X28+Z28+AB28+AD28</f>
        <v>10</v>
      </c>
      <c r="H28" s="1082">
        <v>2</v>
      </c>
      <c r="I28" s="501">
        <v>0</v>
      </c>
      <c r="J28" s="414">
        <v>0</v>
      </c>
      <c r="K28" s="415">
        <v>0</v>
      </c>
      <c r="L28" s="412">
        <v>2</v>
      </c>
      <c r="M28" s="501">
        <v>0</v>
      </c>
      <c r="N28" s="414">
        <v>0</v>
      </c>
      <c r="O28" s="415">
        <v>0</v>
      </c>
      <c r="P28" s="412">
        <v>0</v>
      </c>
      <c r="Q28" s="501">
        <v>0</v>
      </c>
      <c r="R28" s="414">
        <v>9</v>
      </c>
      <c r="S28" s="415">
        <v>6</v>
      </c>
      <c r="T28" s="501"/>
      <c r="U28" s="412">
        <v>0</v>
      </c>
      <c r="V28" s="501">
        <v>0</v>
      </c>
      <c r="W28" s="414">
        <v>0</v>
      </c>
      <c r="X28" s="415">
        <v>2</v>
      </c>
      <c r="Y28" s="412">
        <v>0</v>
      </c>
      <c r="Z28" s="501">
        <v>0</v>
      </c>
      <c r="AA28" s="414">
        <v>0</v>
      </c>
      <c r="AB28" s="415">
        <v>0</v>
      </c>
      <c r="AC28" s="412">
        <v>2</v>
      </c>
      <c r="AD28" s="1287">
        <v>2</v>
      </c>
      <c r="AE28" s="501">
        <f>AF28+AG28</f>
        <v>6</v>
      </c>
      <c r="AF28" s="414">
        <f>AH28+AJ28+AL28</f>
        <v>2</v>
      </c>
      <c r="AG28" s="415">
        <f>AI28+AK28+AM28</f>
        <v>4</v>
      </c>
      <c r="AH28" s="412">
        <v>2</v>
      </c>
      <c r="AI28" s="501">
        <v>0</v>
      </c>
      <c r="AJ28" s="414">
        <v>0</v>
      </c>
      <c r="AK28" s="415">
        <v>0</v>
      </c>
      <c r="AL28" s="412">
        <v>0</v>
      </c>
      <c r="AM28" s="375">
        <v>4</v>
      </c>
      <c r="AN28" s="108"/>
      <c r="AO28" s="108"/>
    </row>
    <row r="29" spans="1:41" s="107" customFormat="1" ht="21" customHeight="1">
      <c r="A29" s="1261"/>
      <c r="B29" s="4150" t="s">
        <v>1633</v>
      </c>
      <c r="C29" s="4329"/>
      <c r="D29" s="1226"/>
      <c r="E29" s="474">
        <f t="shared" ref="E29:AM29" si="26">SUM(E30:E32)</f>
        <v>73</v>
      </c>
      <c r="F29" s="474">
        <f t="shared" si="26"/>
        <v>43</v>
      </c>
      <c r="G29" s="476">
        <f t="shared" si="26"/>
        <v>30</v>
      </c>
      <c r="H29" s="1300">
        <f t="shared" si="26"/>
        <v>4</v>
      </c>
      <c r="I29" s="1069">
        <f t="shared" si="26"/>
        <v>0</v>
      </c>
      <c r="J29" s="474">
        <f t="shared" si="26"/>
        <v>0</v>
      </c>
      <c r="K29" s="1301">
        <f t="shared" si="26"/>
        <v>0</v>
      </c>
      <c r="L29" s="475">
        <f t="shared" si="26"/>
        <v>4</v>
      </c>
      <c r="M29" s="1069">
        <f t="shared" si="26"/>
        <v>0</v>
      </c>
      <c r="N29" s="474">
        <f t="shared" si="26"/>
        <v>0</v>
      </c>
      <c r="O29" s="1301">
        <f t="shared" si="26"/>
        <v>0</v>
      </c>
      <c r="P29" s="475">
        <f t="shared" si="26"/>
        <v>0</v>
      </c>
      <c r="Q29" s="1069">
        <f t="shared" si="26"/>
        <v>0</v>
      </c>
      <c r="R29" s="474">
        <f t="shared" si="26"/>
        <v>28</v>
      </c>
      <c r="S29" s="1301">
        <f t="shared" si="26"/>
        <v>22</v>
      </c>
      <c r="T29" s="1066"/>
      <c r="U29" s="475">
        <f t="shared" si="26"/>
        <v>0</v>
      </c>
      <c r="V29" s="1069">
        <f t="shared" si="26"/>
        <v>0</v>
      </c>
      <c r="W29" s="474">
        <f t="shared" si="26"/>
        <v>0</v>
      </c>
      <c r="X29" s="1301">
        <f t="shared" si="26"/>
        <v>4</v>
      </c>
      <c r="Y29" s="475">
        <f t="shared" si="26"/>
        <v>0</v>
      </c>
      <c r="Z29" s="1069">
        <f t="shared" si="26"/>
        <v>0</v>
      </c>
      <c r="AA29" s="474">
        <f t="shared" si="26"/>
        <v>0</v>
      </c>
      <c r="AB29" s="1301">
        <f t="shared" si="26"/>
        <v>2</v>
      </c>
      <c r="AC29" s="475">
        <f t="shared" si="26"/>
        <v>7</v>
      </c>
      <c r="AD29" s="1302">
        <f t="shared" si="26"/>
        <v>2</v>
      </c>
      <c r="AE29" s="1069">
        <f t="shared" si="26"/>
        <v>17</v>
      </c>
      <c r="AF29" s="474">
        <f t="shared" si="26"/>
        <v>8</v>
      </c>
      <c r="AG29" s="1301">
        <f t="shared" si="26"/>
        <v>9</v>
      </c>
      <c r="AH29" s="475">
        <f t="shared" si="26"/>
        <v>1</v>
      </c>
      <c r="AI29" s="1069">
        <f t="shared" si="26"/>
        <v>5</v>
      </c>
      <c r="AJ29" s="474">
        <f t="shared" si="26"/>
        <v>0</v>
      </c>
      <c r="AK29" s="1301">
        <f t="shared" si="26"/>
        <v>0</v>
      </c>
      <c r="AL29" s="475">
        <f t="shared" si="26"/>
        <v>7</v>
      </c>
      <c r="AM29" s="1128">
        <f t="shared" si="26"/>
        <v>4</v>
      </c>
      <c r="AN29" s="106"/>
      <c r="AO29" s="106"/>
    </row>
    <row r="30" spans="1:41" ht="21" customHeight="1">
      <c r="A30" s="1235"/>
      <c r="B30" s="1236"/>
      <c r="C30" s="274" t="s">
        <v>358</v>
      </c>
      <c r="D30" s="1237"/>
      <c r="E30" s="414">
        <f>F30+G30</f>
        <v>38</v>
      </c>
      <c r="F30" s="414">
        <f t="shared" ref="F30:G32" si="27">H30+J30+L30+N30+P30+R30+U30+W30+Y30+AA30+AC30</f>
        <v>24</v>
      </c>
      <c r="G30" s="1064">
        <f t="shared" si="27"/>
        <v>14</v>
      </c>
      <c r="H30" s="1082">
        <v>2</v>
      </c>
      <c r="I30" s="501">
        <v>0</v>
      </c>
      <c r="J30" s="414">
        <v>0</v>
      </c>
      <c r="K30" s="415">
        <v>0</v>
      </c>
      <c r="L30" s="412">
        <v>2</v>
      </c>
      <c r="M30" s="501">
        <v>0</v>
      </c>
      <c r="N30" s="414">
        <v>0</v>
      </c>
      <c r="O30" s="415">
        <v>0</v>
      </c>
      <c r="P30" s="412">
        <v>0</v>
      </c>
      <c r="Q30" s="501">
        <v>0</v>
      </c>
      <c r="R30" s="414">
        <v>15</v>
      </c>
      <c r="S30" s="415">
        <v>11</v>
      </c>
      <c r="T30" s="501">
        <v>0</v>
      </c>
      <c r="U30" s="412">
        <v>0</v>
      </c>
      <c r="V30" s="501">
        <v>0</v>
      </c>
      <c r="W30" s="414">
        <v>0</v>
      </c>
      <c r="X30" s="415">
        <v>2</v>
      </c>
      <c r="Y30" s="412">
        <v>0</v>
      </c>
      <c r="Z30" s="501">
        <v>0</v>
      </c>
      <c r="AA30" s="414">
        <v>0</v>
      </c>
      <c r="AB30" s="415">
        <v>0</v>
      </c>
      <c r="AC30" s="412">
        <v>5</v>
      </c>
      <c r="AD30" s="1287">
        <v>1</v>
      </c>
      <c r="AE30" s="501">
        <f>AF30+AG30</f>
        <v>5</v>
      </c>
      <c r="AF30" s="414">
        <f>AH30+AJ30+AL30</f>
        <v>3</v>
      </c>
      <c r="AG30" s="415">
        <f t="shared" ref="AF30:AG32" si="28">AI30+AK30+AM30</f>
        <v>2</v>
      </c>
      <c r="AH30" s="404">
        <v>1</v>
      </c>
      <c r="AI30" s="411">
        <v>2</v>
      </c>
      <c r="AJ30" s="404">
        <v>0</v>
      </c>
      <c r="AK30" s="411">
        <v>0</v>
      </c>
      <c r="AL30" s="404">
        <v>2</v>
      </c>
      <c r="AM30" s="375">
        <v>0</v>
      </c>
      <c r="AN30" s="108"/>
      <c r="AO30" s="108"/>
    </row>
    <row r="31" spans="1:41" ht="21" customHeight="1">
      <c r="A31" s="1235"/>
      <c r="B31" s="1236"/>
      <c r="C31" s="274" t="s">
        <v>1570</v>
      </c>
      <c r="D31" s="1237"/>
      <c r="E31" s="414">
        <f>F31+G31</f>
        <v>16</v>
      </c>
      <c r="F31" s="414">
        <f t="shared" si="27"/>
        <v>8</v>
      </c>
      <c r="G31" s="1064">
        <f t="shared" si="27"/>
        <v>8</v>
      </c>
      <c r="H31" s="1082">
        <v>1</v>
      </c>
      <c r="I31" s="501">
        <v>0</v>
      </c>
      <c r="J31" s="414">
        <v>0</v>
      </c>
      <c r="K31" s="415">
        <v>0</v>
      </c>
      <c r="L31" s="412">
        <v>1</v>
      </c>
      <c r="M31" s="501">
        <v>0</v>
      </c>
      <c r="N31" s="414">
        <v>0</v>
      </c>
      <c r="O31" s="415">
        <v>0</v>
      </c>
      <c r="P31" s="412">
        <v>0</v>
      </c>
      <c r="Q31" s="501">
        <v>0</v>
      </c>
      <c r="R31" s="414">
        <v>6</v>
      </c>
      <c r="S31" s="415">
        <v>5</v>
      </c>
      <c r="T31" s="501">
        <v>0</v>
      </c>
      <c r="U31" s="412">
        <v>0</v>
      </c>
      <c r="V31" s="501">
        <v>0</v>
      </c>
      <c r="W31" s="414">
        <v>0</v>
      </c>
      <c r="X31" s="415">
        <v>1</v>
      </c>
      <c r="Y31" s="412">
        <v>0</v>
      </c>
      <c r="Z31" s="501">
        <v>0</v>
      </c>
      <c r="AA31" s="414">
        <v>0</v>
      </c>
      <c r="AB31" s="415">
        <v>1</v>
      </c>
      <c r="AC31" s="412">
        <v>0</v>
      </c>
      <c r="AD31" s="1287">
        <v>1</v>
      </c>
      <c r="AE31" s="501">
        <f>AF31+AG31</f>
        <v>6</v>
      </c>
      <c r="AF31" s="414">
        <f t="shared" si="28"/>
        <v>4</v>
      </c>
      <c r="AG31" s="415">
        <f t="shared" si="28"/>
        <v>2</v>
      </c>
      <c r="AH31" s="412">
        <v>0</v>
      </c>
      <c r="AI31" s="411">
        <v>1</v>
      </c>
      <c r="AJ31" s="412">
        <v>0</v>
      </c>
      <c r="AK31" s="411">
        <v>0</v>
      </c>
      <c r="AL31" s="412">
        <v>4</v>
      </c>
      <c r="AM31" s="375">
        <v>1</v>
      </c>
      <c r="AN31" s="108"/>
      <c r="AO31" s="108"/>
    </row>
    <row r="32" spans="1:41" ht="21" customHeight="1">
      <c r="A32" s="1235"/>
      <c r="B32" s="1236"/>
      <c r="C32" s="274" t="s">
        <v>1572</v>
      </c>
      <c r="D32" s="1237"/>
      <c r="E32" s="414">
        <f>F32+G32</f>
        <v>19</v>
      </c>
      <c r="F32" s="414">
        <f t="shared" si="27"/>
        <v>11</v>
      </c>
      <c r="G32" s="1064">
        <f t="shared" si="27"/>
        <v>8</v>
      </c>
      <c r="H32" s="1082">
        <v>1</v>
      </c>
      <c r="I32" s="501">
        <v>0</v>
      </c>
      <c r="J32" s="414">
        <v>0</v>
      </c>
      <c r="K32" s="415">
        <v>0</v>
      </c>
      <c r="L32" s="412">
        <v>1</v>
      </c>
      <c r="M32" s="501">
        <v>0</v>
      </c>
      <c r="N32" s="414">
        <v>0</v>
      </c>
      <c r="O32" s="415">
        <v>0</v>
      </c>
      <c r="P32" s="412">
        <v>0</v>
      </c>
      <c r="Q32" s="501">
        <v>0</v>
      </c>
      <c r="R32" s="414">
        <v>7</v>
      </c>
      <c r="S32" s="415">
        <v>6</v>
      </c>
      <c r="T32" s="501">
        <v>0</v>
      </c>
      <c r="U32" s="412">
        <v>0</v>
      </c>
      <c r="V32" s="501">
        <v>0</v>
      </c>
      <c r="W32" s="414">
        <v>0</v>
      </c>
      <c r="X32" s="415">
        <v>1</v>
      </c>
      <c r="Y32" s="412">
        <v>0</v>
      </c>
      <c r="Z32" s="501">
        <v>0</v>
      </c>
      <c r="AA32" s="414">
        <v>0</v>
      </c>
      <c r="AB32" s="415">
        <v>1</v>
      </c>
      <c r="AC32" s="412">
        <v>2</v>
      </c>
      <c r="AD32" s="1287">
        <v>0</v>
      </c>
      <c r="AE32" s="501">
        <f>AF32+AG32</f>
        <v>6</v>
      </c>
      <c r="AF32" s="414">
        <f t="shared" si="28"/>
        <v>1</v>
      </c>
      <c r="AG32" s="415">
        <f t="shared" si="28"/>
        <v>5</v>
      </c>
      <c r="AH32" s="638">
        <v>0</v>
      </c>
      <c r="AI32" s="411">
        <v>2</v>
      </c>
      <c r="AJ32" s="638">
        <v>0</v>
      </c>
      <c r="AK32" s="411">
        <v>0</v>
      </c>
      <c r="AL32" s="638">
        <v>1</v>
      </c>
      <c r="AM32" s="375">
        <v>3</v>
      </c>
      <c r="AN32" s="108"/>
      <c r="AO32" s="108"/>
    </row>
    <row r="33" spans="1:41" s="107" customFormat="1" ht="21" customHeight="1">
      <c r="A33" s="1261"/>
      <c r="B33" s="4150" t="s">
        <v>881</v>
      </c>
      <c r="C33" s="4329"/>
      <c r="D33" s="1226"/>
      <c r="E33" s="474">
        <f t="shared" ref="E33:AM33" si="29">SUM(E34:E36)</f>
        <v>73</v>
      </c>
      <c r="F33" s="474">
        <f t="shared" si="29"/>
        <v>39</v>
      </c>
      <c r="G33" s="476">
        <f t="shared" si="29"/>
        <v>34</v>
      </c>
      <c r="H33" s="1300">
        <f t="shared" si="29"/>
        <v>2</v>
      </c>
      <c r="I33" s="1069">
        <f t="shared" si="29"/>
        <v>1</v>
      </c>
      <c r="J33" s="474">
        <f t="shared" si="29"/>
        <v>0</v>
      </c>
      <c r="K33" s="1301">
        <f t="shared" si="29"/>
        <v>0</v>
      </c>
      <c r="L33" s="475">
        <f t="shared" si="29"/>
        <v>4</v>
      </c>
      <c r="M33" s="1069">
        <f t="shared" si="29"/>
        <v>0</v>
      </c>
      <c r="N33" s="474">
        <f t="shared" si="29"/>
        <v>0</v>
      </c>
      <c r="O33" s="1301">
        <f t="shared" si="29"/>
        <v>0</v>
      </c>
      <c r="P33" s="475">
        <f t="shared" si="29"/>
        <v>0</v>
      </c>
      <c r="Q33" s="1069">
        <f t="shared" si="29"/>
        <v>0</v>
      </c>
      <c r="R33" s="474">
        <f t="shared" si="29"/>
        <v>31</v>
      </c>
      <c r="S33" s="1301">
        <f t="shared" si="29"/>
        <v>26</v>
      </c>
      <c r="T33" s="1066"/>
      <c r="U33" s="475">
        <f t="shared" si="29"/>
        <v>0</v>
      </c>
      <c r="V33" s="1069">
        <f t="shared" si="29"/>
        <v>0</v>
      </c>
      <c r="W33" s="474">
        <f t="shared" si="29"/>
        <v>0</v>
      </c>
      <c r="X33" s="1301">
        <f t="shared" si="29"/>
        <v>3</v>
      </c>
      <c r="Y33" s="475">
        <f t="shared" si="29"/>
        <v>0</v>
      </c>
      <c r="Z33" s="1069">
        <f t="shared" si="29"/>
        <v>1</v>
      </c>
      <c r="AA33" s="474">
        <f t="shared" si="29"/>
        <v>0</v>
      </c>
      <c r="AB33" s="1301">
        <f t="shared" si="29"/>
        <v>1</v>
      </c>
      <c r="AC33" s="475">
        <f t="shared" si="29"/>
        <v>2</v>
      </c>
      <c r="AD33" s="1302">
        <f t="shared" si="29"/>
        <v>2</v>
      </c>
      <c r="AE33" s="1069">
        <f t="shared" si="29"/>
        <v>17</v>
      </c>
      <c r="AF33" s="474">
        <f t="shared" si="29"/>
        <v>7</v>
      </c>
      <c r="AG33" s="1301">
        <f t="shared" si="29"/>
        <v>10</v>
      </c>
      <c r="AH33" s="475">
        <f t="shared" si="29"/>
        <v>3</v>
      </c>
      <c r="AI33" s="1069">
        <f t="shared" si="29"/>
        <v>1</v>
      </c>
      <c r="AJ33" s="474">
        <f t="shared" si="29"/>
        <v>0</v>
      </c>
      <c r="AK33" s="1301">
        <f t="shared" si="29"/>
        <v>0</v>
      </c>
      <c r="AL33" s="475">
        <f t="shared" si="29"/>
        <v>4</v>
      </c>
      <c r="AM33" s="1128">
        <f t="shared" si="29"/>
        <v>9</v>
      </c>
      <c r="AN33" s="106"/>
      <c r="AO33" s="106"/>
    </row>
    <row r="34" spans="1:41" ht="21" customHeight="1">
      <c r="A34" s="1235"/>
      <c r="B34" s="1236"/>
      <c r="C34" s="274" t="s">
        <v>1580</v>
      </c>
      <c r="D34" s="1237"/>
      <c r="E34" s="414">
        <f>F34+G34</f>
        <v>25</v>
      </c>
      <c r="F34" s="414">
        <f t="shared" ref="F34:G36" si="30">H34+J34+L34+N34+P34+R34+U34+W34+Y34+AA34+AC34</f>
        <v>12</v>
      </c>
      <c r="G34" s="1064">
        <f t="shared" si="30"/>
        <v>13</v>
      </c>
      <c r="H34" s="1082">
        <v>1</v>
      </c>
      <c r="I34" s="501">
        <v>0</v>
      </c>
      <c r="J34" s="414">
        <v>0</v>
      </c>
      <c r="K34" s="415">
        <v>0</v>
      </c>
      <c r="L34" s="412">
        <v>1</v>
      </c>
      <c r="M34" s="501">
        <v>0</v>
      </c>
      <c r="N34" s="414">
        <v>0</v>
      </c>
      <c r="O34" s="415">
        <v>0</v>
      </c>
      <c r="P34" s="412">
        <v>0</v>
      </c>
      <c r="Q34" s="501">
        <v>0</v>
      </c>
      <c r="R34" s="414">
        <v>8</v>
      </c>
      <c r="S34" s="415">
        <v>10</v>
      </c>
      <c r="T34" s="501">
        <v>0</v>
      </c>
      <c r="U34" s="412">
        <v>0</v>
      </c>
      <c r="V34" s="501">
        <v>0</v>
      </c>
      <c r="W34" s="414">
        <v>0</v>
      </c>
      <c r="X34" s="415">
        <v>1</v>
      </c>
      <c r="Y34" s="412">
        <v>0</v>
      </c>
      <c r="Z34" s="501">
        <v>0</v>
      </c>
      <c r="AA34" s="414">
        <v>0</v>
      </c>
      <c r="AB34" s="415">
        <v>1</v>
      </c>
      <c r="AC34" s="412">
        <v>2</v>
      </c>
      <c r="AD34" s="1287">
        <v>1</v>
      </c>
      <c r="AE34" s="501">
        <f>AF34+AG34</f>
        <v>13</v>
      </c>
      <c r="AF34" s="414">
        <f t="shared" ref="AF34:AG36" si="31">AH34+AJ34+AL34</f>
        <v>3</v>
      </c>
      <c r="AG34" s="415">
        <f t="shared" si="31"/>
        <v>10</v>
      </c>
      <c r="AH34" s="412">
        <v>1</v>
      </c>
      <c r="AI34" s="501">
        <v>1</v>
      </c>
      <c r="AJ34" s="414">
        <v>0</v>
      </c>
      <c r="AK34" s="415">
        <v>0</v>
      </c>
      <c r="AL34" s="412">
        <v>2</v>
      </c>
      <c r="AM34" s="375">
        <v>9</v>
      </c>
      <c r="AN34" s="108"/>
      <c r="AO34" s="108"/>
    </row>
    <row r="35" spans="1:41" ht="21" customHeight="1">
      <c r="A35" s="1235"/>
      <c r="B35" s="1236"/>
      <c r="C35" s="274" t="s">
        <v>1475</v>
      </c>
      <c r="D35" s="1237"/>
      <c r="E35" s="414">
        <f>F35+G35</f>
        <v>23</v>
      </c>
      <c r="F35" s="414">
        <f t="shared" si="30"/>
        <v>11</v>
      </c>
      <c r="G35" s="1064">
        <f t="shared" si="30"/>
        <v>12</v>
      </c>
      <c r="H35" s="1082">
        <v>1</v>
      </c>
      <c r="I35" s="501">
        <v>0</v>
      </c>
      <c r="J35" s="414">
        <v>0</v>
      </c>
      <c r="K35" s="415">
        <v>0</v>
      </c>
      <c r="L35" s="412">
        <v>1</v>
      </c>
      <c r="M35" s="501">
        <v>0</v>
      </c>
      <c r="N35" s="414">
        <v>0</v>
      </c>
      <c r="O35" s="415">
        <v>0</v>
      </c>
      <c r="P35" s="412">
        <v>0</v>
      </c>
      <c r="Q35" s="501">
        <v>0</v>
      </c>
      <c r="R35" s="414">
        <v>9</v>
      </c>
      <c r="S35" s="415">
        <v>10</v>
      </c>
      <c r="T35" s="501">
        <v>0</v>
      </c>
      <c r="U35" s="412">
        <v>0</v>
      </c>
      <c r="V35" s="501">
        <v>0</v>
      </c>
      <c r="W35" s="414">
        <v>0</v>
      </c>
      <c r="X35" s="415">
        <v>1</v>
      </c>
      <c r="Y35" s="412">
        <v>0</v>
      </c>
      <c r="Z35" s="501">
        <v>0</v>
      </c>
      <c r="AA35" s="414">
        <v>0</v>
      </c>
      <c r="AB35" s="415">
        <v>0</v>
      </c>
      <c r="AC35" s="412">
        <v>0</v>
      </c>
      <c r="AD35" s="1287">
        <v>1</v>
      </c>
      <c r="AE35" s="501">
        <f>AF35+AG35</f>
        <v>3</v>
      </c>
      <c r="AF35" s="414">
        <f t="shared" si="31"/>
        <v>3</v>
      </c>
      <c r="AG35" s="415">
        <f t="shared" si="31"/>
        <v>0</v>
      </c>
      <c r="AH35" s="412">
        <v>1</v>
      </c>
      <c r="AI35" s="501">
        <v>0</v>
      </c>
      <c r="AJ35" s="414">
        <v>0</v>
      </c>
      <c r="AK35" s="415">
        <v>0</v>
      </c>
      <c r="AL35" s="412">
        <v>2</v>
      </c>
      <c r="AM35" s="375">
        <v>0</v>
      </c>
      <c r="AN35" s="108"/>
      <c r="AO35" s="108"/>
    </row>
    <row r="36" spans="1:41" ht="21" customHeight="1">
      <c r="A36" s="1235"/>
      <c r="B36" s="1236"/>
      <c r="C36" s="274" t="s">
        <v>1494</v>
      </c>
      <c r="D36" s="1237"/>
      <c r="E36" s="414">
        <f>F36+G36</f>
        <v>25</v>
      </c>
      <c r="F36" s="414">
        <f t="shared" si="30"/>
        <v>16</v>
      </c>
      <c r="G36" s="1064">
        <f t="shared" si="30"/>
        <v>9</v>
      </c>
      <c r="H36" s="1082">
        <v>0</v>
      </c>
      <c r="I36" s="501">
        <v>1</v>
      </c>
      <c r="J36" s="414">
        <v>0</v>
      </c>
      <c r="K36" s="415">
        <v>0</v>
      </c>
      <c r="L36" s="412">
        <v>2</v>
      </c>
      <c r="M36" s="501">
        <v>0</v>
      </c>
      <c r="N36" s="414">
        <v>0</v>
      </c>
      <c r="O36" s="415">
        <v>0</v>
      </c>
      <c r="P36" s="412">
        <v>0</v>
      </c>
      <c r="Q36" s="501">
        <v>0</v>
      </c>
      <c r="R36" s="414">
        <v>14</v>
      </c>
      <c r="S36" s="415">
        <v>6</v>
      </c>
      <c r="T36" s="501">
        <v>0</v>
      </c>
      <c r="U36" s="412">
        <v>0</v>
      </c>
      <c r="V36" s="501">
        <v>0</v>
      </c>
      <c r="W36" s="414">
        <v>0</v>
      </c>
      <c r="X36" s="415">
        <v>1</v>
      </c>
      <c r="Y36" s="412">
        <v>0</v>
      </c>
      <c r="Z36" s="501">
        <v>1</v>
      </c>
      <c r="AA36" s="414">
        <v>0</v>
      </c>
      <c r="AB36" s="415">
        <v>0</v>
      </c>
      <c r="AC36" s="412">
        <v>0</v>
      </c>
      <c r="AD36" s="1287">
        <v>0</v>
      </c>
      <c r="AE36" s="501">
        <f>AF36+AG36</f>
        <v>1</v>
      </c>
      <c r="AF36" s="414">
        <f t="shared" si="31"/>
        <v>1</v>
      </c>
      <c r="AG36" s="415">
        <f t="shared" si="31"/>
        <v>0</v>
      </c>
      <c r="AH36" s="412">
        <v>1</v>
      </c>
      <c r="AI36" s="501">
        <v>0</v>
      </c>
      <c r="AJ36" s="414">
        <v>0</v>
      </c>
      <c r="AK36" s="415">
        <v>0</v>
      </c>
      <c r="AL36" s="412">
        <v>0</v>
      </c>
      <c r="AM36" s="375">
        <v>0</v>
      </c>
      <c r="AN36" s="108"/>
      <c r="AO36" s="108"/>
    </row>
    <row r="37" spans="1:41" s="107" customFormat="1" ht="21" customHeight="1">
      <c r="A37" s="1261"/>
      <c r="B37" s="4150" t="s">
        <v>94</v>
      </c>
      <c r="C37" s="4329"/>
      <c r="D37" s="1226"/>
      <c r="E37" s="474">
        <f t="shared" ref="E37:AM37" si="32">SUM(E38:E44)</f>
        <v>246</v>
      </c>
      <c r="F37" s="474">
        <f t="shared" si="32"/>
        <v>135</v>
      </c>
      <c r="G37" s="476">
        <f t="shared" si="32"/>
        <v>111</v>
      </c>
      <c r="H37" s="1300">
        <f t="shared" si="32"/>
        <v>13</v>
      </c>
      <c r="I37" s="1069">
        <f t="shared" si="32"/>
        <v>0</v>
      </c>
      <c r="J37" s="474">
        <f t="shared" si="32"/>
        <v>0</v>
      </c>
      <c r="K37" s="1301">
        <f t="shared" si="32"/>
        <v>0</v>
      </c>
      <c r="L37" s="475">
        <f t="shared" si="32"/>
        <v>11</v>
      </c>
      <c r="M37" s="1069">
        <f t="shared" si="32"/>
        <v>3</v>
      </c>
      <c r="N37" s="474">
        <f t="shared" si="32"/>
        <v>0</v>
      </c>
      <c r="O37" s="1301">
        <f t="shared" si="32"/>
        <v>0</v>
      </c>
      <c r="P37" s="475">
        <f t="shared" si="32"/>
        <v>0</v>
      </c>
      <c r="Q37" s="1069">
        <f t="shared" si="32"/>
        <v>0</v>
      </c>
      <c r="R37" s="474">
        <f t="shared" si="32"/>
        <v>105</v>
      </c>
      <c r="S37" s="1301">
        <f t="shared" si="32"/>
        <v>80</v>
      </c>
      <c r="T37" s="1066"/>
      <c r="U37" s="475">
        <f t="shared" si="32"/>
        <v>0</v>
      </c>
      <c r="V37" s="1069">
        <f t="shared" si="32"/>
        <v>0</v>
      </c>
      <c r="W37" s="474">
        <f t="shared" si="32"/>
        <v>0</v>
      </c>
      <c r="X37" s="1301">
        <f t="shared" si="32"/>
        <v>13</v>
      </c>
      <c r="Y37" s="475">
        <f t="shared" si="32"/>
        <v>0</v>
      </c>
      <c r="Z37" s="1069">
        <f t="shared" si="32"/>
        <v>2</v>
      </c>
      <c r="AA37" s="474">
        <f t="shared" si="32"/>
        <v>0</v>
      </c>
      <c r="AB37" s="1301">
        <f t="shared" si="32"/>
        <v>4</v>
      </c>
      <c r="AC37" s="475">
        <f t="shared" si="32"/>
        <v>6</v>
      </c>
      <c r="AD37" s="1302">
        <f t="shared" si="32"/>
        <v>9</v>
      </c>
      <c r="AE37" s="1069">
        <f t="shared" si="32"/>
        <v>30</v>
      </c>
      <c r="AF37" s="474">
        <f t="shared" si="32"/>
        <v>10</v>
      </c>
      <c r="AG37" s="1301">
        <f t="shared" si="32"/>
        <v>20</v>
      </c>
      <c r="AH37" s="475">
        <f t="shared" si="32"/>
        <v>5</v>
      </c>
      <c r="AI37" s="1069">
        <f t="shared" si="32"/>
        <v>14</v>
      </c>
      <c r="AJ37" s="474">
        <f t="shared" si="32"/>
        <v>0</v>
      </c>
      <c r="AK37" s="1301">
        <f t="shared" si="32"/>
        <v>1</v>
      </c>
      <c r="AL37" s="475">
        <f t="shared" si="32"/>
        <v>5</v>
      </c>
      <c r="AM37" s="1128">
        <f t="shared" si="32"/>
        <v>5</v>
      </c>
      <c r="AN37" s="106"/>
      <c r="AO37" s="106"/>
    </row>
    <row r="38" spans="1:41" ht="21" customHeight="1">
      <c r="A38" s="1235"/>
      <c r="B38" s="1236"/>
      <c r="C38" s="274" t="s">
        <v>1587</v>
      </c>
      <c r="D38" s="1237"/>
      <c r="E38" s="414">
        <f t="shared" ref="E38:E44" si="33">F38+G38</f>
        <v>23</v>
      </c>
      <c r="F38" s="414">
        <f t="shared" ref="F38:G44" si="34">H38+J38+L38+N38+P38+R38+U38+W38+Y38+AA38+AC38</f>
        <v>14</v>
      </c>
      <c r="G38" s="1064">
        <f t="shared" si="34"/>
        <v>9</v>
      </c>
      <c r="H38" s="1082">
        <v>1</v>
      </c>
      <c r="I38" s="501">
        <v>0</v>
      </c>
      <c r="J38" s="414">
        <v>0</v>
      </c>
      <c r="K38" s="415">
        <v>0</v>
      </c>
      <c r="L38" s="412">
        <v>1</v>
      </c>
      <c r="M38" s="501">
        <v>0</v>
      </c>
      <c r="N38" s="414">
        <v>0</v>
      </c>
      <c r="O38" s="415">
        <v>0</v>
      </c>
      <c r="P38" s="412">
        <v>0</v>
      </c>
      <c r="Q38" s="501">
        <v>0</v>
      </c>
      <c r="R38" s="414">
        <v>11</v>
      </c>
      <c r="S38" s="415">
        <v>7</v>
      </c>
      <c r="T38" s="501"/>
      <c r="U38" s="412">
        <v>0</v>
      </c>
      <c r="V38" s="501">
        <v>0</v>
      </c>
      <c r="W38" s="414">
        <v>0</v>
      </c>
      <c r="X38" s="415">
        <v>1</v>
      </c>
      <c r="Y38" s="412">
        <v>0</v>
      </c>
      <c r="Z38" s="501">
        <v>0</v>
      </c>
      <c r="AA38" s="414">
        <v>0</v>
      </c>
      <c r="AB38" s="415">
        <v>0</v>
      </c>
      <c r="AC38" s="412">
        <v>1</v>
      </c>
      <c r="AD38" s="1287">
        <v>1</v>
      </c>
      <c r="AE38" s="501">
        <f t="shared" ref="AE38:AE44" si="35">AF38+AG38</f>
        <v>4</v>
      </c>
      <c r="AF38" s="414">
        <f t="shared" ref="AF38:AG44" si="36">AH38+AJ38+AL38</f>
        <v>2</v>
      </c>
      <c r="AG38" s="415">
        <f t="shared" si="36"/>
        <v>2</v>
      </c>
      <c r="AH38" s="412">
        <v>1</v>
      </c>
      <c r="AI38" s="501">
        <v>1</v>
      </c>
      <c r="AJ38" s="414">
        <v>0</v>
      </c>
      <c r="AK38" s="415">
        <v>0</v>
      </c>
      <c r="AL38" s="412">
        <v>1</v>
      </c>
      <c r="AM38" s="375">
        <v>1</v>
      </c>
      <c r="AN38" s="108"/>
      <c r="AO38" s="108"/>
    </row>
    <row r="39" spans="1:41" ht="21" customHeight="1">
      <c r="A39" s="1235"/>
      <c r="B39" s="1236"/>
      <c r="C39" s="274" t="s">
        <v>972</v>
      </c>
      <c r="D39" s="1237"/>
      <c r="E39" s="414">
        <f t="shared" si="33"/>
        <v>38</v>
      </c>
      <c r="F39" s="414">
        <f t="shared" si="34"/>
        <v>19</v>
      </c>
      <c r="G39" s="1064">
        <f t="shared" si="34"/>
        <v>19</v>
      </c>
      <c r="H39" s="1082">
        <v>2</v>
      </c>
      <c r="I39" s="501">
        <v>0</v>
      </c>
      <c r="J39" s="414">
        <v>0</v>
      </c>
      <c r="K39" s="415">
        <v>0</v>
      </c>
      <c r="L39" s="412">
        <v>1</v>
      </c>
      <c r="M39" s="501">
        <v>1</v>
      </c>
      <c r="N39" s="414">
        <v>0</v>
      </c>
      <c r="O39" s="415">
        <v>0</v>
      </c>
      <c r="P39" s="412">
        <v>0</v>
      </c>
      <c r="Q39" s="501">
        <v>0</v>
      </c>
      <c r="R39" s="414">
        <v>15</v>
      </c>
      <c r="S39" s="415">
        <v>13</v>
      </c>
      <c r="T39" s="501"/>
      <c r="U39" s="412">
        <v>0</v>
      </c>
      <c r="V39" s="501">
        <v>0</v>
      </c>
      <c r="W39" s="414">
        <v>0</v>
      </c>
      <c r="X39" s="415">
        <v>2</v>
      </c>
      <c r="Y39" s="412">
        <v>0</v>
      </c>
      <c r="Z39" s="501">
        <v>0</v>
      </c>
      <c r="AA39" s="414">
        <v>0</v>
      </c>
      <c r="AB39" s="415">
        <v>2</v>
      </c>
      <c r="AC39" s="412">
        <v>1</v>
      </c>
      <c r="AD39" s="1287">
        <v>1</v>
      </c>
      <c r="AE39" s="501">
        <f t="shared" si="35"/>
        <v>6</v>
      </c>
      <c r="AF39" s="414">
        <f t="shared" si="36"/>
        <v>3</v>
      </c>
      <c r="AG39" s="415">
        <f t="shared" si="36"/>
        <v>3</v>
      </c>
      <c r="AH39" s="412">
        <v>0</v>
      </c>
      <c r="AI39" s="501">
        <v>3</v>
      </c>
      <c r="AJ39" s="414">
        <v>0</v>
      </c>
      <c r="AK39" s="415">
        <v>0</v>
      </c>
      <c r="AL39" s="412">
        <v>3</v>
      </c>
      <c r="AM39" s="375">
        <v>0</v>
      </c>
      <c r="AN39" s="108"/>
      <c r="AO39" s="108"/>
    </row>
    <row r="40" spans="1:41" ht="21" customHeight="1">
      <c r="A40" s="1235"/>
      <c r="B40" s="1236"/>
      <c r="C40" s="274" t="s">
        <v>986</v>
      </c>
      <c r="D40" s="1237"/>
      <c r="E40" s="414">
        <f t="shared" si="33"/>
        <v>33</v>
      </c>
      <c r="F40" s="414">
        <f t="shared" si="34"/>
        <v>14</v>
      </c>
      <c r="G40" s="1064">
        <f t="shared" si="34"/>
        <v>19</v>
      </c>
      <c r="H40" s="1082">
        <v>2</v>
      </c>
      <c r="I40" s="501">
        <v>0</v>
      </c>
      <c r="J40" s="414">
        <v>0</v>
      </c>
      <c r="K40" s="415">
        <v>0</v>
      </c>
      <c r="L40" s="412">
        <v>1</v>
      </c>
      <c r="M40" s="501">
        <v>1</v>
      </c>
      <c r="N40" s="414">
        <v>0</v>
      </c>
      <c r="O40" s="415">
        <v>0</v>
      </c>
      <c r="P40" s="412">
        <v>0</v>
      </c>
      <c r="Q40" s="501">
        <v>0</v>
      </c>
      <c r="R40" s="414">
        <v>11</v>
      </c>
      <c r="S40" s="415">
        <v>15</v>
      </c>
      <c r="T40" s="501"/>
      <c r="U40" s="412">
        <v>0</v>
      </c>
      <c r="V40" s="501">
        <v>0</v>
      </c>
      <c r="W40" s="414">
        <v>0</v>
      </c>
      <c r="X40" s="415">
        <v>2</v>
      </c>
      <c r="Y40" s="412">
        <v>0</v>
      </c>
      <c r="Z40" s="501">
        <v>0</v>
      </c>
      <c r="AA40" s="414">
        <v>0</v>
      </c>
      <c r="AB40" s="415">
        <v>0</v>
      </c>
      <c r="AC40" s="412">
        <v>0</v>
      </c>
      <c r="AD40" s="1287">
        <v>1</v>
      </c>
      <c r="AE40" s="501">
        <f t="shared" si="35"/>
        <v>4</v>
      </c>
      <c r="AF40" s="414">
        <f t="shared" si="36"/>
        <v>1</v>
      </c>
      <c r="AG40" s="415">
        <f t="shared" si="36"/>
        <v>3</v>
      </c>
      <c r="AH40" s="412">
        <v>0</v>
      </c>
      <c r="AI40" s="501">
        <v>3</v>
      </c>
      <c r="AJ40" s="414">
        <v>0</v>
      </c>
      <c r="AK40" s="415">
        <v>0</v>
      </c>
      <c r="AL40" s="412">
        <v>1</v>
      </c>
      <c r="AM40" s="375">
        <v>0</v>
      </c>
      <c r="AN40" s="108"/>
      <c r="AO40" s="108"/>
    </row>
    <row r="41" spans="1:41" ht="21" customHeight="1">
      <c r="A41" s="1235"/>
      <c r="B41" s="1236"/>
      <c r="C41" s="274" t="s">
        <v>1588</v>
      </c>
      <c r="D41" s="1237"/>
      <c r="E41" s="414">
        <f t="shared" si="33"/>
        <v>12</v>
      </c>
      <c r="F41" s="414">
        <f t="shared" si="34"/>
        <v>5</v>
      </c>
      <c r="G41" s="1064">
        <f t="shared" si="34"/>
        <v>7</v>
      </c>
      <c r="H41" s="1082">
        <v>1</v>
      </c>
      <c r="I41" s="501">
        <v>0</v>
      </c>
      <c r="J41" s="414">
        <v>0</v>
      </c>
      <c r="K41" s="415">
        <v>0</v>
      </c>
      <c r="L41" s="412">
        <v>1</v>
      </c>
      <c r="M41" s="501">
        <v>0</v>
      </c>
      <c r="N41" s="414">
        <v>0</v>
      </c>
      <c r="O41" s="415">
        <v>0</v>
      </c>
      <c r="P41" s="412">
        <v>0</v>
      </c>
      <c r="Q41" s="501">
        <v>0</v>
      </c>
      <c r="R41" s="414">
        <v>3</v>
      </c>
      <c r="S41" s="415">
        <v>5</v>
      </c>
      <c r="T41" s="501"/>
      <c r="U41" s="412">
        <v>0</v>
      </c>
      <c r="V41" s="501">
        <v>0</v>
      </c>
      <c r="W41" s="414">
        <v>0</v>
      </c>
      <c r="X41" s="415">
        <v>1</v>
      </c>
      <c r="Y41" s="412">
        <v>0</v>
      </c>
      <c r="Z41" s="501">
        <v>1</v>
      </c>
      <c r="AA41" s="414">
        <v>0</v>
      </c>
      <c r="AB41" s="415">
        <v>0</v>
      </c>
      <c r="AC41" s="412">
        <v>0</v>
      </c>
      <c r="AD41" s="1287">
        <v>0</v>
      </c>
      <c r="AE41" s="501">
        <f t="shared" si="35"/>
        <v>1</v>
      </c>
      <c r="AF41" s="414">
        <f t="shared" si="36"/>
        <v>0</v>
      </c>
      <c r="AG41" s="415">
        <f t="shared" si="36"/>
        <v>1</v>
      </c>
      <c r="AH41" s="412">
        <v>0</v>
      </c>
      <c r="AI41" s="501">
        <v>1</v>
      </c>
      <c r="AJ41" s="414">
        <v>0</v>
      </c>
      <c r="AK41" s="415">
        <v>0</v>
      </c>
      <c r="AL41" s="412">
        <v>0</v>
      </c>
      <c r="AM41" s="375">
        <v>0</v>
      </c>
      <c r="AN41" s="108"/>
      <c r="AO41" s="108"/>
    </row>
    <row r="42" spans="1:41" ht="21" customHeight="1">
      <c r="A42" s="1235"/>
      <c r="B42" s="1236"/>
      <c r="C42" s="274" t="s">
        <v>1590</v>
      </c>
      <c r="D42" s="1237"/>
      <c r="E42" s="414">
        <f t="shared" si="33"/>
        <v>38</v>
      </c>
      <c r="F42" s="414">
        <f t="shared" si="34"/>
        <v>23</v>
      </c>
      <c r="G42" s="1064">
        <f t="shared" si="34"/>
        <v>15</v>
      </c>
      <c r="H42" s="1082">
        <v>2</v>
      </c>
      <c r="I42" s="501">
        <v>0</v>
      </c>
      <c r="J42" s="414">
        <v>0</v>
      </c>
      <c r="K42" s="415">
        <v>0</v>
      </c>
      <c r="L42" s="412">
        <v>2</v>
      </c>
      <c r="M42" s="501">
        <v>0</v>
      </c>
      <c r="N42" s="414">
        <v>0</v>
      </c>
      <c r="O42" s="415">
        <v>0</v>
      </c>
      <c r="P42" s="412">
        <v>0</v>
      </c>
      <c r="Q42" s="501">
        <v>0</v>
      </c>
      <c r="R42" s="414">
        <v>18</v>
      </c>
      <c r="S42" s="415">
        <v>11</v>
      </c>
      <c r="T42" s="501"/>
      <c r="U42" s="412">
        <v>0</v>
      </c>
      <c r="V42" s="501">
        <v>0</v>
      </c>
      <c r="W42" s="414">
        <v>0</v>
      </c>
      <c r="X42" s="415">
        <v>2</v>
      </c>
      <c r="Y42" s="412">
        <v>0</v>
      </c>
      <c r="Z42" s="501">
        <v>0</v>
      </c>
      <c r="AA42" s="414">
        <v>0</v>
      </c>
      <c r="AB42" s="415">
        <v>0</v>
      </c>
      <c r="AC42" s="412">
        <v>1</v>
      </c>
      <c r="AD42" s="1287">
        <v>2</v>
      </c>
      <c r="AE42" s="501">
        <f t="shared" si="35"/>
        <v>3</v>
      </c>
      <c r="AF42" s="414">
        <f t="shared" si="36"/>
        <v>2</v>
      </c>
      <c r="AG42" s="415">
        <f t="shared" si="36"/>
        <v>1</v>
      </c>
      <c r="AH42" s="412">
        <v>2</v>
      </c>
      <c r="AI42" s="501">
        <v>1</v>
      </c>
      <c r="AJ42" s="414">
        <v>0</v>
      </c>
      <c r="AK42" s="415">
        <v>0</v>
      </c>
      <c r="AL42" s="412">
        <v>0</v>
      </c>
      <c r="AM42" s="375">
        <v>0</v>
      </c>
      <c r="AN42" s="108"/>
      <c r="AO42" s="108"/>
    </row>
    <row r="43" spans="1:41" ht="21" customHeight="1">
      <c r="A43" s="1235"/>
      <c r="B43" s="1236"/>
      <c r="C43" s="274" t="s">
        <v>1289</v>
      </c>
      <c r="D43" s="1237"/>
      <c r="E43" s="414">
        <f t="shared" si="33"/>
        <v>39</v>
      </c>
      <c r="F43" s="414">
        <f t="shared" si="34"/>
        <v>25</v>
      </c>
      <c r="G43" s="1064">
        <f t="shared" si="34"/>
        <v>14</v>
      </c>
      <c r="H43" s="1082">
        <v>2</v>
      </c>
      <c r="I43" s="501">
        <v>0</v>
      </c>
      <c r="J43" s="414">
        <v>0</v>
      </c>
      <c r="K43" s="415">
        <v>0</v>
      </c>
      <c r="L43" s="412">
        <v>2</v>
      </c>
      <c r="M43" s="501">
        <v>1</v>
      </c>
      <c r="N43" s="414">
        <v>0</v>
      </c>
      <c r="O43" s="415">
        <v>0</v>
      </c>
      <c r="P43" s="412">
        <v>0</v>
      </c>
      <c r="Q43" s="501">
        <v>0</v>
      </c>
      <c r="R43" s="414">
        <v>20</v>
      </c>
      <c r="S43" s="415">
        <v>7</v>
      </c>
      <c r="T43" s="501"/>
      <c r="U43" s="412">
        <v>0</v>
      </c>
      <c r="V43" s="501">
        <v>0</v>
      </c>
      <c r="W43" s="414">
        <v>0</v>
      </c>
      <c r="X43" s="415">
        <v>2</v>
      </c>
      <c r="Y43" s="412">
        <v>0</v>
      </c>
      <c r="Z43" s="501">
        <v>1</v>
      </c>
      <c r="AA43" s="414">
        <v>0</v>
      </c>
      <c r="AB43" s="415">
        <v>1</v>
      </c>
      <c r="AC43" s="412">
        <v>1</v>
      </c>
      <c r="AD43" s="1287">
        <v>2</v>
      </c>
      <c r="AE43" s="501">
        <f t="shared" si="35"/>
        <v>7</v>
      </c>
      <c r="AF43" s="414">
        <f t="shared" si="36"/>
        <v>1</v>
      </c>
      <c r="AG43" s="415">
        <f t="shared" si="36"/>
        <v>6</v>
      </c>
      <c r="AH43" s="412">
        <v>1</v>
      </c>
      <c r="AI43" s="501">
        <v>2</v>
      </c>
      <c r="AJ43" s="414">
        <v>0</v>
      </c>
      <c r="AK43" s="415">
        <v>0</v>
      </c>
      <c r="AL43" s="412">
        <v>0</v>
      </c>
      <c r="AM43" s="375">
        <v>4</v>
      </c>
      <c r="AN43" s="108"/>
      <c r="AO43" s="108"/>
    </row>
    <row r="44" spans="1:41" ht="21" customHeight="1">
      <c r="A44" s="1235"/>
      <c r="B44" s="1236"/>
      <c r="C44" s="274" t="s">
        <v>1464</v>
      </c>
      <c r="D44" s="1237"/>
      <c r="E44" s="414">
        <f t="shared" si="33"/>
        <v>63</v>
      </c>
      <c r="F44" s="414">
        <f t="shared" si="34"/>
        <v>35</v>
      </c>
      <c r="G44" s="1064">
        <f t="shared" si="34"/>
        <v>28</v>
      </c>
      <c r="H44" s="1082">
        <v>3</v>
      </c>
      <c r="I44" s="501">
        <v>0</v>
      </c>
      <c r="J44" s="414">
        <v>0</v>
      </c>
      <c r="K44" s="415">
        <v>0</v>
      </c>
      <c r="L44" s="412">
        <v>3</v>
      </c>
      <c r="M44" s="501">
        <v>0</v>
      </c>
      <c r="N44" s="414">
        <v>0</v>
      </c>
      <c r="O44" s="415">
        <v>0</v>
      </c>
      <c r="P44" s="412">
        <v>0</v>
      </c>
      <c r="Q44" s="501">
        <v>0</v>
      </c>
      <c r="R44" s="414">
        <v>27</v>
      </c>
      <c r="S44" s="415">
        <v>22</v>
      </c>
      <c r="T44" s="501"/>
      <c r="U44" s="412">
        <v>0</v>
      </c>
      <c r="V44" s="501">
        <v>0</v>
      </c>
      <c r="W44" s="414">
        <v>0</v>
      </c>
      <c r="X44" s="415">
        <v>3</v>
      </c>
      <c r="Y44" s="412">
        <v>0</v>
      </c>
      <c r="Z44" s="501">
        <v>0</v>
      </c>
      <c r="AA44" s="414">
        <v>0</v>
      </c>
      <c r="AB44" s="415">
        <v>1</v>
      </c>
      <c r="AC44" s="412">
        <v>2</v>
      </c>
      <c r="AD44" s="1287">
        <v>2</v>
      </c>
      <c r="AE44" s="501">
        <f t="shared" si="35"/>
        <v>5</v>
      </c>
      <c r="AF44" s="414">
        <f t="shared" si="36"/>
        <v>1</v>
      </c>
      <c r="AG44" s="415">
        <f t="shared" si="36"/>
        <v>4</v>
      </c>
      <c r="AH44" s="412">
        <v>1</v>
      </c>
      <c r="AI44" s="501">
        <v>3</v>
      </c>
      <c r="AJ44" s="414">
        <v>0</v>
      </c>
      <c r="AK44" s="415">
        <v>1</v>
      </c>
      <c r="AL44" s="412">
        <v>0</v>
      </c>
      <c r="AM44" s="375">
        <v>0</v>
      </c>
      <c r="AN44" s="108"/>
      <c r="AO44" s="108"/>
    </row>
    <row r="45" spans="1:41" s="107" customFormat="1" ht="21" customHeight="1">
      <c r="A45" s="1261"/>
      <c r="B45" s="4150" t="s">
        <v>1636</v>
      </c>
      <c r="C45" s="4329"/>
      <c r="D45" s="1226"/>
      <c r="E45" s="474">
        <f t="shared" ref="E45:AM45" si="37">SUM(E46:E49)</f>
        <v>60</v>
      </c>
      <c r="F45" s="474">
        <f t="shared" si="37"/>
        <v>36</v>
      </c>
      <c r="G45" s="476">
        <f t="shared" si="37"/>
        <v>24</v>
      </c>
      <c r="H45" s="1300">
        <f t="shared" si="37"/>
        <v>4</v>
      </c>
      <c r="I45" s="1069">
        <f t="shared" si="37"/>
        <v>0</v>
      </c>
      <c r="J45" s="474">
        <f t="shared" si="37"/>
        <v>0</v>
      </c>
      <c r="K45" s="1301">
        <f t="shared" si="37"/>
        <v>0</v>
      </c>
      <c r="L45" s="475">
        <f t="shared" si="37"/>
        <v>4</v>
      </c>
      <c r="M45" s="1069">
        <f t="shared" si="37"/>
        <v>0</v>
      </c>
      <c r="N45" s="474">
        <f t="shared" si="37"/>
        <v>0</v>
      </c>
      <c r="O45" s="1301">
        <f t="shared" si="37"/>
        <v>0</v>
      </c>
      <c r="P45" s="475">
        <f t="shared" si="37"/>
        <v>0</v>
      </c>
      <c r="Q45" s="1069">
        <f t="shared" si="37"/>
        <v>0</v>
      </c>
      <c r="R45" s="474">
        <f t="shared" si="37"/>
        <v>25</v>
      </c>
      <c r="S45" s="1301">
        <f t="shared" si="37"/>
        <v>16</v>
      </c>
      <c r="T45" s="1066"/>
      <c r="U45" s="475">
        <f t="shared" si="37"/>
        <v>0</v>
      </c>
      <c r="V45" s="1069">
        <f t="shared" si="37"/>
        <v>0</v>
      </c>
      <c r="W45" s="474">
        <f t="shared" si="37"/>
        <v>0</v>
      </c>
      <c r="X45" s="1301">
        <f t="shared" si="37"/>
        <v>4</v>
      </c>
      <c r="Y45" s="475">
        <f t="shared" si="37"/>
        <v>0</v>
      </c>
      <c r="Z45" s="1069">
        <f t="shared" si="37"/>
        <v>0</v>
      </c>
      <c r="AA45" s="474">
        <f t="shared" si="37"/>
        <v>0</v>
      </c>
      <c r="AB45" s="1301">
        <f t="shared" si="37"/>
        <v>0</v>
      </c>
      <c r="AC45" s="475">
        <f t="shared" si="37"/>
        <v>3</v>
      </c>
      <c r="AD45" s="1302">
        <f t="shared" si="37"/>
        <v>4</v>
      </c>
      <c r="AE45" s="1069">
        <f t="shared" si="37"/>
        <v>10</v>
      </c>
      <c r="AF45" s="474">
        <f t="shared" si="37"/>
        <v>6</v>
      </c>
      <c r="AG45" s="1301">
        <f t="shared" si="37"/>
        <v>4</v>
      </c>
      <c r="AH45" s="475">
        <f t="shared" si="37"/>
        <v>2</v>
      </c>
      <c r="AI45" s="1069">
        <f t="shared" si="37"/>
        <v>2</v>
      </c>
      <c r="AJ45" s="474">
        <f t="shared" si="37"/>
        <v>0</v>
      </c>
      <c r="AK45" s="1301">
        <f t="shared" si="37"/>
        <v>0</v>
      </c>
      <c r="AL45" s="475">
        <f t="shared" si="37"/>
        <v>4</v>
      </c>
      <c r="AM45" s="1128">
        <f t="shared" si="37"/>
        <v>2</v>
      </c>
      <c r="AN45" s="106"/>
      <c r="AO45" s="106"/>
    </row>
    <row r="46" spans="1:41" ht="21" customHeight="1">
      <c r="A46" s="1235"/>
      <c r="B46" s="1236"/>
      <c r="C46" s="274" t="s">
        <v>1593</v>
      </c>
      <c r="D46" s="1237"/>
      <c r="E46" s="414">
        <f>F46+G46</f>
        <v>15</v>
      </c>
      <c r="F46" s="414">
        <f t="shared" ref="F46:G49" si="38">H46+J46+L46+N46+P46+R46+U46+W46+Y46+AA46+AC46</f>
        <v>11</v>
      </c>
      <c r="G46" s="1064">
        <f t="shared" si="38"/>
        <v>4</v>
      </c>
      <c r="H46" s="1082">
        <v>1</v>
      </c>
      <c r="I46" s="501">
        <v>0</v>
      </c>
      <c r="J46" s="414">
        <v>0</v>
      </c>
      <c r="K46" s="415">
        <v>0</v>
      </c>
      <c r="L46" s="412">
        <v>1</v>
      </c>
      <c r="M46" s="501">
        <v>0</v>
      </c>
      <c r="N46" s="414">
        <v>0</v>
      </c>
      <c r="O46" s="415">
        <v>0</v>
      </c>
      <c r="P46" s="412">
        <v>0</v>
      </c>
      <c r="Q46" s="501">
        <v>0</v>
      </c>
      <c r="R46" s="414">
        <v>8</v>
      </c>
      <c r="S46" s="415">
        <v>3</v>
      </c>
      <c r="T46" s="501"/>
      <c r="U46" s="412">
        <v>0</v>
      </c>
      <c r="V46" s="501">
        <v>0</v>
      </c>
      <c r="W46" s="414">
        <v>0</v>
      </c>
      <c r="X46" s="415">
        <v>1</v>
      </c>
      <c r="Y46" s="412">
        <v>0</v>
      </c>
      <c r="Z46" s="501">
        <v>0</v>
      </c>
      <c r="AA46" s="414">
        <v>0</v>
      </c>
      <c r="AB46" s="415">
        <v>0</v>
      </c>
      <c r="AC46" s="412">
        <v>1</v>
      </c>
      <c r="AD46" s="1287">
        <v>0</v>
      </c>
      <c r="AE46" s="501">
        <f>AF46+AG46</f>
        <v>2</v>
      </c>
      <c r="AF46" s="414">
        <f t="shared" ref="AF46:AG49" si="39">AH46+AJ46+AL46</f>
        <v>2</v>
      </c>
      <c r="AG46" s="415">
        <f t="shared" si="39"/>
        <v>0</v>
      </c>
      <c r="AH46" s="412">
        <v>1</v>
      </c>
      <c r="AI46" s="501">
        <v>0</v>
      </c>
      <c r="AJ46" s="414">
        <v>0</v>
      </c>
      <c r="AK46" s="415">
        <v>0</v>
      </c>
      <c r="AL46" s="412">
        <v>1</v>
      </c>
      <c r="AM46" s="375">
        <v>0</v>
      </c>
      <c r="AN46" s="108"/>
      <c r="AO46" s="108"/>
    </row>
    <row r="47" spans="1:41" ht="21" customHeight="1">
      <c r="A47" s="1235"/>
      <c r="B47" s="1236"/>
      <c r="C47" s="274" t="s">
        <v>1595</v>
      </c>
      <c r="D47" s="1237"/>
      <c r="E47" s="414">
        <f>F47+G47</f>
        <v>24</v>
      </c>
      <c r="F47" s="414">
        <f t="shared" si="38"/>
        <v>12</v>
      </c>
      <c r="G47" s="1064">
        <f t="shared" si="38"/>
        <v>12</v>
      </c>
      <c r="H47" s="1082">
        <v>1</v>
      </c>
      <c r="I47" s="501">
        <v>0</v>
      </c>
      <c r="J47" s="414">
        <v>0</v>
      </c>
      <c r="K47" s="415">
        <v>0</v>
      </c>
      <c r="L47" s="412">
        <v>1</v>
      </c>
      <c r="M47" s="501">
        <v>0</v>
      </c>
      <c r="N47" s="414">
        <v>0</v>
      </c>
      <c r="O47" s="415">
        <v>0</v>
      </c>
      <c r="P47" s="412">
        <v>0</v>
      </c>
      <c r="Q47" s="501">
        <v>0</v>
      </c>
      <c r="R47" s="414">
        <v>9</v>
      </c>
      <c r="S47" s="415">
        <v>8</v>
      </c>
      <c r="T47" s="501"/>
      <c r="U47" s="412">
        <v>0</v>
      </c>
      <c r="V47" s="501">
        <v>0</v>
      </c>
      <c r="W47" s="414">
        <v>0</v>
      </c>
      <c r="X47" s="415">
        <v>1</v>
      </c>
      <c r="Y47" s="412">
        <v>0</v>
      </c>
      <c r="Z47" s="501">
        <v>0</v>
      </c>
      <c r="AA47" s="414">
        <v>0</v>
      </c>
      <c r="AB47" s="415">
        <v>0</v>
      </c>
      <c r="AC47" s="412">
        <v>1</v>
      </c>
      <c r="AD47" s="1287">
        <v>3</v>
      </c>
      <c r="AE47" s="501">
        <f>AF47+AG47</f>
        <v>3</v>
      </c>
      <c r="AF47" s="414">
        <f t="shared" si="39"/>
        <v>1</v>
      </c>
      <c r="AG47" s="415">
        <f t="shared" si="39"/>
        <v>2</v>
      </c>
      <c r="AH47" s="412">
        <v>0</v>
      </c>
      <c r="AI47" s="501">
        <v>1</v>
      </c>
      <c r="AJ47" s="414">
        <v>0</v>
      </c>
      <c r="AK47" s="415">
        <v>0</v>
      </c>
      <c r="AL47" s="412">
        <v>1</v>
      </c>
      <c r="AM47" s="375">
        <v>1</v>
      </c>
      <c r="AN47" s="108"/>
      <c r="AO47" s="108"/>
    </row>
    <row r="48" spans="1:41" ht="21" customHeight="1">
      <c r="A48" s="1235"/>
      <c r="B48" s="1236"/>
      <c r="C48" s="274" t="s">
        <v>1550</v>
      </c>
      <c r="D48" s="1237"/>
      <c r="E48" s="414">
        <f>F48+G48</f>
        <v>11</v>
      </c>
      <c r="F48" s="414">
        <f t="shared" si="38"/>
        <v>7</v>
      </c>
      <c r="G48" s="1064">
        <f t="shared" si="38"/>
        <v>4</v>
      </c>
      <c r="H48" s="1082">
        <v>1</v>
      </c>
      <c r="I48" s="501">
        <v>0</v>
      </c>
      <c r="J48" s="414">
        <v>0</v>
      </c>
      <c r="K48" s="415">
        <v>0</v>
      </c>
      <c r="L48" s="412">
        <v>1</v>
      </c>
      <c r="M48" s="501">
        <v>0</v>
      </c>
      <c r="N48" s="414">
        <v>0</v>
      </c>
      <c r="O48" s="415">
        <v>0</v>
      </c>
      <c r="P48" s="412">
        <v>0</v>
      </c>
      <c r="Q48" s="501">
        <v>0</v>
      </c>
      <c r="R48" s="414">
        <v>4</v>
      </c>
      <c r="S48" s="415">
        <v>3</v>
      </c>
      <c r="T48" s="501"/>
      <c r="U48" s="412">
        <v>0</v>
      </c>
      <c r="V48" s="501">
        <v>0</v>
      </c>
      <c r="W48" s="414">
        <v>0</v>
      </c>
      <c r="X48" s="415">
        <v>1</v>
      </c>
      <c r="Y48" s="412">
        <v>0</v>
      </c>
      <c r="Z48" s="501">
        <v>0</v>
      </c>
      <c r="AA48" s="414">
        <v>0</v>
      </c>
      <c r="AB48" s="415">
        <v>0</v>
      </c>
      <c r="AC48" s="412">
        <v>1</v>
      </c>
      <c r="AD48" s="1287">
        <v>0</v>
      </c>
      <c r="AE48" s="501">
        <f>AF48+AG48</f>
        <v>3</v>
      </c>
      <c r="AF48" s="414">
        <f t="shared" si="39"/>
        <v>1</v>
      </c>
      <c r="AG48" s="415">
        <f t="shared" si="39"/>
        <v>2</v>
      </c>
      <c r="AH48" s="412">
        <v>0</v>
      </c>
      <c r="AI48" s="501">
        <v>1</v>
      </c>
      <c r="AJ48" s="414">
        <v>0</v>
      </c>
      <c r="AK48" s="415">
        <v>0</v>
      </c>
      <c r="AL48" s="412">
        <v>1</v>
      </c>
      <c r="AM48" s="375">
        <v>1</v>
      </c>
      <c r="AN48" s="108"/>
      <c r="AO48" s="108"/>
    </row>
    <row r="49" spans="1:41" ht="21" customHeight="1">
      <c r="A49" s="1235"/>
      <c r="B49" s="1236"/>
      <c r="C49" s="274" t="s">
        <v>1599</v>
      </c>
      <c r="D49" s="1237"/>
      <c r="E49" s="414">
        <f>F49+G49</f>
        <v>10</v>
      </c>
      <c r="F49" s="414">
        <f t="shared" si="38"/>
        <v>6</v>
      </c>
      <c r="G49" s="1064">
        <f t="shared" si="38"/>
        <v>4</v>
      </c>
      <c r="H49" s="1082">
        <v>1</v>
      </c>
      <c r="I49" s="501">
        <v>0</v>
      </c>
      <c r="J49" s="414">
        <v>0</v>
      </c>
      <c r="K49" s="415">
        <v>0</v>
      </c>
      <c r="L49" s="412">
        <v>1</v>
      </c>
      <c r="M49" s="501">
        <v>0</v>
      </c>
      <c r="N49" s="414">
        <v>0</v>
      </c>
      <c r="O49" s="415">
        <v>0</v>
      </c>
      <c r="P49" s="412">
        <v>0</v>
      </c>
      <c r="Q49" s="501">
        <v>0</v>
      </c>
      <c r="R49" s="414">
        <v>4</v>
      </c>
      <c r="S49" s="415">
        <v>2</v>
      </c>
      <c r="T49" s="501"/>
      <c r="U49" s="412">
        <v>0</v>
      </c>
      <c r="V49" s="501">
        <v>0</v>
      </c>
      <c r="W49" s="414">
        <v>0</v>
      </c>
      <c r="X49" s="415">
        <v>1</v>
      </c>
      <c r="Y49" s="412">
        <v>0</v>
      </c>
      <c r="Z49" s="501">
        <v>0</v>
      </c>
      <c r="AA49" s="414">
        <v>0</v>
      </c>
      <c r="AB49" s="415">
        <v>0</v>
      </c>
      <c r="AC49" s="412">
        <v>0</v>
      </c>
      <c r="AD49" s="1382">
        <v>1</v>
      </c>
      <c r="AE49" s="501">
        <f>AF49+AG49</f>
        <v>2</v>
      </c>
      <c r="AF49" s="414">
        <f t="shared" si="39"/>
        <v>2</v>
      </c>
      <c r="AG49" s="415">
        <f t="shared" si="39"/>
        <v>0</v>
      </c>
      <c r="AH49" s="412">
        <v>1</v>
      </c>
      <c r="AI49" s="501">
        <v>0</v>
      </c>
      <c r="AJ49" s="414">
        <v>0</v>
      </c>
      <c r="AK49" s="415">
        <v>0</v>
      </c>
      <c r="AL49" s="412">
        <v>1</v>
      </c>
      <c r="AM49" s="375">
        <v>0</v>
      </c>
      <c r="AN49" s="108"/>
      <c r="AO49" s="108"/>
    </row>
    <row r="50" spans="1:41" s="107" customFormat="1" ht="21" customHeight="1">
      <c r="A50" s="1261"/>
      <c r="B50" s="4150" t="s">
        <v>1627</v>
      </c>
      <c r="C50" s="4329"/>
      <c r="D50" s="1226"/>
      <c r="E50" s="474">
        <f t="shared" ref="E50:AM50" si="40">SUM(E51:E56)</f>
        <v>168</v>
      </c>
      <c r="F50" s="474">
        <f t="shared" si="40"/>
        <v>97</v>
      </c>
      <c r="G50" s="476">
        <f t="shared" si="40"/>
        <v>71</v>
      </c>
      <c r="H50" s="1300">
        <f t="shared" si="40"/>
        <v>10</v>
      </c>
      <c r="I50" s="1069">
        <f t="shared" si="40"/>
        <v>0</v>
      </c>
      <c r="J50" s="474">
        <f t="shared" si="40"/>
        <v>0</v>
      </c>
      <c r="K50" s="1301">
        <f t="shared" si="40"/>
        <v>0</v>
      </c>
      <c r="L50" s="475">
        <f t="shared" si="40"/>
        <v>8</v>
      </c>
      <c r="M50" s="1069">
        <f t="shared" si="40"/>
        <v>3</v>
      </c>
      <c r="N50" s="474">
        <f t="shared" si="40"/>
        <v>0</v>
      </c>
      <c r="O50" s="1301">
        <f t="shared" si="40"/>
        <v>0</v>
      </c>
      <c r="P50" s="475">
        <f t="shared" si="40"/>
        <v>0</v>
      </c>
      <c r="Q50" s="1069">
        <f t="shared" si="40"/>
        <v>0</v>
      </c>
      <c r="R50" s="474">
        <f t="shared" si="40"/>
        <v>67</v>
      </c>
      <c r="S50" s="1301">
        <f t="shared" si="40"/>
        <v>54</v>
      </c>
      <c r="T50" s="1066"/>
      <c r="U50" s="475">
        <f t="shared" si="40"/>
        <v>0</v>
      </c>
      <c r="V50" s="1069">
        <f t="shared" si="40"/>
        <v>0</v>
      </c>
      <c r="W50" s="474">
        <f t="shared" si="40"/>
        <v>0</v>
      </c>
      <c r="X50" s="1301">
        <f t="shared" si="40"/>
        <v>10</v>
      </c>
      <c r="Y50" s="475">
        <f t="shared" si="40"/>
        <v>0</v>
      </c>
      <c r="Z50" s="1069">
        <f t="shared" si="40"/>
        <v>1</v>
      </c>
      <c r="AA50" s="474">
        <f t="shared" si="40"/>
        <v>0</v>
      </c>
      <c r="AB50" s="1301">
        <f t="shared" si="40"/>
        <v>0</v>
      </c>
      <c r="AC50" s="475">
        <f t="shared" si="40"/>
        <v>12</v>
      </c>
      <c r="AD50" s="1302">
        <f t="shared" si="40"/>
        <v>3</v>
      </c>
      <c r="AE50" s="1069">
        <f t="shared" si="40"/>
        <v>30</v>
      </c>
      <c r="AF50" s="474">
        <f t="shared" si="40"/>
        <v>16</v>
      </c>
      <c r="AG50" s="1301">
        <f t="shared" si="40"/>
        <v>14</v>
      </c>
      <c r="AH50" s="475">
        <f t="shared" si="40"/>
        <v>6</v>
      </c>
      <c r="AI50" s="1069">
        <f t="shared" si="40"/>
        <v>8</v>
      </c>
      <c r="AJ50" s="474">
        <f t="shared" si="40"/>
        <v>0</v>
      </c>
      <c r="AK50" s="1301">
        <f t="shared" si="40"/>
        <v>0</v>
      </c>
      <c r="AL50" s="475">
        <f t="shared" si="40"/>
        <v>10</v>
      </c>
      <c r="AM50" s="1128">
        <f t="shared" si="40"/>
        <v>6</v>
      </c>
      <c r="AN50" s="106"/>
      <c r="AO50" s="106"/>
    </row>
    <row r="51" spans="1:41" ht="21" customHeight="1">
      <c r="A51" s="1235"/>
      <c r="B51" s="1236"/>
      <c r="C51" s="274" t="s">
        <v>685</v>
      </c>
      <c r="D51" s="1237"/>
      <c r="E51" s="414">
        <f t="shared" ref="E51:E58" si="41">F51+G51</f>
        <v>19</v>
      </c>
      <c r="F51" s="414">
        <f t="shared" ref="F51:G58" si="42">H51+J51+L51+N51+P51+R51+U51+W51+Y51+AA51+AC51</f>
        <v>7</v>
      </c>
      <c r="G51" s="1064">
        <f t="shared" si="42"/>
        <v>12</v>
      </c>
      <c r="H51" s="1082">
        <v>0</v>
      </c>
      <c r="I51" s="501">
        <v>0</v>
      </c>
      <c r="J51" s="414">
        <v>0</v>
      </c>
      <c r="K51" s="415">
        <v>0</v>
      </c>
      <c r="L51" s="412">
        <v>1</v>
      </c>
      <c r="M51" s="501">
        <v>0</v>
      </c>
      <c r="N51" s="414">
        <v>0</v>
      </c>
      <c r="O51" s="415">
        <v>0</v>
      </c>
      <c r="P51" s="412">
        <v>0</v>
      </c>
      <c r="Q51" s="501">
        <v>0</v>
      </c>
      <c r="R51" s="414">
        <v>5</v>
      </c>
      <c r="S51" s="415">
        <v>11</v>
      </c>
      <c r="T51" s="501"/>
      <c r="U51" s="412">
        <v>0</v>
      </c>
      <c r="V51" s="501">
        <v>0</v>
      </c>
      <c r="W51" s="414">
        <v>0</v>
      </c>
      <c r="X51" s="415">
        <v>1</v>
      </c>
      <c r="Y51" s="412">
        <v>0</v>
      </c>
      <c r="Z51" s="501">
        <v>0</v>
      </c>
      <c r="AA51" s="414">
        <v>0</v>
      </c>
      <c r="AB51" s="415">
        <v>0</v>
      </c>
      <c r="AC51" s="412">
        <v>1</v>
      </c>
      <c r="AD51" s="1287">
        <v>0</v>
      </c>
      <c r="AE51" s="501">
        <f t="shared" ref="AE51:AE58" si="43">AF51+AG51</f>
        <v>4</v>
      </c>
      <c r="AF51" s="414">
        <f t="shared" ref="AF51:AG58" si="44">AH51+AJ51+AL51</f>
        <v>1</v>
      </c>
      <c r="AG51" s="415">
        <f t="shared" si="44"/>
        <v>3</v>
      </c>
      <c r="AH51" s="412">
        <v>0</v>
      </c>
      <c r="AI51" s="501">
        <v>1</v>
      </c>
      <c r="AJ51" s="414">
        <v>0</v>
      </c>
      <c r="AK51" s="415">
        <v>0</v>
      </c>
      <c r="AL51" s="412">
        <v>1</v>
      </c>
      <c r="AM51" s="375">
        <v>2</v>
      </c>
      <c r="AN51" s="108"/>
      <c r="AO51" s="108"/>
    </row>
    <row r="52" spans="1:41" ht="21" customHeight="1">
      <c r="A52" s="1235"/>
      <c r="B52" s="1236"/>
      <c r="C52" s="274" t="s">
        <v>1600</v>
      </c>
      <c r="D52" s="1237"/>
      <c r="E52" s="414">
        <f t="shared" si="41"/>
        <v>45</v>
      </c>
      <c r="F52" s="414">
        <f t="shared" si="42"/>
        <v>27</v>
      </c>
      <c r="G52" s="1064">
        <f t="shared" si="42"/>
        <v>18</v>
      </c>
      <c r="H52" s="1082">
        <v>3</v>
      </c>
      <c r="I52" s="501">
        <v>0</v>
      </c>
      <c r="J52" s="414">
        <v>0</v>
      </c>
      <c r="K52" s="415">
        <v>0</v>
      </c>
      <c r="L52" s="412">
        <v>1</v>
      </c>
      <c r="M52" s="501">
        <v>2</v>
      </c>
      <c r="N52" s="414">
        <v>0</v>
      </c>
      <c r="O52" s="415">
        <v>0</v>
      </c>
      <c r="P52" s="412">
        <v>0</v>
      </c>
      <c r="Q52" s="501">
        <v>0</v>
      </c>
      <c r="R52" s="414">
        <v>18</v>
      </c>
      <c r="S52" s="415">
        <v>12</v>
      </c>
      <c r="T52" s="501"/>
      <c r="U52" s="412">
        <v>0</v>
      </c>
      <c r="V52" s="501">
        <v>0</v>
      </c>
      <c r="W52" s="414">
        <v>0</v>
      </c>
      <c r="X52" s="415">
        <v>2</v>
      </c>
      <c r="Y52" s="412">
        <v>0</v>
      </c>
      <c r="Z52" s="501">
        <v>1</v>
      </c>
      <c r="AA52" s="414">
        <v>0</v>
      </c>
      <c r="AB52" s="415">
        <v>0</v>
      </c>
      <c r="AC52" s="412">
        <v>5</v>
      </c>
      <c r="AD52" s="1287">
        <v>1</v>
      </c>
      <c r="AE52" s="501">
        <f t="shared" si="43"/>
        <v>8</v>
      </c>
      <c r="AF52" s="414">
        <f t="shared" si="44"/>
        <v>5</v>
      </c>
      <c r="AG52" s="415">
        <f t="shared" si="44"/>
        <v>3</v>
      </c>
      <c r="AH52" s="412">
        <v>2</v>
      </c>
      <c r="AI52" s="501">
        <v>2</v>
      </c>
      <c r="AJ52" s="414">
        <v>0</v>
      </c>
      <c r="AK52" s="415">
        <v>0</v>
      </c>
      <c r="AL52" s="412">
        <v>3</v>
      </c>
      <c r="AM52" s="375">
        <v>1</v>
      </c>
      <c r="AN52" s="108"/>
      <c r="AO52" s="108"/>
    </row>
    <row r="53" spans="1:41" ht="21" customHeight="1">
      <c r="A53" s="1235"/>
      <c r="B53" s="1236"/>
      <c r="C53" s="274" t="s">
        <v>1601</v>
      </c>
      <c r="D53" s="1237"/>
      <c r="E53" s="414">
        <f t="shared" si="41"/>
        <v>12</v>
      </c>
      <c r="F53" s="414">
        <f t="shared" si="42"/>
        <v>7</v>
      </c>
      <c r="G53" s="1064">
        <f t="shared" si="42"/>
        <v>5</v>
      </c>
      <c r="H53" s="1082">
        <v>1</v>
      </c>
      <c r="I53" s="501">
        <v>0</v>
      </c>
      <c r="J53" s="414">
        <v>0</v>
      </c>
      <c r="K53" s="415">
        <v>0</v>
      </c>
      <c r="L53" s="412">
        <v>1</v>
      </c>
      <c r="M53" s="501">
        <v>0</v>
      </c>
      <c r="N53" s="414">
        <v>0</v>
      </c>
      <c r="O53" s="415">
        <v>0</v>
      </c>
      <c r="P53" s="412">
        <v>0</v>
      </c>
      <c r="Q53" s="501">
        <v>0</v>
      </c>
      <c r="R53" s="414">
        <v>5</v>
      </c>
      <c r="S53" s="415">
        <v>4</v>
      </c>
      <c r="T53" s="501"/>
      <c r="U53" s="412">
        <v>0</v>
      </c>
      <c r="V53" s="501">
        <v>0</v>
      </c>
      <c r="W53" s="414">
        <v>0</v>
      </c>
      <c r="X53" s="415">
        <v>1</v>
      </c>
      <c r="Y53" s="412">
        <v>0</v>
      </c>
      <c r="Z53" s="501">
        <v>0</v>
      </c>
      <c r="AA53" s="414">
        <v>0</v>
      </c>
      <c r="AB53" s="415">
        <v>0</v>
      </c>
      <c r="AC53" s="412">
        <v>0</v>
      </c>
      <c r="AD53" s="1287">
        <v>0</v>
      </c>
      <c r="AE53" s="501">
        <f t="shared" si="43"/>
        <v>2</v>
      </c>
      <c r="AF53" s="414">
        <f t="shared" si="44"/>
        <v>1</v>
      </c>
      <c r="AG53" s="415">
        <f t="shared" si="44"/>
        <v>1</v>
      </c>
      <c r="AH53" s="412">
        <v>0</v>
      </c>
      <c r="AI53" s="501">
        <v>1</v>
      </c>
      <c r="AJ53" s="414">
        <v>0</v>
      </c>
      <c r="AK53" s="415">
        <v>0</v>
      </c>
      <c r="AL53" s="412">
        <v>1</v>
      </c>
      <c r="AM53" s="375">
        <v>0</v>
      </c>
      <c r="AN53" s="108"/>
      <c r="AO53" s="108"/>
    </row>
    <row r="54" spans="1:41" ht="21" customHeight="1">
      <c r="A54" s="1235"/>
      <c r="B54" s="1236"/>
      <c r="C54" s="274" t="s">
        <v>1152</v>
      </c>
      <c r="D54" s="1237"/>
      <c r="E54" s="414">
        <f t="shared" si="41"/>
        <v>46</v>
      </c>
      <c r="F54" s="414">
        <f t="shared" si="42"/>
        <v>28</v>
      </c>
      <c r="G54" s="1064">
        <f t="shared" si="42"/>
        <v>18</v>
      </c>
      <c r="H54" s="1082">
        <v>3</v>
      </c>
      <c r="I54" s="501">
        <v>0</v>
      </c>
      <c r="J54" s="414">
        <v>0</v>
      </c>
      <c r="K54" s="415">
        <v>0</v>
      </c>
      <c r="L54" s="412">
        <v>2</v>
      </c>
      <c r="M54" s="501">
        <v>1</v>
      </c>
      <c r="N54" s="414">
        <v>0</v>
      </c>
      <c r="O54" s="415">
        <v>0</v>
      </c>
      <c r="P54" s="412">
        <v>0</v>
      </c>
      <c r="Q54" s="501">
        <v>0</v>
      </c>
      <c r="R54" s="414">
        <v>20</v>
      </c>
      <c r="S54" s="415">
        <v>13</v>
      </c>
      <c r="T54" s="501"/>
      <c r="U54" s="412">
        <v>0</v>
      </c>
      <c r="V54" s="501">
        <v>0</v>
      </c>
      <c r="W54" s="414">
        <v>0</v>
      </c>
      <c r="X54" s="415">
        <v>3</v>
      </c>
      <c r="Y54" s="412">
        <v>0</v>
      </c>
      <c r="Z54" s="501">
        <v>0</v>
      </c>
      <c r="AA54" s="414">
        <v>0</v>
      </c>
      <c r="AB54" s="415">
        <v>0</v>
      </c>
      <c r="AC54" s="412">
        <v>3</v>
      </c>
      <c r="AD54" s="1287">
        <v>1</v>
      </c>
      <c r="AE54" s="501">
        <f t="shared" si="43"/>
        <v>7</v>
      </c>
      <c r="AF54" s="414">
        <f t="shared" si="44"/>
        <v>4</v>
      </c>
      <c r="AG54" s="415">
        <f t="shared" si="44"/>
        <v>3</v>
      </c>
      <c r="AH54" s="412">
        <v>1</v>
      </c>
      <c r="AI54" s="501">
        <v>3</v>
      </c>
      <c r="AJ54" s="414">
        <v>0</v>
      </c>
      <c r="AK54" s="415">
        <v>0</v>
      </c>
      <c r="AL54" s="412">
        <v>3</v>
      </c>
      <c r="AM54" s="375">
        <v>0</v>
      </c>
      <c r="AN54" s="108"/>
      <c r="AO54" s="108"/>
    </row>
    <row r="55" spans="1:41" ht="21" customHeight="1">
      <c r="A55" s="1235"/>
      <c r="B55" s="1236"/>
      <c r="C55" s="274" t="s">
        <v>1539</v>
      </c>
      <c r="D55" s="1237"/>
      <c r="E55" s="414">
        <f t="shared" si="41"/>
        <v>33</v>
      </c>
      <c r="F55" s="414">
        <f t="shared" si="42"/>
        <v>20</v>
      </c>
      <c r="G55" s="1064">
        <f t="shared" si="42"/>
        <v>13</v>
      </c>
      <c r="H55" s="1082">
        <v>2</v>
      </c>
      <c r="I55" s="501">
        <v>0</v>
      </c>
      <c r="J55" s="414">
        <v>0</v>
      </c>
      <c r="K55" s="415">
        <v>0</v>
      </c>
      <c r="L55" s="412">
        <v>2</v>
      </c>
      <c r="M55" s="501">
        <v>0</v>
      </c>
      <c r="N55" s="414">
        <v>0</v>
      </c>
      <c r="O55" s="415">
        <v>0</v>
      </c>
      <c r="P55" s="412">
        <v>0</v>
      </c>
      <c r="Q55" s="501">
        <v>0</v>
      </c>
      <c r="R55" s="414">
        <v>14</v>
      </c>
      <c r="S55" s="415">
        <v>10</v>
      </c>
      <c r="T55" s="501"/>
      <c r="U55" s="412">
        <v>0</v>
      </c>
      <c r="V55" s="501">
        <v>0</v>
      </c>
      <c r="W55" s="414">
        <v>0</v>
      </c>
      <c r="X55" s="415">
        <v>2</v>
      </c>
      <c r="Y55" s="412">
        <v>0</v>
      </c>
      <c r="Z55" s="501">
        <v>0</v>
      </c>
      <c r="AA55" s="414">
        <v>0</v>
      </c>
      <c r="AB55" s="415">
        <v>0</v>
      </c>
      <c r="AC55" s="412">
        <v>2</v>
      </c>
      <c r="AD55" s="1287">
        <v>1</v>
      </c>
      <c r="AE55" s="501">
        <f t="shared" si="43"/>
        <v>3</v>
      </c>
      <c r="AF55" s="414">
        <f t="shared" si="44"/>
        <v>2</v>
      </c>
      <c r="AG55" s="415">
        <f t="shared" si="44"/>
        <v>1</v>
      </c>
      <c r="AH55" s="412">
        <v>2</v>
      </c>
      <c r="AI55" s="501">
        <v>1</v>
      </c>
      <c r="AJ55" s="414">
        <v>0</v>
      </c>
      <c r="AK55" s="415">
        <v>0</v>
      </c>
      <c r="AL55" s="412">
        <v>0</v>
      </c>
      <c r="AM55" s="375">
        <v>0</v>
      </c>
      <c r="AN55" s="108"/>
      <c r="AO55" s="108"/>
    </row>
    <row r="56" spans="1:41" ht="21" customHeight="1" thickBot="1">
      <c r="A56" s="1235"/>
      <c r="B56" s="1236"/>
      <c r="C56" s="274" t="s">
        <v>1604</v>
      </c>
      <c r="D56" s="1237"/>
      <c r="E56" s="414">
        <f t="shared" si="41"/>
        <v>13</v>
      </c>
      <c r="F56" s="414">
        <f t="shared" si="42"/>
        <v>8</v>
      </c>
      <c r="G56" s="1064">
        <f t="shared" si="42"/>
        <v>5</v>
      </c>
      <c r="H56" s="1383">
        <v>1</v>
      </c>
      <c r="I56" s="418">
        <v>0</v>
      </c>
      <c r="J56" s="414">
        <v>0</v>
      </c>
      <c r="K56" s="415">
        <v>0</v>
      </c>
      <c r="L56" s="412">
        <v>1</v>
      </c>
      <c r="M56" s="501">
        <v>0</v>
      </c>
      <c r="N56" s="414">
        <v>0</v>
      </c>
      <c r="O56" s="415">
        <v>0</v>
      </c>
      <c r="P56" s="412">
        <v>0</v>
      </c>
      <c r="Q56" s="501">
        <v>0</v>
      </c>
      <c r="R56" s="414">
        <v>5</v>
      </c>
      <c r="S56" s="415">
        <v>4</v>
      </c>
      <c r="T56" s="501"/>
      <c r="U56" s="412">
        <v>0</v>
      </c>
      <c r="V56" s="501">
        <v>0</v>
      </c>
      <c r="W56" s="414">
        <v>0</v>
      </c>
      <c r="X56" s="415">
        <v>1</v>
      </c>
      <c r="Y56" s="412">
        <v>0</v>
      </c>
      <c r="Z56" s="501">
        <v>0</v>
      </c>
      <c r="AA56" s="414">
        <v>0</v>
      </c>
      <c r="AB56" s="415">
        <v>0</v>
      </c>
      <c r="AC56" s="412">
        <v>1</v>
      </c>
      <c r="AD56" s="1287">
        <v>0</v>
      </c>
      <c r="AE56" s="501">
        <f t="shared" si="43"/>
        <v>6</v>
      </c>
      <c r="AF56" s="414">
        <f t="shared" si="44"/>
        <v>3</v>
      </c>
      <c r="AG56" s="415">
        <f t="shared" si="44"/>
        <v>3</v>
      </c>
      <c r="AH56" s="412">
        <v>1</v>
      </c>
      <c r="AI56" s="501">
        <v>0</v>
      </c>
      <c r="AJ56" s="414">
        <v>0</v>
      </c>
      <c r="AK56" s="415">
        <v>0</v>
      </c>
      <c r="AL56" s="412">
        <v>2</v>
      </c>
      <c r="AM56" s="375">
        <v>3</v>
      </c>
      <c r="AN56" s="108"/>
      <c r="AO56" s="108"/>
    </row>
    <row r="57" spans="1:41" s="107" customFormat="1" ht="21" customHeight="1" thickTop="1">
      <c r="A57" s="1264"/>
      <c r="B57" s="4331" t="s">
        <v>1639</v>
      </c>
      <c r="C57" s="4332"/>
      <c r="D57" s="1265"/>
      <c r="E57" s="1290">
        <f t="shared" si="41"/>
        <v>29</v>
      </c>
      <c r="F57" s="1290">
        <f t="shared" si="42"/>
        <v>17</v>
      </c>
      <c r="G57" s="1308">
        <f t="shared" si="42"/>
        <v>12</v>
      </c>
      <c r="H57" s="1384">
        <v>0</v>
      </c>
      <c r="I57" s="1072">
        <v>0</v>
      </c>
      <c r="J57" s="1290">
        <v>0</v>
      </c>
      <c r="K57" s="1291">
        <v>0</v>
      </c>
      <c r="L57" s="1292">
        <v>1</v>
      </c>
      <c r="M57" s="1289">
        <v>0</v>
      </c>
      <c r="N57" s="1290">
        <v>1</v>
      </c>
      <c r="O57" s="1291">
        <v>0</v>
      </c>
      <c r="P57" s="1292">
        <v>0</v>
      </c>
      <c r="Q57" s="1289">
        <v>0</v>
      </c>
      <c r="R57" s="1290">
        <v>15</v>
      </c>
      <c r="S57" s="1291">
        <v>11</v>
      </c>
      <c r="T57" s="1066"/>
      <c r="U57" s="1292">
        <v>0</v>
      </c>
      <c r="V57" s="1289">
        <v>0</v>
      </c>
      <c r="W57" s="1290">
        <v>0</v>
      </c>
      <c r="X57" s="1291">
        <v>1</v>
      </c>
      <c r="Y57" s="1292">
        <v>0</v>
      </c>
      <c r="Z57" s="1289">
        <v>0</v>
      </c>
      <c r="AA57" s="1290">
        <v>0</v>
      </c>
      <c r="AB57" s="1291">
        <v>0</v>
      </c>
      <c r="AC57" s="1292">
        <v>0</v>
      </c>
      <c r="AD57" s="1293">
        <v>0</v>
      </c>
      <c r="AE57" s="1289">
        <f t="shared" si="43"/>
        <v>1</v>
      </c>
      <c r="AF57" s="1290">
        <f t="shared" si="44"/>
        <v>0</v>
      </c>
      <c r="AG57" s="1291">
        <f t="shared" si="44"/>
        <v>1</v>
      </c>
      <c r="AH57" s="1292">
        <v>0</v>
      </c>
      <c r="AI57" s="1289">
        <v>0</v>
      </c>
      <c r="AJ57" s="1290">
        <v>0</v>
      </c>
      <c r="AK57" s="1291">
        <v>0</v>
      </c>
      <c r="AL57" s="1292">
        <v>0</v>
      </c>
      <c r="AM57" s="1309">
        <v>1</v>
      </c>
      <c r="AN57" s="106"/>
      <c r="AO57" s="106"/>
    </row>
    <row r="58" spans="1:41" s="107" customFormat="1" ht="21" customHeight="1">
      <c r="A58" s="1385"/>
      <c r="B58" s="4347" t="s">
        <v>2924</v>
      </c>
      <c r="C58" s="4348"/>
      <c r="D58" s="1386"/>
      <c r="E58" s="840">
        <f t="shared" si="41"/>
        <v>54</v>
      </c>
      <c r="F58" s="840">
        <f t="shared" si="42"/>
        <v>35</v>
      </c>
      <c r="G58" s="1312">
        <f t="shared" si="42"/>
        <v>19</v>
      </c>
      <c r="H58" s="1313">
        <v>0</v>
      </c>
      <c r="I58" s="1092">
        <v>0</v>
      </c>
      <c r="J58" s="840">
        <v>3</v>
      </c>
      <c r="K58" s="1314">
        <v>0</v>
      </c>
      <c r="L58" s="1315">
        <v>3</v>
      </c>
      <c r="M58" s="1092">
        <v>0</v>
      </c>
      <c r="N58" s="840">
        <v>0</v>
      </c>
      <c r="O58" s="1314">
        <v>1</v>
      </c>
      <c r="P58" s="1315">
        <v>1</v>
      </c>
      <c r="Q58" s="1092">
        <v>0</v>
      </c>
      <c r="R58" s="840">
        <v>23</v>
      </c>
      <c r="S58" s="1314">
        <v>17</v>
      </c>
      <c r="T58" s="1066"/>
      <c r="U58" s="1315">
        <v>2</v>
      </c>
      <c r="V58" s="1092">
        <v>0</v>
      </c>
      <c r="W58" s="840">
        <v>0</v>
      </c>
      <c r="X58" s="1314">
        <v>1</v>
      </c>
      <c r="Y58" s="1315">
        <v>0</v>
      </c>
      <c r="Z58" s="1092">
        <v>0</v>
      </c>
      <c r="AA58" s="840">
        <v>0</v>
      </c>
      <c r="AB58" s="1314">
        <v>0</v>
      </c>
      <c r="AC58" s="1315">
        <v>3</v>
      </c>
      <c r="AD58" s="1316">
        <v>0</v>
      </c>
      <c r="AE58" s="1092">
        <f t="shared" si="43"/>
        <v>4</v>
      </c>
      <c r="AF58" s="840">
        <f t="shared" si="44"/>
        <v>2</v>
      </c>
      <c r="AG58" s="1314">
        <f t="shared" si="44"/>
        <v>2</v>
      </c>
      <c r="AH58" s="1315">
        <v>0</v>
      </c>
      <c r="AI58" s="1092">
        <v>0</v>
      </c>
      <c r="AJ58" s="840">
        <v>0</v>
      </c>
      <c r="AK58" s="1314">
        <v>0</v>
      </c>
      <c r="AL58" s="1315">
        <v>2</v>
      </c>
      <c r="AM58" s="1317">
        <v>2</v>
      </c>
      <c r="AN58" s="106"/>
      <c r="AO58" s="106"/>
    </row>
    <row r="59" spans="1:41">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312"/>
      <c r="AM59" s="312"/>
      <c r="AN59" s="108"/>
      <c r="AO59" s="108"/>
    </row>
    <row r="60" spans="1:41">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312"/>
      <c r="AE60" s="312"/>
      <c r="AF60" s="312"/>
      <c r="AG60" s="312"/>
      <c r="AH60" s="312"/>
      <c r="AI60" s="312"/>
      <c r="AJ60" s="312"/>
      <c r="AK60" s="312"/>
      <c r="AL60" s="312"/>
      <c r="AM60" s="312"/>
      <c r="AN60" s="108"/>
      <c r="AO60" s="108"/>
    </row>
  </sheetData>
  <mergeCells count="33">
    <mergeCell ref="B57:C57"/>
    <mergeCell ref="B58:C58"/>
    <mergeCell ref="B29:C29"/>
    <mergeCell ref="B33:C33"/>
    <mergeCell ref="B37:C37"/>
    <mergeCell ref="B45:C45"/>
    <mergeCell ref="B50:C50"/>
    <mergeCell ref="B8:C8"/>
    <mergeCell ref="B9:C9"/>
    <mergeCell ref="B20:C20"/>
    <mergeCell ref="B21:C21"/>
    <mergeCell ref="B26:C26"/>
    <mergeCell ref="AH4:AK4"/>
    <mergeCell ref="AL4:AM5"/>
    <mergeCell ref="AH5:AI5"/>
    <mergeCell ref="AJ5:AK5"/>
    <mergeCell ref="B7:C7"/>
    <mergeCell ref="A3:D6"/>
    <mergeCell ref="E3:AD3"/>
    <mergeCell ref="AE3:AM3"/>
    <mergeCell ref="E4:G5"/>
    <mergeCell ref="H4:I5"/>
    <mergeCell ref="J4:K5"/>
    <mergeCell ref="L4:M5"/>
    <mergeCell ref="N4:O5"/>
    <mergeCell ref="P4:Q5"/>
    <mergeCell ref="R4:S5"/>
    <mergeCell ref="U4:V5"/>
    <mergeCell ref="W4:X5"/>
    <mergeCell ref="Y4:Z5"/>
    <mergeCell ref="AA4:AB5"/>
    <mergeCell ref="AC4:AD5"/>
    <mergeCell ref="AE4:AG5"/>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differentOddEven="1" alignWithMargins="0">
    <oddFooter>&amp;C&amp;16 44</oddFooter>
    <evenHeader>&amp;R&amp;12－市町村別･中－</evenHeader>
    <evenFooter>&amp;C&amp;16 45</evenFooter>
  </headerFooter>
  <colBreaks count="1" manualBreakCount="1">
    <brk id="20" max="6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A1:U68"/>
  <sheetViews>
    <sheetView showGridLines="0" view="pageBreakPreview" zoomScaleNormal="100" zoomScaleSheetLayoutView="100" workbookViewId="0">
      <pane xSplit="3" ySplit="6" topLeftCell="D46" activePane="bottomRight" state="frozen"/>
      <selection pane="topRight" activeCell="D1" sqref="D1"/>
      <selection pane="bottomLeft" activeCell="A7" sqref="A7"/>
      <selection pane="bottomRight" activeCell="N51" sqref="N51"/>
    </sheetView>
  </sheetViews>
  <sheetFormatPr defaultColWidth="9" defaultRowHeight="13.5"/>
  <cols>
    <col min="1" max="1" width="3.625" style="246" customWidth="1"/>
    <col min="2" max="2" width="13.875" style="246" customWidth="1"/>
    <col min="3" max="3" width="2.625" style="246" customWidth="1"/>
    <col min="4" max="18" width="7.625" style="246" customWidth="1"/>
    <col min="19" max="19" width="1.75" style="246" customWidth="1"/>
    <col min="20" max="21" width="9" style="246"/>
    <col min="22" max="16384" width="9" style="9"/>
  </cols>
  <sheetData>
    <row r="1" spans="1:21" ht="15.75" customHeight="1">
      <c r="A1" s="1320"/>
      <c r="R1" s="511"/>
      <c r="S1" s="511"/>
    </row>
    <row r="2" spans="1:21" ht="18.75">
      <c r="A2" s="314" t="s">
        <v>1128</v>
      </c>
      <c r="I2" s="1205"/>
    </row>
    <row r="3" spans="1:21" ht="9.9499999999999993" customHeight="1">
      <c r="A3" s="314"/>
      <c r="I3" s="1205"/>
    </row>
    <row r="4" spans="1:21" ht="20.25" customHeight="1">
      <c r="A4" s="1205" t="s">
        <v>3979</v>
      </c>
      <c r="I4" s="1320"/>
    </row>
    <row r="5" spans="1:21" ht="19.5" customHeight="1">
      <c r="A5" s="3442" t="s">
        <v>2068</v>
      </c>
      <c r="B5" s="3302"/>
      <c r="C5" s="3303"/>
      <c r="D5" s="4349" t="s">
        <v>333</v>
      </c>
      <c r="E5" s="4349"/>
      <c r="F5" s="4349"/>
      <c r="G5" s="4349"/>
      <c r="H5" s="4349"/>
      <c r="I5" s="4349"/>
      <c r="J5" s="4350"/>
      <c r="K5" s="3702" t="s">
        <v>1834</v>
      </c>
      <c r="L5" s="3267"/>
      <c r="M5" s="3267"/>
      <c r="N5" s="3267"/>
      <c r="O5" s="3267"/>
      <c r="P5" s="3267"/>
      <c r="Q5" s="3267"/>
      <c r="R5" s="3271"/>
      <c r="S5" s="273"/>
    </row>
    <row r="6" spans="1:21" ht="33.75" customHeight="1">
      <c r="A6" s="3443"/>
      <c r="B6" s="3444"/>
      <c r="C6" s="3445"/>
      <c r="D6" s="1389" t="s">
        <v>1239</v>
      </c>
      <c r="E6" s="1390" t="s">
        <v>124</v>
      </c>
      <c r="F6" s="1391" t="s">
        <v>3981</v>
      </c>
      <c r="G6" s="1391" t="s">
        <v>3983</v>
      </c>
      <c r="H6" s="1391" t="s">
        <v>3984</v>
      </c>
      <c r="I6" s="1391" t="s">
        <v>3985</v>
      </c>
      <c r="J6" s="1392" t="s">
        <v>737</v>
      </c>
      <c r="K6" s="1393" t="s">
        <v>1239</v>
      </c>
      <c r="L6" s="1390" t="s">
        <v>3987</v>
      </c>
      <c r="M6" s="1391" t="s">
        <v>3661</v>
      </c>
      <c r="N6" s="1391" t="s">
        <v>3988</v>
      </c>
      <c r="O6" s="1391" t="s">
        <v>3989</v>
      </c>
      <c r="P6" s="1391" t="s">
        <v>3990</v>
      </c>
      <c r="Q6" s="1391" t="s">
        <v>835</v>
      </c>
      <c r="R6" s="1392" t="s">
        <v>3991</v>
      </c>
      <c r="S6" s="1394"/>
    </row>
    <row r="7" spans="1:21" ht="18.600000000000001" customHeight="1">
      <c r="A7" s="1395"/>
      <c r="B7" s="1009" t="s">
        <v>3056</v>
      </c>
      <c r="C7" s="971"/>
      <c r="D7" s="1396"/>
      <c r="E7" s="1397"/>
      <c r="F7" s="1398"/>
      <c r="G7" s="1398"/>
      <c r="H7" s="1398"/>
      <c r="I7" s="1398"/>
      <c r="J7" s="1399"/>
      <c r="K7" s="1400"/>
      <c r="L7" s="1397"/>
      <c r="M7" s="1398"/>
      <c r="N7" s="1398"/>
      <c r="O7" s="1398"/>
      <c r="P7" s="1398"/>
      <c r="Q7" s="1398"/>
      <c r="R7" s="1399"/>
      <c r="S7" s="1401"/>
    </row>
    <row r="8" spans="1:21" s="43" customFormat="1" ht="18.600000000000001" customHeight="1">
      <c r="A8" s="1402"/>
      <c r="B8" s="1403" t="s">
        <v>2828</v>
      </c>
      <c r="C8" s="1404"/>
      <c r="D8" s="692">
        <f t="shared" ref="D8:R8" si="0">D9+D10</f>
        <v>248</v>
      </c>
      <c r="E8" s="1405">
        <f t="shared" si="0"/>
        <v>29</v>
      </c>
      <c r="F8" s="1406">
        <f t="shared" si="0"/>
        <v>79</v>
      </c>
      <c r="G8" s="1406">
        <f t="shared" si="0"/>
        <v>40</v>
      </c>
      <c r="H8" s="1406">
        <f t="shared" si="0"/>
        <v>72</v>
      </c>
      <c r="I8" s="1406">
        <f t="shared" si="0"/>
        <v>24</v>
      </c>
      <c r="J8" s="1407">
        <f t="shared" si="0"/>
        <v>4</v>
      </c>
      <c r="K8" s="1408">
        <f t="shared" si="0"/>
        <v>248</v>
      </c>
      <c r="L8" s="1405">
        <f t="shared" si="0"/>
        <v>41</v>
      </c>
      <c r="M8" s="1406">
        <f t="shared" si="0"/>
        <v>43</v>
      </c>
      <c r="N8" s="1406">
        <f t="shared" si="0"/>
        <v>51</v>
      </c>
      <c r="O8" s="1406">
        <f t="shared" si="0"/>
        <v>50</v>
      </c>
      <c r="P8" s="1406">
        <f t="shared" si="0"/>
        <v>33</v>
      </c>
      <c r="Q8" s="1406">
        <f t="shared" si="0"/>
        <v>28</v>
      </c>
      <c r="R8" s="1407">
        <f t="shared" si="0"/>
        <v>2</v>
      </c>
      <c r="S8" s="1066"/>
      <c r="T8" s="1224"/>
      <c r="U8" s="1224"/>
    </row>
    <row r="9" spans="1:21" ht="18.600000000000001" customHeight="1">
      <c r="A9" s="1409"/>
      <c r="B9" s="274" t="s">
        <v>2087</v>
      </c>
      <c r="C9" s="882"/>
      <c r="D9" s="1410">
        <f t="shared" ref="D9:R9" si="1">D11+D12</f>
        <v>248</v>
      </c>
      <c r="E9" s="1082">
        <f t="shared" si="1"/>
        <v>29</v>
      </c>
      <c r="F9" s="845">
        <f t="shared" si="1"/>
        <v>79</v>
      </c>
      <c r="G9" s="845">
        <f t="shared" si="1"/>
        <v>40</v>
      </c>
      <c r="H9" s="845">
        <f t="shared" si="1"/>
        <v>72</v>
      </c>
      <c r="I9" s="845">
        <f t="shared" si="1"/>
        <v>24</v>
      </c>
      <c r="J9" s="802">
        <f t="shared" si="1"/>
        <v>4</v>
      </c>
      <c r="K9" s="1411">
        <f t="shared" si="1"/>
        <v>248</v>
      </c>
      <c r="L9" s="1082">
        <f t="shared" si="1"/>
        <v>41</v>
      </c>
      <c r="M9" s="845">
        <f t="shared" si="1"/>
        <v>43</v>
      </c>
      <c r="N9" s="845">
        <f t="shared" si="1"/>
        <v>51</v>
      </c>
      <c r="O9" s="845">
        <f t="shared" si="1"/>
        <v>50</v>
      </c>
      <c r="P9" s="845">
        <f t="shared" si="1"/>
        <v>33</v>
      </c>
      <c r="Q9" s="845">
        <f t="shared" si="1"/>
        <v>28</v>
      </c>
      <c r="R9" s="802">
        <f t="shared" si="1"/>
        <v>2</v>
      </c>
      <c r="S9" s="501"/>
    </row>
    <row r="10" spans="1:21" ht="18.600000000000001" customHeight="1">
      <c r="A10" s="1412"/>
      <c r="B10" s="278" t="s">
        <v>2089</v>
      </c>
      <c r="C10" s="278"/>
      <c r="D10" s="1410">
        <v>0</v>
      </c>
      <c r="E10" s="1082">
        <v>0</v>
      </c>
      <c r="F10" s="845">
        <v>0</v>
      </c>
      <c r="G10" s="845">
        <v>0</v>
      </c>
      <c r="H10" s="845">
        <v>0</v>
      </c>
      <c r="I10" s="845">
        <v>0</v>
      </c>
      <c r="J10" s="802">
        <v>0</v>
      </c>
      <c r="K10" s="1411">
        <v>0</v>
      </c>
      <c r="L10" s="1082">
        <v>0</v>
      </c>
      <c r="M10" s="845">
        <v>0</v>
      </c>
      <c r="N10" s="845">
        <v>0</v>
      </c>
      <c r="O10" s="845">
        <v>0</v>
      </c>
      <c r="P10" s="845">
        <v>0</v>
      </c>
      <c r="Q10" s="845">
        <v>0</v>
      </c>
      <c r="R10" s="802">
        <v>0</v>
      </c>
      <c r="S10" s="501"/>
    </row>
    <row r="11" spans="1:21" ht="18.600000000000001" customHeight="1">
      <c r="A11" s="1409"/>
      <c r="B11" s="274" t="s">
        <v>2091</v>
      </c>
      <c r="C11" s="274"/>
      <c r="D11" s="1413">
        <f t="shared" ref="D11:R11" si="2">SUM(D13:D22)</f>
        <v>179</v>
      </c>
      <c r="E11" s="1090">
        <f t="shared" si="2"/>
        <v>21</v>
      </c>
      <c r="F11" s="854">
        <f t="shared" si="2"/>
        <v>50</v>
      </c>
      <c r="G11" s="854">
        <f t="shared" si="2"/>
        <v>22</v>
      </c>
      <c r="H11" s="854">
        <f t="shared" si="2"/>
        <v>61</v>
      </c>
      <c r="I11" s="854">
        <f t="shared" si="2"/>
        <v>23</v>
      </c>
      <c r="J11" s="836">
        <f t="shared" si="2"/>
        <v>2</v>
      </c>
      <c r="K11" s="1414">
        <f t="shared" si="2"/>
        <v>179</v>
      </c>
      <c r="L11" s="1090">
        <f t="shared" si="2"/>
        <v>29</v>
      </c>
      <c r="M11" s="854">
        <f t="shared" si="2"/>
        <v>22</v>
      </c>
      <c r="N11" s="854">
        <f t="shared" si="2"/>
        <v>37</v>
      </c>
      <c r="O11" s="854">
        <f t="shared" si="2"/>
        <v>34</v>
      </c>
      <c r="P11" s="854">
        <f t="shared" si="2"/>
        <v>29</v>
      </c>
      <c r="Q11" s="854">
        <f t="shared" si="2"/>
        <v>27</v>
      </c>
      <c r="R11" s="836">
        <f t="shared" si="2"/>
        <v>1</v>
      </c>
      <c r="S11" s="501"/>
    </row>
    <row r="12" spans="1:21" ht="18.600000000000001" customHeight="1">
      <c r="A12" s="1412"/>
      <c r="B12" s="278" t="s">
        <v>896</v>
      </c>
      <c r="C12" s="278"/>
      <c r="D12" s="1415">
        <f t="shared" ref="D12:R12" si="3">SUM(D23:D30)</f>
        <v>69</v>
      </c>
      <c r="E12" s="1387">
        <f t="shared" si="3"/>
        <v>8</v>
      </c>
      <c r="F12" s="847">
        <f t="shared" si="3"/>
        <v>29</v>
      </c>
      <c r="G12" s="847">
        <f t="shared" si="3"/>
        <v>18</v>
      </c>
      <c r="H12" s="847">
        <f t="shared" si="3"/>
        <v>11</v>
      </c>
      <c r="I12" s="847">
        <f t="shared" si="3"/>
        <v>1</v>
      </c>
      <c r="J12" s="839">
        <f t="shared" si="3"/>
        <v>2</v>
      </c>
      <c r="K12" s="1416">
        <f t="shared" si="3"/>
        <v>69</v>
      </c>
      <c r="L12" s="1387">
        <f t="shared" si="3"/>
        <v>12</v>
      </c>
      <c r="M12" s="847">
        <f t="shared" si="3"/>
        <v>21</v>
      </c>
      <c r="N12" s="847">
        <f t="shared" si="3"/>
        <v>14</v>
      </c>
      <c r="O12" s="847">
        <f t="shared" si="3"/>
        <v>16</v>
      </c>
      <c r="P12" s="847">
        <f t="shared" si="3"/>
        <v>4</v>
      </c>
      <c r="Q12" s="847">
        <f t="shared" si="3"/>
        <v>1</v>
      </c>
      <c r="R12" s="839">
        <f t="shared" si="3"/>
        <v>1</v>
      </c>
      <c r="S12" s="501"/>
    </row>
    <row r="13" spans="1:21" ht="18.600000000000001" customHeight="1">
      <c r="A13" s="1409"/>
      <c r="B13" s="274" t="s">
        <v>2093</v>
      </c>
      <c r="C13" s="274"/>
      <c r="D13" s="1410">
        <f t="shared" ref="D13:D36" si="4">SUM(E13:J13)</f>
        <v>42</v>
      </c>
      <c r="E13" s="1082">
        <v>4</v>
      </c>
      <c r="F13" s="845">
        <v>8</v>
      </c>
      <c r="G13" s="845">
        <v>5</v>
      </c>
      <c r="H13" s="845">
        <v>15</v>
      </c>
      <c r="I13" s="845">
        <v>9</v>
      </c>
      <c r="J13" s="802">
        <v>1</v>
      </c>
      <c r="K13" s="1411">
        <f t="shared" ref="K13:K36" si="5">SUM(L13:R13)</f>
        <v>42</v>
      </c>
      <c r="L13" s="1082">
        <v>4</v>
      </c>
      <c r="M13" s="845">
        <v>5</v>
      </c>
      <c r="N13" s="845">
        <v>7</v>
      </c>
      <c r="O13" s="845">
        <v>8</v>
      </c>
      <c r="P13" s="845">
        <v>6</v>
      </c>
      <c r="Q13" s="845">
        <v>11</v>
      </c>
      <c r="R13" s="802">
        <v>1</v>
      </c>
      <c r="S13" s="501"/>
    </row>
    <row r="14" spans="1:21" ht="18.600000000000001" customHeight="1">
      <c r="A14" s="1409"/>
      <c r="B14" s="274" t="s">
        <v>867</v>
      </c>
      <c r="C14" s="274"/>
      <c r="D14" s="1410">
        <f t="shared" si="4"/>
        <v>32</v>
      </c>
      <c r="E14" s="1082">
        <v>3</v>
      </c>
      <c r="F14" s="845">
        <v>8</v>
      </c>
      <c r="G14" s="845">
        <v>3</v>
      </c>
      <c r="H14" s="845">
        <v>16</v>
      </c>
      <c r="I14" s="845">
        <v>2</v>
      </c>
      <c r="J14" s="802">
        <v>0</v>
      </c>
      <c r="K14" s="1411">
        <f t="shared" si="5"/>
        <v>32</v>
      </c>
      <c r="L14" s="1082">
        <v>5</v>
      </c>
      <c r="M14" s="845">
        <v>4</v>
      </c>
      <c r="N14" s="845">
        <v>5</v>
      </c>
      <c r="O14" s="845">
        <v>11</v>
      </c>
      <c r="P14" s="845">
        <v>6</v>
      </c>
      <c r="Q14" s="845">
        <v>1</v>
      </c>
      <c r="R14" s="802">
        <v>0</v>
      </c>
      <c r="S14" s="501"/>
    </row>
    <row r="15" spans="1:21" ht="18.600000000000001" customHeight="1">
      <c r="A15" s="1409"/>
      <c r="B15" s="274" t="s">
        <v>2095</v>
      </c>
      <c r="C15" s="274"/>
      <c r="D15" s="1410">
        <f t="shared" si="4"/>
        <v>41</v>
      </c>
      <c r="E15" s="1082">
        <v>6</v>
      </c>
      <c r="F15" s="845">
        <v>9</v>
      </c>
      <c r="G15" s="845">
        <v>6</v>
      </c>
      <c r="H15" s="845">
        <v>15</v>
      </c>
      <c r="I15" s="845">
        <v>5</v>
      </c>
      <c r="J15" s="802">
        <v>0</v>
      </c>
      <c r="K15" s="1411">
        <f t="shared" si="5"/>
        <v>41</v>
      </c>
      <c r="L15" s="1082">
        <v>6</v>
      </c>
      <c r="M15" s="845">
        <v>2</v>
      </c>
      <c r="N15" s="845">
        <v>11</v>
      </c>
      <c r="O15" s="845">
        <v>7</v>
      </c>
      <c r="P15" s="845">
        <v>8</v>
      </c>
      <c r="Q15" s="845">
        <v>7</v>
      </c>
      <c r="R15" s="802">
        <v>0</v>
      </c>
      <c r="S15" s="501"/>
    </row>
    <row r="16" spans="1:21" ht="18.600000000000001" customHeight="1">
      <c r="A16" s="1409"/>
      <c r="B16" s="274" t="s">
        <v>456</v>
      </c>
      <c r="C16" s="274"/>
      <c r="D16" s="1410">
        <f t="shared" si="4"/>
        <v>4</v>
      </c>
      <c r="E16" s="1082">
        <v>0</v>
      </c>
      <c r="F16" s="845">
        <v>2</v>
      </c>
      <c r="G16" s="845">
        <v>0</v>
      </c>
      <c r="H16" s="845">
        <v>0</v>
      </c>
      <c r="I16" s="845">
        <v>2</v>
      </c>
      <c r="J16" s="802">
        <v>0</v>
      </c>
      <c r="K16" s="1411">
        <f t="shared" si="5"/>
        <v>4</v>
      </c>
      <c r="L16" s="1082">
        <v>0</v>
      </c>
      <c r="M16" s="845">
        <v>1</v>
      </c>
      <c r="N16" s="845">
        <v>1</v>
      </c>
      <c r="O16" s="845">
        <v>0</v>
      </c>
      <c r="P16" s="845">
        <v>0</v>
      </c>
      <c r="Q16" s="845">
        <v>2</v>
      </c>
      <c r="R16" s="802">
        <v>0</v>
      </c>
      <c r="S16" s="501"/>
    </row>
    <row r="17" spans="1:19" ht="18.600000000000001" customHeight="1">
      <c r="A17" s="1409"/>
      <c r="B17" s="274" t="s">
        <v>2951</v>
      </c>
      <c r="C17" s="274"/>
      <c r="D17" s="1410">
        <f t="shared" si="4"/>
        <v>11</v>
      </c>
      <c r="E17" s="1082">
        <v>1</v>
      </c>
      <c r="F17" s="845">
        <v>4</v>
      </c>
      <c r="G17" s="845">
        <v>3</v>
      </c>
      <c r="H17" s="845">
        <v>3</v>
      </c>
      <c r="I17" s="845">
        <v>0</v>
      </c>
      <c r="J17" s="802">
        <v>0</v>
      </c>
      <c r="K17" s="1411">
        <f t="shared" si="5"/>
        <v>11</v>
      </c>
      <c r="L17" s="1082">
        <v>2</v>
      </c>
      <c r="M17" s="845">
        <v>1</v>
      </c>
      <c r="N17" s="845">
        <v>4</v>
      </c>
      <c r="O17" s="845">
        <v>2</v>
      </c>
      <c r="P17" s="845">
        <v>2</v>
      </c>
      <c r="Q17" s="845">
        <v>0</v>
      </c>
      <c r="R17" s="802">
        <v>0</v>
      </c>
      <c r="S17" s="501"/>
    </row>
    <row r="18" spans="1:19" ht="18.600000000000001" customHeight="1">
      <c r="A18" s="1409"/>
      <c r="B18" s="274" t="s">
        <v>2954</v>
      </c>
      <c r="C18" s="274"/>
      <c r="D18" s="1410">
        <f t="shared" si="4"/>
        <v>14</v>
      </c>
      <c r="E18" s="1082">
        <v>3</v>
      </c>
      <c r="F18" s="845">
        <v>5</v>
      </c>
      <c r="G18" s="845">
        <v>1</v>
      </c>
      <c r="H18" s="845">
        <v>2</v>
      </c>
      <c r="I18" s="845">
        <v>2</v>
      </c>
      <c r="J18" s="802">
        <v>1</v>
      </c>
      <c r="K18" s="1411">
        <f t="shared" si="5"/>
        <v>14</v>
      </c>
      <c r="L18" s="1082">
        <v>6</v>
      </c>
      <c r="M18" s="845">
        <v>2</v>
      </c>
      <c r="N18" s="845">
        <v>1</v>
      </c>
      <c r="O18" s="845">
        <v>0</v>
      </c>
      <c r="P18" s="845">
        <v>2</v>
      </c>
      <c r="Q18" s="845">
        <v>3</v>
      </c>
      <c r="R18" s="802">
        <v>0</v>
      </c>
      <c r="S18" s="501"/>
    </row>
    <row r="19" spans="1:19" ht="18.600000000000001" customHeight="1">
      <c r="A19" s="1409"/>
      <c r="B19" s="274" t="s">
        <v>2714</v>
      </c>
      <c r="C19" s="274"/>
      <c r="D19" s="1410">
        <f t="shared" si="4"/>
        <v>7</v>
      </c>
      <c r="E19" s="1082">
        <v>1</v>
      </c>
      <c r="F19" s="845">
        <v>2</v>
      </c>
      <c r="G19" s="845">
        <v>0</v>
      </c>
      <c r="H19" s="845">
        <v>2</v>
      </c>
      <c r="I19" s="845">
        <v>2</v>
      </c>
      <c r="J19" s="802">
        <v>0</v>
      </c>
      <c r="K19" s="1411">
        <f t="shared" si="5"/>
        <v>7</v>
      </c>
      <c r="L19" s="1082">
        <v>1</v>
      </c>
      <c r="M19" s="845">
        <v>1</v>
      </c>
      <c r="N19" s="845">
        <v>1</v>
      </c>
      <c r="O19" s="845">
        <v>1</v>
      </c>
      <c r="P19" s="845">
        <v>1</v>
      </c>
      <c r="Q19" s="845">
        <v>2</v>
      </c>
      <c r="R19" s="802">
        <v>0</v>
      </c>
      <c r="S19" s="501"/>
    </row>
    <row r="20" spans="1:19" ht="18.600000000000001" customHeight="1">
      <c r="A20" s="1409"/>
      <c r="B20" s="274" t="s">
        <v>1203</v>
      </c>
      <c r="C20" s="274"/>
      <c r="D20" s="1410">
        <f t="shared" si="4"/>
        <v>12</v>
      </c>
      <c r="E20" s="1082">
        <v>3</v>
      </c>
      <c r="F20" s="845">
        <v>3</v>
      </c>
      <c r="G20" s="845">
        <v>1</v>
      </c>
      <c r="H20" s="845">
        <v>4</v>
      </c>
      <c r="I20" s="845">
        <v>1</v>
      </c>
      <c r="J20" s="802">
        <v>0</v>
      </c>
      <c r="K20" s="1411">
        <f t="shared" si="5"/>
        <v>12</v>
      </c>
      <c r="L20" s="1082">
        <v>4</v>
      </c>
      <c r="M20" s="845">
        <v>2</v>
      </c>
      <c r="N20" s="845">
        <v>1</v>
      </c>
      <c r="O20" s="845">
        <v>1</v>
      </c>
      <c r="P20" s="845">
        <v>3</v>
      </c>
      <c r="Q20" s="845">
        <v>1</v>
      </c>
      <c r="R20" s="802">
        <v>0</v>
      </c>
      <c r="S20" s="501"/>
    </row>
    <row r="21" spans="1:19" ht="18.600000000000001" customHeight="1">
      <c r="A21" s="1409"/>
      <c r="B21" s="274" t="s">
        <v>1641</v>
      </c>
      <c r="C21" s="882"/>
      <c r="D21" s="1410">
        <f t="shared" si="4"/>
        <v>7</v>
      </c>
      <c r="E21" s="1082">
        <v>0</v>
      </c>
      <c r="F21" s="845">
        <v>4</v>
      </c>
      <c r="G21" s="845">
        <v>1</v>
      </c>
      <c r="H21" s="845">
        <v>2</v>
      </c>
      <c r="I21" s="845">
        <v>0</v>
      </c>
      <c r="J21" s="802">
        <v>0</v>
      </c>
      <c r="K21" s="1411">
        <f t="shared" si="5"/>
        <v>7</v>
      </c>
      <c r="L21" s="1082">
        <v>0</v>
      </c>
      <c r="M21" s="845">
        <v>2</v>
      </c>
      <c r="N21" s="845">
        <v>3</v>
      </c>
      <c r="O21" s="845">
        <v>1</v>
      </c>
      <c r="P21" s="845">
        <v>1</v>
      </c>
      <c r="Q21" s="845">
        <v>0</v>
      </c>
      <c r="R21" s="802">
        <v>0</v>
      </c>
      <c r="S21" s="501"/>
    </row>
    <row r="22" spans="1:19" ht="18.600000000000001" customHeight="1">
      <c r="A22" s="1412"/>
      <c r="B22" s="278" t="s">
        <v>1624</v>
      </c>
      <c r="C22" s="278"/>
      <c r="D22" s="1415">
        <f t="shared" si="4"/>
        <v>9</v>
      </c>
      <c r="E22" s="1387">
        <v>0</v>
      </c>
      <c r="F22" s="847">
        <v>5</v>
      </c>
      <c r="G22" s="847">
        <v>2</v>
      </c>
      <c r="H22" s="847">
        <v>2</v>
      </c>
      <c r="I22" s="847">
        <v>0</v>
      </c>
      <c r="J22" s="839">
        <v>0</v>
      </c>
      <c r="K22" s="1416">
        <f t="shared" si="5"/>
        <v>9</v>
      </c>
      <c r="L22" s="1387">
        <v>1</v>
      </c>
      <c r="M22" s="847">
        <v>2</v>
      </c>
      <c r="N22" s="847">
        <v>3</v>
      </c>
      <c r="O22" s="847">
        <v>3</v>
      </c>
      <c r="P22" s="847">
        <v>0</v>
      </c>
      <c r="Q22" s="847">
        <v>0</v>
      </c>
      <c r="R22" s="839">
        <v>0</v>
      </c>
      <c r="S22" s="501"/>
    </row>
    <row r="23" spans="1:19" ht="18.600000000000001" customHeight="1">
      <c r="A23" s="1409"/>
      <c r="B23" s="274" t="s">
        <v>322</v>
      </c>
      <c r="C23" s="274"/>
      <c r="D23" s="1410">
        <f t="shared" si="4"/>
        <v>7</v>
      </c>
      <c r="E23" s="1082">
        <v>1</v>
      </c>
      <c r="F23" s="845">
        <v>4</v>
      </c>
      <c r="G23" s="845">
        <v>1</v>
      </c>
      <c r="H23" s="845">
        <v>1</v>
      </c>
      <c r="I23" s="845">
        <v>0</v>
      </c>
      <c r="J23" s="802">
        <v>0</v>
      </c>
      <c r="K23" s="1411">
        <f t="shared" si="5"/>
        <v>7</v>
      </c>
      <c r="L23" s="1082">
        <v>3</v>
      </c>
      <c r="M23" s="845">
        <v>2</v>
      </c>
      <c r="N23" s="845">
        <v>1</v>
      </c>
      <c r="O23" s="845">
        <v>1</v>
      </c>
      <c r="P23" s="845">
        <v>0</v>
      </c>
      <c r="Q23" s="845">
        <v>0</v>
      </c>
      <c r="R23" s="802">
        <v>0</v>
      </c>
      <c r="S23" s="501"/>
    </row>
    <row r="24" spans="1:19" ht="18.600000000000001" customHeight="1">
      <c r="A24" s="1409"/>
      <c r="B24" s="274" t="s">
        <v>1416</v>
      </c>
      <c r="C24" s="274"/>
      <c r="D24" s="1410">
        <f t="shared" si="4"/>
        <v>5</v>
      </c>
      <c r="E24" s="1082">
        <v>1</v>
      </c>
      <c r="F24" s="845">
        <v>3</v>
      </c>
      <c r="G24" s="845">
        <v>1</v>
      </c>
      <c r="H24" s="845">
        <v>0</v>
      </c>
      <c r="I24" s="845">
        <v>0</v>
      </c>
      <c r="J24" s="802">
        <v>0</v>
      </c>
      <c r="K24" s="1411">
        <f t="shared" si="5"/>
        <v>5</v>
      </c>
      <c r="L24" s="1082">
        <v>1</v>
      </c>
      <c r="M24" s="845">
        <v>3</v>
      </c>
      <c r="N24" s="845">
        <v>1</v>
      </c>
      <c r="O24" s="845">
        <v>0</v>
      </c>
      <c r="P24" s="845">
        <v>0</v>
      </c>
      <c r="Q24" s="845">
        <v>0</v>
      </c>
      <c r="R24" s="802">
        <v>0</v>
      </c>
      <c r="S24" s="501"/>
    </row>
    <row r="25" spans="1:19" ht="18.600000000000001" customHeight="1">
      <c r="A25" s="1409"/>
      <c r="B25" s="274" t="s">
        <v>1025</v>
      </c>
      <c r="C25" s="274"/>
      <c r="D25" s="1410">
        <f t="shared" si="4"/>
        <v>1</v>
      </c>
      <c r="E25" s="1082">
        <v>0</v>
      </c>
      <c r="F25" s="845">
        <v>1</v>
      </c>
      <c r="G25" s="845">
        <v>0</v>
      </c>
      <c r="H25" s="845">
        <v>0</v>
      </c>
      <c r="I25" s="845">
        <v>0</v>
      </c>
      <c r="J25" s="802">
        <v>0</v>
      </c>
      <c r="K25" s="1411">
        <f t="shared" si="5"/>
        <v>1</v>
      </c>
      <c r="L25" s="1082">
        <v>0</v>
      </c>
      <c r="M25" s="845">
        <v>1</v>
      </c>
      <c r="N25" s="845">
        <v>0</v>
      </c>
      <c r="O25" s="845">
        <v>0</v>
      </c>
      <c r="P25" s="845">
        <v>0</v>
      </c>
      <c r="Q25" s="845">
        <v>0</v>
      </c>
      <c r="R25" s="802">
        <v>0</v>
      </c>
      <c r="S25" s="501"/>
    </row>
    <row r="26" spans="1:19" ht="18.600000000000001" customHeight="1">
      <c r="A26" s="1409"/>
      <c r="B26" s="274" t="s">
        <v>1395</v>
      </c>
      <c r="C26" s="274"/>
      <c r="D26" s="1410">
        <f t="shared" si="4"/>
        <v>5</v>
      </c>
      <c r="E26" s="1082">
        <v>0</v>
      </c>
      <c r="F26" s="845">
        <v>0</v>
      </c>
      <c r="G26" s="845">
        <v>2</v>
      </c>
      <c r="H26" s="845">
        <v>3</v>
      </c>
      <c r="I26" s="845">
        <v>0</v>
      </c>
      <c r="J26" s="802">
        <v>0</v>
      </c>
      <c r="K26" s="1411">
        <f t="shared" si="5"/>
        <v>5</v>
      </c>
      <c r="L26" s="1082">
        <v>0</v>
      </c>
      <c r="M26" s="845">
        <v>0</v>
      </c>
      <c r="N26" s="845">
        <v>1</v>
      </c>
      <c r="O26" s="845">
        <v>3</v>
      </c>
      <c r="P26" s="845">
        <v>1</v>
      </c>
      <c r="Q26" s="845">
        <v>0</v>
      </c>
      <c r="R26" s="802">
        <v>0</v>
      </c>
      <c r="S26" s="501"/>
    </row>
    <row r="27" spans="1:19" ht="18.600000000000001" customHeight="1">
      <c r="A27" s="1409"/>
      <c r="B27" s="274" t="s">
        <v>1579</v>
      </c>
      <c r="C27" s="274"/>
      <c r="D27" s="1410">
        <f t="shared" si="4"/>
        <v>9</v>
      </c>
      <c r="E27" s="1082">
        <v>2</v>
      </c>
      <c r="F27" s="845">
        <v>4</v>
      </c>
      <c r="G27" s="845">
        <v>2</v>
      </c>
      <c r="H27" s="845">
        <v>0</v>
      </c>
      <c r="I27" s="845">
        <v>0</v>
      </c>
      <c r="J27" s="802">
        <v>1</v>
      </c>
      <c r="K27" s="1411">
        <f t="shared" si="5"/>
        <v>9</v>
      </c>
      <c r="L27" s="1082">
        <v>2</v>
      </c>
      <c r="M27" s="845">
        <v>3</v>
      </c>
      <c r="N27" s="845">
        <v>3</v>
      </c>
      <c r="O27" s="845">
        <v>0</v>
      </c>
      <c r="P27" s="845">
        <v>0</v>
      </c>
      <c r="Q27" s="845">
        <v>1</v>
      </c>
      <c r="R27" s="802">
        <v>0</v>
      </c>
      <c r="S27" s="501"/>
    </row>
    <row r="28" spans="1:19" ht="18.600000000000001" customHeight="1">
      <c r="A28" s="1409"/>
      <c r="B28" s="274" t="s">
        <v>2955</v>
      </c>
      <c r="C28" s="274"/>
      <c r="D28" s="1410">
        <f t="shared" si="4"/>
        <v>21</v>
      </c>
      <c r="E28" s="1082">
        <v>0</v>
      </c>
      <c r="F28" s="845">
        <v>7</v>
      </c>
      <c r="G28" s="845">
        <v>8</v>
      </c>
      <c r="H28" s="845">
        <v>4</v>
      </c>
      <c r="I28" s="845">
        <v>1</v>
      </c>
      <c r="J28" s="802">
        <v>1</v>
      </c>
      <c r="K28" s="1411">
        <f t="shared" si="5"/>
        <v>21</v>
      </c>
      <c r="L28" s="1082">
        <v>0</v>
      </c>
      <c r="M28" s="845">
        <v>7</v>
      </c>
      <c r="N28" s="845">
        <v>4</v>
      </c>
      <c r="O28" s="845">
        <v>7</v>
      </c>
      <c r="P28" s="845">
        <v>2</v>
      </c>
      <c r="Q28" s="845">
        <v>0</v>
      </c>
      <c r="R28" s="802">
        <v>1</v>
      </c>
      <c r="S28" s="501"/>
    </row>
    <row r="29" spans="1:19" ht="18.600000000000001" customHeight="1">
      <c r="A29" s="1409"/>
      <c r="B29" s="274" t="s">
        <v>2956</v>
      </c>
      <c r="C29" s="274"/>
      <c r="D29" s="1410">
        <f>SUM(E29:J29)</f>
        <v>6</v>
      </c>
      <c r="E29" s="1082">
        <v>2</v>
      </c>
      <c r="F29" s="845">
        <v>3</v>
      </c>
      <c r="G29" s="845">
        <v>1</v>
      </c>
      <c r="H29" s="845">
        <v>0</v>
      </c>
      <c r="I29" s="845">
        <v>0</v>
      </c>
      <c r="J29" s="802">
        <v>0</v>
      </c>
      <c r="K29" s="1411">
        <f t="shared" si="5"/>
        <v>6</v>
      </c>
      <c r="L29" s="1082">
        <v>4</v>
      </c>
      <c r="M29" s="845">
        <v>0</v>
      </c>
      <c r="N29" s="845">
        <v>1</v>
      </c>
      <c r="O29" s="845">
        <v>1</v>
      </c>
      <c r="P29" s="845">
        <v>0</v>
      </c>
      <c r="Q29" s="845">
        <v>0</v>
      </c>
      <c r="R29" s="802">
        <v>0</v>
      </c>
      <c r="S29" s="501"/>
    </row>
    <row r="30" spans="1:19" ht="18.600000000000001" customHeight="1">
      <c r="A30" s="1412"/>
      <c r="B30" s="278" t="s">
        <v>2957</v>
      </c>
      <c r="C30" s="278"/>
      <c r="D30" s="1415">
        <f t="shared" si="4"/>
        <v>15</v>
      </c>
      <c r="E30" s="1387">
        <v>2</v>
      </c>
      <c r="F30" s="847">
        <v>7</v>
      </c>
      <c r="G30" s="847">
        <v>3</v>
      </c>
      <c r="H30" s="847">
        <v>3</v>
      </c>
      <c r="I30" s="847">
        <v>0</v>
      </c>
      <c r="J30" s="839">
        <v>0</v>
      </c>
      <c r="K30" s="1416">
        <f t="shared" si="5"/>
        <v>15</v>
      </c>
      <c r="L30" s="1387">
        <v>2</v>
      </c>
      <c r="M30" s="847">
        <v>5</v>
      </c>
      <c r="N30" s="847">
        <v>3</v>
      </c>
      <c r="O30" s="847">
        <v>4</v>
      </c>
      <c r="P30" s="847">
        <v>1</v>
      </c>
      <c r="Q30" s="847">
        <v>0</v>
      </c>
      <c r="R30" s="839">
        <v>0</v>
      </c>
      <c r="S30" s="501"/>
    </row>
    <row r="31" spans="1:19" ht="18.600000000000001" customHeight="1">
      <c r="A31" s="3365" t="s">
        <v>1596</v>
      </c>
      <c r="B31" s="3962" t="s">
        <v>2959</v>
      </c>
      <c r="C31" s="4228"/>
      <c r="D31" s="1410">
        <f t="shared" si="4"/>
        <v>49</v>
      </c>
      <c r="E31" s="1082">
        <v>5</v>
      </c>
      <c r="F31" s="845">
        <v>12</v>
      </c>
      <c r="G31" s="845">
        <v>6</v>
      </c>
      <c r="H31" s="845">
        <v>16</v>
      </c>
      <c r="I31" s="845">
        <v>9</v>
      </c>
      <c r="J31" s="802">
        <v>1</v>
      </c>
      <c r="K31" s="1411">
        <f t="shared" si="5"/>
        <v>49</v>
      </c>
      <c r="L31" s="1082">
        <v>7</v>
      </c>
      <c r="M31" s="845">
        <v>7</v>
      </c>
      <c r="N31" s="845">
        <v>8</v>
      </c>
      <c r="O31" s="845">
        <v>9</v>
      </c>
      <c r="P31" s="845">
        <v>6</v>
      </c>
      <c r="Q31" s="845">
        <v>11</v>
      </c>
      <c r="R31" s="802">
        <v>1</v>
      </c>
      <c r="S31" s="501"/>
    </row>
    <row r="32" spans="1:19" ht="18.600000000000001" customHeight="1">
      <c r="A32" s="3366"/>
      <c r="B32" s="4242" t="s">
        <v>2960</v>
      </c>
      <c r="C32" s="3445"/>
      <c r="D32" s="1410">
        <f t="shared" si="4"/>
        <v>32</v>
      </c>
      <c r="E32" s="1082">
        <v>4</v>
      </c>
      <c r="F32" s="845">
        <v>15</v>
      </c>
      <c r="G32" s="845">
        <v>7</v>
      </c>
      <c r="H32" s="845">
        <v>5</v>
      </c>
      <c r="I32" s="845">
        <v>0</v>
      </c>
      <c r="J32" s="802">
        <v>1</v>
      </c>
      <c r="K32" s="1411">
        <f t="shared" si="5"/>
        <v>32</v>
      </c>
      <c r="L32" s="1082">
        <v>5</v>
      </c>
      <c r="M32" s="845">
        <v>9</v>
      </c>
      <c r="N32" s="845">
        <v>11</v>
      </c>
      <c r="O32" s="845">
        <v>3</v>
      </c>
      <c r="P32" s="845">
        <v>3</v>
      </c>
      <c r="Q32" s="845">
        <v>1</v>
      </c>
      <c r="R32" s="802">
        <v>0</v>
      </c>
      <c r="S32" s="501"/>
    </row>
    <row r="33" spans="1:19" ht="18.600000000000001" customHeight="1">
      <c r="A33" s="3366"/>
      <c r="B33" s="4242" t="s">
        <v>2962</v>
      </c>
      <c r="C33" s="3445"/>
      <c r="D33" s="1410">
        <f t="shared" si="4"/>
        <v>51</v>
      </c>
      <c r="E33" s="1082">
        <v>3</v>
      </c>
      <c r="F33" s="845">
        <v>16</v>
      </c>
      <c r="G33" s="845">
        <v>7</v>
      </c>
      <c r="H33" s="845">
        <v>21</v>
      </c>
      <c r="I33" s="845">
        <v>4</v>
      </c>
      <c r="J33" s="802">
        <v>0</v>
      </c>
      <c r="K33" s="1411">
        <f t="shared" si="5"/>
        <v>51</v>
      </c>
      <c r="L33" s="1082">
        <v>6</v>
      </c>
      <c r="M33" s="845">
        <v>8</v>
      </c>
      <c r="N33" s="845">
        <v>10</v>
      </c>
      <c r="O33" s="845">
        <v>17</v>
      </c>
      <c r="P33" s="845">
        <v>7</v>
      </c>
      <c r="Q33" s="845">
        <v>3</v>
      </c>
      <c r="R33" s="802">
        <v>0</v>
      </c>
      <c r="S33" s="501"/>
    </row>
    <row r="34" spans="1:19" ht="18.600000000000001" customHeight="1">
      <c r="A34" s="3366"/>
      <c r="B34" s="4242" t="s">
        <v>2964</v>
      </c>
      <c r="C34" s="3445"/>
      <c r="D34" s="1410">
        <f t="shared" si="4"/>
        <v>42</v>
      </c>
      <c r="E34" s="1082">
        <v>4</v>
      </c>
      <c r="F34" s="845">
        <v>14</v>
      </c>
      <c r="G34" s="845">
        <v>9</v>
      </c>
      <c r="H34" s="845">
        <v>8</v>
      </c>
      <c r="I34" s="845">
        <v>5</v>
      </c>
      <c r="J34" s="802">
        <v>2</v>
      </c>
      <c r="K34" s="1411">
        <f t="shared" si="5"/>
        <v>42</v>
      </c>
      <c r="L34" s="1082">
        <v>7</v>
      </c>
      <c r="M34" s="845">
        <v>10</v>
      </c>
      <c r="N34" s="845">
        <v>6</v>
      </c>
      <c r="O34" s="845">
        <v>8</v>
      </c>
      <c r="P34" s="845">
        <v>5</v>
      </c>
      <c r="Q34" s="845">
        <v>5</v>
      </c>
      <c r="R34" s="802">
        <v>1</v>
      </c>
      <c r="S34" s="501"/>
    </row>
    <row r="35" spans="1:19" ht="18.600000000000001" customHeight="1">
      <c r="A35" s="3366"/>
      <c r="B35" s="4242" t="s">
        <v>2965</v>
      </c>
      <c r="C35" s="3445"/>
      <c r="D35" s="1410">
        <f t="shared" si="4"/>
        <v>18</v>
      </c>
      <c r="E35" s="1082">
        <v>5</v>
      </c>
      <c r="F35" s="845">
        <v>6</v>
      </c>
      <c r="G35" s="845">
        <v>2</v>
      </c>
      <c r="H35" s="845">
        <v>4</v>
      </c>
      <c r="I35" s="845">
        <v>1</v>
      </c>
      <c r="J35" s="802">
        <v>0</v>
      </c>
      <c r="K35" s="1411">
        <f t="shared" si="5"/>
        <v>18</v>
      </c>
      <c r="L35" s="1082">
        <v>8</v>
      </c>
      <c r="M35" s="845">
        <v>2</v>
      </c>
      <c r="N35" s="845">
        <v>2</v>
      </c>
      <c r="O35" s="845">
        <v>2</v>
      </c>
      <c r="P35" s="845">
        <v>3</v>
      </c>
      <c r="Q35" s="845">
        <v>1</v>
      </c>
      <c r="R35" s="802">
        <v>0</v>
      </c>
      <c r="S35" s="501"/>
    </row>
    <row r="36" spans="1:19" ht="18.600000000000001" customHeight="1">
      <c r="A36" s="3403"/>
      <c r="B36" s="4229" t="s">
        <v>1610</v>
      </c>
      <c r="C36" s="4230"/>
      <c r="D36" s="1417">
        <f t="shared" si="4"/>
        <v>56</v>
      </c>
      <c r="E36" s="1388">
        <v>8</v>
      </c>
      <c r="F36" s="862">
        <v>16</v>
      </c>
      <c r="G36" s="862">
        <v>9</v>
      </c>
      <c r="H36" s="862">
        <v>18</v>
      </c>
      <c r="I36" s="862">
        <v>5</v>
      </c>
      <c r="J36" s="1139">
        <v>0</v>
      </c>
      <c r="K36" s="1418">
        <f t="shared" si="5"/>
        <v>56</v>
      </c>
      <c r="L36" s="1388">
        <v>8</v>
      </c>
      <c r="M36" s="862">
        <v>7</v>
      </c>
      <c r="N36" s="862">
        <v>14</v>
      </c>
      <c r="O36" s="862">
        <v>11</v>
      </c>
      <c r="P36" s="862">
        <v>9</v>
      </c>
      <c r="Q36" s="862">
        <v>7</v>
      </c>
      <c r="R36" s="1139">
        <v>0</v>
      </c>
      <c r="S36" s="501"/>
    </row>
    <row r="37" spans="1:19" ht="18.600000000000001" customHeight="1">
      <c r="A37" s="1419"/>
      <c r="B37" s="273" t="s">
        <v>3059</v>
      </c>
      <c r="C37" s="273"/>
      <c r="D37" s="1410"/>
      <c r="E37" s="2826"/>
      <c r="F37" s="2827"/>
      <c r="G37" s="2827"/>
      <c r="H37" s="2827"/>
      <c r="I37" s="2827"/>
      <c r="J37" s="2828"/>
      <c r="K37" s="2829"/>
      <c r="L37" s="2826"/>
      <c r="M37" s="2827"/>
      <c r="N37" s="2827"/>
      <c r="O37" s="2827"/>
      <c r="P37" s="2827"/>
      <c r="Q37" s="845"/>
      <c r="R37" s="802"/>
      <c r="S37" s="501"/>
    </row>
    <row r="38" spans="1:19" ht="18.600000000000001" customHeight="1">
      <c r="A38" s="1402"/>
      <c r="B38" s="1403" t="s">
        <v>2828</v>
      </c>
      <c r="C38" s="1403"/>
      <c r="D38" s="692">
        <f t="shared" ref="D38:R38" si="6">D39+D40</f>
        <v>146</v>
      </c>
      <c r="E38" s="2830">
        <f t="shared" si="6"/>
        <v>59</v>
      </c>
      <c r="F38" s="2831">
        <f t="shared" si="6"/>
        <v>20</v>
      </c>
      <c r="G38" s="2831">
        <f t="shared" si="6"/>
        <v>25</v>
      </c>
      <c r="H38" s="2831">
        <f t="shared" si="6"/>
        <v>35</v>
      </c>
      <c r="I38" s="2831">
        <f t="shared" si="6"/>
        <v>7</v>
      </c>
      <c r="J38" s="2832">
        <f t="shared" si="6"/>
        <v>0</v>
      </c>
      <c r="K38" s="2833">
        <f t="shared" si="6"/>
        <v>146</v>
      </c>
      <c r="L38" s="2830">
        <f t="shared" si="6"/>
        <v>30</v>
      </c>
      <c r="M38" s="2831">
        <f t="shared" si="6"/>
        <v>24</v>
      </c>
      <c r="N38" s="2831">
        <f t="shared" si="6"/>
        <v>32</v>
      </c>
      <c r="O38" s="2831">
        <f t="shared" si="6"/>
        <v>30</v>
      </c>
      <c r="P38" s="2831">
        <f t="shared" si="6"/>
        <v>16</v>
      </c>
      <c r="Q38" s="1406">
        <f t="shared" si="6"/>
        <v>13</v>
      </c>
      <c r="R38" s="1407">
        <f t="shared" si="6"/>
        <v>1</v>
      </c>
      <c r="S38" s="1066"/>
    </row>
    <row r="39" spans="1:19" ht="18.600000000000001" customHeight="1">
      <c r="A39" s="1409"/>
      <c r="B39" s="274" t="s">
        <v>2087</v>
      </c>
      <c r="C39" s="274"/>
      <c r="D39" s="1410">
        <f t="shared" ref="D39" si="7">SUM(D41:D43)</f>
        <v>146</v>
      </c>
      <c r="E39" s="2826">
        <v>59</v>
      </c>
      <c r="F39" s="2827">
        <v>20</v>
      </c>
      <c r="G39" s="2827">
        <v>25</v>
      </c>
      <c r="H39" s="2827">
        <v>35</v>
      </c>
      <c r="I39" s="2827">
        <v>7</v>
      </c>
      <c r="J39" s="2828">
        <v>0</v>
      </c>
      <c r="K39" s="2829">
        <f>SUM(L39:R39)</f>
        <v>146</v>
      </c>
      <c r="L39" s="2826">
        <v>30</v>
      </c>
      <c r="M39" s="2827">
        <v>24</v>
      </c>
      <c r="N39" s="2827">
        <v>32</v>
      </c>
      <c r="O39" s="2827">
        <v>30</v>
      </c>
      <c r="P39" s="2827">
        <v>16</v>
      </c>
      <c r="Q39" s="845">
        <v>13</v>
      </c>
      <c r="R39" s="802">
        <v>1</v>
      </c>
      <c r="S39" s="501"/>
    </row>
    <row r="40" spans="1:19" ht="18.600000000000001" customHeight="1">
      <c r="A40" s="1412"/>
      <c r="B40" s="278" t="s">
        <v>2089</v>
      </c>
      <c r="C40" s="278"/>
      <c r="D40" s="1410">
        <v>0</v>
      </c>
      <c r="E40" s="2826">
        <v>0</v>
      </c>
      <c r="F40" s="2827">
        <v>0</v>
      </c>
      <c r="G40" s="2827">
        <v>0</v>
      </c>
      <c r="H40" s="2827">
        <v>0</v>
      </c>
      <c r="I40" s="2827">
        <v>0</v>
      </c>
      <c r="J40" s="2828">
        <v>0</v>
      </c>
      <c r="K40" s="2829">
        <f>SUM(L40:R40)</f>
        <v>0</v>
      </c>
      <c r="L40" s="2826">
        <v>0</v>
      </c>
      <c r="M40" s="2827">
        <v>0</v>
      </c>
      <c r="N40" s="2827">
        <v>0</v>
      </c>
      <c r="O40" s="2827">
        <v>0</v>
      </c>
      <c r="P40" s="2827">
        <v>0</v>
      </c>
      <c r="Q40" s="845">
        <v>0</v>
      </c>
      <c r="R40" s="802">
        <v>0</v>
      </c>
      <c r="S40" s="501"/>
    </row>
    <row r="41" spans="1:19" ht="18.600000000000001" customHeight="1">
      <c r="A41" s="1409"/>
      <c r="B41" s="274" t="s">
        <v>1196</v>
      </c>
      <c r="C41" s="274"/>
      <c r="D41" s="1413">
        <f>SUM(E41:J41)</f>
        <v>1</v>
      </c>
      <c r="E41" s="2834">
        <v>0</v>
      </c>
      <c r="F41" s="2835">
        <v>1</v>
      </c>
      <c r="G41" s="2835">
        <v>0</v>
      </c>
      <c r="H41" s="2835">
        <v>0</v>
      </c>
      <c r="I41" s="2835">
        <v>0</v>
      </c>
      <c r="J41" s="2836">
        <v>0</v>
      </c>
      <c r="K41" s="2837">
        <f>SUM(L41:R41)</f>
        <v>1</v>
      </c>
      <c r="L41" s="2834">
        <v>0</v>
      </c>
      <c r="M41" s="2835">
        <v>0</v>
      </c>
      <c r="N41" s="2835">
        <v>0</v>
      </c>
      <c r="O41" s="2835">
        <v>1</v>
      </c>
      <c r="P41" s="2835">
        <v>0</v>
      </c>
      <c r="Q41" s="854">
        <v>0</v>
      </c>
      <c r="R41" s="836">
        <v>0</v>
      </c>
      <c r="S41" s="501"/>
    </row>
    <row r="42" spans="1:19" ht="18.600000000000001" customHeight="1">
      <c r="A42" s="1409"/>
      <c r="B42" s="274" t="s">
        <v>2091</v>
      </c>
      <c r="C42" s="274"/>
      <c r="D42" s="1410">
        <f>SUM(D44:D53)</f>
        <v>99</v>
      </c>
      <c r="E42" s="2826">
        <v>37</v>
      </c>
      <c r="F42" s="2827">
        <v>7</v>
      </c>
      <c r="G42" s="2827">
        <v>15</v>
      </c>
      <c r="H42" s="2827">
        <v>33</v>
      </c>
      <c r="I42" s="2827">
        <v>7</v>
      </c>
      <c r="J42" s="2828">
        <v>0</v>
      </c>
      <c r="K42" s="2829">
        <f>SUM(L42:R42)</f>
        <v>99</v>
      </c>
      <c r="L42" s="2826">
        <v>19</v>
      </c>
      <c r="M42" s="2827">
        <v>14</v>
      </c>
      <c r="N42" s="2827">
        <v>13</v>
      </c>
      <c r="O42" s="2827">
        <v>24</v>
      </c>
      <c r="P42" s="2827">
        <v>15</v>
      </c>
      <c r="Q42" s="845">
        <v>13</v>
      </c>
      <c r="R42" s="802">
        <v>1</v>
      </c>
      <c r="S42" s="501"/>
    </row>
    <row r="43" spans="1:19" ht="18.600000000000001" customHeight="1">
      <c r="A43" s="1412"/>
      <c r="B43" s="278" t="s">
        <v>896</v>
      </c>
      <c r="C43" s="278"/>
      <c r="D43" s="1415">
        <f>SUM(D54:D61)</f>
        <v>46</v>
      </c>
      <c r="E43" s="2838">
        <v>22</v>
      </c>
      <c r="F43" s="2839">
        <v>12</v>
      </c>
      <c r="G43" s="2839">
        <v>10</v>
      </c>
      <c r="H43" s="2839">
        <v>2</v>
      </c>
      <c r="I43" s="2839">
        <v>0</v>
      </c>
      <c r="J43" s="2840">
        <v>0</v>
      </c>
      <c r="K43" s="2841">
        <f t="shared" ref="K43:K67" si="8">SUM(L43:R43)</f>
        <v>46</v>
      </c>
      <c r="L43" s="2838">
        <v>11</v>
      </c>
      <c r="M43" s="2839">
        <v>10</v>
      </c>
      <c r="N43" s="2839">
        <v>19</v>
      </c>
      <c r="O43" s="2839">
        <v>5</v>
      </c>
      <c r="P43" s="2839">
        <v>1</v>
      </c>
      <c r="Q43" s="847">
        <v>0</v>
      </c>
      <c r="R43" s="839">
        <v>0</v>
      </c>
      <c r="S43" s="501"/>
    </row>
    <row r="44" spans="1:19" ht="18.600000000000001" customHeight="1">
      <c r="A44" s="1409"/>
      <c r="B44" s="274" t="s">
        <v>2093</v>
      </c>
      <c r="C44" s="274"/>
      <c r="D44" s="1410">
        <f t="shared" ref="D44:D67" si="9">SUM(E44:J44)</f>
        <v>19</v>
      </c>
      <c r="E44" s="2826">
        <v>2</v>
      </c>
      <c r="F44" s="2827">
        <v>1</v>
      </c>
      <c r="G44" s="2827">
        <v>4</v>
      </c>
      <c r="H44" s="2827">
        <v>10</v>
      </c>
      <c r="I44" s="2827">
        <v>2</v>
      </c>
      <c r="J44" s="2828">
        <v>0</v>
      </c>
      <c r="K44" s="2829">
        <f t="shared" si="8"/>
        <v>19</v>
      </c>
      <c r="L44" s="2826">
        <v>0</v>
      </c>
      <c r="M44" s="2827">
        <v>1</v>
      </c>
      <c r="N44" s="2827">
        <v>3</v>
      </c>
      <c r="O44" s="2827">
        <v>4</v>
      </c>
      <c r="P44" s="2827">
        <v>4</v>
      </c>
      <c r="Q44" s="845">
        <v>6</v>
      </c>
      <c r="R44" s="802">
        <v>1</v>
      </c>
      <c r="S44" s="501"/>
    </row>
    <row r="45" spans="1:19" ht="18.600000000000001" customHeight="1">
      <c r="A45" s="1409"/>
      <c r="B45" s="274" t="s">
        <v>867</v>
      </c>
      <c r="C45" s="274"/>
      <c r="D45" s="1410">
        <f t="shared" si="9"/>
        <v>16</v>
      </c>
      <c r="E45" s="2826">
        <v>8</v>
      </c>
      <c r="F45" s="2827">
        <v>0</v>
      </c>
      <c r="G45" s="2827">
        <v>1</v>
      </c>
      <c r="H45" s="2827">
        <v>5</v>
      </c>
      <c r="I45" s="2827">
        <v>2</v>
      </c>
      <c r="J45" s="2828">
        <v>0</v>
      </c>
      <c r="K45" s="2829">
        <f t="shared" si="8"/>
        <v>16</v>
      </c>
      <c r="L45" s="2826">
        <v>4</v>
      </c>
      <c r="M45" s="2827">
        <v>3</v>
      </c>
      <c r="N45" s="2827">
        <v>1</v>
      </c>
      <c r="O45" s="2827">
        <v>2</v>
      </c>
      <c r="P45" s="2827">
        <v>5</v>
      </c>
      <c r="Q45" s="845">
        <v>1</v>
      </c>
      <c r="R45" s="802">
        <v>0</v>
      </c>
      <c r="S45" s="501"/>
    </row>
    <row r="46" spans="1:19" ht="18.600000000000001" customHeight="1">
      <c r="A46" s="1409"/>
      <c r="B46" s="274" t="s">
        <v>2095</v>
      </c>
      <c r="C46" s="274"/>
      <c r="D46" s="1410">
        <f t="shared" si="9"/>
        <v>24</v>
      </c>
      <c r="E46" s="2826">
        <v>7</v>
      </c>
      <c r="F46" s="2827">
        <v>2</v>
      </c>
      <c r="G46" s="2827">
        <v>3</v>
      </c>
      <c r="H46" s="2827">
        <v>11</v>
      </c>
      <c r="I46" s="2827">
        <v>1</v>
      </c>
      <c r="J46" s="2828">
        <v>0</v>
      </c>
      <c r="K46" s="2829">
        <f t="shared" si="8"/>
        <v>24</v>
      </c>
      <c r="L46" s="2826">
        <v>3</v>
      </c>
      <c r="M46" s="2827">
        <v>3</v>
      </c>
      <c r="N46" s="2827">
        <v>3</v>
      </c>
      <c r="O46" s="2827">
        <v>9</v>
      </c>
      <c r="P46" s="2827">
        <v>3</v>
      </c>
      <c r="Q46" s="845">
        <v>3</v>
      </c>
      <c r="R46" s="802">
        <v>0</v>
      </c>
      <c r="S46" s="501"/>
    </row>
    <row r="47" spans="1:19" ht="18.600000000000001" customHeight="1">
      <c r="A47" s="1409"/>
      <c r="B47" s="274" t="s">
        <v>456</v>
      </c>
      <c r="C47" s="274"/>
      <c r="D47" s="1410">
        <f t="shared" si="9"/>
        <v>2</v>
      </c>
      <c r="E47" s="2826">
        <v>0</v>
      </c>
      <c r="F47" s="2827">
        <v>0</v>
      </c>
      <c r="G47" s="2827">
        <v>1</v>
      </c>
      <c r="H47" s="2827">
        <v>1</v>
      </c>
      <c r="I47" s="2827">
        <v>0</v>
      </c>
      <c r="J47" s="2828">
        <v>0</v>
      </c>
      <c r="K47" s="2829">
        <f t="shared" si="8"/>
        <v>2</v>
      </c>
      <c r="L47" s="2826">
        <v>0</v>
      </c>
      <c r="M47" s="2827">
        <v>0</v>
      </c>
      <c r="N47" s="2827">
        <v>0</v>
      </c>
      <c r="O47" s="2827">
        <v>1</v>
      </c>
      <c r="P47" s="2827">
        <v>0</v>
      </c>
      <c r="Q47" s="845">
        <v>1</v>
      </c>
      <c r="R47" s="802">
        <v>0</v>
      </c>
      <c r="S47" s="501"/>
    </row>
    <row r="48" spans="1:19" ht="18.600000000000001" customHeight="1">
      <c r="A48" s="1409"/>
      <c r="B48" s="274" t="s">
        <v>2951</v>
      </c>
      <c r="C48" s="274"/>
      <c r="D48" s="1410">
        <f t="shared" si="9"/>
        <v>6</v>
      </c>
      <c r="E48" s="2826">
        <v>4</v>
      </c>
      <c r="F48" s="2827">
        <v>0</v>
      </c>
      <c r="G48" s="2827">
        <v>1</v>
      </c>
      <c r="H48" s="2827">
        <v>0</v>
      </c>
      <c r="I48" s="2827">
        <v>1</v>
      </c>
      <c r="J48" s="2828">
        <v>0</v>
      </c>
      <c r="K48" s="2829">
        <f t="shared" si="8"/>
        <v>6</v>
      </c>
      <c r="L48" s="2826">
        <v>1</v>
      </c>
      <c r="M48" s="2827">
        <v>2</v>
      </c>
      <c r="N48" s="2827">
        <v>1</v>
      </c>
      <c r="O48" s="2827">
        <v>1</v>
      </c>
      <c r="P48" s="2827">
        <v>0</v>
      </c>
      <c r="Q48" s="845">
        <v>1</v>
      </c>
      <c r="R48" s="802">
        <v>0</v>
      </c>
      <c r="S48" s="501"/>
    </row>
    <row r="49" spans="1:19" ht="18.600000000000001" customHeight="1">
      <c r="A49" s="1409"/>
      <c r="B49" s="274" t="s">
        <v>2954</v>
      </c>
      <c r="C49" s="274"/>
      <c r="D49" s="1410">
        <f t="shared" si="9"/>
        <v>9</v>
      </c>
      <c r="E49" s="2826">
        <v>5</v>
      </c>
      <c r="F49" s="2827">
        <v>0</v>
      </c>
      <c r="G49" s="2827">
        <v>2</v>
      </c>
      <c r="H49" s="2827">
        <v>2</v>
      </c>
      <c r="I49" s="2827">
        <v>0</v>
      </c>
      <c r="J49" s="2828">
        <v>0</v>
      </c>
      <c r="K49" s="2829">
        <f t="shared" si="8"/>
        <v>9</v>
      </c>
      <c r="L49" s="2826">
        <v>5</v>
      </c>
      <c r="M49" s="2827">
        <v>0</v>
      </c>
      <c r="N49" s="2827">
        <v>0</v>
      </c>
      <c r="O49" s="2827">
        <v>3</v>
      </c>
      <c r="P49" s="2827">
        <v>1</v>
      </c>
      <c r="Q49" s="845">
        <v>0</v>
      </c>
      <c r="R49" s="802">
        <v>0</v>
      </c>
      <c r="S49" s="501"/>
    </row>
    <row r="50" spans="1:19" ht="18.600000000000001" customHeight="1">
      <c r="A50" s="1409"/>
      <c r="B50" s="274" t="s">
        <v>2714</v>
      </c>
      <c r="C50" s="274"/>
      <c r="D50" s="1410">
        <f t="shared" si="9"/>
        <v>5</v>
      </c>
      <c r="E50" s="2826">
        <v>1</v>
      </c>
      <c r="F50" s="2827">
        <v>1</v>
      </c>
      <c r="G50" s="2827">
        <v>1</v>
      </c>
      <c r="H50" s="2827">
        <v>2</v>
      </c>
      <c r="I50" s="2827">
        <v>0</v>
      </c>
      <c r="J50" s="2828">
        <v>0</v>
      </c>
      <c r="K50" s="2829">
        <f t="shared" si="8"/>
        <v>5</v>
      </c>
      <c r="L50" s="2826">
        <v>1</v>
      </c>
      <c r="M50" s="2827">
        <v>0</v>
      </c>
      <c r="N50" s="2827">
        <v>2</v>
      </c>
      <c r="O50" s="2827">
        <v>1</v>
      </c>
      <c r="P50" s="2827">
        <v>1</v>
      </c>
      <c r="Q50" s="845">
        <v>0</v>
      </c>
      <c r="R50" s="802">
        <v>0</v>
      </c>
      <c r="S50" s="501"/>
    </row>
    <row r="51" spans="1:19" ht="18.600000000000001" customHeight="1">
      <c r="A51" s="1409"/>
      <c r="B51" s="274" t="s">
        <v>1203</v>
      </c>
      <c r="C51" s="274"/>
      <c r="D51" s="1410">
        <f t="shared" si="9"/>
        <v>9</v>
      </c>
      <c r="E51" s="2826">
        <v>6</v>
      </c>
      <c r="F51" s="2827">
        <v>1</v>
      </c>
      <c r="G51" s="2827">
        <v>1</v>
      </c>
      <c r="H51" s="2827">
        <v>0</v>
      </c>
      <c r="I51" s="2827">
        <v>1</v>
      </c>
      <c r="J51" s="2828">
        <v>0</v>
      </c>
      <c r="K51" s="2829">
        <f t="shared" si="8"/>
        <v>9</v>
      </c>
      <c r="L51" s="2826">
        <v>4</v>
      </c>
      <c r="M51" s="2827">
        <v>2</v>
      </c>
      <c r="N51" s="2827">
        <v>1</v>
      </c>
      <c r="O51" s="2827">
        <v>1</v>
      </c>
      <c r="P51" s="2827">
        <v>0</v>
      </c>
      <c r="Q51" s="845">
        <v>1</v>
      </c>
      <c r="R51" s="802">
        <v>0</v>
      </c>
      <c r="S51" s="501"/>
    </row>
    <row r="52" spans="1:19" ht="18.600000000000001" customHeight="1">
      <c r="A52" s="1409"/>
      <c r="B52" s="274" t="s">
        <v>1551</v>
      </c>
      <c r="C52" s="274"/>
      <c r="D52" s="1410">
        <f t="shared" si="9"/>
        <v>5</v>
      </c>
      <c r="E52" s="2826">
        <v>3</v>
      </c>
      <c r="F52" s="2827">
        <v>1</v>
      </c>
      <c r="G52" s="2827">
        <v>0</v>
      </c>
      <c r="H52" s="2827">
        <v>1</v>
      </c>
      <c r="I52" s="2827">
        <v>0</v>
      </c>
      <c r="J52" s="2828">
        <v>0</v>
      </c>
      <c r="K52" s="2829">
        <f t="shared" si="8"/>
        <v>5</v>
      </c>
      <c r="L52" s="2826">
        <v>0</v>
      </c>
      <c r="M52" s="2827">
        <v>3</v>
      </c>
      <c r="N52" s="2827">
        <v>1</v>
      </c>
      <c r="O52" s="2827">
        <v>1</v>
      </c>
      <c r="P52" s="2827">
        <v>0</v>
      </c>
      <c r="Q52" s="845">
        <v>0</v>
      </c>
      <c r="R52" s="802">
        <v>0</v>
      </c>
      <c r="S52" s="501"/>
    </row>
    <row r="53" spans="1:19" ht="18.600000000000001" customHeight="1">
      <c r="A53" s="1412"/>
      <c r="B53" s="278" t="s">
        <v>1624</v>
      </c>
      <c r="C53" s="278"/>
      <c r="D53" s="1410">
        <f t="shared" si="9"/>
        <v>4</v>
      </c>
      <c r="E53" s="2826">
        <v>1</v>
      </c>
      <c r="F53" s="2827">
        <v>1</v>
      </c>
      <c r="G53" s="2827">
        <v>1</v>
      </c>
      <c r="H53" s="2827">
        <v>1</v>
      </c>
      <c r="I53" s="2827">
        <v>0</v>
      </c>
      <c r="J53" s="2828">
        <v>0</v>
      </c>
      <c r="K53" s="2829">
        <f t="shared" si="8"/>
        <v>4</v>
      </c>
      <c r="L53" s="2826">
        <v>1</v>
      </c>
      <c r="M53" s="2827">
        <v>0</v>
      </c>
      <c r="N53" s="2827">
        <v>1</v>
      </c>
      <c r="O53" s="2827">
        <v>1</v>
      </c>
      <c r="P53" s="2827">
        <v>1</v>
      </c>
      <c r="Q53" s="845">
        <v>0</v>
      </c>
      <c r="R53" s="802">
        <v>0</v>
      </c>
      <c r="S53" s="501"/>
    </row>
    <row r="54" spans="1:19" ht="18.600000000000001" customHeight="1">
      <c r="A54" s="1409"/>
      <c r="B54" s="274" t="s">
        <v>322</v>
      </c>
      <c r="C54" s="274"/>
      <c r="D54" s="1413">
        <f t="shared" si="9"/>
        <v>5</v>
      </c>
      <c r="E54" s="2834">
        <v>4</v>
      </c>
      <c r="F54" s="2835">
        <v>0</v>
      </c>
      <c r="G54" s="2835">
        <v>1</v>
      </c>
      <c r="H54" s="2835">
        <v>0</v>
      </c>
      <c r="I54" s="2835">
        <v>0</v>
      </c>
      <c r="J54" s="2836">
        <v>0</v>
      </c>
      <c r="K54" s="2837">
        <f t="shared" si="8"/>
        <v>5</v>
      </c>
      <c r="L54" s="2834">
        <v>3</v>
      </c>
      <c r="M54" s="2835">
        <v>1</v>
      </c>
      <c r="N54" s="2835">
        <v>0</v>
      </c>
      <c r="O54" s="2835">
        <v>1</v>
      </c>
      <c r="P54" s="2835">
        <v>0</v>
      </c>
      <c r="Q54" s="854">
        <v>0</v>
      </c>
      <c r="R54" s="836">
        <v>0</v>
      </c>
      <c r="S54" s="501"/>
    </row>
    <row r="55" spans="1:19" ht="18.600000000000001" customHeight="1">
      <c r="A55" s="1409"/>
      <c r="B55" s="274" t="s">
        <v>1416</v>
      </c>
      <c r="C55" s="274"/>
      <c r="D55" s="1410">
        <f t="shared" si="9"/>
        <v>3</v>
      </c>
      <c r="E55" s="2826">
        <v>2</v>
      </c>
      <c r="F55" s="2827">
        <v>1</v>
      </c>
      <c r="G55" s="2827">
        <v>0</v>
      </c>
      <c r="H55" s="2827">
        <v>0</v>
      </c>
      <c r="I55" s="2827">
        <v>0</v>
      </c>
      <c r="J55" s="2828">
        <v>0</v>
      </c>
      <c r="K55" s="2829">
        <f t="shared" si="8"/>
        <v>3</v>
      </c>
      <c r="L55" s="2826">
        <v>1</v>
      </c>
      <c r="M55" s="2827">
        <v>1</v>
      </c>
      <c r="N55" s="2827">
        <v>1</v>
      </c>
      <c r="O55" s="2827">
        <v>0</v>
      </c>
      <c r="P55" s="2827">
        <v>0</v>
      </c>
      <c r="Q55" s="845">
        <v>0</v>
      </c>
      <c r="R55" s="802">
        <v>0</v>
      </c>
      <c r="S55" s="501"/>
    </row>
    <row r="56" spans="1:19" ht="18.600000000000001" customHeight="1">
      <c r="A56" s="1409"/>
      <c r="B56" s="274" t="s">
        <v>1025</v>
      </c>
      <c r="C56" s="274"/>
      <c r="D56" s="1410">
        <f t="shared" si="9"/>
        <v>0</v>
      </c>
      <c r="E56" s="2826">
        <v>0</v>
      </c>
      <c r="F56" s="2827">
        <v>0</v>
      </c>
      <c r="G56" s="2827">
        <v>0</v>
      </c>
      <c r="H56" s="2827">
        <v>0</v>
      </c>
      <c r="I56" s="2827">
        <v>0</v>
      </c>
      <c r="J56" s="2828">
        <v>0</v>
      </c>
      <c r="K56" s="2829">
        <f t="shared" si="8"/>
        <v>0</v>
      </c>
      <c r="L56" s="2826">
        <v>0</v>
      </c>
      <c r="M56" s="2827">
        <v>0</v>
      </c>
      <c r="N56" s="2827">
        <v>0</v>
      </c>
      <c r="O56" s="2827">
        <v>0</v>
      </c>
      <c r="P56" s="2827">
        <v>0</v>
      </c>
      <c r="Q56" s="845">
        <v>0</v>
      </c>
      <c r="R56" s="802">
        <v>0</v>
      </c>
      <c r="S56" s="501"/>
    </row>
    <row r="57" spans="1:19" ht="18.600000000000001" customHeight="1">
      <c r="A57" s="1409"/>
      <c r="B57" s="274" t="s">
        <v>1395</v>
      </c>
      <c r="C57" s="274"/>
      <c r="D57" s="1410">
        <f t="shared" si="9"/>
        <v>4</v>
      </c>
      <c r="E57" s="2826">
        <v>0</v>
      </c>
      <c r="F57" s="2827">
        <v>2</v>
      </c>
      <c r="G57" s="2827">
        <v>2</v>
      </c>
      <c r="H57" s="2827">
        <v>0</v>
      </c>
      <c r="I57" s="2827">
        <v>0</v>
      </c>
      <c r="J57" s="2828">
        <v>0</v>
      </c>
      <c r="K57" s="2829">
        <f t="shared" si="8"/>
        <v>4</v>
      </c>
      <c r="L57" s="2826">
        <v>0</v>
      </c>
      <c r="M57" s="2827">
        <v>0</v>
      </c>
      <c r="N57" s="2827">
        <v>3</v>
      </c>
      <c r="O57" s="2827">
        <v>1</v>
      </c>
      <c r="P57" s="2827">
        <v>0</v>
      </c>
      <c r="Q57" s="845">
        <v>0</v>
      </c>
      <c r="R57" s="802">
        <v>0</v>
      </c>
      <c r="S57" s="501"/>
    </row>
    <row r="58" spans="1:19" ht="18.600000000000001" customHeight="1">
      <c r="A58" s="1409"/>
      <c r="B58" s="274" t="s">
        <v>1579</v>
      </c>
      <c r="C58" s="274"/>
      <c r="D58" s="1410">
        <f t="shared" si="9"/>
        <v>4</v>
      </c>
      <c r="E58" s="2826">
        <v>1</v>
      </c>
      <c r="F58" s="2827">
        <v>1</v>
      </c>
      <c r="G58" s="2827">
        <v>1</v>
      </c>
      <c r="H58" s="2827">
        <v>1</v>
      </c>
      <c r="I58" s="2827">
        <v>0</v>
      </c>
      <c r="J58" s="2828">
        <v>0</v>
      </c>
      <c r="K58" s="2829">
        <f t="shared" si="8"/>
        <v>4</v>
      </c>
      <c r="L58" s="2826">
        <v>1</v>
      </c>
      <c r="M58" s="2827">
        <v>0</v>
      </c>
      <c r="N58" s="2827">
        <v>1</v>
      </c>
      <c r="O58" s="2827">
        <v>2</v>
      </c>
      <c r="P58" s="2827">
        <v>0</v>
      </c>
      <c r="Q58" s="845">
        <v>0</v>
      </c>
      <c r="R58" s="802">
        <v>0</v>
      </c>
      <c r="S58" s="501"/>
    </row>
    <row r="59" spans="1:19" ht="18.600000000000001" customHeight="1">
      <c r="A59" s="1409"/>
      <c r="B59" s="274" t="s">
        <v>2955</v>
      </c>
      <c r="C59" s="274"/>
      <c r="D59" s="1410">
        <f t="shared" si="9"/>
        <v>14</v>
      </c>
      <c r="E59" s="2826">
        <v>5</v>
      </c>
      <c r="F59" s="2827">
        <v>6</v>
      </c>
      <c r="G59" s="2827">
        <v>2</v>
      </c>
      <c r="H59" s="2827">
        <v>1</v>
      </c>
      <c r="I59" s="2827">
        <v>0</v>
      </c>
      <c r="J59" s="2828">
        <v>0</v>
      </c>
      <c r="K59" s="2829">
        <f t="shared" si="8"/>
        <v>14</v>
      </c>
      <c r="L59" s="2826">
        <v>0</v>
      </c>
      <c r="M59" s="2827">
        <v>5</v>
      </c>
      <c r="N59" s="2827">
        <v>7</v>
      </c>
      <c r="O59" s="2827">
        <v>1</v>
      </c>
      <c r="P59" s="2827">
        <v>1</v>
      </c>
      <c r="Q59" s="845">
        <v>0</v>
      </c>
      <c r="R59" s="802">
        <v>0</v>
      </c>
      <c r="S59" s="501"/>
    </row>
    <row r="60" spans="1:19" ht="18.600000000000001" customHeight="1">
      <c r="A60" s="1409"/>
      <c r="B60" s="274" t="s">
        <v>2956</v>
      </c>
      <c r="C60" s="274"/>
      <c r="D60" s="1410">
        <f t="shared" si="9"/>
        <v>5</v>
      </c>
      <c r="E60" s="2826">
        <v>4</v>
      </c>
      <c r="F60" s="2827">
        <v>0</v>
      </c>
      <c r="G60" s="2827">
        <v>1</v>
      </c>
      <c r="H60" s="2827">
        <v>0</v>
      </c>
      <c r="I60" s="2827">
        <v>0</v>
      </c>
      <c r="J60" s="2828">
        <v>0</v>
      </c>
      <c r="K60" s="2829">
        <f t="shared" si="8"/>
        <v>5</v>
      </c>
      <c r="L60" s="2826">
        <v>3</v>
      </c>
      <c r="M60" s="2827">
        <v>0</v>
      </c>
      <c r="N60" s="2827">
        <v>2</v>
      </c>
      <c r="O60" s="2827">
        <v>0</v>
      </c>
      <c r="P60" s="2827">
        <v>0</v>
      </c>
      <c r="Q60" s="845">
        <v>0</v>
      </c>
      <c r="R60" s="802">
        <v>0</v>
      </c>
      <c r="S60" s="501"/>
    </row>
    <row r="61" spans="1:19" ht="18.600000000000001" customHeight="1">
      <c r="A61" s="1412"/>
      <c r="B61" s="278" t="s">
        <v>2957</v>
      </c>
      <c r="C61" s="278"/>
      <c r="D61" s="1415">
        <f t="shared" si="9"/>
        <v>11</v>
      </c>
      <c r="E61" s="2838">
        <v>6</v>
      </c>
      <c r="F61" s="2839">
        <v>2</v>
      </c>
      <c r="G61" s="2839">
        <v>3</v>
      </c>
      <c r="H61" s="2839">
        <v>0</v>
      </c>
      <c r="I61" s="2839">
        <v>0</v>
      </c>
      <c r="J61" s="2840">
        <v>0</v>
      </c>
      <c r="K61" s="2841">
        <f t="shared" si="8"/>
        <v>11</v>
      </c>
      <c r="L61" s="2838">
        <v>3</v>
      </c>
      <c r="M61" s="2839">
        <v>3</v>
      </c>
      <c r="N61" s="2839">
        <v>5</v>
      </c>
      <c r="O61" s="2839">
        <v>0</v>
      </c>
      <c r="P61" s="2839">
        <v>0</v>
      </c>
      <c r="Q61" s="847">
        <v>0</v>
      </c>
      <c r="R61" s="839">
        <v>0</v>
      </c>
      <c r="S61" s="501"/>
    </row>
    <row r="62" spans="1:19" ht="18.600000000000001" customHeight="1">
      <c r="A62" s="3365" t="s">
        <v>1596</v>
      </c>
      <c r="B62" s="4242" t="s">
        <v>2959</v>
      </c>
      <c r="C62" s="3445"/>
      <c r="D62" s="1410">
        <f t="shared" si="9"/>
        <v>24</v>
      </c>
      <c r="E62" s="2826">
        <v>6</v>
      </c>
      <c r="F62" s="2827">
        <v>1</v>
      </c>
      <c r="G62" s="2827">
        <v>5</v>
      </c>
      <c r="H62" s="2827">
        <v>10</v>
      </c>
      <c r="I62" s="2827">
        <v>2</v>
      </c>
      <c r="J62" s="2828">
        <v>0</v>
      </c>
      <c r="K62" s="2829">
        <f t="shared" si="8"/>
        <v>24</v>
      </c>
      <c r="L62" s="2826">
        <v>3</v>
      </c>
      <c r="M62" s="2827">
        <v>2</v>
      </c>
      <c r="N62" s="2827">
        <v>3</v>
      </c>
      <c r="O62" s="2827">
        <v>5</v>
      </c>
      <c r="P62" s="2827">
        <v>4</v>
      </c>
      <c r="Q62" s="845">
        <v>6</v>
      </c>
      <c r="R62" s="802">
        <v>1</v>
      </c>
      <c r="S62" s="501"/>
    </row>
    <row r="63" spans="1:19" ht="18.600000000000001" customHeight="1">
      <c r="A63" s="3366"/>
      <c r="B63" s="4242" t="s">
        <v>2960</v>
      </c>
      <c r="C63" s="3445"/>
      <c r="D63" s="1410">
        <f t="shared" si="9"/>
        <v>18</v>
      </c>
      <c r="E63" s="2826">
        <v>10</v>
      </c>
      <c r="F63" s="2827">
        <v>3</v>
      </c>
      <c r="G63" s="2827">
        <v>2</v>
      </c>
      <c r="H63" s="2827">
        <v>2</v>
      </c>
      <c r="I63" s="2827">
        <v>1</v>
      </c>
      <c r="J63" s="2828">
        <v>0</v>
      </c>
      <c r="K63" s="2829">
        <f t="shared" si="8"/>
        <v>18</v>
      </c>
      <c r="L63" s="2826">
        <v>3</v>
      </c>
      <c r="M63" s="2827">
        <v>6</v>
      </c>
      <c r="N63" s="2827">
        <v>4</v>
      </c>
      <c r="O63" s="2827">
        <v>4</v>
      </c>
      <c r="P63" s="2827">
        <v>0</v>
      </c>
      <c r="Q63" s="845">
        <v>1</v>
      </c>
      <c r="R63" s="802">
        <v>0</v>
      </c>
      <c r="S63" s="501"/>
    </row>
    <row r="64" spans="1:19" ht="18.600000000000001" customHeight="1">
      <c r="A64" s="3366"/>
      <c r="B64" s="4242" t="s">
        <v>2962</v>
      </c>
      <c r="C64" s="3445"/>
      <c r="D64" s="1410">
        <f t="shared" si="9"/>
        <v>26</v>
      </c>
      <c r="E64" s="2826">
        <v>9</v>
      </c>
      <c r="F64" s="2827">
        <v>3</v>
      </c>
      <c r="G64" s="2827">
        <v>5</v>
      </c>
      <c r="H64" s="2827">
        <v>7</v>
      </c>
      <c r="I64" s="2827">
        <v>2</v>
      </c>
      <c r="J64" s="2828">
        <v>0</v>
      </c>
      <c r="K64" s="2829">
        <f t="shared" si="8"/>
        <v>26</v>
      </c>
      <c r="L64" s="2826">
        <v>5</v>
      </c>
      <c r="M64" s="2827">
        <v>3</v>
      </c>
      <c r="N64" s="2827">
        <v>5</v>
      </c>
      <c r="O64" s="2827">
        <v>5</v>
      </c>
      <c r="P64" s="2827">
        <v>6</v>
      </c>
      <c r="Q64" s="845">
        <v>2</v>
      </c>
      <c r="R64" s="802">
        <v>0</v>
      </c>
      <c r="S64" s="501"/>
    </row>
    <row r="65" spans="1:19" ht="18.600000000000001" customHeight="1">
      <c r="A65" s="3366"/>
      <c r="B65" s="4242" t="s">
        <v>2964</v>
      </c>
      <c r="C65" s="3445"/>
      <c r="D65" s="1410">
        <f t="shared" si="9"/>
        <v>28</v>
      </c>
      <c r="E65" s="2826">
        <v>11</v>
      </c>
      <c r="F65" s="2827">
        <v>7</v>
      </c>
      <c r="G65" s="2827">
        <v>5</v>
      </c>
      <c r="H65" s="2827">
        <v>5</v>
      </c>
      <c r="I65" s="2827">
        <v>0</v>
      </c>
      <c r="J65" s="2828">
        <v>0</v>
      </c>
      <c r="K65" s="2829">
        <f t="shared" si="8"/>
        <v>28</v>
      </c>
      <c r="L65" s="2826">
        <v>6</v>
      </c>
      <c r="M65" s="2827">
        <v>5</v>
      </c>
      <c r="N65" s="2827">
        <v>9</v>
      </c>
      <c r="O65" s="2827">
        <v>5</v>
      </c>
      <c r="P65" s="2827">
        <v>3</v>
      </c>
      <c r="Q65" s="845">
        <v>0</v>
      </c>
      <c r="R65" s="802">
        <v>0</v>
      </c>
      <c r="S65" s="501"/>
    </row>
    <row r="66" spans="1:19" ht="18.600000000000001" customHeight="1">
      <c r="A66" s="3366"/>
      <c r="B66" s="4242" t="s">
        <v>2965</v>
      </c>
      <c r="C66" s="3445"/>
      <c r="D66" s="1410">
        <f t="shared" si="9"/>
        <v>14</v>
      </c>
      <c r="E66" s="2826">
        <v>10</v>
      </c>
      <c r="F66" s="2827">
        <v>1</v>
      </c>
      <c r="G66" s="2827">
        <v>2</v>
      </c>
      <c r="H66" s="2827">
        <v>0</v>
      </c>
      <c r="I66" s="2827">
        <v>1</v>
      </c>
      <c r="J66" s="2828">
        <v>0</v>
      </c>
      <c r="K66" s="2829">
        <f t="shared" si="8"/>
        <v>14</v>
      </c>
      <c r="L66" s="2826">
        <v>7</v>
      </c>
      <c r="M66" s="2827">
        <v>2</v>
      </c>
      <c r="N66" s="2827">
        <v>3</v>
      </c>
      <c r="O66" s="2827">
        <v>1</v>
      </c>
      <c r="P66" s="2827">
        <v>0</v>
      </c>
      <c r="Q66" s="845">
        <v>1</v>
      </c>
      <c r="R66" s="802">
        <v>0</v>
      </c>
      <c r="S66" s="501"/>
    </row>
    <row r="67" spans="1:19" ht="18.600000000000001" customHeight="1" thickBot="1">
      <c r="A67" s="3403"/>
      <c r="B67" s="4229" t="s">
        <v>1610</v>
      </c>
      <c r="C67" s="4230"/>
      <c r="D67" s="1417">
        <f t="shared" si="9"/>
        <v>35</v>
      </c>
      <c r="E67" s="2842">
        <v>13</v>
      </c>
      <c r="F67" s="2843">
        <v>4</v>
      </c>
      <c r="G67" s="2843">
        <v>6</v>
      </c>
      <c r="H67" s="2843">
        <v>11</v>
      </c>
      <c r="I67" s="2843">
        <v>1</v>
      </c>
      <c r="J67" s="2844">
        <v>0</v>
      </c>
      <c r="K67" s="2845">
        <f t="shared" si="8"/>
        <v>35</v>
      </c>
      <c r="L67" s="2842">
        <v>6</v>
      </c>
      <c r="M67" s="2843">
        <v>6</v>
      </c>
      <c r="N67" s="2843">
        <v>8</v>
      </c>
      <c r="O67" s="2843">
        <v>9</v>
      </c>
      <c r="P67" s="2843">
        <v>3</v>
      </c>
      <c r="Q67" s="862">
        <v>3</v>
      </c>
      <c r="R67" s="1139">
        <v>0</v>
      </c>
      <c r="S67" s="501"/>
    </row>
    <row r="68" spans="1:19">
      <c r="E68" s="2846"/>
      <c r="F68" s="2846"/>
      <c r="G68" s="2846"/>
      <c r="H68" s="2846"/>
      <c r="I68" s="2846"/>
      <c r="J68" s="2846"/>
      <c r="K68" s="2846"/>
      <c r="L68" s="2846"/>
      <c r="M68" s="2846"/>
      <c r="N68" s="2846"/>
      <c r="O68" s="2846"/>
      <c r="P68" s="2846"/>
    </row>
  </sheetData>
  <mergeCells count="17">
    <mergeCell ref="A62:A67"/>
    <mergeCell ref="B62:C62"/>
    <mergeCell ref="B63:C63"/>
    <mergeCell ref="B64:C64"/>
    <mergeCell ref="B65:C65"/>
    <mergeCell ref="B66:C66"/>
    <mergeCell ref="B67:C67"/>
    <mergeCell ref="A5:C6"/>
    <mergeCell ref="D5:J5"/>
    <mergeCell ref="K5:R5"/>
    <mergeCell ref="A31:A36"/>
    <mergeCell ref="B31:C31"/>
    <mergeCell ref="B32:C32"/>
    <mergeCell ref="B33:C33"/>
    <mergeCell ref="B34:C34"/>
    <mergeCell ref="B35:C35"/>
    <mergeCell ref="B36:C36"/>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differentOddEven="1" alignWithMargins="0">
    <oddHeader>&amp;R&amp;12－市郡・事務所、小・中－</oddHeader>
    <oddFooter>&amp;C&amp;16 46</oddFooter>
    <evenHeader>&amp;R&amp;12－市郡・事務所、小・中－</even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sheetPr>
  <dimension ref="A1:P86"/>
  <sheetViews>
    <sheetView showGridLines="0" view="pageBreakPreview" zoomScale="80" zoomScaleNormal="100" zoomScaleSheetLayoutView="80" workbookViewId="0">
      <pane xSplit="3" ySplit="6" topLeftCell="D46" activePane="bottomRight" state="frozen"/>
      <selection activeCell="J44" sqref="J44"/>
      <selection pane="topRight" activeCell="J44" sqref="J44"/>
      <selection pane="bottomLeft" activeCell="J44" sqref="J44"/>
      <selection pane="bottomRight" activeCell="R12" sqref="R12"/>
    </sheetView>
  </sheetViews>
  <sheetFormatPr defaultColWidth="9" defaultRowHeight="13.5"/>
  <cols>
    <col min="1" max="1" width="3.625" style="246" customWidth="1"/>
    <col min="2" max="2" width="13.875" style="246" customWidth="1"/>
    <col min="3" max="3" width="2.625" style="246" customWidth="1"/>
    <col min="4" max="12" width="9.375" style="246" customWidth="1"/>
    <col min="13" max="14" width="10.625" style="246" customWidth="1"/>
    <col min="15" max="15" width="9.625" style="246" customWidth="1"/>
    <col min="16" max="16" width="9" style="246" customWidth="1"/>
    <col min="17" max="16384" width="9" style="9"/>
  </cols>
  <sheetData>
    <row r="1" spans="1:16" ht="15.75" customHeight="1">
      <c r="A1" s="1320"/>
      <c r="O1" s="511"/>
    </row>
    <row r="2" spans="1:16" ht="17.25">
      <c r="A2" s="1205" t="s">
        <v>894</v>
      </c>
    </row>
    <row r="3" spans="1:16" s="103" customFormat="1" ht="19.5" customHeight="1">
      <c r="A3" s="3442" t="s">
        <v>2068</v>
      </c>
      <c r="B3" s="4351"/>
      <c r="C3" s="4352"/>
      <c r="D3" s="3266" t="s">
        <v>2672</v>
      </c>
      <c r="E3" s="3267"/>
      <c r="F3" s="3267"/>
      <c r="G3" s="3267"/>
      <c r="H3" s="3267"/>
      <c r="I3" s="3267"/>
      <c r="J3" s="3267"/>
      <c r="K3" s="3267"/>
      <c r="L3" s="3267"/>
      <c r="M3" s="3267"/>
      <c r="N3" s="3267"/>
      <c r="O3" s="3271"/>
      <c r="P3" s="1187"/>
    </row>
    <row r="4" spans="1:16" s="103" customFormat="1" ht="19.5" customHeight="1">
      <c r="A4" s="4353"/>
      <c r="B4" s="3351"/>
      <c r="C4" s="4354"/>
      <c r="D4" s="4357" t="s">
        <v>1239</v>
      </c>
      <c r="E4" s="3392" t="s">
        <v>1664</v>
      </c>
      <c r="F4" s="3392"/>
      <c r="G4" s="3392"/>
      <c r="H4" s="3392"/>
      <c r="I4" s="3392"/>
      <c r="J4" s="3392"/>
      <c r="K4" s="3314"/>
      <c r="L4" s="3313" t="s">
        <v>1667</v>
      </c>
      <c r="M4" s="3392"/>
      <c r="N4" s="3392"/>
      <c r="O4" s="4360" t="s">
        <v>3992</v>
      </c>
      <c r="P4" s="1187"/>
    </row>
    <row r="5" spans="1:16" s="103" customFormat="1" ht="15" customHeight="1">
      <c r="A5" s="4353"/>
      <c r="B5" s="3351"/>
      <c r="C5" s="4354"/>
      <c r="D5" s="4358"/>
      <c r="E5" s="4296" t="s">
        <v>1239</v>
      </c>
      <c r="F5" s="3952" t="s">
        <v>1335</v>
      </c>
      <c r="G5" s="4363" t="s">
        <v>758</v>
      </c>
      <c r="H5" s="4363" t="s">
        <v>1665</v>
      </c>
      <c r="I5" s="4363" t="s">
        <v>1672</v>
      </c>
      <c r="J5" s="4363" t="s">
        <v>1366</v>
      </c>
      <c r="K5" s="4365" t="s">
        <v>1230</v>
      </c>
      <c r="L5" s="4367" t="s">
        <v>1239</v>
      </c>
      <c r="M5" s="4368" t="s">
        <v>2906</v>
      </c>
      <c r="N5" s="4370" t="s">
        <v>3865</v>
      </c>
      <c r="O5" s="4361"/>
      <c r="P5" s="1187"/>
    </row>
    <row r="6" spans="1:16" s="103" customFormat="1" ht="15" customHeight="1">
      <c r="A6" s="4355"/>
      <c r="B6" s="3358"/>
      <c r="C6" s="4356"/>
      <c r="D6" s="4359"/>
      <c r="E6" s="3373"/>
      <c r="F6" s="3715"/>
      <c r="G6" s="4364"/>
      <c r="H6" s="4364"/>
      <c r="I6" s="4364"/>
      <c r="J6" s="4364"/>
      <c r="K6" s="4366"/>
      <c r="L6" s="3270"/>
      <c r="M6" s="4369"/>
      <c r="N6" s="4371"/>
      <c r="O6" s="4362"/>
      <c r="P6" s="1187"/>
    </row>
    <row r="7" spans="1:16" s="103" customFormat="1" ht="18.600000000000001" customHeight="1">
      <c r="A7" s="1419"/>
      <c r="B7" s="273" t="s">
        <v>3056</v>
      </c>
      <c r="C7" s="319"/>
      <c r="D7" s="1410"/>
      <c r="E7" s="501"/>
      <c r="F7" s="398"/>
      <c r="G7" s="854"/>
      <c r="H7" s="854"/>
      <c r="I7" s="854"/>
      <c r="J7" s="854"/>
      <c r="K7" s="399"/>
      <c r="L7" s="397"/>
      <c r="M7" s="1090"/>
      <c r="N7" s="395"/>
      <c r="O7" s="696"/>
      <c r="P7" s="1187"/>
    </row>
    <row r="8" spans="1:16" s="104" customFormat="1" ht="18.600000000000001" customHeight="1">
      <c r="A8" s="1420"/>
      <c r="B8" s="1403" t="s">
        <v>2828</v>
      </c>
      <c r="C8" s="1404"/>
      <c r="D8" s="692">
        <f t="shared" ref="D8:O8" si="0">D9+D10</f>
        <v>2799</v>
      </c>
      <c r="E8" s="1421">
        <f t="shared" si="0"/>
        <v>2008</v>
      </c>
      <c r="F8" s="635">
        <f t="shared" si="0"/>
        <v>338</v>
      </c>
      <c r="G8" s="1406">
        <f t="shared" si="0"/>
        <v>337</v>
      </c>
      <c r="H8" s="1406">
        <f t="shared" si="0"/>
        <v>326</v>
      </c>
      <c r="I8" s="1406">
        <f t="shared" si="0"/>
        <v>336</v>
      </c>
      <c r="J8" s="1406">
        <f t="shared" si="0"/>
        <v>339</v>
      </c>
      <c r="K8" s="837">
        <f t="shared" si="0"/>
        <v>332</v>
      </c>
      <c r="L8" s="634">
        <f t="shared" si="0"/>
        <v>104</v>
      </c>
      <c r="M8" s="1121">
        <f t="shared" si="0"/>
        <v>17</v>
      </c>
      <c r="N8" s="1071">
        <f t="shared" si="0"/>
        <v>87</v>
      </c>
      <c r="O8" s="1422">
        <f t="shared" si="0"/>
        <v>687</v>
      </c>
      <c r="P8" s="1423"/>
    </row>
    <row r="9" spans="1:16" s="103" customFormat="1" ht="18.600000000000001" customHeight="1">
      <c r="A9" s="1424"/>
      <c r="B9" s="274" t="s">
        <v>2087</v>
      </c>
      <c r="C9" s="882"/>
      <c r="D9" s="1410">
        <f t="shared" ref="D9:O9" si="1">D11+D12</f>
        <v>2799</v>
      </c>
      <c r="E9" s="624">
        <f t="shared" si="1"/>
        <v>2008</v>
      </c>
      <c r="F9" s="414">
        <f t="shared" si="1"/>
        <v>338</v>
      </c>
      <c r="G9" s="845">
        <f t="shared" si="1"/>
        <v>337</v>
      </c>
      <c r="H9" s="845">
        <f t="shared" si="1"/>
        <v>326</v>
      </c>
      <c r="I9" s="845">
        <f t="shared" si="1"/>
        <v>336</v>
      </c>
      <c r="J9" s="845">
        <f t="shared" si="1"/>
        <v>339</v>
      </c>
      <c r="K9" s="502">
        <f t="shared" si="1"/>
        <v>332</v>
      </c>
      <c r="L9" s="413">
        <f t="shared" si="1"/>
        <v>104</v>
      </c>
      <c r="M9" s="412">
        <f t="shared" si="1"/>
        <v>17</v>
      </c>
      <c r="N9" s="411">
        <f t="shared" si="1"/>
        <v>87</v>
      </c>
      <c r="O9" s="696">
        <f t="shared" si="1"/>
        <v>687</v>
      </c>
      <c r="P9" s="1187"/>
    </row>
    <row r="10" spans="1:16" s="103" customFormat="1" ht="18.600000000000001" customHeight="1">
      <c r="A10" s="1425"/>
      <c r="B10" s="278" t="s">
        <v>2089</v>
      </c>
      <c r="C10" s="1183"/>
      <c r="D10" s="1415">
        <v>0</v>
      </c>
      <c r="E10" s="637">
        <v>0</v>
      </c>
      <c r="F10" s="641">
        <v>0</v>
      </c>
      <c r="G10" s="847">
        <v>0</v>
      </c>
      <c r="H10" s="847">
        <v>0</v>
      </c>
      <c r="I10" s="847">
        <v>0</v>
      </c>
      <c r="J10" s="847">
        <v>0</v>
      </c>
      <c r="K10" s="785">
        <v>0</v>
      </c>
      <c r="L10" s="640">
        <v>0</v>
      </c>
      <c r="M10" s="638">
        <v>0</v>
      </c>
      <c r="N10" s="639">
        <v>0</v>
      </c>
      <c r="O10" s="693">
        <v>0</v>
      </c>
      <c r="P10" s="1187"/>
    </row>
    <row r="11" spans="1:16" s="103" customFormat="1" ht="18.600000000000001" customHeight="1">
      <c r="A11" s="1409"/>
      <c r="B11" s="274" t="s">
        <v>2091</v>
      </c>
      <c r="C11" s="882"/>
      <c r="D11" s="1410">
        <f t="shared" ref="D11:O11" si="2">SUM(D13:D22)</f>
        <v>2149</v>
      </c>
      <c r="E11" s="624">
        <f t="shared" si="2"/>
        <v>1568</v>
      </c>
      <c r="F11" s="414">
        <f t="shared" si="2"/>
        <v>260</v>
      </c>
      <c r="G11" s="845">
        <f t="shared" si="2"/>
        <v>264</v>
      </c>
      <c r="H11" s="845">
        <f t="shared" si="2"/>
        <v>257</v>
      </c>
      <c r="I11" s="845">
        <f t="shared" si="2"/>
        <v>262</v>
      </c>
      <c r="J11" s="845">
        <f t="shared" si="2"/>
        <v>267</v>
      </c>
      <c r="K11" s="502">
        <f t="shared" si="2"/>
        <v>258</v>
      </c>
      <c r="L11" s="413">
        <f t="shared" si="2"/>
        <v>72</v>
      </c>
      <c r="M11" s="412">
        <f t="shared" si="2"/>
        <v>14</v>
      </c>
      <c r="N11" s="411">
        <f t="shared" si="2"/>
        <v>58</v>
      </c>
      <c r="O11" s="696">
        <f t="shared" si="2"/>
        <v>509</v>
      </c>
      <c r="P11" s="1187"/>
    </row>
    <row r="12" spans="1:16" s="103" customFormat="1" ht="18.600000000000001" customHeight="1">
      <c r="A12" s="1412"/>
      <c r="B12" s="278" t="s">
        <v>896</v>
      </c>
      <c r="C12" s="1183"/>
      <c r="D12" s="1415">
        <f t="shared" ref="D12:O12" si="3">SUM(D23:D30)</f>
        <v>650</v>
      </c>
      <c r="E12" s="637">
        <f t="shared" si="3"/>
        <v>440</v>
      </c>
      <c r="F12" s="641">
        <f t="shared" si="3"/>
        <v>78</v>
      </c>
      <c r="G12" s="847">
        <f t="shared" si="3"/>
        <v>73</v>
      </c>
      <c r="H12" s="847">
        <f t="shared" si="3"/>
        <v>69</v>
      </c>
      <c r="I12" s="847">
        <f t="shared" si="3"/>
        <v>74</v>
      </c>
      <c r="J12" s="847">
        <f t="shared" si="3"/>
        <v>72</v>
      </c>
      <c r="K12" s="785">
        <f t="shared" si="3"/>
        <v>74</v>
      </c>
      <c r="L12" s="640">
        <f t="shared" si="3"/>
        <v>32</v>
      </c>
      <c r="M12" s="638">
        <f t="shared" si="3"/>
        <v>3</v>
      </c>
      <c r="N12" s="639">
        <f t="shared" si="3"/>
        <v>29</v>
      </c>
      <c r="O12" s="693">
        <f t="shared" si="3"/>
        <v>178</v>
      </c>
      <c r="P12" s="1187"/>
    </row>
    <row r="13" spans="1:16" s="103" customFormat="1" ht="18.600000000000001" customHeight="1">
      <c r="A13" s="1409"/>
      <c r="B13" s="274" t="s">
        <v>2093</v>
      </c>
      <c r="C13" s="882"/>
      <c r="D13" s="1410">
        <f t="shared" ref="D13:D36" si="4">E13+L13+O13</f>
        <v>575</v>
      </c>
      <c r="E13" s="624">
        <f t="shared" ref="E13:E36" si="5">SUM(F13:K13)</f>
        <v>430</v>
      </c>
      <c r="F13" s="414">
        <v>69</v>
      </c>
      <c r="G13" s="845">
        <v>69</v>
      </c>
      <c r="H13" s="845">
        <v>72</v>
      </c>
      <c r="I13" s="845">
        <v>72</v>
      </c>
      <c r="J13" s="845">
        <v>76</v>
      </c>
      <c r="K13" s="502">
        <v>72</v>
      </c>
      <c r="L13" s="413">
        <f t="shared" ref="L13:L36" si="6">SUM(M13:N13)</f>
        <v>13</v>
      </c>
      <c r="M13" s="412">
        <v>3</v>
      </c>
      <c r="N13" s="411">
        <v>10</v>
      </c>
      <c r="O13" s="696">
        <v>132</v>
      </c>
      <c r="P13" s="1187"/>
    </row>
    <row r="14" spans="1:16" s="103" customFormat="1" ht="18.600000000000001" customHeight="1">
      <c r="A14" s="1409"/>
      <c r="B14" s="274" t="s">
        <v>867</v>
      </c>
      <c r="C14" s="882"/>
      <c r="D14" s="1410">
        <f t="shared" si="4"/>
        <v>386</v>
      </c>
      <c r="E14" s="624">
        <f t="shared" si="5"/>
        <v>257</v>
      </c>
      <c r="F14" s="414">
        <v>44</v>
      </c>
      <c r="G14" s="845">
        <v>46</v>
      </c>
      <c r="H14" s="845">
        <v>41</v>
      </c>
      <c r="I14" s="845">
        <v>43</v>
      </c>
      <c r="J14" s="845">
        <v>43</v>
      </c>
      <c r="K14" s="502">
        <v>40</v>
      </c>
      <c r="L14" s="413">
        <f t="shared" si="6"/>
        <v>13</v>
      </c>
      <c r="M14" s="412">
        <v>2</v>
      </c>
      <c r="N14" s="411">
        <v>11</v>
      </c>
      <c r="O14" s="696">
        <v>116</v>
      </c>
      <c r="P14" s="1187"/>
    </row>
    <row r="15" spans="1:16" s="103" customFormat="1" ht="18.600000000000001" customHeight="1">
      <c r="A15" s="1409"/>
      <c r="B15" s="274" t="s">
        <v>2095</v>
      </c>
      <c r="C15" s="882"/>
      <c r="D15" s="1410">
        <f t="shared" si="4"/>
        <v>482</v>
      </c>
      <c r="E15" s="624">
        <f t="shared" si="5"/>
        <v>376</v>
      </c>
      <c r="F15" s="414">
        <v>61</v>
      </c>
      <c r="G15" s="845">
        <v>64</v>
      </c>
      <c r="H15" s="845">
        <v>61</v>
      </c>
      <c r="I15" s="845">
        <v>65</v>
      </c>
      <c r="J15" s="845">
        <v>63</v>
      </c>
      <c r="K15" s="502">
        <v>62</v>
      </c>
      <c r="L15" s="413">
        <f t="shared" si="6"/>
        <v>16</v>
      </c>
      <c r="M15" s="412">
        <v>4</v>
      </c>
      <c r="N15" s="411">
        <v>12</v>
      </c>
      <c r="O15" s="696">
        <v>90</v>
      </c>
      <c r="P15" s="1187"/>
    </row>
    <row r="16" spans="1:16" s="103" customFormat="1" ht="18.600000000000001" customHeight="1">
      <c r="A16" s="1409"/>
      <c r="B16" s="274" t="s">
        <v>456</v>
      </c>
      <c r="C16" s="882"/>
      <c r="D16" s="1410">
        <f t="shared" si="4"/>
        <v>61</v>
      </c>
      <c r="E16" s="624">
        <f t="shared" si="5"/>
        <v>48</v>
      </c>
      <c r="F16" s="414">
        <v>8</v>
      </c>
      <c r="G16" s="845">
        <v>8</v>
      </c>
      <c r="H16" s="845">
        <v>8</v>
      </c>
      <c r="I16" s="845">
        <v>8</v>
      </c>
      <c r="J16" s="845">
        <v>8</v>
      </c>
      <c r="K16" s="502">
        <v>8</v>
      </c>
      <c r="L16" s="413">
        <f t="shared" si="6"/>
        <v>0</v>
      </c>
      <c r="M16" s="412">
        <v>0</v>
      </c>
      <c r="N16" s="411">
        <v>0</v>
      </c>
      <c r="O16" s="696">
        <v>13</v>
      </c>
      <c r="P16" s="1187"/>
    </row>
    <row r="17" spans="1:16" s="103" customFormat="1" ht="18.600000000000001" customHeight="1">
      <c r="A17" s="1409"/>
      <c r="B17" s="274" t="s">
        <v>2951</v>
      </c>
      <c r="C17" s="882"/>
      <c r="D17" s="1410">
        <f t="shared" si="4"/>
        <v>111</v>
      </c>
      <c r="E17" s="624">
        <f t="shared" si="5"/>
        <v>80</v>
      </c>
      <c r="F17" s="414">
        <v>13</v>
      </c>
      <c r="G17" s="845">
        <v>13</v>
      </c>
      <c r="H17" s="845">
        <v>12</v>
      </c>
      <c r="I17" s="845">
        <v>13</v>
      </c>
      <c r="J17" s="845">
        <v>13</v>
      </c>
      <c r="K17" s="502">
        <v>16</v>
      </c>
      <c r="L17" s="413">
        <f t="shared" si="6"/>
        <v>3</v>
      </c>
      <c r="M17" s="412">
        <v>0</v>
      </c>
      <c r="N17" s="411">
        <v>3</v>
      </c>
      <c r="O17" s="696">
        <v>28</v>
      </c>
      <c r="P17" s="1187"/>
    </row>
    <row r="18" spans="1:16" s="103" customFormat="1" ht="18.600000000000001" customHeight="1">
      <c r="A18" s="1409"/>
      <c r="B18" s="274" t="s">
        <v>2954</v>
      </c>
      <c r="C18" s="882"/>
      <c r="D18" s="1410">
        <f t="shared" si="4"/>
        <v>157</v>
      </c>
      <c r="E18" s="624">
        <f t="shared" si="5"/>
        <v>103</v>
      </c>
      <c r="F18" s="414">
        <v>18</v>
      </c>
      <c r="G18" s="845">
        <v>18</v>
      </c>
      <c r="H18" s="845">
        <v>16</v>
      </c>
      <c r="I18" s="845">
        <v>16</v>
      </c>
      <c r="J18" s="845">
        <v>17</v>
      </c>
      <c r="K18" s="502">
        <v>18</v>
      </c>
      <c r="L18" s="413">
        <f t="shared" si="6"/>
        <v>13</v>
      </c>
      <c r="M18" s="412">
        <v>2</v>
      </c>
      <c r="N18" s="411">
        <v>11</v>
      </c>
      <c r="O18" s="696">
        <v>41</v>
      </c>
      <c r="P18" s="1187"/>
    </row>
    <row r="19" spans="1:16" s="103" customFormat="1" ht="18.600000000000001" customHeight="1">
      <c r="A19" s="1409"/>
      <c r="B19" s="274" t="s">
        <v>2714</v>
      </c>
      <c r="C19" s="882"/>
      <c r="D19" s="1410">
        <f t="shared" si="4"/>
        <v>93</v>
      </c>
      <c r="E19" s="624">
        <f t="shared" si="5"/>
        <v>71</v>
      </c>
      <c r="F19" s="414">
        <v>12</v>
      </c>
      <c r="G19" s="2827">
        <v>11</v>
      </c>
      <c r="H19" s="2827">
        <v>12</v>
      </c>
      <c r="I19" s="2827">
        <v>12</v>
      </c>
      <c r="J19" s="2827">
        <v>12</v>
      </c>
      <c r="K19" s="2847">
        <v>12</v>
      </c>
      <c r="L19" s="413">
        <f t="shared" si="6"/>
        <v>3</v>
      </c>
      <c r="M19" s="412">
        <v>1</v>
      </c>
      <c r="N19" s="411">
        <v>2</v>
      </c>
      <c r="O19" s="696">
        <v>19</v>
      </c>
      <c r="P19" s="1187"/>
    </row>
    <row r="20" spans="1:16" s="103" customFormat="1" ht="18.600000000000001" customHeight="1">
      <c r="A20" s="1409"/>
      <c r="B20" s="274" t="s">
        <v>1203</v>
      </c>
      <c r="C20" s="882"/>
      <c r="D20" s="1410">
        <f t="shared" si="4"/>
        <v>131</v>
      </c>
      <c r="E20" s="624">
        <f t="shared" si="5"/>
        <v>90</v>
      </c>
      <c r="F20" s="414">
        <v>16</v>
      </c>
      <c r="G20" s="2827">
        <v>16</v>
      </c>
      <c r="H20" s="2827">
        <v>15</v>
      </c>
      <c r="I20" s="2827">
        <v>13</v>
      </c>
      <c r="J20" s="2827">
        <v>15</v>
      </c>
      <c r="K20" s="2847">
        <v>15</v>
      </c>
      <c r="L20" s="413">
        <f t="shared" si="6"/>
        <v>9</v>
      </c>
      <c r="M20" s="412">
        <v>1</v>
      </c>
      <c r="N20" s="411">
        <v>8</v>
      </c>
      <c r="O20" s="696">
        <v>32</v>
      </c>
      <c r="P20" s="1187"/>
    </row>
    <row r="21" spans="1:16" s="103" customFormat="1" ht="18.600000000000001" customHeight="1">
      <c r="A21" s="1409"/>
      <c r="B21" s="274" t="s">
        <v>1551</v>
      </c>
      <c r="C21" s="882"/>
      <c r="D21" s="1410">
        <f t="shared" si="4"/>
        <v>71</v>
      </c>
      <c r="E21" s="624">
        <f t="shared" si="5"/>
        <v>52</v>
      </c>
      <c r="F21" s="414">
        <v>9</v>
      </c>
      <c r="G21" s="2827">
        <v>9</v>
      </c>
      <c r="H21" s="2827">
        <v>9</v>
      </c>
      <c r="I21" s="2827">
        <v>9</v>
      </c>
      <c r="J21" s="2827">
        <v>9</v>
      </c>
      <c r="K21" s="2847">
        <v>7</v>
      </c>
      <c r="L21" s="413">
        <f t="shared" si="6"/>
        <v>0</v>
      </c>
      <c r="M21" s="412">
        <v>0</v>
      </c>
      <c r="N21" s="411">
        <v>0</v>
      </c>
      <c r="O21" s="696">
        <v>19</v>
      </c>
      <c r="P21" s="1187"/>
    </row>
    <row r="22" spans="1:16" s="103" customFormat="1" ht="18.600000000000001" customHeight="1">
      <c r="A22" s="1412"/>
      <c r="B22" s="278" t="s">
        <v>1624</v>
      </c>
      <c r="C22" s="1183"/>
      <c r="D22" s="1415">
        <f t="shared" si="4"/>
        <v>82</v>
      </c>
      <c r="E22" s="637">
        <f t="shared" si="5"/>
        <v>61</v>
      </c>
      <c r="F22" s="641">
        <v>10</v>
      </c>
      <c r="G22" s="2839">
        <v>10</v>
      </c>
      <c r="H22" s="2839">
        <v>11</v>
      </c>
      <c r="I22" s="2839">
        <v>11</v>
      </c>
      <c r="J22" s="2839">
        <v>11</v>
      </c>
      <c r="K22" s="2848">
        <v>8</v>
      </c>
      <c r="L22" s="640">
        <f t="shared" si="6"/>
        <v>2</v>
      </c>
      <c r="M22" s="638">
        <v>1</v>
      </c>
      <c r="N22" s="639">
        <v>1</v>
      </c>
      <c r="O22" s="693">
        <v>19</v>
      </c>
      <c r="P22" s="1187"/>
    </row>
    <row r="23" spans="1:16" s="103" customFormat="1" ht="18.600000000000001" customHeight="1">
      <c r="A23" s="1409"/>
      <c r="B23" s="274" t="s">
        <v>322</v>
      </c>
      <c r="C23" s="882"/>
      <c r="D23" s="1410">
        <f t="shared" si="4"/>
        <v>56</v>
      </c>
      <c r="E23" s="624">
        <f t="shared" si="5"/>
        <v>33</v>
      </c>
      <c r="F23" s="414">
        <v>7</v>
      </c>
      <c r="G23" s="2827">
        <v>6</v>
      </c>
      <c r="H23" s="2827">
        <v>4</v>
      </c>
      <c r="I23" s="2827">
        <v>5</v>
      </c>
      <c r="J23" s="2827">
        <v>5</v>
      </c>
      <c r="K23" s="2847">
        <v>6</v>
      </c>
      <c r="L23" s="413">
        <f t="shared" si="6"/>
        <v>6</v>
      </c>
      <c r="M23" s="412">
        <v>1</v>
      </c>
      <c r="N23" s="411">
        <v>5</v>
      </c>
      <c r="O23" s="696">
        <v>17</v>
      </c>
      <c r="P23" s="1187"/>
    </row>
    <row r="24" spans="1:16" s="103" customFormat="1" ht="18.600000000000001" customHeight="1">
      <c r="A24" s="1409"/>
      <c r="B24" s="274" t="s">
        <v>1416</v>
      </c>
      <c r="C24" s="274"/>
      <c r="D24" s="1410">
        <f t="shared" si="4"/>
        <v>36</v>
      </c>
      <c r="E24" s="624">
        <f t="shared" si="5"/>
        <v>22</v>
      </c>
      <c r="F24" s="414">
        <v>5</v>
      </c>
      <c r="G24" s="2827">
        <v>3</v>
      </c>
      <c r="H24" s="2827">
        <v>3</v>
      </c>
      <c r="I24" s="2827">
        <v>4</v>
      </c>
      <c r="J24" s="2827">
        <v>3</v>
      </c>
      <c r="K24" s="2847">
        <v>4</v>
      </c>
      <c r="L24" s="413">
        <f t="shared" si="6"/>
        <v>4</v>
      </c>
      <c r="M24" s="412">
        <v>0</v>
      </c>
      <c r="N24" s="411">
        <v>4</v>
      </c>
      <c r="O24" s="696">
        <v>10</v>
      </c>
      <c r="P24" s="1187"/>
    </row>
    <row r="25" spans="1:16" s="103" customFormat="1" ht="18.600000000000001" customHeight="1">
      <c r="A25" s="1409"/>
      <c r="B25" s="274" t="s">
        <v>1025</v>
      </c>
      <c r="C25" s="274"/>
      <c r="D25" s="1410">
        <f t="shared" si="4"/>
        <v>8</v>
      </c>
      <c r="E25" s="624">
        <f t="shared" si="5"/>
        <v>6</v>
      </c>
      <c r="F25" s="414">
        <v>1</v>
      </c>
      <c r="G25" s="2827">
        <v>1</v>
      </c>
      <c r="H25" s="2827">
        <v>1</v>
      </c>
      <c r="I25" s="2827">
        <v>1</v>
      </c>
      <c r="J25" s="2827">
        <v>1</v>
      </c>
      <c r="K25" s="2847">
        <v>1</v>
      </c>
      <c r="L25" s="413">
        <f t="shared" si="6"/>
        <v>0</v>
      </c>
      <c r="M25" s="412">
        <v>0</v>
      </c>
      <c r="N25" s="411">
        <v>0</v>
      </c>
      <c r="O25" s="696">
        <v>2</v>
      </c>
      <c r="P25" s="1187"/>
    </row>
    <row r="26" spans="1:16" s="103" customFormat="1" ht="18.600000000000001" customHeight="1">
      <c r="A26" s="1409"/>
      <c r="B26" s="274" t="s">
        <v>1395</v>
      </c>
      <c r="C26" s="274"/>
      <c r="D26" s="1410">
        <f t="shared" si="4"/>
        <v>61</v>
      </c>
      <c r="E26" s="624">
        <f t="shared" si="5"/>
        <v>45</v>
      </c>
      <c r="F26" s="414">
        <v>8</v>
      </c>
      <c r="G26" s="2827">
        <v>8</v>
      </c>
      <c r="H26" s="2827">
        <v>8</v>
      </c>
      <c r="I26" s="2827">
        <v>8</v>
      </c>
      <c r="J26" s="2827">
        <v>7</v>
      </c>
      <c r="K26" s="2847">
        <v>6</v>
      </c>
      <c r="L26" s="413">
        <f t="shared" si="6"/>
        <v>0</v>
      </c>
      <c r="M26" s="412">
        <v>0</v>
      </c>
      <c r="N26" s="411">
        <v>0</v>
      </c>
      <c r="O26" s="696">
        <v>16</v>
      </c>
      <c r="P26" s="1187"/>
    </row>
    <row r="27" spans="1:16" s="103" customFormat="1" ht="18.600000000000001" customHeight="1">
      <c r="A27" s="1409"/>
      <c r="B27" s="274" t="s">
        <v>1579</v>
      </c>
      <c r="C27" s="274"/>
      <c r="D27" s="1410">
        <f t="shared" si="4"/>
        <v>81</v>
      </c>
      <c r="E27" s="624">
        <f t="shared" si="5"/>
        <v>52</v>
      </c>
      <c r="F27" s="414">
        <v>11</v>
      </c>
      <c r="G27" s="2827">
        <v>8</v>
      </c>
      <c r="H27" s="2827">
        <v>7</v>
      </c>
      <c r="I27" s="2827">
        <v>9</v>
      </c>
      <c r="J27" s="2827">
        <v>8</v>
      </c>
      <c r="K27" s="2847">
        <v>9</v>
      </c>
      <c r="L27" s="413">
        <f t="shared" si="6"/>
        <v>7</v>
      </c>
      <c r="M27" s="412">
        <v>0</v>
      </c>
      <c r="N27" s="411">
        <v>7</v>
      </c>
      <c r="O27" s="696">
        <v>22</v>
      </c>
      <c r="P27" s="1187"/>
    </row>
    <row r="28" spans="1:16" s="103" customFormat="1" ht="18.600000000000001" customHeight="1">
      <c r="A28" s="1409"/>
      <c r="B28" s="274" t="s">
        <v>2955</v>
      </c>
      <c r="C28" s="274"/>
      <c r="D28" s="1410">
        <f t="shared" si="4"/>
        <v>238</v>
      </c>
      <c r="E28" s="624">
        <f t="shared" si="5"/>
        <v>173</v>
      </c>
      <c r="F28" s="414">
        <v>28</v>
      </c>
      <c r="G28" s="2827">
        <v>29</v>
      </c>
      <c r="H28" s="2827">
        <v>28</v>
      </c>
      <c r="I28" s="2827">
        <v>28</v>
      </c>
      <c r="J28" s="2827">
        <v>30</v>
      </c>
      <c r="K28" s="2847">
        <v>30</v>
      </c>
      <c r="L28" s="413">
        <f t="shared" si="6"/>
        <v>1</v>
      </c>
      <c r="M28" s="412">
        <v>0</v>
      </c>
      <c r="N28" s="411">
        <v>1</v>
      </c>
      <c r="O28" s="696">
        <v>64</v>
      </c>
      <c r="P28" s="1187"/>
    </row>
    <row r="29" spans="1:16" s="103" customFormat="1" ht="18.600000000000001" customHeight="1">
      <c r="A29" s="1409"/>
      <c r="B29" s="274" t="s">
        <v>2956</v>
      </c>
      <c r="C29" s="274"/>
      <c r="D29" s="1410">
        <f t="shared" si="4"/>
        <v>36</v>
      </c>
      <c r="E29" s="624">
        <f t="shared" si="5"/>
        <v>17</v>
      </c>
      <c r="F29" s="414">
        <v>4</v>
      </c>
      <c r="G29" s="2827">
        <v>2</v>
      </c>
      <c r="H29" s="2827">
        <v>2</v>
      </c>
      <c r="I29" s="2827">
        <v>4</v>
      </c>
      <c r="J29" s="2827">
        <v>2</v>
      </c>
      <c r="K29" s="2847">
        <v>3</v>
      </c>
      <c r="L29" s="413">
        <f t="shared" si="6"/>
        <v>8</v>
      </c>
      <c r="M29" s="412">
        <v>1</v>
      </c>
      <c r="N29" s="411">
        <v>7</v>
      </c>
      <c r="O29" s="696">
        <v>11</v>
      </c>
      <c r="P29" s="1187"/>
    </row>
    <row r="30" spans="1:16" s="103" customFormat="1" ht="18.600000000000001" customHeight="1">
      <c r="A30" s="1412"/>
      <c r="B30" s="278" t="s">
        <v>2957</v>
      </c>
      <c r="C30" s="278"/>
      <c r="D30" s="1415">
        <f t="shared" si="4"/>
        <v>134</v>
      </c>
      <c r="E30" s="637">
        <f t="shared" si="5"/>
        <v>92</v>
      </c>
      <c r="F30" s="641">
        <v>14</v>
      </c>
      <c r="G30" s="2839">
        <v>16</v>
      </c>
      <c r="H30" s="2839">
        <v>16</v>
      </c>
      <c r="I30" s="2839">
        <v>15</v>
      </c>
      <c r="J30" s="2839">
        <v>16</v>
      </c>
      <c r="K30" s="2848">
        <v>15</v>
      </c>
      <c r="L30" s="640">
        <f t="shared" si="6"/>
        <v>6</v>
      </c>
      <c r="M30" s="638">
        <v>1</v>
      </c>
      <c r="N30" s="639">
        <v>5</v>
      </c>
      <c r="O30" s="693">
        <v>36</v>
      </c>
      <c r="P30" s="1187"/>
    </row>
    <row r="31" spans="1:16" s="103" customFormat="1" ht="18.600000000000001" customHeight="1">
      <c r="A31" s="3365" t="s">
        <v>1596</v>
      </c>
      <c r="B31" s="3962" t="s">
        <v>2959</v>
      </c>
      <c r="C31" s="4228"/>
      <c r="D31" s="1413">
        <f t="shared" si="4"/>
        <v>631</v>
      </c>
      <c r="E31" s="617">
        <f t="shared" si="5"/>
        <v>463</v>
      </c>
      <c r="F31" s="398">
        <v>76</v>
      </c>
      <c r="G31" s="2835">
        <v>75</v>
      </c>
      <c r="H31" s="2835">
        <v>76</v>
      </c>
      <c r="I31" s="2835">
        <v>77</v>
      </c>
      <c r="J31" s="2835">
        <v>81</v>
      </c>
      <c r="K31" s="2849">
        <v>78</v>
      </c>
      <c r="L31" s="397">
        <f t="shared" si="6"/>
        <v>19</v>
      </c>
      <c r="M31" s="396">
        <v>4</v>
      </c>
      <c r="N31" s="395">
        <v>15</v>
      </c>
      <c r="O31" s="689">
        <v>149</v>
      </c>
      <c r="P31" s="1187"/>
    </row>
    <row r="32" spans="1:16" s="103" customFormat="1" ht="18.600000000000001" customHeight="1">
      <c r="A32" s="3366"/>
      <c r="B32" s="4242" t="s">
        <v>2960</v>
      </c>
      <c r="C32" s="3445"/>
      <c r="D32" s="1410">
        <f t="shared" si="4"/>
        <v>299</v>
      </c>
      <c r="E32" s="624">
        <f t="shared" si="5"/>
        <v>206</v>
      </c>
      <c r="F32" s="414">
        <v>38</v>
      </c>
      <c r="G32" s="2827">
        <v>33</v>
      </c>
      <c r="H32" s="2827">
        <v>31</v>
      </c>
      <c r="I32" s="2827">
        <v>35</v>
      </c>
      <c r="J32" s="2827">
        <v>33</v>
      </c>
      <c r="K32" s="2847">
        <v>36</v>
      </c>
      <c r="L32" s="413">
        <f t="shared" si="6"/>
        <v>14</v>
      </c>
      <c r="M32" s="412">
        <v>0</v>
      </c>
      <c r="N32" s="411">
        <v>14</v>
      </c>
      <c r="O32" s="696">
        <v>79</v>
      </c>
      <c r="P32" s="1187"/>
    </row>
    <row r="33" spans="1:16" s="103" customFormat="1" ht="18.600000000000001" customHeight="1">
      <c r="A33" s="3366"/>
      <c r="B33" s="4242" t="s">
        <v>2962</v>
      </c>
      <c r="C33" s="3445"/>
      <c r="D33" s="1410">
        <f t="shared" si="4"/>
        <v>598</v>
      </c>
      <c r="E33" s="624">
        <f t="shared" si="5"/>
        <v>417</v>
      </c>
      <c r="F33" s="414">
        <v>71</v>
      </c>
      <c r="G33" s="2827">
        <v>73</v>
      </c>
      <c r="H33" s="2827">
        <v>69</v>
      </c>
      <c r="I33" s="2827">
        <v>71</v>
      </c>
      <c r="J33" s="2827">
        <v>70</v>
      </c>
      <c r="K33" s="2847">
        <v>63</v>
      </c>
      <c r="L33" s="413">
        <f t="shared" si="6"/>
        <v>15</v>
      </c>
      <c r="M33" s="412">
        <v>3</v>
      </c>
      <c r="N33" s="411">
        <v>12</v>
      </c>
      <c r="O33" s="696">
        <v>166</v>
      </c>
      <c r="P33" s="1187"/>
    </row>
    <row r="34" spans="1:16" s="103" customFormat="1" ht="18.600000000000001" customHeight="1">
      <c r="A34" s="3366"/>
      <c r="B34" s="4242" t="s">
        <v>2964</v>
      </c>
      <c r="C34" s="3445"/>
      <c r="D34" s="1410">
        <f t="shared" si="4"/>
        <v>488</v>
      </c>
      <c r="E34" s="624">
        <f t="shared" si="5"/>
        <v>347</v>
      </c>
      <c r="F34" s="414">
        <v>58</v>
      </c>
      <c r="G34" s="2827">
        <v>58</v>
      </c>
      <c r="H34" s="2827">
        <v>56</v>
      </c>
      <c r="I34" s="2827">
        <v>56</v>
      </c>
      <c r="J34" s="2827">
        <v>59</v>
      </c>
      <c r="K34" s="2847">
        <v>60</v>
      </c>
      <c r="L34" s="413">
        <f t="shared" si="6"/>
        <v>17</v>
      </c>
      <c r="M34" s="412">
        <v>3</v>
      </c>
      <c r="N34" s="411">
        <v>14</v>
      </c>
      <c r="O34" s="696">
        <v>124</v>
      </c>
      <c r="P34" s="1187"/>
    </row>
    <row r="35" spans="1:16" s="103" customFormat="1" ht="18.600000000000001" customHeight="1">
      <c r="A35" s="3366"/>
      <c r="B35" s="4242" t="s">
        <v>2965</v>
      </c>
      <c r="C35" s="3445"/>
      <c r="D35" s="1410">
        <f t="shared" si="4"/>
        <v>167</v>
      </c>
      <c r="E35" s="624">
        <f t="shared" si="5"/>
        <v>107</v>
      </c>
      <c r="F35" s="414">
        <v>20</v>
      </c>
      <c r="G35" s="2827">
        <v>18</v>
      </c>
      <c r="H35" s="2827">
        <v>17</v>
      </c>
      <c r="I35" s="2827">
        <v>17</v>
      </c>
      <c r="J35" s="2827">
        <v>17</v>
      </c>
      <c r="K35" s="2847">
        <v>18</v>
      </c>
      <c r="L35" s="413">
        <f t="shared" si="6"/>
        <v>17</v>
      </c>
      <c r="M35" s="412">
        <v>2</v>
      </c>
      <c r="N35" s="411">
        <v>15</v>
      </c>
      <c r="O35" s="696">
        <v>43</v>
      </c>
      <c r="P35" s="1187"/>
    </row>
    <row r="36" spans="1:16" s="103" customFormat="1" ht="18.600000000000001" customHeight="1">
      <c r="A36" s="3403"/>
      <c r="B36" s="4229" t="s">
        <v>1610</v>
      </c>
      <c r="C36" s="4230"/>
      <c r="D36" s="1417">
        <f t="shared" si="4"/>
        <v>616</v>
      </c>
      <c r="E36" s="766">
        <f t="shared" si="5"/>
        <v>468</v>
      </c>
      <c r="F36" s="507">
        <v>75</v>
      </c>
      <c r="G36" s="2843">
        <v>80</v>
      </c>
      <c r="H36" s="2843">
        <v>77</v>
      </c>
      <c r="I36" s="2843">
        <v>80</v>
      </c>
      <c r="J36" s="2843">
        <v>79</v>
      </c>
      <c r="K36" s="2850">
        <v>77</v>
      </c>
      <c r="L36" s="682">
        <f t="shared" si="6"/>
        <v>22</v>
      </c>
      <c r="M36" s="506">
        <v>5</v>
      </c>
      <c r="N36" s="681">
        <v>17</v>
      </c>
      <c r="O36" s="707">
        <v>126</v>
      </c>
      <c r="P36" s="1187"/>
    </row>
    <row r="37" spans="1:16" s="103" customFormat="1" ht="18.600000000000001" customHeight="1">
      <c r="A37" s="1419"/>
      <c r="B37" s="273" t="s">
        <v>3059</v>
      </c>
      <c r="C37" s="273"/>
      <c r="D37" s="1410"/>
      <c r="E37" s="624"/>
      <c r="F37" s="414"/>
      <c r="G37" s="845"/>
      <c r="H37" s="845"/>
      <c r="I37" s="845"/>
      <c r="J37" s="845"/>
      <c r="K37" s="502"/>
      <c r="L37" s="413"/>
      <c r="M37" s="412"/>
      <c r="N37" s="411"/>
      <c r="O37" s="696"/>
      <c r="P37" s="1187"/>
    </row>
    <row r="38" spans="1:16" s="104" customFormat="1" ht="18.600000000000001" customHeight="1">
      <c r="A38" s="1420"/>
      <c r="B38" s="1403" t="s">
        <v>2828</v>
      </c>
      <c r="C38" s="1403"/>
      <c r="D38" s="688">
        <f t="shared" ref="D38:O38" si="7">D39+D40</f>
        <v>1286</v>
      </c>
      <c r="E38" s="1426">
        <f t="shared" si="7"/>
        <v>978</v>
      </c>
      <c r="F38" s="409">
        <f t="shared" si="7"/>
        <v>323</v>
      </c>
      <c r="G38" s="1427">
        <f t="shared" si="7"/>
        <v>327</v>
      </c>
      <c r="H38" s="1427">
        <f t="shared" si="7"/>
        <v>328</v>
      </c>
      <c r="I38" s="1427">
        <f t="shared" si="7"/>
        <v>0</v>
      </c>
      <c r="J38" s="1427">
        <f t="shared" si="7"/>
        <v>0</v>
      </c>
      <c r="K38" s="771">
        <f t="shared" si="7"/>
        <v>0</v>
      </c>
      <c r="L38" s="623">
        <f t="shared" si="7"/>
        <v>6</v>
      </c>
      <c r="M38" s="993">
        <f t="shared" si="7"/>
        <v>4</v>
      </c>
      <c r="N38" s="1065">
        <f t="shared" si="7"/>
        <v>2</v>
      </c>
      <c r="O38" s="1428">
        <f t="shared" si="7"/>
        <v>302</v>
      </c>
      <c r="P38" s="1423"/>
    </row>
    <row r="39" spans="1:16" s="103" customFormat="1" ht="18.600000000000001" customHeight="1">
      <c r="A39" s="1409"/>
      <c r="B39" s="274" t="s">
        <v>2087</v>
      </c>
      <c r="C39" s="274"/>
      <c r="D39" s="1413">
        <f t="shared" ref="D39:O39" si="8">SUM(D41:D43)</f>
        <v>1286</v>
      </c>
      <c r="E39" s="617">
        <f t="shared" si="8"/>
        <v>978</v>
      </c>
      <c r="F39" s="398">
        <f t="shared" si="8"/>
        <v>323</v>
      </c>
      <c r="G39" s="854">
        <f t="shared" si="8"/>
        <v>327</v>
      </c>
      <c r="H39" s="854">
        <f t="shared" si="8"/>
        <v>328</v>
      </c>
      <c r="I39" s="854">
        <f t="shared" si="8"/>
        <v>0</v>
      </c>
      <c r="J39" s="854">
        <f t="shared" si="8"/>
        <v>0</v>
      </c>
      <c r="K39" s="399">
        <f t="shared" si="8"/>
        <v>0</v>
      </c>
      <c r="L39" s="397">
        <f t="shared" si="8"/>
        <v>6</v>
      </c>
      <c r="M39" s="396">
        <f t="shared" si="8"/>
        <v>4</v>
      </c>
      <c r="N39" s="395">
        <f t="shared" si="8"/>
        <v>2</v>
      </c>
      <c r="O39" s="689">
        <f t="shared" si="8"/>
        <v>302</v>
      </c>
      <c r="P39" s="1187"/>
    </row>
    <row r="40" spans="1:16" s="103" customFormat="1" ht="18.600000000000001" customHeight="1">
      <c r="A40" s="1412"/>
      <c r="B40" s="278" t="s">
        <v>2089</v>
      </c>
      <c r="C40" s="278"/>
      <c r="D40" s="1415">
        <v>0</v>
      </c>
      <c r="E40" s="637">
        <v>0</v>
      </c>
      <c r="F40" s="641">
        <v>0</v>
      </c>
      <c r="G40" s="847">
        <v>0</v>
      </c>
      <c r="H40" s="847">
        <v>0</v>
      </c>
      <c r="I40" s="847">
        <v>0</v>
      </c>
      <c r="J40" s="847">
        <v>0</v>
      </c>
      <c r="K40" s="785">
        <v>0</v>
      </c>
      <c r="L40" s="640">
        <v>0</v>
      </c>
      <c r="M40" s="638">
        <v>0</v>
      </c>
      <c r="N40" s="639">
        <v>0</v>
      </c>
      <c r="O40" s="693">
        <v>0</v>
      </c>
      <c r="P40" s="1187"/>
    </row>
    <row r="41" spans="1:16" s="103" customFormat="1" ht="18.600000000000001" customHeight="1">
      <c r="A41" s="1409"/>
      <c r="B41" s="274" t="s">
        <v>1196</v>
      </c>
      <c r="C41" s="274"/>
      <c r="D41" s="1410">
        <f>E41+L41+O41</f>
        <v>6</v>
      </c>
      <c r="E41" s="624">
        <f>SUM(F41:K41)</f>
        <v>6</v>
      </c>
      <c r="F41" s="414">
        <v>2</v>
      </c>
      <c r="G41" s="845">
        <v>2</v>
      </c>
      <c r="H41" s="845">
        <v>2</v>
      </c>
      <c r="I41" s="845">
        <v>0</v>
      </c>
      <c r="J41" s="845">
        <v>0</v>
      </c>
      <c r="K41" s="502">
        <v>0</v>
      </c>
      <c r="L41" s="413">
        <f>SUM(M41:N41)</f>
        <v>0</v>
      </c>
      <c r="M41" s="412">
        <v>0</v>
      </c>
      <c r="N41" s="411">
        <v>0</v>
      </c>
      <c r="O41" s="696">
        <v>0</v>
      </c>
      <c r="P41" s="1187"/>
    </row>
    <row r="42" spans="1:16" s="103" customFormat="1" ht="18.600000000000001" customHeight="1">
      <c r="A42" s="1409"/>
      <c r="B42" s="274" t="s">
        <v>2091</v>
      </c>
      <c r="C42" s="274"/>
      <c r="D42" s="1410">
        <f t="shared" ref="D42:O42" si="9">SUM(D44:D53)</f>
        <v>974</v>
      </c>
      <c r="E42" s="624">
        <f t="shared" si="9"/>
        <v>755</v>
      </c>
      <c r="F42" s="414">
        <f t="shared" si="9"/>
        <v>248</v>
      </c>
      <c r="G42" s="845">
        <f t="shared" si="9"/>
        <v>253</v>
      </c>
      <c r="H42" s="845">
        <f t="shared" si="9"/>
        <v>254</v>
      </c>
      <c r="I42" s="845">
        <f t="shared" si="9"/>
        <v>0</v>
      </c>
      <c r="J42" s="845">
        <f t="shared" si="9"/>
        <v>0</v>
      </c>
      <c r="K42" s="502">
        <f t="shared" si="9"/>
        <v>0</v>
      </c>
      <c r="L42" s="413">
        <f t="shared" si="9"/>
        <v>4</v>
      </c>
      <c r="M42" s="412">
        <f t="shared" si="9"/>
        <v>4</v>
      </c>
      <c r="N42" s="411">
        <f t="shared" si="9"/>
        <v>0</v>
      </c>
      <c r="O42" s="696">
        <f t="shared" si="9"/>
        <v>215</v>
      </c>
      <c r="P42" s="1187"/>
    </row>
    <row r="43" spans="1:16" s="103" customFormat="1" ht="18.600000000000001" customHeight="1">
      <c r="A43" s="1412"/>
      <c r="B43" s="278" t="s">
        <v>896</v>
      </c>
      <c r="C43" s="278"/>
      <c r="D43" s="1415">
        <f t="shared" ref="D43:O43" si="10">SUM(D54:D61)</f>
        <v>306</v>
      </c>
      <c r="E43" s="637">
        <f t="shared" si="10"/>
        <v>217</v>
      </c>
      <c r="F43" s="641">
        <f t="shared" si="10"/>
        <v>73</v>
      </c>
      <c r="G43" s="847">
        <f t="shared" si="10"/>
        <v>72</v>
      </c>
      <c r="H43" s="847">
        <f t="shared" si="10"/>
        <v>72</v>
      </c>
      <c r="I43" s="847">
        <f t="shared" si="10"/>
        <v>0</v>
      </c>
      <c r="J43" s="847">
        <f t="shared" si="10"/>
        <v>0</v>
      </c>
      <c r="K43" s="785">
        <f t="shared" si="10"/>
        <v>0</v>
      </c>
      <c r="L43" s="640">
        <f t="shared" si="10"/>
        <v>2</v>
      </c>
      <c r="M43" s="638">
        <f t="shared" si="10"/>
        <v>0</v>
      </c>
      <c r="N43" s="639">
        <f t="shared" si="10"/>
        <v>2</v>
      </c>
      <c r="O43" s="693">
        <f t="shared" si="10"/>
        <v>87</v>
      </c>
      <c r="P43" s="1187"/>
    </row>
    <row r="44" spans="1:16" s="103" customFormat="1" ht="18.600000000000001" customHeight="1">
      <c r="A44" s="1409"/>
      <c r="B44" s="274" t="s">
        <v>2093</v>
      </c>
      <c r="C44" s="274"/>
      <c r="D44" s="1410">
        <f t="shared" ref="D44:D67" si="11">E44+L44+O44</f>
        <v>255</v>
      </c>
      <c r="E44" s="624">
        <f t="shared" ref="E44:E67" si="12">SUM(F44:K44)</f>
        <v>208</v>
      </c>
      <c r="F44" s="414">
        <v>68</v>
      </c>
      <c r="G44" s="845">
        <v>69</v>
      </c>
      <c r="H44" s="845">
        <v>71</v>
      </c>
      <c r="I44" s="845">
        <v>0</v>
      </c>
      <c r="J44" s="845">
        <v>0</v>
      </c>
      <c r="K44" s="502">
        <v>0</v>
      </c>
      <c r="L44" s="413">
        <f t="shared" ref="L44:L67" si="13">SUM(M44:N44)</f>
        <v>1</v>
      </c>
      <c r="M44" s="412">
        <v>1</v>
      </c>
      <c r="N44" s="411">
        <v>0</v>
      </c>
      <c r="O44" s="696">
        <v>46</v>
      </c>
      <c r="P44" s="1187"/>
    </row>
    <row r="45" spans="1:16" s="103" customFormat="1" ht="18.600000000000001" customHeight="1">
      <c r="A45" s="1409"/>
      <c r="B45" s="274" t="s">
        <v>867</v>
      </c>
      <c r="C45" s="274"/>
      <c r="D45" s="1410">
        <f t="shared" si="11"/>
        <v>157</v>
      </c>
      <c r="E45" s="624">
        <f t="shared" si="12"/>
        <v>116</v>
      </c>
      <c r="F45" s="414">
        <v>37</v>
      </c>
      <c r="G45" s="845">
        <v>38</v>
      </c>
      <c r="H45" s="845">
        <v>41</v>
      </c>
      <c r="I45" s="845">
        <v>0</v>
      </c>
      <c r="J45" s="845">
        <v>0</v>
      </c>
      <c r="K45" s="502">
        <v>0</v>
      </c>
      <c r="L45" s="413">
        <f t="shared" si="13"/>
        <v>1</v>
      </c>
      <c r="M45" s="412">
        <v>1</v>
      </c>
      <c r="N45" s="411">
        <v>0</v>
      </c>
      <c r="O45" s="696">
        <v>40</v>
      </c>
      <c r="P45" s="1187"/>
    </row>
    <row r="46" spans="1:16" s="103" customFormat="1" ht="18.600000000000001" customHeight="1">
      <c r="A46" s="1409"/>
      <c r="B46" s="274" t="s">
        <v>2095</v>
      </c>
      <c r="C46" s="274"/>
      <c r="D46" s="1410">
        <f t="shared" si="11"/>
        <v>242</v>
      </c>
      <c r="E46" s="624">
        <f t="shared" si="12"/>
        <v>192</v>
      </c>
      <c r="F46" s="414">
        <v>65</v>
      </c>
      <c r="G46" s="845">
        <v>63</v>
      </c>
      <c r="H46" s="845">
        <v>64</v>
      </c>
      <c r="I46" s="845">
        <v>0</v>
      </c>
      <c r="J46" s="845">
        <v>0</v>
      </c>
      <c r="K46" s="502">
        <v>0</v>
      </c>
      <c r="L46" s="413">
        <f t="shared" si="13"/>
        <v>0</v>
      </c>
      <c r="M46" s="412">
        <v>0</v>
      </c>
      <c r="N46" s="411">
        <v>0</v>
      </c>
      <c r="O46" s="696">
        <v>50</v>
      </c>
      <c r="P46" s="1187"/>
    </row>
    <row r="47" spans="1:16" s="103" customFormat="1" ht="18.600000000000001" customHeight="1">
      <c r="A47" s="1409"/>
      <c r="B47" s="274" t="s">
        <v>456</v>
      </c>
      <c r="C47" s="274"/>
      <c r="D47" s="1410">
        <f t="shared" si="11"/>
        <v>27</v>
      </c>
      <c r="E47" s="624">
        <f t="shared" si="12"/>
        <v>22</v>
      </c>
      <c r="F47" s="414">
        <v>7</v>
      </c>
      <c r="G47" s="845">
        <v>7</v>
      </c>
      <c r="H47" s="845">
        <v>8</v>
      </c>
      <c r="I47" s="845">
        <v>0</v>
      </c>
      <c r="J47" s="845">
        <v>0</v>
      </c>
      <c r="K47" s="502">
        <v>0</v>
      </c>
      <c r="L47" s="413">
        <f t="shared" si="13"/>
        <v>0</v>
      </c>
      <c r="M47" s="412">
        <v>0</v>
      </c>
      <c r="N47" s="411">
        <v>0</v>
      </c>
      <c r="O47" s="696">
        <v>5</v>
      </c>
      <c r="P47" s="1187"/>
    </row>
    <row r="48" spans="1:16" s="103" customFormat="1" ht="18.600000000000001" customHeight="1">
      <c r="A48" s="1409"/>
      <c r="B48" s="274" t="s">
        <v>2951</v>
      </c>
      <c r="C48" s="274"/>
      <c r="D48" s="1410">
        <f t="shared" si="11"/>
        <v>48</v>
      </c>
      <c r="E48" s="624">
        <f t="shared" si="12"/>
        <v>38</v>
      </c>
      <c r="F48" s="414">
        <v>12</v>
      </c>
      <c r="G48" s="845">
        <v>14</v>
      </c>
      <c r="H48" s="845">
        <v>12</v>
      </c>
      <c r="I48" s="845">
        <v>0</v>
      </c>
      <c r="J48" s="845">
        <v>0</v>
      </c>
      <c r="K48" s="502">
        <v>0</v>
      </c>
      <c r="L48" s="413">
        <f t="shared" si="13"/>
        <v>0</v>
      </c>
      <c r="M48" s="412">
        <v>0</v>
      </c>
      <c r="N48" s="411">
        <v>0</v>
      </c>
      <c r="O48" s="696">
        <v>10</v>
      </c>
      <c r="P48" s="1187"/>
    </row>
    <row r="49" spans="1:16" s="103" customFormat="1" ht="18.600000000000001" customHeight="1">
      <c r="A49" s="1409"/>
      <c r="B49" s="274" t="s">
        <v>2954</v>
      </c>
      <c r="C49" s="274"/>
      <c r="D49" s="1410">
        <f t="shared" si="11"/>
        <v>69</v>
      </c>
      <c r="E49" s="624">
        <f t="shared" si="12"/>
        <v>49</v>
      </c>
      <c r="F49" s="414">
        <v>17</v>
      </c>
      <c r="G49" s="845">
        <v>17</v>
      </c>
      <c r="H49" s="845">
        <v>15</v>
      </c>
      <c r="I49" s="845">
        <v>0</v>
      </c>
      <c r="J49" s="845">
        <v>0</v>
      </c>
      <c r="K49" s="502">
        <v>0</v>
      </c>
      <c r="L49" s="413">
        <f t="shared" si="13"/>
        <v>0</v>
      </c>
      <c r="M49" s="412">
        <v>0</v>
      </c>
      <c r="N49" s="411">
        <v>0</v>
      </c>
      <c r="O49" s="696">
        <v>20</v>
      </c>
      <c r="P49" s="1187"/>
    </row>
    <row r="50" spans="1:16" s="103" customFormat="1" ht="18.600000000000001" customHeight="1">
      <c r="A50" s="1409"/>
      <c r="B50" s="274" t="s">
        <v>2714</v>
      </c>
      <c r="C50" s="274"/>
      <c r="D50" s="1410">
        <f t="shared" si="11"/>
        <v>46</v>
      </c>
      <c r="E50" s="624">
        <f t="shared" si="12"/>
        <v>35</v>
      </c>
      <c r="F50" s="414">
        <v>11</v>
      </c>
      <c r="G50" s="845">
        <v>13</v>
      </c>
      <c r="H50" s="845">
        <v>11</v>
      </c>
      <c r="I50" s="845">
        <v>0</v>
      </c>
      <c r="J50" s="845">
        <v>0</v>
      </c>
      <c r="K50" s="502">
        <v>0</v>
      </c>
      <c r="L50" s="413">
        <f t="shared" si="13"/>
        <v>0</v>
      </c>
      <c r="M50" s="412">
        <v>0</v>
      </c>
      <c r="N50" s="411">
        <v>0</v>
      </c>
      <c r="O50" s="696">
        <v>11</v>
      </c>
      <c r="P50" s="1187"/>
    </row>
    <row r="51" spans="1:16" s="103" customFormat="1" ht="18.600000000000001" customHeight="1">
      <c r="A51" s="1409"/>
      <c r="B51" s="274" t="s">
        <v>1203</v>
      </c>
      <c r="C51" s="274"/>
      <c r="D51" s="1410">
        <f t="shared" si="11"/>
        <v>63</v>
      </c>
      <c r="E51" s="624">
        <f t="shared" si="12"/>
        <v>45</v>
      </c>
      <c r="F51" s="414">
        <v>14</v>
      </c>
      <c r="G51" s="845">
        <v>16</v>
      </c>
      <c r="H51" s="845">
        <v>15</v>
      </c>
      <c r="I51" s="845">
        <v>0</v>
      </c>
      <c r="J51" s="845">
        <v>0</v>
      </c>
      <c r="K51" s="502">
        <v>0</v>
      </c>
      <c r="L51" s="413">
        <f t="shared" si="13"/>
        <v>2</v>
      </c>
      <c r="M51" s="412">
        <v>2</v>
      </c>
      <c r="N51" s="411">
        <v>0</v>
      </c>
      <c r="O51" s="696">
        <v>16</v>
      </c>
      <c r="P51" s="1187"/>
    </row>
    <row r="52" spans="1:16" s="103" customFormat="1" ht="18.600000000000001" customHeight="1">
      <c r="A52" s="1409"/>
      <c r="B52" s="274" t="s">
        <v>1551</v>
      </c>
      <c r="C52" s="274"/>
      <c r="D52" s="1410">
        <f t="shared" si="11"/>
        <v>33</v>
      </c>
      <c r="E52" s="624">
        <f t="shared" si="12"/>
        <v>24</v>
      </c>
      <c r="F52" s="414">
        <v>8</v>
      </c>
      <c r="G52" s="845">
        <v>8</v>
      </c>
      <c r="H52" s="845">
        <v>8</v>
      </c>
      <c r="I52" s="845">
        <v>0</v>
      </c>
      <c r="J52" s="845">
        <v>0</v>
      </c>
      <c r="K52" s="502">
        <v>0</v>
      </c>
      <c r="L52" s="413">
        <f t="shared" si="13"/>
        <v>0</v>
      </c>
      <c r="M52" s="412">
        <v>0</v>
      </c>
      <c r="N52" s="411">
        <v>0</v>
      </c>
      <c r="O52" s="696">
        <v>9</v>
      </c>
      <c r="P52" s="1187"/>
    </row>
    <row r="53" spans="1:16" s="103" customFormat="1" ht="18.600000000000001" customHeight="1">
      <c r="A53" s="1412"/>
      <c r="B53" s="278" t="s">
        <v>1624</v>
      </c>
      <c r="C53" s="278"/>
      <c r="D53" s="1410">
        <f t="shared" si="11"/>
        <v>34</v>
      </c>
      <c r="E53" s="624">
        <f t="shared" si="12"/>
        <v>26</v>
      </c>
      <c r="F53" s="414">
        <v>9</v>
      </c>
      <c r="G53" s="845">
        <v>8</v>
      </c>
      <c r="H53" s="845">
        <v>9</v>
      </c>
      <c r="I53" s="845">
        <v>0</v>
      </c>
      <c r="J53" s="845">
        <v>0</v>
      </c>
      <c r="K53" s="502">
        <v>0</v>
      </c>
      <c r="L53" s="413">
        <f t="shared" si="13"/>
        <v>0</v>
      </c>
      <c r="M53" s="412">
        <v>0</v>
      </c>
      <c r="N53" s="411">
        <v>0</v>
      </c>
      <c r="O53" s="696">
        <v>8</v>
      </c>
      <c r="P53" s="1187"/>
    </row>
    <row r="54" spans="1:16" s="103" customFormat="1" ht="18.600000000000001" customHeight="1">
      <c r="A54" s="1409"/>
      <c r="B54" s="274" t="s">
        <v>322</v>
      </c>
      <c r="C54" s="274"/>
      <c r="D54" s="1413">
        <f t="shared" si="11"/>
        <v>23</v>
      </c>
      <c r="E54" s="617">
        <f t="shared" si="12"/>
        <v>14</v>
      </c>
      <c r="F54" s="398">
        <v>5</v>
      </c>
      <c r="G54" s="854">
        <v>5</v>
      </c>
      <c r="H54" s="854">
        <v>4</v>
      </c>
      <c r="I54" s="854">
        <v>0</v>
      </c>
      <c r="J54" s="854">
        <v>0</v>
      </c>
      <c r="K54" s="399">
        <v>0</v>
      </c>
      <c r="L54" s="397">
        <f t="shared" si="13"/>
        <v>2</v>
      </c>
      <c r="M54" s="396">
        <v>0</v>
      </c>
      <c r="N54" s="395">
        <v>2</v>
      </c>
      <c r="O54" s="689">
        <v>7</v>
      </c>
      <c r="P54" s="1187"/>
    </row>
    <row r="55" spans="1:16" s="103" customFormat="1" ht="18.600000000000001" customHeight="1">
      <c r="A55" s="1409"/>
      <c r="B55" s="274" t="s">
        <v>1416</v>
      </c>
      <c r="C55" s="274"/>
      <c r="D55" s="1410">
        <f t="shared" si="11"/>
        <v>17</v>
      </c>
      <c r="E55" s="624">
        <f t="shared" si="12"/>
        <v>12</v>
      </c>
      <c r="F55" s="414">
        <v>4</v>
      </c>
      <c r="G55" s="845">
        <v>4</v>
      </c>
      <c r="H55" s="845">
        <v>4</v>
      </c>
      <c r="I55" s="845">
        <v>0</v>
      </c>
      <c r="J55" s="845">
        <v>0</v>
      </c>
      <c r="K55" s="502">
        <v>0</v>
      </c>
      <c r="L55" s="413">
        <f t="shared" si="13"/>
        <v>0</v>
      </c>
      <c r="M55" s="412">
        <v>0</v>
      </c>
      <c r="N55" s="411">
        <v>0</v>
      </c>
      <c r="O55" s="696">
        <v>5</v>
      </c>
      <c r="P55" s="1187"/>
    </row>
    <row r="56" spans="1:16" s="103" customFormat="1" ht="18.600000000000001" customHeight="1">
      <c r="A56" s="1409"/>
      <c r="B56" s="274" t="s">
        <v>1025</v>
      </c>
      <c r="C56" s="274"/>
      <c r="D56" s="1410">
        <f t="shared" si="11"/>
        <v>0</v>
      </c>
      <c r="E56" s="624">
        <f t="shared" si="12"/>
        <v>0</v>
      </c>
      <c r="F56" s="414">
        <v>0</v>
      </c>
      <c r="G56" s="845">
        <v>0</v>
      </c>
      <c r="H56" s="845">
        <v>0</v>
      </c>
      <c r="I56" s="845">
        <v>0</v>
      </c>
      <c r="J56" s="845">
        <v>0</v>
      </c>
      <c r="K56" s="502">
        <v>0</v>
      </c>
      <c r="L56" s="413">
        <f t="shared" si="13"/>
        <v>0</v>
      </c>
      <c r="M56" s="412">
        <v>0</v>
      </c>
      <c r="N56" s="411">
        <v>0</v>
      </c>
      <c r="O56" s="696">
        <v>0</v>
      </c>
      <c r="P56" s="1187"/>
    </row>
    <row r="57" spans="1:16" s="103" customFormat="1" ht="18.600000000000001" customHeight="1">
      <c r="A57" s="1409"/>
      <c r="B57" s="274" t="s">
        <v>1395</v>
      </c>
      <c r="C57" s="274"/>
      <c r="D57" s="1410">
        <f t="shared" si="11"/>
        <v>35</v>
      </c>
      <c r="E57" s="624">
        <f t="shared" si="12"/>
        <v>27</v>
      </c>
      <c r="F57" s="414">
        <v>9</v>
      </c>
      <c r="G57" s="845">
        <v>8</v>
      </c>
      <c r="H57" s="845">
        <v>10</v>
      </c>
      <c r="I57" s="845">
        <v>0</v>
      </c>
      <c r="J57" s="845">
        <v>0</v>
      </c>
      <c r="K57" s="502">
        <v>0</v>
      </c>
      <c r="L57" s="413">
        <f t="shared" si="13"/>
        <v>0</v>
      </c>
      <c r="M57" s="412">
        <v>0</v>
      </c>
      <c r="N57" s="411">
        <v>0</v>
      </c>
      <c r="O57" s="696">
        <v>8</v>
      </c>
      <c r="P57" s="1187"/>
    </row>
    <row r="58" spans="1:16" s="103" customFormat="1" ht="18.600000000000001" customHeight="1">
      <c r="A58" s="1409"/>
      <c r="B58" s="274" t="s">
        <v>1579</v>
      </c>
      <c r="C58" s="274"/>
      <c r="D58" s="1410">
        <f t="shared" si="11"/>
        <v>35</v>
      </c>
      <c r="E58" s="624">
        <f t="shared" si="12"/>
        <v>27</v>
      </c>
      <c r="F58" s="414">
        <v>9</v>
      </c>
      <c r="G58" s="845">
        <v>9</v>
      </c>
      <c r="H58" s="845">
        <v>9</v>
      </c>
      <c r="I58" s="845">
        <v>0</v>
      </c>
      <c r="J58" s="845">
        <v>0</v>
      </c>
      <c r="K58" s="502">
        <v>0</v>
      </c>
      <c r="L58" s="413">
        <f t="shared" si="13"/>
        <v>0</v>
      </c>
      <c r="M58" s="412">
        <v>0</v>
      </c>
      <c r="N58" s="411">
        <v>0</v>
      </c>
      <c r="O58" s="696">
        <v>8</v>
      </c>
      <c r="P58" s="1187"/>
    </row>
    <row r="59" spans="1:16" s="103" customFormat="1" ht="18.600000000000001" customHeight="1">
      <c r="A59" s="1409"/>
      <c r="B59" s="274" t="s">
        <v>2955</v>
      </c>
      <c r="C59" s="274"/>
      <c r="D59" s="1410">
        <f t="shared" si="11"/>
        <v>105</v>
      </c>
      <c r="E59" s="624">
        <f t="shared" si="12"/>
        <v>75</v>
      </c>
      <c r="F59" s="414">
        <v>25</v>
      </c>
      <c r="G59" s="845">
        <v>25</v>
      </c>
      <c r="H59" s="845">
        <v>25</v>
      </c>
      <c r="I59" s="845">
        <v>0</v>
      </c>
      <c r="J59" s="845">
        <v>0</v>
      </c>
      <c r="K59" s="502">
        <v>0</v>
      </c>
      <c r="L59" s="413">
        <f t="shared" si="13"/>
        <v>0</v>
      </c>
      <c r="M59" s="412">
        <v>0</v>
      </c>
      <c r="N59" s="411">
        <v>0</v>
      </c>
      <c r="O59" s="696">
        <v>30</v>
      </c>
      <c r="P59" s="1187"/>
    </row>
    <row r="60" spans="1:16" s="103" customFormat="1" ht="18.600000000000001" customHeight="1">
      <c r="A60" s="1409"/>
      <c r="B60" s="274" t="s">
        <v>2956</v>
      </c>
      <c r="C60" s="274"/>
      <c r="D60" s="1410">
        <f t="shared" si="11"/>
        <v>22</v>
      </c>
      <c r="E60" s="624">
        <f t="shared" si="12"/>
        <v>16</v>
      </c>
      <c r="F60" s="414">
        <v>5</v>
      </c>
      <c r="G60" s="845">
        <v>6</v>
      </c>
      <c r="H60" s="845">
        <v>5</v>
      </c>
      <c r="I60" s="845">
        <v>0</v>
      </c>
      <c r="J60" s="845">
        <v>0</v>
      </c>
      <c r="K60" s="502">
        <v>0</v>
      </c>
      <c r="L60" s="413">
        <f t="shared" si="13"/>
        <v>0</v>
      </c>
      <c r="M60" s="412">
        <v>0</v>
      </c>
      <c r="N60" s="411">
        <v>0</v>
      </c>
      <c r="O60" s="696">
        <v>6</v>
      </c>
      <c r="P60" s="1187"/>
    </row>
    <row r="61" spans="1:16" s="103" customFormat="1" ht="18.600000000000001" customHeight="1">
      <c r="A61" s="1412"/>
      <c r="B61" s="278" t="s">
        <v>2957</v>
      </c>
      <c r="C61" s="278"/>
      <c r="D61" s="1415">
        <f t="shared" si="11"/>
        <v>69</v>
      </c>
      <c r="E61" s="637">
        <f t="shared" si="12"/>
        <v>46</v>
      </c>
      <c r="F61" s="641">
        <v>16</v>
      </c>
      <c r="G61" s="847">
        <v>15</v>
      </c>
      <c r="H61" s="847">
        <v>15</v>
      </c>
      <c r="I61" s="847">
        <v>0</v>
      </c>
      <c r="J61" s="847">
        <v>0</v>
      </c>
      <c r="K61" s="785">
        <v>0</v>
      </c>
      <c r="L61" s="640">
        <f t="shared" si="13"/>
        <v>0</v>
      </c>
      <c r="M61" s="638">
        <v>0</v>
      </c>
      <c r="N61" s="639">
        <v>0</v>
      </c>
      <c r="O61" s="693">
        <v>23</v>
      </c>
      <c r="P61" s="1187"/>
    </row>
    <row r="62" spans="1:16" s="103" customFormat="1" ht="18.600000000000001" customHeight="1">
      <c r="A62" s="3365" t="s">
        <v>1596</v>
      </c>
      <c r="B62" s="3962" t="s">
        <v>2959</v>
      </c>
      <c r="C62" s="4228"/>
      <c r="D62" s="1410">
        <f t="shared" si="11"/>
        <v>278</v>
      </c>
      <c r="E62" s="624">
        <f t="shared" si="12"/>
        <v>222</v>
      </c>
      <c r="F62" s="414">
        <v>73</v>
      </c>
      <c r="G62" s="845">
        <v>74</v>
      </c>
      <c r="H62" s="845">
        <v>75</v>
      </c>
      <c r="I62" s="845">
        <v>0</v>
      </c>
      <c r="J62" s="845">
        <v>0</v>
      </c>
      <c r="K62" s="502">
        <v>0</v>
      </c>
      <c r="L62" s="413">
        <f t="shared" si="13"/>
        <v>3</v>
      </c>
      <c r="M62" s="412">
        <v>1</v>
      </c>
      <c r="N62" s="411">
        <v>2</v>
      </c>
      <c r="O62" s="696">
        <v>53</v>
      </c>
      <c r="P62" s="1187"/>
    </row>
    <row r="63" spans="1:16" s="103" customFormat="1" ht="18.600000000000001" customHeight="1">
      <c r="A63" s="3366"/>
      <c r="B63" s="4242" t="s">
        <v>2960</v>
      </c>
      <c r="C63" s="3445"/>
      <c r="D63" s="1410">
        <f t="shared" si="11"/>
        <v>133</v>
      </c>
      <c r="E63" s="624">
        <f t="shared" si="12"/>
        <v>101</v>
      </c>
      <c r="F63" s="414">
        <v>33</v>
      </c>
      <c r="G63" s="845">
        <v>35</v>
      </c>
      <c r="H63" s="845">
        <v>33</v>
      </c>
      <c r="I63" s="845">
        <v>0</v>
      </c>
      <c r="J63" s="845">
        <v>0</v>
      </c>
      <c r="K63" s="502">
        <v>0</v>
      </c>
      <c r="L63" s="413">
        <f t="shared" si="13"/>
        <v>0</v>
      </c>
      <c r="M63" s="412">
        <v>0</v>
      </c>
      <c r="N63" s="411">
        <v>0</v>
      </c>
      <c r="O63" s="696">
        <v>32</v>
      </c>
      <c r="P63" s="1187"/>
    </row>
    <row r="64" spans="1:16" s="103" customFormat="1" ht="18.600000000000001" customHeight="1">
      <c r="A64" s="3366"/>
      <c r="B64" s="4242" t="s">
        <v>2962</v>
      </c>
      <c r="C64" s="3445"/>
      <c r="D64" s="1410">
        <f t="shared" si="11"/>
        <v>253</v>
      </c>
      <c r="E64" s="624">
        <f t="shared" si="12"/>
        <v>191</v>
      </c>
      <c r="F64" s="414">
        <v>62</v>
      </c>
      <c r="G64" s="845">
        <v>61</v>
      </c>
      <c r="H64" s="845">
        <v>68</v>
      </c>
      <c r="I64" s="845">
        <v>0</v>
      </c>
      <c r="J64" s="845">
        <v>0</v>
      </c>
      <c r="K64" s="502">
        <v>0</v>
      </c>
      <c r="L64" s="413">
        <f t="shared" si="13"/>
        <v>1</v>
      </c>
      <c r="M64" s="412">
        <v>1</v>
      </c>
      <c r="N64" s="411">
        <v>0</v>
      </c>
      <c r="O64" s="696">
        <v>61</v>
      </c>
      <c r="P64" s="1187"/>
    </row>
    <row r="65" spans="1:16" s="103" customFormat="1" ht="18.600000000000001" customHeight="1">
      <c r="A65" s="3366"/>
      <c r="B65" s="4242" t="s">
        <v>2964</v>
      </c>
      <c r="C65" s="3445"/>
      <c r="D65" s="1410">
        <f t="shared" si="11"/>
        <v>220</v>
      </c>
      <c r="E65" s="624">
        <f t="shared" si="12"/>
        <v>159</v>
      </c>
      <c r="F65" s="414">
        <v>53</v>
      </c>
      <c r="G65" s="845">
        <v>55</v>
      </c>
      <c r="H65" s="845">
        <v>51</v>
      </c>
      <c r="I65" s="845">
        <v>0</v>
      </c>
      <c r="J65" s="845">
        <v>0</v>
      </c>
      <c r="K65" s="502">
        <v>0</v>
      </c>
      <c r="L65" s="413">
        <f t="shared" si="13"/>
        <v>0</v>
      </c>
      <c r="M65" s="412">
        <v>0</v>
      </c>
      <c r="N65" s="411">
        <v>0</v>
      </c>
      <c r="O65" s="696">
        <v>61</v>
      </c>
      <c r="P65" s="1187"/>
    </row>
    <row r="66" spans="1:16" s="103" customFormat="1" ht="18.600000000000001" customHeight="1">
      <c r="A66" s="3366"/>
      <c r="B66" s="4242" t="s">
        <v>2965</v>
      </c>
      <c r="C66" s="3445"/>
      <c r="D66" s="1410">
        <f t="shared" si="11"/>
        <v>85</v>
      </c>
      <c r="E66" s="624">
        <f t="shared" si="12"/>
        <v>61</v>
      </c>
      <c r="F66" s="414">
        <v>19</v>
      </c>
      <c r="G66" s="845">
        <v>22</v>
      </c>
      <c r="H66" s="845">
        <v>20</v>
      </c>
      <c r="I66" s="845">
        <v>0</v>
      </c>
      <c r="J66" s="845">
        <v>0</v>
      </c>
      <c r="K66" s="502">
        <v>0</v>
      </c>
      <c r="L66" s="413">
        <f t="shared" si="13"/>
        <v>2</v>
      </c>
      <c r="M66" s="412">
        <v>2</v>
      </c>
      <c r="N66" s="411">
        <v>0</v>
      </c>
      <c r="O66" s="696">
        <v>22</v>
      </c>
      <c r="P66" s="1187"/>
    </row>
    <row r="67" spans="1:16" s="103" customFormat="1" ht="18.600000000000001" customHeight="1">
      <c r="A67" s="3403"/>
      <c r="B67" s="4229" t="s">
        <v>1610</v>
      </c>
      <c r="C67" s="4230"/>
      <c r="D67" s="1417">
        <f t="shared" si="11"/>
        <v>311</v>
      </c>
      <c r="E67" s="766">
        <f t="shared" si="12"/>
        <v>238</v>
      </c>
      <c r="F67" s="507">
        <v>81</v>
      </c>
      <c r="G67" s="862">
        <v>78</v>
      </c>
      <c r="H67" s="862">
        <v>79</v>
      </c>
      <c r="I67" s="862">
        <v>0</v>
      </c>
      <c r="J67" s="862">
        <v>0</v>
      </c>
      <c r="K67" s="508">
        <v>0</v>
      </c>
      <c r="L67" s="682">
        <f t="shared" si="13"/>
        <v>0</v>
      </c>
      <c r="M67" s="506">
        <v>0</v>
      </c>
      <c r="N67" s="681">
        <v>0</v>
      </c>
      <c r="O67" s="707">
        <v>73</v>
      </c>
      <c r="P67" s="1187"/>
    </row>
    <row r="68" spans="1:16" ht="18" customHeight="1">
      <c r="D68" s="312"/>
      <c r="E68" s="312"/>
      <c r="F68" s="312"/>
      <c r="G68" s="312"/>
      <c r="H68" s="312"/>
      <c r="I68" s="312"/>
      <c r="J68" s="312"/>
      <c r="K68" s="312"/>
      <c r="L68" s="312"/>
      <c r="M68" s="312"/>
      <c r="N68" s="312"/>
      <c r="O68" s="312"/>
      <c r="P68" s="312"/>
    </row>
    <row r="69" spans="1:16">
      <c r="D69" s="312"/>
      <c r="E69" s="312"/>
      <c r="F69" s="312"/>
      <c r="G69" s="312"/>
      <c r="H69" s="312"/>
      <c r="I69" s="312"/>
      <c r="J69" s="312"/>
      <c r="K69" s="312"/>
      <c r="L69" s="312"/>
      <c r="M69" s="312"/>
      <c r="N69" s="312"/>
      <c r="O69" s="312"/>
      <c r="P69" s="312"/>
    </row>
    <row r="70" spans="1:16">
      <c r="D70" s="312"/>
      <c r="E70" s="312"/>
      <c r="F70" s="312"/>
      <c r="G70" s="312"/>
      <c r="H70" s="312"/>
      <c r="I70" s="312"/>
      <c r="J70" s="312"/>
      <c r="K70" s="312"/>
      <c r="L70" s="312"/>
      <c r="M70" s="312"/>
      <c r="N70" s="312"/>
      <c r="O70" s="312"/>
      <c r="P70" s="312"/>
    </row>
    <row r="71" spans="1:16">
      <c r="D71" s="312"/>
      <c r="E71" s="312"/>
      <c r="F71" s="312"/>
      <c r="G71" s="312"/>
      <c r="H71" s="312"/>
      <c r="I71" s="312"/>
      <c r="J71" s="312"/>
      <c r="K71" s="312"/>
      <c r="L71" s="312"/>
      <c r="M71" s="312"/>
      <c r="N71" s="312"/>
      <c r="O71" s="312"/>
      <c r="P71" s="312"/>
    </row>
    <row r="72" spans="1:16">
      <c r="D72" s="312"/>
      <c r="E72" s="312"/>
      <c r="F72" s="312"/>
      <c r="G72" s="312"/>
      <c r="H72" s="312"/>
      <c r="I72" s="312"/>
      <c r="J72" s="312"/>
      <c r="K72" s="312"/>
      <c r="L72" s="312"/>
      <c r="M72" s="312"/>
      <c r="N72" s="312"/>
      <c r="O72" s="312"/>
      <c r="P72" s="312"/>
    </row>
    <row r="73" spans="1:16">
      <c r="D73" s="312"/>
      <c r="E73" s="312"/>
      <c r="F73" s="312"/>
      <c r="G73" s="312"/>
      <c r="H73" s="312"/>
      <c r="I73" s="312"/>
      <c r="J73" s="312"/>
      <c r="K73" s="312"/>
      <c r="L73" s="312"/>
      <c r="M73" s="312"/>
      <c r="N73" s="312"/>
      <c r="O73" s="312"/>
      <c r="P73" s="312"/>
    </row>
    <row r="74" spans="1:16">
      <c r="D74" s="312"/>
      <c r="E74" s="312"/>
      <c r="F74" s="312"/>
      <c r="G74" s="312"/>
      <c r="H74" s="312"/>
      <c r="I74" s="312"/>
      <c r="J74" s="312"/>
      <c r="K74" s="312"/>
      <c r="L74" s="312"/>
      <c r="M74" s="312"/>
      <c r="N74" s="312"/>
      <c r="O74" s="312"/>
      <c r="P74" s="312"/>
    </row>
    <row r="75" spans="1:16">
      <c r="D75" s="312"/>
      <c r="E75" s="312"/>
      <c r="F75" s="312"/>
      <c r="G75" s="312"/>
      <c r="H75" s="312"/>
      <c r="I75" s="312"/>
      <c r="J75" s="312"/>
      <c r="K75" s="312"/>
      <c r="L75" s="312"/>
      <c r="M75" s="312"/>
      <c r="N75" s="312"/>
      <c r="O75" s="312"/>
      <c r="P75" s="312"/>
    </row>
    <row r="76" spans="1:16">
      <c r="D76" s="312"/>
      <c r="E76" s="312"/>
      <c r="F76" s="312"/>
      <c r="G76" s="312"/>
      <c r="H76" s="312"/>
      <c r="I76" s="312"/>
      <c r="J76" s="312"/>
      <c r="K76" s="312"/>
      <c r="L76" s="312"/>
      <c r="M76" s="312"/>
      <c r="N76" s="312"/>
      <c r="O76" s="312"/>
      <c r="P76" s="312"/>
    </row>
    <row r="77" spans="1:16">
      <c r="D77" s="312"/>
      <c r="E77" s="312"/>
      <c r="F77" s="312"/>
      <c r="G77" s="312"/>
      <c r="H77" s="312"/>
      <c r="I77" s="312"/>
      <c r="J77" s="312"/>
      <c r="K77" s="312"/>
      <c r="L77" s="312"/>
      <c r="M77" s="312"/>
      <c r="N77" s="312"/>
      <c r="O77" s="312"/>
      <c r="P77" s="312"/>
    </row>
    <row r="78" spans="1:16">
      <c r="D78" s="312"/>
      <c r="E78" s="312"/>
      <c r="F78" s="312"/>
      <c r="G78" s="312"/>
      <c r="H78" s="312"/>
      <c r="I78" s="312"/>
      <c r="J78" s="312"/>
      <c r="K78" s="312"/>
      <c r="L78" s="312"/>
      <c r="M78" s="312"/>
      <c r="N78" s="312"/>
      <c r="O78" s="312"/>
      <c r="P78" s="312"/>
    </row>
    <row r="79" spans="1:16">
      <c r="D79" s="312"/>
      <c r="E79" s="312"/>
      <c r="F79" s="312"/>
      <c r="G79" s="312"/>
      <c r="H79" s="312"/>
      <c r="I79" s="312"/>
      <c r="J79" s="312"/>
      <c r="K79" s="312"/>
      <c r="L79" s="312"/>
      <c r="M79" s="312"/>
      <c r="N79" s="312"/>
      <c r="O79" s="312"/>
      <c r="P79" s="312"/>
    </row>
    <row r="80" spans="1:16">
      <c r="D80" s="312"/>
      <c r="E80" s="312"/>
      <c r="F80" s="312"/>
      <c r="G80" s="312"/>
      <c r="H80" s="312"/>
      <c r="I80" s="312"/>
      <c r="J80" s="312"/>
      <c r="K80" s="312"/>
      <c r="L80" s="312"/>
      <c r="M80" s="312"/>
      <c r="N80" s="312"/>
      <c r="O80" s="312"/>
      <c r="P80" s="312"/>
    </row>
    <row r="81" spans="4:16">
      <c r="D81" s="312"/>
      <c r="E81" s="312"/>
      <c r="F81" s="312"/>
      <c r="G81" s="312"/>
      <c r="H81" s="312"/>
      <c r="I81" s="312"/>
      <c r="J81" s="312"/>
      <c r="K81" s="312"/>
      <c r="L81" s="312"/>
      <c r="M81" s="312"/>
      <c r="N81" s="312"/>
      <c r="O81" s="312"/>
      <c r="P81" s="312"/>
    </row>
    <row r="82" spans="4:16">
      <c r="D82" s="312"/>
      <c r="E82" s="312"/>
      <c r="F82" s="312"/>
      <c r="G82" s="312"/>
      <c r="H82" s="312"/>
      <c r="I82" s="312"/>
      <c r="J82" s="312"/>
      <c r="K82" s="312"/>
      <c r="L82" s="312"/>
      <c r="M82" s="312"/>
      <c r="N82" s="312"/>
      <c r="O82" s="312"/>
      <c r="P82" s="312"/>
    </row>
    <row r="83" spans="4:16">
      <c r="D83" s="312"/>
      <c r="E83" s="312"/>
      <c r="F83" s="312"/>
      <c r="G83" s="312"/>
      <c r="H83" s="312"/>
      <c r="I83" s="312"/>
      <c r="J83" s="312"/>
      <c r="K83" s="312"/>
      <c r="L83" s="312"/>
      <c r="M83" s="312"/>
      <c r="N83" s="312"/>
      <c r="O83" s="312"/>
      <c r="P83" s="312"/>
    </row>
    <row r="84" spans="4:16">
      <c r="D84" s="312"/>
      <c r="E84" s="312"/>
      <c r="F84" s="312"/>
      <c r="G84" s="312"/>
      <c r="H84" s="312"/>
      <c r="I84" s="312"/>
      <c r="J84" s="312"/>
      <c r="K84" s="312"/>
      <c r="L84" s="312"/>
      <c r="M84" s="312"/>
      <c r="N84" s="312"/>
      <c r="O84" s="312"/>
      <c r="P84" s="312"/>
    </row>
    <row r="85" spans="4:16">
      <c r="D85" s="312"/>
      <c r="E85" s="312"/>
      <c r="F85" s="312"/>
      <c r="G85" s="312"/>
      <c r="H85" s="312"/>
      <c r="I85" s="312"/>
      <c r="J85" s="312"/>
      <c r="K85" s="312"/>
      <c r="L85" s="312"/>
      <c r="M85" s="312"/>
      <c r="N85" s="312"/>
      <c r="O85" s="312"/>
      <c r="P85" s="312"/>
    </row>
    <row r="86" spans="4:16">
      <c r="D86" s="312"/>
      <c r="E86" s="312"/>
      <c r="F86" s="312"/>
      <c r="G86" s="312"/>
      <c r="H86" s="312"/>
      <c r="I86" s="312"/>
      <c r="J86" s="312"/>
      <c r="K86" s="312"/>
      <c r="L86" s="312"/>
      <c r="M86" s="312"/>
      <c r="N86" s="312"/>
      <c r="O86" s="312"/>
      <c r="P86" s="312"/>
    </row>
  </sheetData>
  <mergeCells count="30">
    <mergeCell ref="A62:A67"/>
    <mergeCell ref="B62:C62"/>
    <mergeCell ref="B63:C63"/>
    <mergeCell ref="B64:C64"/>
    <mergeCell ref="B65:C65"/>
    <mergeCell ref="B66:C66"/>
    <mergeCell ref="B67:C67"/>
    <mergeCell ref="A31:A36"/>
    <mergeCell ref="B31:C31"/>
    <mergeCell ref="B32:C32"/>
    <mergeCell ref="B33:C33"/>
    <mergeCell ref="B34:C34"/>
    <mergeCell ref="B35:C35"/>
    <mergeCell ref="B36:C36"/>
    <mergeCell ref="A3:C6"/>
    <mergeCell ref="D3:O3"/>
    <mergeCell ref="D4:D6"/>
    <mergeCell ref="E4:K4"/>
    <mergeCell ref="L4:N4"/>
    <mergeCell ref="O4:O6"/>
    <mergeCell ref="E5:E6"/>
    <mergeCell ref="F5:F6"/>
    <mergeCell ref="G5:G6"/>
    <mergeCell ref="H5:H6"/>
    <mergeCell ref="I5:I6"/>
    <mergeCell ref="J5:J6"/>
    <mergeCell ref="K5:K6"/>
    <mergeCell ref="L5:L6"/>
    <mergeCell ref="M5:M6"/>
    <mergeCell ref="N5:N6"/>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alignWithMargins="0">
    <oddHeader>&amp;R&amp;12－市郡・事務所、小・中－</oddHeader>
    <oddFooter>&amp;C&amp;16 47</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sheetPr>
  <dimension ref="A1:N68"/>
  <sheetViews>
    <sheetView showGridLines="0" view="pageBreakPreview" zoomScale="80" zoomScaleNormal="100" zoomScaleSheetLayoutView="80" workbookViewId="0">
      <pane xSplit="4" ySplit="5" topLeftCell="E42" activePane="bottomRight" state="frozen"/>
      <selection activeCell="J44" sqref="J44"/>
      <selection pane="topRight" activeCell="J44" sqref="J44"/>
      <selection pane="bottomLeft" activeCell="J44" sqref="J44"/>
      <selection pane="bottomRight" activeCell="J9" sqref="J9"/>
    </sheetView>
  </sheetViews>
  <sheetFormatPr defaultColWidth="9" defaultRowHeight="13.5"/>
  <cols>
    <col min="1" max="1" width="3.625" style="246" customWidth="1"/>
    <col min="2" max="2" width="13.875" style="246" customWidth="1"/>
    <col min="3" max="3" width="3.625" style="246" customWidth="1"/>
    <col min="4" max="13" width="11.125" style="246" customWidth="1"/>
    <col min="14" max="14" width="9" style="246" customWidth="1"/>
    <col min="15" max="16384" width="9" style="9"/>
  </cols>
  <sheetData>
    <row r="1" spans="1:14" ht="15.75" customHeight="1">
      <c r="A1" s="1320"/>
    </row>
    <row r="2" spans="1:14" ht="22.5" customHeight="1">
      <c r="A2" s="1205" t="s">
        <v>2638</v>
      </c>
    </row>
    <row r="3" spans="1:14" ht="18.95" customHeight="1">
      <c r="A3" s="3442" t="s">
        <v>2068</v>
      </c>
      <c r="B3" s="4351"/>
      <c r="C3" s="4352"/>
      <c r="D3" s="1429"/>
      <c r="E3" s="4374" t="s">
        <v>3943</v>
      </c>
      <c r="F3" s="4374"/>
      <c r="G3" s="4374"/>
      <c r="H3" s="4374"/>
      <c r="I3" s="4374"/>
      <c r="J3" s="4374"/>
      <c r="K3" s="4374"/>
      <c r="L3" s="4374"/>
      <c r="M3" s="1430"/>
    </row>
    <row r="4" spans="1:14" ht="18.95" customHeight="1">
      <c r="A4" s="4353"/>
      <c r="B4" s="3351"/>
      <c r="C4" s="4354"/>
      <c r="D4" s="4357" t="s">
        <v>1239</v>
      </c>
      <c r="E4" s="4375" t="s">
        <v>1836</v>
      </c>
      <c r="F4" s="4363" t="s">
        <v>1505</v>
      </c>
      <c r="G4" s="4363" t="s">
        <v>1670</v>
      </c>
      <c r="H4" s="4363" t="s">
        <v>2931</v>
      </c>
      <c r="I4" s="4363" t="s">
        <v>2932</v>
      </c>
      <c r="J4" s="4363" t="s">
        <v>2933</v>
      </c>
      <c r="K4" s="4363" t="s">
        <v>510</v>
      </c>
      <c r="L4" s="4363" t="s">
        <v>1160</v>
      </c>
      <c r="M4" s="4372" t="s">
        <v>3284</v>
      </c>
    </row>
    <row r="5" spans="1:14" ht="18.95" customHeight="1">
      <c r="A5" s="4355"/>
      <c r="B5" s="3358"/>
      <c r="C5" s="4356"/>
      <c r="D5" s="4359"/>
      <c r="E5" s="4376"/>
      <c r="F5" s="4364"/>
      <c r="G5" s="4364"/>
      <c r="H5" s="4364"/>
      <c r="I5" s="4364"/>
      <c r="J5" s="4364"/>
      <c r="K5" s="4364"/>
      <c r="L5" s="4364"/>
      <c r="M5" s="4373"/>
    </row>
    <row r="6" spans="1:14" ht="18.600000000000001" customHeight="1">
      <c r="A6" s="1419"/>
      <c r="B6" s="273" t="s">
        <v>3056</v>
      </c>
      <c r="C6" s="319"/>
      <c r="D6" s="1413"/>
      <c r="E6" s="1090"/>
      <c r="F6" s="854"/>
      <c r="G6" s="854"/>
      <c r="H6" s="854"/>
      <c r="I6" s="854"/>
      <c r="J6" s="854"/>
      <c r="K6" s="854"/>
      <c r="L6" s="845"/>
      <c r="M6" s="802"/>
    </row>
    <row r="7" spans="1:14" s="43" customFormat="1" ht="18.600000000000001" customHeight="1">
      <c r="A7" s="1402"/>
      <c r="B7" s="1403" t="s">
        <v>2828</v>
      </c>
      <c r="C7" s="1404"/>
      <c r="D7" s="692">
        <f t="shared" ref="D7:M7" si="0">D8+D9</f>
        <v>2799</v>
      </c>
      <c r="E7" s="1405">
        <f t="shared" si="0"/>
        <v>726</v>
      </c>
      <c r="F7" s="1406">
        <f t="shared" si="0"/>
        <v>228</v>
      </c>
      <c r="G7" s="1406">
        <f t="shared" si="0"/>
        <v>409</v>
      </c>
      <c r="H7" s="1406">
        <f t="shared" si="0"/>
        <v>621</v>
      </c>
      <c r="I7" s="1406">
        <f t="shared" si="0"/>
        <v>572</v>
      </c>
      <c r="J7" s="1406">
        <f t="shared" si="0"/>
        <v>221</v>
      </c>
      <c r="K7" s="1406">
        <f t="shared" si="0"/>
        <v>21</v>
      </c>
      <c r="L7" s="1406">
        <f t="shared" si="0"/>
        <v>1</v>
      </c>
      <c r="M7" s="1407">
        <f t="shared" si="0"/>
        <v>0</v>
      </c>
      <c r="N7" s="1224"/>
    </row>
    <row r="8" spans="1:14" ht="18.600000000000001" customHeight="1">
      <c r="A8" s="1409"/>
      <c r="B8" s="274" t="s">
        <v>2087</v>
      </c>
      <c r="C8" s="882"/>
      <c r="D8" s="1410">
        <f t="shared" ref="D8:M8" si="1">D10+D11</f>
        <v>2799</v>
      </c>
      <c r="E8" s="1082">
        <f t="shared" si="1"/>
        <v>726</v>
      </c>
      <c r="F8" s="845">
        <f t="shared" si="1"/>
        <v>228</v>
      </c>
      <c r="G8" s="845">
        <f t="shared" si="1"/>
        <v>409</v>
      </c>
      <c r="H8" s="845">
        <f t="shared" si="1"/>
        <v>621</v>
      </c>
      <c r="I8" s="845">
        <f t="shared" si="1"/>
        <v>572</v>
      </c>
      <c r="J8" s="845">
        <f t="shared" si="1"/>
        <v>221</v>
      </c>
      <c r="K8" s="845">
        <f t="shared" si="1"/>
        <v>21</v>
      </c>
      <c r="L8" s="845">
        <f t="shared" si="1"/>
        <v>1</v>
      </c>
      <c r="M8" s="802">
        <f t="shared" si="1"/>
        <v>0</v>
      </c>
    </row>
    <row r="9" spans="1:14" ht="18.600000000000001" customHeight="1">
      <c r="A9" s="1412"/>
      <c r="B9" s="278" t="s">
        <v>2089</v>
      </c>
      <c r="C9" s="1183"/>
      <c r="D9" s="1410">
        <v>0</v>
      </c>
      <c r="E9" s="1082">
        <v>0</v>
      </c>
      <c r="F9" s="845">
        <v>0</v>
      </c>
      <c r="G9" s="845">
        <v>0</v>
      </c>
      <c r="H9" s="845">
        <v>0</v>
      </c>
      <c r="I9" s="845">
        <v>0</v>
      </c>
      <c r="J9" s="845">
        <v>0</v>
      </c>
      <c r="K9" s="845">
        <v>0</v>
      </c>
      <c r="L9" s="845">
        <v>0</v>
      </c>
      <c r="M9" s="802">
        <v>0</v>
      </c>
    </row>
    <row r="10" spans="1:14" ht="18.600000000000001" customHeight="1">
      <c r="A10" s="1409"/>
      <c r="B10" s="274" t="s">
        <v>2091</v>
      </c>
      <c r="C10" s="882"/>
      <c r="D10" s="1413">
        <f t="shared" ref="D10:D35" si="2">SUM(E10:M10)</f>
        <v>2149</v>
      </c>
      <c r="E10" s="1090">
        <f t="shared" ref="E10:M10" si="3">SUM(E12:E21)</f>
        <v>526</v>
      </c>
      <c r="F10" s="854">
        <f t="shared" si="3"/>
        <v>144</v>
      </c>
      <c r="G10" s="854">
        <f t="shared" si="3"/>
        <v>289</v>
      </c>
      <c r="H10" s="854">
        <f t="shared" si="3"/>
        <v>522</v>
      </c>
      <c r="I10" s="854">
        <f t="shared" si="3"/>
        <v>484</v>
      </c>
      <c r="J10" s="854">
        <f t="shared" si="3"/>
        <v>166</v>
      </c>
      <c r="K10" s="854">
        <f t="shared" si="3"/>
        <v>17</v>
      </c>
      <c r="L10" s="854">
        <f t="shared" si="3"/>
        <v>1</v>
      </c>
      <c r="M10" s="836">
        <f t="shared" si="3"/>
        <v>0</v>
      </c>
    </row>
    <row r="11" spans="1:14" ht="18.600000000000001" customHeight="1">
      <c r="A11" s="1412"/>
      <c r="B11" s="278" t="s">
        <v>896</v>
      </c>
      <c r="C11" s="1183"/>
      <c r="D11" s="1415">
        <f t="shared" si="2"/>
        <v>650</v>
      </c>
      <c r="E11" s="1387">
        <f t="shared" ref="E11:M11" si="4">SUM(E22:E29)</f>
        <v>200</v>
      </c>
      <c r="F11" s="847">
        <f t="shared" si="4"/>
        <v>84</v>
      </c>
      <c r="G11" s="847">
        <f t="shared" si="4"/>
        <v>120</v>
      </c>
      <c r="H11" s="847">
        <f t="shared" si="4"/>
        <v>99</v>
      </c>
      <c r="I11" s="847">
        <f t="shared" si="4"/>
        <v>88</v>
      </c>
      <c r="J11" s="847">
        <f t="shared" si="4"/>
        <v>55</v>
      </c>
      <c r="K11" s="847">
        <f t="shared" si="4"/>
        <v>4</v>
      </c>
      <c r="L11" s="847">
        <f t="shared" si="4"/>
        <v>0</v>
      </c>
      <c r="M11" s="839">
        <f t="shared" si="4"/>
        <v>0</v>
      </c>
    </row>
    <row r="12" spans="1:14" ht="18.600000000000001" customHeight="1">
      <c r="A12" s="1409"/>
      <c r="B12" s="274" t="s">
        <v>2093</v>
      </c>
      <c r="C12" s="882"/>
      <c r="D12" s="1410">
        <f t="shared" si="2"/>
        <v>575</v>
      </c>
      <c r="E12" s="1082">
        <v>133</v>
      </c>
      <c r="F12" s="845">
        <v>29</v>
      </c>
      <c r="G12" s="845">
        <v>56</v>
      </c>
      <c r="H12" s="845">
        <v>134</v>
      </c>
      <c r="I12" s="845">
        <v>173</v>
      </c>
      <c r="J12" s="845">
        <v>45</v>
      </c>
      <c r="K12" s="845">
        <v>5</v>
      </c>
      <c r="L12" s="845">
        <v>0</v>
      </c>
      <c r="M12" s="802">
        <v>0</v>
      </c>
    </row>
    <row r="13" spans="1:14" ht="18.600000000000001" customHeight="1">
      <c r="A13" s="1409"/>
      <c r="B13" s="274" t="s">
        <v>867</v>
      </c>
      <c r="C13" s="882"/>
      <c r="D13" s="1410">
        <f t="shared" si="2"/>
        <v>386</v>
      </c>
      <c r="E13" s="1082">
        <v>109</v>
      </c>
      <c r="F13" s="845">
        <v>38</v>
      </c>
      <c r="G13" s="845">
        <v>64</v>
      </c>
      <c r="H13" s="845">
        <v>100</v>
      </c>
      <c r="I13" s="845">
        <v>51</v>
      </c>
      <c r="J13" s="845">
        <v>21</v>
      </c>
      <c r="K13" s="845">
        <v>2</v>
      </c>
      <c r="L13" s="845">
        <v>1</v>
      </c>
      <c r="M13" s="802">
        <v>0</v>
      </c>
    </row>
    <row r="14" spans="1:14" ht="18.600000000000001" customHeight="1">
      <c r="A14" s="1409"/>
      <c r="B14" s="274" t="s">
        <v>2095</v>
      </c>
      <c r="C14" s="882"/>
      <c r="D14" s="1410">
        <f t="shared" si="2"/>
        <v>482</v>
      </c>
      <c r="E14" s="1082">
        <v>92</v>
      </c>
      <c r="F14" s="845">
        <v>15</v>
      </c>
      <c r="G14" s="845">
        <v>65</v>
      </c>
      <c r="H14" s="845">
        <v>111</v>
      </c>
      <c r="I14" s="845">
        <v>137</v>
      </c>
      <c r="J14" s="845">
        <v>59</v>
      </c>
      <c r="K14" s="845">
        <v>3</v>
      </c>
      <c r="L14" s="845">
        <v>0</v>
      </c>
      <c r="M14" s="802">
        <v>0</v>
      </c>
    </row>
    <row r="15" spans="1:14" ht="18.600000000000001" customHeight="1">
      <c r="A15" s="1409"/>
      <c r="B15" s="274" t="s">
        <v>456</v>
      </c>
      <c r="C15" s="882"/>
      <c r="D15" s="1410">
        <f t="shared" si="2"/>
        <v>61</v>
      </c>
      <c r="E15" s="1082">
        <v>13</v>
      </c>
      <c r="F15" s="845">
        <v>6</v>
      </c>
      <c r="G15" s="845">
        <v>2</v>
      </c>
      <c r="H15" s="845">
        <v>17</v>
      </c>
      <c r="I15" s="845">
        <v>13</v>
      </c>
      <c r="J15" s="845">
        <v>10</v>
      </c>
      <c r="K15" s="845">
        <v>0</v>
      </c>
      <c r="L15" s="845">
        <v>0</v>
      </c>
      <c r="M15" s="802">
        <v>0</v>
      </c>
    </row>
    <row r="16" spans="1:14" ht="18.600000000000001" customHeight="1">
      <c r="A16" s="1409"/>
      <c r="B16" s="274" t="s">
        <v>2951</v>
      </c>
      <c r="C16" s="882"/>
      <c r="D16" s="1410">
        <f t="shared" si="2"/>
        <v>111</v>
      </c>
      <c r="E16" s="1082">
        <v>30</v>
      </c>
      <c r="F16" s="845">
        <v>10</v>
      </c>
      <c r="G16" s="845">
        <v>16</v>
      </c>
      <c r="H16" s="845">
        <v>18</v>
      </c>
      <c r="I16" s="845">
        <v>26</v>
      </c>
      <c r="J16" s="845">
        <v>9</v>
      </c>
      <c r="K16" s="845">
        <v>2</v>
      </c>
      <c r="L16" s="845">
        <v>0</v>
      </c>
      <c r="M16" s="802">
        <v>0</v>
      </c>
    </row>
    <row r="17" spans="1:13" ht="18.600000000000001" customHeight="1">
      <c r="A17" s="1409"/>
      <c r="B17" s="274" t="s">
        <v>2954</v>
      </c>
      <c r="C17" s="882"/>
      <c r="D17" s="1410">
        <f t="shared" si="2"/>
        <v>157</v>
      </c>
      <c r="E17" s="1082">
        <v>48</v>
      </c>
      <c r="F17" s="845">
        <v>17</v>
      </c>
      <c r="G17" s="845">
        <v>14</v>
      </c>
      <c r="H17" s="845">
        <v>56</v>
      </c>
      <c r="I17" s="845">
        <v>19</v>
      </c>
      <c r="J17" s="845">
        <v>3</v>
      </c>
      <c r="K17" s="845">
        <v>0</v>
      </c>
      <c r="L17" s="845">
        <v>0</v>
      </c>
      <c r="M17" s="802">
        <v>0</v>
      </c>
    </row>
    <row r="18" spans="1:13" ht="18.600000000000001" customHeight="1">
      <c r="A18" s="1409"/>
      <c r="B18" s="274" t="s">
        <v>2714</v>
      </c>
      <c r="C18" s="882"/>
      <c r="D18" s="1410">
        <f t="shared" si="2"/>
        <v>93</v>
      </c>
      <c r="E18" s="2826">
        <v>19</v>
      </c>
      <c r="F18" s="845">
        <v>4</v>
      </c>
      <c r="G18" s="845">
        <v>15</v>
      </c>
      <c r="H18" s="845">
        <v>20</v>
      </c>
      <c r="I18" s="845">
        <v>28</v>
      </c>
      <c r="J18" s="845">
        <v>7</v>
      </c>
      <c r="K18" s="845">
        <v>0</v>
      </c>
      <c r="L18" s="845">
        <v>0</v>
      </c>
      <c r="M18" s="802">
        <v>0</v>
      </c>
    </row>
    <row r="19" spans="1:13" ht="18.600000000000001" customHeight="1">
      <c r="A19" s="1409"/>
      <c r="B19" s="274" t="s">
        <v>1203</v>
      </c>
      <c r="C19" s="882"/>
      <c r="D19" s="1410">
        <f t="shared" si="2"/>
        <v>131</v>
      </c>
      <c r="E19" s="2826">
        <v>40</v>
      </c>
      <c r="F19" s="845">
        <v>14</v>
      </c>
      <c r="G19" s="845">
        <v>13</v>
      </c>
      <c r="H19" s="845">
        <v>29</v>
      </c>
      <c r="I19" s="845">
        <v>26</v>
      </c>
      <c r="J19" s="845">
        <v>8</v>
      </c>
      <c r="K19" s="845">
        <v>1</v>
      </c>
      <c r="L19" s="845">
        <v>0</v>
      </c>
      <c r="M19" s="802">
        <v>0</v>
      </c>
    </row>
    <row r="20" spans="1:13" ht="18.600000000000001" customHeight="1">
      <c r="A20" s="1409"/>
      <c r="B20" s="274" t="s">
        <v>1551</v>
      </c>
      <c r="C20" s="882"/>
      <c r="D20" s="1410">
        <f t="shared" si="2"/>
        <v>71</v>
      </c>
      <c r="E20" s="2826">
        <v>20</v>
      </c>
      <c r="F20" s="845">
        <v>4</v>
      </c>
      <c r="G20" s="845">
        <v>21</v>
      </c>
      <c r="H20" s="845">
        <v>17</v>
      </c>
      <c r="I20" s="845">
        <v>7</v>
      </c>
      <c r="J20" s="845">
        <v>0</v>
      </c>
      <c r="K20" s="845">
        <v>2</v>
      </c>
      <c r="L20" s="845">
        <v>0</v>
      </c>
      <c r="M20" s="802">
        <v>0</v>
      </c>
    </row>
    <row r="21" spans="1:13" ht="18.600000000000001" customHeight="1">
      <c r="A21" s="1412"/>
      <c r="B21" s="278" t="s">
        <v>1624</v>
      </c>
      <c r="C21" s="1183"/>
      <c r="D21" s="1410">
        <f t="shared" si="2"/>
        <v>82</v>
      </c>
      <c r="E21" s="2826">
        <v>22</v>
      </c>
      <c r="F21" s="845">
        <v>7</v>
      </c>
      <c r="G21" s="845">
        <v>23</v>
      </c>
      <c r="H21" s="845">
        <v>20</v>
      </c>
      <c r="I21" s="845">
        <v>4</v>
      </c>
      <c r="J21" s="845">
        <v>4</v>
      </c>
      <c r="K21" s="845">
        <v>2</v>
      </c>
      <c r="L21" s="845">
        <v>0</v>
      </c>
      <c r="M21" s="802">
        <v>0</v>
      </c>
    </row>
    <row r="22" spans="1:13" ht="18.600000000000001" customHeight="1">
      <c r="A22" s="1409"/>
      <c r="B22" s="274" t="s">
        <v>322</v>
      </c>
      <c r="C22" s="882"/>
      <c r="D22" s="1413">
        <f t="shared" si="2"/>
        <v>56</v>
      </c>
      <c r="E22" s="2834">
        <v>24</v>
      </c>
      <c r="F22" s="854">
        <v>11</v>
      </c>
      <c r="G22" s="854">
        <v>18</v>
      </c>
      <c r="H22" s="854">
        <v>1</v>
      </c>
      <c r="I22" s="854">
        <v>1</v>
      </c>
      <c r="J22" s="854">
        <v>0</v>
      </c>
      <c r="K22" s="854">
        <v>1</v>
      </c>
      <c r="L22" s="854">
        <v>0</v>
      </c>
      <c r="M22" s="836">
        <v>0</v>
      </c>
    </row>
    <row r="23" spans="1:13" ht="18.600000000000001" customHeight="1">
      <c r="A23" s="1409"/>
      <c r="B23" s="274" t="s">
        <v>1416</v>
      </c>
      <c r="C23" s="882"/>
      <c r="D23" s="1410">
        <f t="shared" si="2"/>
        <v>36</v>
      </c>
      <c r="E23" s="2826">
        <v>12</v>
      </c>
      <c r="F23" s="845">
        <v>12</v>
      </c>
      <c r="G23" s="845">
        <v>7</v>
      </c>
      <c r="H23" s="845">
        <v>1</v>
      </c>
      <c r="I23" s="845">
        <v>3</v>
      </c>
      <c r="J23" s="845">
        <v>1</v>
      </c>
      <c r="K23" s="845">
        <v>0</v>
      </c>
      <c r="L23" s="845">
        <v>0</v>
      </c>
      <c r="M23" s="802">
        <v>0</v>
      </c>
    </row>
    <row r="24" spans="1:13" ht="18.600000000000001" customHeight="1">
      <c r="A24" s="1409"/>
      <c r="B24" s="274" t="s">
        <v>1025</v>
      </c>
      <c r="C24" s="882"/>
      <c r="D24" s="1410">
        <f t="shared" si="2"/>
        <v>8</v>
      </c>
      <c r="E24" s="2826">
        <v>3</v>
      </c>
      <c r="F24" s="845">
        <v>3</v>
      </c>
      <c r="G24" s="845">
        <v>2</v>
      </c>
      <c r="H24" s="845">
        <v>0</v>
      </c>
      <c r="I24" s="845">
        <v>0</v>
      </c>
      <c r="J24" s="845">
        <v>0</v>
      </c>
      <c r="K24" s="845">
        <v>0</v>
      </c>
      <c r="L24" s="845">
        <v>0</v>
      </c>
      <c r="M24" s="802">
        <v>0</v>
      </c>
    </row>
    <row r="25" spans="1:13" ht="18.600000000000001" customHeight="1">
      <c r="A25" s="1409"/>
      <c r="B25" s="274" t="s">
        <v>1395</v>
      </c>
      <c r="C25" s="882"/>
      <c r="D25" s="1410">
        <f t="shared" si="2"/>
        <v>61</v>
      </c>
      <c r="E25" s="2826">
        <v>16</v>
      </c>
      <c r="F25" s="845">
        <v>0</v>
      </c>
      <c r="G25" s="845">
        <v>4</v>
      </c>
      <c r="H25" s="845">
        <v>17</v>
      </c>
      <c r="I25" s="845">
        <v>15</v>
      </c>
      <c r="J25" s="845">
        <v>8</v>
      </c>
      <c r="K25" s="845">
        <v>1</v>
      </c>
      <c r="L25" s="845">
        <v>0</v>
      </c>
      <c r="M25" s="802">
        <v>0</v>
      </c>
    </row>
    <row r="26" spans="1:13" ht="18.600000000000001" customHeight="1">
      <c r="A26" s="1409"/>
      <c r="B26" s="274" t="s">
        <v>1579</v>
      </c>
      <c r="C26" s="882"/>
      <c r="D26" s="1410">
        <f t="shared" si="2"/>
        <v>81</v>
      </c>
      <c r="E26" s="2826">
        <v>25</v>
      </c>
      <c r="F26" s="845">
        <v>13</v>
      </c>
      <c r="G26" s="845">
        <v>10</v>
      </c>
      <c r="H26" s="845">
        <v>17</v>
      </c>
      <c r="I26" s="845">
        <v>15</v>
      </c>
      <c r="J26" s="845">
        <v>1</v>
      </c>
      <c r="K26" s="845">
        <v>0</v>
      </c>
      <c r="L26" s="845">
        <v>0</v>
      </c>
      <c r="M26" s="802">
        <v>0</v>
      </c>
    </row>
    <row r="27" spans="1:13" ht="18.600000000000001" customHeight="1">
      <c r="A27" s="1409"/>
      <c r="B27" s="274" t="s">
        <v>2955</v>
      </c>
      <c r="C27" s="882"/>
      <c r="D27" s="1410">
        <f t="shared" si="2"/>
        <v>238</v>
      </c>
      <c r="E27" s="2826">
        <v>62</v>
      </c>
      <c r="F27" s="845">
        <v>27</v>
      </c>
      <c r="G27" s="845">
        <v>49</v>
      </c>
      <c r="H27" s="845">
        <v>38</v>
      </c>
      <c r="I27" s="845">
        <v>32</v>
      </c>
      <c r="J27" s="845">
        <v>30</v>
      </c>
      <c r="K27" s="845">
        <v>0</v>
      </c>
      <c r="L27" s="845">
        <v>0</v>
      </c>
      <c r="M27" s="802">
        <v>0</v>
      </c>
    </row>
    <row r="28" spans="1:13" ht="18.600000000000001" customHeight="1">
      <c r="A28" s="1409"/>
      <c r="B28" s="274" t="s">
        <v>2956</v>
      </c>
      <c r="C28" s="882"/>
      <c r="D28" s="1410">
        <f t="shared" si="2"/>
        <v>36</v>
      </c>
      <c r="E28" s="2826">
        <v>17</v>
      </c>
      <c r="F28" s="845">
        <v>4</v>
      </c>
      <c r="G28" s="845">
        <v>5</v>
      </c>
      <c r="H28" s="845">
        <v>2</v>
      </c>
      <c r="I28" s="845">
        <v>6</v>
      </c>
      <c r="J28" s="845">
        <v>1</v>
      </c>
      <c r="K28" s="845">
        <v>1</v>
      </c>
      <c r="L28" s="845">
        <v>0</v>
      </c>
      <c r="M28" s="802">
        <v>0</v>
      </c>
    </row>
    <row r="29" spans="1:13" ht="18.600000000000001" customHeight="1">
      <c r="A29" s="1412"/>
      <c r="B29" s="278" t="s">
        <v>2957</v>
      </c>
      <c r="C29" s="1183"/>
      <c r="D29" s="1415">
        <f t="shared" si="2"/>
        <v>134</v>
      </c>
      <c r="E29" s="2838">
        <v>41</v>
      </c>
      <c r="F29" s="847">
        <v>14</v>
      </c>
      <c r="G29" s="847">
        <v>25</v>
      </c>
      <c r="H29" s="847">
        <v>23</v>
      </c>
      <c r="I29" s="847">
        <v>16</v>
      </c>
      <c r="J29" s="847">
        <v>14</v>
      </c>
      <c r="K29" s="847">
        <v>1</v>
      </c>
      <c r="L29" s="847">
        <v>0</v>
      </c>
      <c r="M29" s="839">
        <v>0</v>
      </c>
    </row>
    <row r="30" spans="1:13" ht="18.600000000000001" customHeight="1">
      <c r="A30" s="3365" t="s">
        <v>1596</v>
      </c>
      <c r="B30" s="3962" t="s">
        <v>2959</v>
      </c>
      <c r="C30" s="4228"/>
      <c r="D30" s="1410">
        <f t="shared" si="2"/>
        <v>631</v>
      </c>
      <c r="E30" s="2826">
        <v>157</v>
      </c>
      <c r="F30" s="845">
        <v>40</v>
      </c>
      <c r="G30" s="845">
        <v>74</v>
      </c>
      <c r="H30" s="845">
        <v>135</v>
      </c>
      <c r="I30" s="845">
        <v>174</v>
      </c>
      <c r="J30" s="845">
        <v>45</v>
      </c>
      <c r="K30" s="845">
        <v>6</v>
      </c>
      <c r="L30" s="845">
        <v>0</v>
      </c>
      <c r="M30" s="802">
        <v>0</v>
      </c>
    </row>
    <row r="31" spans="1:13" ht="18.600000000000001" customHeight="1">
      <c r="A31" s="3366"/>
      <c r="B31" s="4242" t="s">
        <v>2960</v>
      </c>
      <c r="C31" s="3445"/>
      <c r="D31" s="1410">
        <f t="shared" si="2"/>
        <v>299</v>
      </c>
      <c r="E31" s="2826">
        <v>87</v>
      </c>
      <c r="F31" s="845">
        <v>39</v>
      </c>
      <c r="G31" s="845">
        <v>54</v>
      </c>
      <c r="H31" s="845">
        <v>53</v>
      </c>
      <c r="I31" s="845">
        <v>51</v>
      </c>
      <c r="J31" s="845">
        <v>11</v>
      </c>
      <c r="K31" s="845">
        <v>4</v>
      </c>
      <c r="L31" s="845">
        <v>0</v>
      </c>
      <c r="M31" s="802">
        <v>0</v>
      </c>
    </row>
    <row r="32" spans="1:13" ht="18.600000000000001" customHeight="1">
      <c r="A32" s="3366"/>
      <c r="B32" s="4242" t="s">
        <v>2962</v>
      </c>
      <c r="C32" s="3445"/>
      <c r="D32" s="1410">
        <f t="shared" si="2"/>
        <v>598</v>
      </c>
      <c r="E32" s="2826">
        <v>163</v>
      </c>
      <c r="F32" s="845">
        <v>54</v>
      </c>
      <c r="G32" s="845">
        <v>95</v>
      </c>
      <c r="H32" s="845">
        <v>154</v>
      </c>
      <c r="I32" s="845">
        <v>83</v>
      </c>
      <c r="J32" s="845">
        <v>43</v>
      </c>
      <c r="K32" s="845">
        <v>5</v>
      </c>
      <c r="L32" s="845">
        <v>1</v>
      </c>
      <c r="M32" s="802">
        <v>0</v>
      </c>
    </row>
    <row r="33" spans="1:14" ht="18.600000000000001" customHeight="1">
      <c r="A33" s="3366"/>
      <c r="B33" s="4242" t="s">
        <v>2964</v>
      </c>
      <c r="C33" s="3445"/>
      <c r="D33" s="1410">
        <f t="shared" si="2"/>
        <v>488</v>
      </c>
      <c r="E33" s="2826">
        <v>129</v>
      </c>
      <c r="F33" s="845">
        <v>48</v>
      </c>
      <c r="G33" s="845">
        <v>78</v>
      </c>
      <c r="H33" s="845">
        <v>114</v>
      </c>
      <c r="I33" s="845">
        <v>79</v>
      </c>
      <c r="J33" s="845">
        <v>40</v>
      </c>
      <c r="K33" s="845">
        <v>0</v>
      </c>
      <c r="L33" s="845">
        <v>0</v>
      </c>
      <c r="M33" s="802">
        <v>0</v>
      </c>
    </row>
    <row r="34" spans="1:14" ht="18.600000000000001" customHeight="1">
      <c r="A34" s="3366"/>
      <c r="B34" s="4242" t="s">
        <v>2965</v>
      </c>
      <c r="C34" s="3445"/>
      <c r="D34" s="1410">
        <f t="shared" si="2"/>
        <v>167</v>
      </c>
      <c r="E34" s="2826">
        <v>57</v>
      </c>
      <c r="F34" s="845">
        <v>18</v>
      </c>
      <c r="G34" s="845">
        <v>18</v>
      </c>
      <c r="H34" s="845">
        <v>31</v>
      </c>
      <c r="I34" s="845">
        <v>32</v>
      </c>
      <c r="J34" s="845">
        <v>9</v>
      </c>
      <c r="K34" s="845">
        <v>2</v>
      </c>
      <c r="L34" s="845">
        <v>0</v>
      </c>
      <c r="M34" s="802">
        <v>0</v>
      </c>
    </row>
    <row r="35" spans="1:14" ht="18.600000000000001" customHeight="1">
      <c r="A35" s="3403"/>
      <c r="B35" s="4229" t="s">
        <v>1610</v>
      </c>
      <c r="C35" s="4230"/>
      <c r="D35" s="1417">
        <f t="shared" si="2"/>
        <v>616</v>
      </c>
      <c r="E35" s="1388">
        <v>133</v>
      </c>
      <c r="F35" s="862">
        <v>29</v>
      </c>
      <c r="G35" s="862">
        <v>90</v>
      </c>
      <c r="H35" s="862">
        <v>134</v>
      </c>
      <c r="I35" s="862">
        <v>153</v>
      </c>
      <c r="J35" s="862">
        <v>73</v>
      </c>
      <c r="K35" s="862">
        <v>4</v>
      </c>
      <c r="L35" s="862">
        <v>0</v>
      </c>
      <c r="M35" s="1139">
        <v>0</v>
      </c>
    </row>
    <row r="36" spans="1:14" ht="18.600000000000001" customHeight="1">
      <c r="A36" s="1431"/>
      <c r="B36" s="961" t="s">
        <v>3059</v>
      </c>
      <c r="C36" s="1432"/>
      <c r="D36" s="1433"/>
      <c r="E36" s="1434"/>
      <c r="F36" s="1435"/>
      <c r="G36" s="1435"/>
      <c r="H36" s="1435"/>
      <c r="I36" s="1435"/>
      <c r="J36" s="1435"/>
      <c r="K36" s="1435"/>
      <c r="L36" s="1435"/>
      <c r="M36" s="1436"/>
    </row>
    <row r="37" spans="1:14" s="43" customFormat="1" ht="18.600000000000001" customHeight="1">
      <c r="A37" s="1402"/>
      <c r="B37" s="1403" t="s">
        <v>2828</v>
      </c>
      <c r="C37" s="1404"/>
      <c r="D37" s="688">
        <f t="shared" ref="D37:M37" si="5">D38+D39</f>
        <v>1286</v>
      </c>
      <c r="E37" s="1437">
        <f t="shared" si="5"/>
        <v>311</v>
      </c>
      <c r="F37" s="1427">
        <f t="shared" si="5"/>
        <v>60</v>
      </c>
      <c r="G37" s="1427">
        <f t="shared" si="5"/>
        <v>54</v>
      </c>
      <c r="H37" s="1427">
        <f t="shared" si="5"/>
        <v>191</v>
      </c>
      <c r="I37" s="1427">
        <f t="shared" si="5"/>
        <v>444</v>
      </c>
      <c r="J37" s="1427">
        <f t="shared" si="5"/>
        <v>210</v>
      </c>
      <c r="K37" s="1427">
        <f t="shared" si="5"/>
        <v>16</v>
      </c>
      <c r="L37" s="1427">
        <f t="shared" si="5"/>
        <v>0</v>
      </c>
      <c r="M37" s="1438">
        <f t="shared" si="5"/>
        <v>0</v>
      </c>
      <c r="N37" s="1224"/>
    </row>
    <row r="38" spans="1:14" ht="18.600000000000001" customHeight="1">
      <c r="A38" s="1409"/>
      <c r="B38" s="274" t="s">
        <v>2087</v>
      </c>
      <c r="C38" s="882"/>
      <c r="D38" s="1413">
        <f t="shared" ref="D38:M38" si="6">SUM(D40:D42)</f>
        <v>1286</v>
      </c>
      <c r="E38" s="1090">
        <f t="shared" si="6"/>
        <v>311</v>
      </c>
      <c r="F38" s="854">
        <f t="shared" si="6"/>
        <v>60</v>
      </c>
      <c r="G38" s="854">
        <f t="shared" si="6"/>
        <v>54</v>
      </c>
      <c r="H38" s="854">
        <f t="shared" si="6"/>
        <v>191</v>
      </c>
      <c r="I38" s="854">
        <f t="shared" si="6"/>
        <v>444</v>
      </c>
      <c r="J38" s="854">
        <f t="shared" si="6"/>
        <v>210</v>
      </c>
      <c r="K38" s="854">
        <f t="shared" si="6"/>
        <v>16</v>
      </c>
      <c r="L38" s="854">
        <f t="shared" si="6"/>
        <v>0</v>
      </c>
      <c r="M38" s="836">
        <f t="shared" si="6"/>
        <v>0</v>
      </c>
    </row>
    <row r="39" spans="1:14" ht="18.600000000000001" customHeight="1">
      <c r="A39" s="1412"/>
      <c r="B39" s="278" t="s">
        <v>2089</v>
      </c>
      <c r="C39" s="1183"/>
      <c r="D39" s="1415">
        <v>0</v>
      </c>
      <c r="E39" s="1387">
        <v>0</v>
      </c>
      <c r="F39" s="847">
        <v>0</v>
      </c>
      <c r="G39" s="847">
        <v>0</v>
      </c>
      <c r="H39" s="847">
        <v>0</v>
      </c>
      <c r="I39" s="847">
        <v>0</v>
      </c>
      <c r="J39" s="847">
        <v>0</v>
      </c>
      <c r="K39" s="847">
        <v>0</v>
      </c>
      <c r="L39" s="847">
        <v>0</v>
      </c>
      <c r="M39" s="839">
        <v>0</v>
      </c>
    </row>
    <row r="40" spans="1:14" ht="18.600000000000001" customHeight="1">
      <c r="A40" s="1409"/>
      <c r="B40" s="274" t="s">
        <v>1196</v>
      </c>
      <c r="C40" s="882"/>
      <c r="D40" s="1410">
        <f t="shared" ref="D40:D66" si="7">SUM(E40:M40)</f>
        <v>6</v>
      </c>
      <c r="E40" s="1082">
        <v>0</v>
      </c>
      <c r="F40" s="845">
        <v>0</v>
      </c>
      <c r="G40" s="845">
        <v>0</v>
      </c>
      <c r="H40" s="845">
        <v>0</v>
      </c>
      <c r="I40" s="845">
        <v>0</v>
      </c>
      <c r="J40" s="845">
        <v>2</v>
      </c>
      <c r="K40" s="845">
        <v>4</v>
      </c>
      <c r="L40" s="845">
        <v>0</v>
      </c>
      <c r="M40" s="802">
        <v>0</v>
      </c>
    </row>
    <row r="41" spans="1:14" ht="18.600000000000001" customHeight="1">
      <c r="A41" s="1409"/>
      <c r="B41" s="274" t="s">
        <v>2091</v>
      </c>
      <c r="C41" s="882"/>
      <c r="D41" s="1410">
        <f t="shared" si="7"/>
        <v>974</v>
      </c>
      <c r="E41" s="1082">
        <f t="shared" ref="E41:M41" si="8">SUM(E43:E52)</f>
        <v>220</v>
      </c>
      <c r="F41" s="845">
        <f t="shared" si="8"/>
        <v>42</v>
      </c>
      <c r="G41" s="845">
        <f t="shared" si="8"/>
        <v>32</v>
      </c>
      <c r="H41" s="845">
        <f t="shared" si="8"/>
        <v>117</v>
      </c>
      <c r="I41" s="845">
        <f t="shared" si="8"/>
        <v>378</v>
      </c>
      <c r="J41" s="845">
        <f t="shared" si="8"/>
        <v>179</v>
      </c>
      <c r="K41" s="845">
        <f t="shared" si="8"/>
        <v>6</v>
      </c>
      <c r="L41" s="845">
        <f t="shared" si="8"/>
        <v>0</v>
      </c>
      <c r="M41" s="802">
        <f t="shared" si="8"/>
        <v>0</v>
      </c>
    </row>
    <row r="42" spans="1:14" ht="18.600000000000001" customHeight="1">
      <c r="A42" s="1412"/>
      <c r="B42" s="278" t="s">
        <v>896</v>
      </c>
      <c r="C42" s="1183"/>
      <c r="D42" s="1410">
        <f t="shared" si="7"/>
        <v>306</v>
      </c>
      <c r="E42" s="1082">
        <f t="shared" ref="E42:M42" si="9">SUM(E53:E60)</f>
        <v>91</v>
      </c>
      <c r="F42" s="845">
        <f t="shared" si="9"/>
        <v>18</v>
      </c>
      <c r="G42" s="845">
        <f t="shared" si="9"/>
        <v>22</v>
      </c>
      <c r="H42" s="845">
        <f t="shared" si="9"/>
        <v>74</v>
      </c>
      <c r="I42" s="845">
        <f t="shared" si="9"/>
        <v>66</v>
      </c>
      <c r="J42" s="845">
        <f t="shared" si="9"/>
        <v>29</v>
      </c>
      <c r="K42" s="845">
        <f t="shared" si="9"/>
        <v>6</v>
      </c>
      <c r="L42" s="845">
        <f t="shared" si="9"/>
        <v>0</v>
      </c>
      <c r="M42" s="802">
        <f t="shared" si="9"/>
        <v>0</v>
      </c>
    </row>
    <row r="43" spans="1:14" ht="18.600000000000001" customHeight="1">
      <c r="A43" s="1409"/>
      <c r="B43" s="274" t="s">
        <v>2093</v>
      </c>
      <c r="C43" s="882"/>
      <c r="D43" s="1413">
        <f t="shared" si="7"/>
        <v>255</v>
      </c>
      <c r="E43" s="1090">
        <v>43</v>
      </c>
      <c r="F43" s="854">
        <v>5</v>
      </c>
      <c r="G43" s="854">
        <v>3</v>
      </c>
      <c r="H43" s="854">
        <v>21</v>
      </c>
      <c r="I43" s="854">
        <v>120</v>
      </c>
      <c r="J43" s="854">
        <v>60</v>
      </c>
      <c r="K43" s="854">
        <v>3</v>
      </c>
      <c r="L43" s="854">
        <v>0</v>
      </c>
      <c r="M43" s="836">
        <v>0</v>
      </c>
    </row>
    <row r="44" spans="1:14" ht="18.600000000000001" customHeight="1">
      <c r="A44" s="1409"/>
      <c r="B44" s="274" t="s">
        <v>867</v>
      </c>
      <c r="C44" s="882"/>
      <c r="D44" s="1410">
        <f t="shared" si="7"/>
        <v>157</v>
      </c>
      <c r="E44" s="1082">
        <v>42</v>
      </c>
      <c r="F44" s="845">
        <v>6</v>
      </c>
      <c r="G44" s="845">
        <v>6</v>
      </c>
      <c r="H44" s="845">
        <v>14</v>
      </c>
      <c r="I44" s="845">
        <v>66</v>
      </c>
      <c r="J44" s="845">
        <v>23</v>
      </c>
      <c r="K44" s="845">
        <v>0</v>
      </c>
      <c r="L44" s="845">
        <v>0</v>
      </c>
      <c r="M44" s="802">
        <v>0</v>
      </c>
    </row>
    <row r="45" spans="1:14" ht="18.600000000000001" customHeight="1">
      <c r="A45" s="1409"/>
      <c r="B45" s="274" t="s">
        <v>2095</v>
      </c>
      <c r="C45" s="882"/>
      <c r="D45" s="1410">
        <f t="shared" si="7"/>
        <v>242</v>
      </c>
      <c r="E45" s="1082">
        <v>52</v>
      </c>
      <c r="F45" s="845">
        <v>7</v>
      </c>
      <c r="G45" s="845">
        <v>5</v>
      </c>
      <c r="H45" s="845">
        <v>29</v>
      </c>
      <c r="I45" s="845">
        <v>107</v>
      </c>
      <c r="J45" s="845">
        <v>40</v>
      </c>
      <c r="K45" s="845">
        <v>2</v>
      </c>
      <c r="L45" s="845">
        <v>0</v>
      </c>
      <c r="M45" s="802">
        <v>0</v>
      </c>
    </row>
    <row r="46" spans="1:14" ht="18.600000000000001" customHeight="1">
      <c r="A46" s="1409"/>
      <c r="B46" s="274" t="s">
        <v>456</v>
      </c>
      <c r="C46" s="882"/>
      <c r="D46" s="1410">
        <f t="shared" si="7"/>
        <v>27</v>
      </c>
      <c r="E46" s="1082">
        <v>5</v>
      </c>
      <c r="F46" s="845">
        <v>0</v>
      </c>
      <c r="G46" s="845">
        <v>0</v>
      </c>
      <c r="H46" s="845">
        <v>6</v>
      </c>
      <c r="I46" s="845">
        <v>9</v>
      </c>
      <c r="J46" s="845">
        <v>7</v>
      </c>
      <c r="K46" s="845">
        <v>0</v>
      </c>
      <c r="L46" s="845">
        <v>0</v>
      </c>
      <c r="M46" s="802">
        <v>0</v>
      </c>
    </row>
    <row r="47" spans="1:14" ht="18.600000000000001" customHeight="1">
      <c r="A47" s="1409"/>
      <c r="B47" s="274" t="s">
        <v>2951</v>
      </c>
      <c r="C47" s="882"/>
      <c r="D47" s="1410">
        <f t="shared" si="7"/>
        <v>48</v>
      </c>
      <c r="E47" s="1082">
        <v>11</v>
      </c>
      <c r="F47" s="845">
        <v>2</v>
      </c>
      <c r="G47" s="845">
        <v>5</v>
      </c>
      <c r="H47" s="845">
        <v>3</v>
      </c>
      <c r="I47" s="845">
        <v>13</v>
      </c>
      <c r="J47" s="845">
        <v>13</v>
      </c>
      <c r="K47" s="845">
        <v>1</v>
      </c>
      <c r="L47" s="845">
        <v>0</v>
      </c>
      <c r="M47" s="802">
        <v>0</v>
      </c>
    </row>
    <row r="48" spans="1:14" ht="18.600000000000001" customHeight="1">
      <c r="A48" s="1409"/>
      <c r="B48" s="274" t="s">
        <v>2954</v>
      </c>
      <c r="C48" s="882"/>
      <c r="D48" s="1410">
        <f t="shared" si="7"/>
        <v>69</v>
      </c>
      <c r="E48" s="1082">
        <v>23</v>
      </c>
      <c r="F48" s="845">
        <v>9</v>
      </c>
      <c r="G48" s="845">
        <v>1</v>
      </c>
      <c r="H48" s="845">
        <v>7</v>
      </c>
      <c r="I48" s="845">
        <v>22</v>
      </c>
      <c r="J48" s="845">
        <v>7</v>
      </c>
      <c r="K48" s="845">
        <v>0</v>
      </c>
      <c r="L48" s="845">
        <v>0</v>
      </c>
      <c r="M48" s="802">
        <v>0</v>
      </c>
    </row>
    <row r="49" spans="1:13" ht="18.600000000000001" customHeight="1">
      <c r="A49" s="1409"/>
      <c r="B49" s="274" t="s">
        <v>2714</v>
      </c>
      <c r="C49" s="882"/>
      <c r="D49" s="1410">
        <f t="shared" si="7"/>
        <v>46</v>
      </c>
      <c r="E49" s="1082">
        <v>9</v>
      </c>
      <c r="F49" s="845">
        <v>4</v>
      </c>
      <c r="G49" s="845">
        <v>1</v>
      </c>
      <c r="H49" s="845">
        <v>11</v>
      </c>
      <c r="I49" s="845">
        <v>16</v>
      </c>
      <c r="J49" s="845">
        <v>5</v>
      </c>
      <c r="K49" s="845">
        <v>0</v>
      </c>
      <c r="L49" s="845">
        <v>0</v>
      </c>
      <c r="M49" s="802">
        <v>0</v>
      </c>
    </row>
    <row r="50" spans="1:13" ht="18.600000000000001" customHeight="1">
      <c r="A50" s="1409"/>
      <c r="B50" s="274" t="s">
        <v>1203</v>
      </c>
      <c r="C50" s="882"/>
      <c r="D50" s="1410">
        <f t="shared" si="7"/>
        <v>63</v>
      </c>
      <c r="E50" s="1082">
        <v>17</v>
      </c>
      <c r="F50" s="845">
        <v>6</v>
      </c>
      <c r="G50" s="845">
        <v>5</v>
      </c>
      <c r="H50" s="845">
        <v>8</v>
      </c>
      <c r="I50" s="845">
        <v>10</v>
      </c>
      <c r="J50" s="845">
        <v>17</v>
      </c>
      <c r="K50" s="845">
        <v>0</v>
      </c>
      <c r="L50" s="845">
        <v>0</v>
      </c>
      <c r="M50" s="802">
        <v>0</v>
      </c>
    </row>
    <row r="51" spans="1:13" ht="18.600000000000001" customHeight="1">
      <c r="A51" s="1409"/>
      <c r="B51" s="274" t="s">
        <v>1551</v>
      </c>
      <c r="C51" s="882"/>
      <c r="D51" s="1410">
        <f t="shared" si="7"/>
        <v>33</v>
      </c>
      <c r="E51" s="1082">
        <v>9</v>
      </c>
      <c r="F51" s="845">
        <v>1</v>
      </c>
      <c r="G51" s="845">
        <v>4</v>
      </c>
      <c r="H51" s="845">
        <v>13</v>
      </c>
      <c r="I51" s="845">
        <v>3</v>
      </c>
      <c r="J51" s="845">
        <v>3</v>
      </c>
      <c r="K51" s="845">
        <v>0</v>
      </c>
      <c r="L51" s="845">
        <v>0</v>
      </c>
      <c r="M51" s="802">
        <v>0</v>
      </c>
    </row>
    <row r="52" spans="1:13" ht="18.600000000000001" customHeight="1">
      <c r="A52" s="1412"/>
      <c r="B52" s="278" t="s">
        <v>1624</v>
      </c>
      <c r="C52" s="1183"/>
      <c r="D52" s="1415">
        <f t="shared" si="7"/>
        <v>34</v>
      </c>
      <c r="E52" s="1387">
        <v>9</v>
      </c>
      <c r="F52" s="847">
        <v>2</v>
      </c>
      <c r="G52" s="847">
        <v>2</v>
      </c>
      <c r="H52" s="847">
        <v>5</v>
      </c>
      <c r="I52" s="847">
        <v>12</v>
      </c>
      <c r="J52" s="847">
        <v>4</v>
      </c>
      <c r="K52" s="847">
        <v>0</v>
      </c>
      <c r="L52" s="847">
        <v>0</v>
      </c>
      <c r="M52" s="839">
        <v>0</v>
      </c>
    </row>
    <row r="53" spans="1:13" ht="18.600000000000001" customHeight="1">
      <c r="A53" s="1409"/>
      <c r="B53" s="274" t="s">
        <v>322</v>
      </c>
      <c r="C53" s="882"/>
      <c r="D53" s="1413">
        <f t="shared" si="7"/>
        <v>23</v>
      </c>
      <c r="E53" s="1090">
        <v>9</v>
      </c>
      <c r="F53" s="854">
        <v>2</v>
      </c>
      <c r="G53" s="854">
        <v>4</v>
      </c>
      <c r="H53" s="854">
        <v>4</v>
      </c>
      <c r="I53" s="854">
        <v>0</v>
      </c>
      <c r="J53" s="854">
        <v>4</v>
      </c>
      <c r="K53" s="854">
        <v>0</v>
      </c>
      <c r="L53" s="854">
        <v>0</v>
      </c>
      <c r="M53" s="836">
        <v>0</v>
      </c>
    </row>
    <row r="54" spans="1:13" ht="18.600000000000001" customHeight="1">
      <c r="A54" s="1409"/>
      <c r="B54" s="274" t="s">
        <v>1416</v>
      </c>
      <c r="C54" s="882"/>
      <c r="D54" s="1410">
        <f t="shared" si="7"/>
        <v>17</v>
      </c>
      <c r="E54" s="1082">
        <v>6</v>
      </c>
      <c r="F54" s="845">
        <v>1</v>
      </c>
      <c r="G54" s="845">
        <v>3</v>
      </c>
      <c r="H54" s="845">
        <v>3</v>
      </c>
      <c r="I54" s="845">
        <v>4</v>
      </c>
      <c r="J54" s="845">
        <v>0</v>
      </c>
      <c r="K54" s="845">
        <v>0</v>
      </c>
      <c r="L54" s="845">
        <v>0</v>
      </c>
      <c r="M54" s="802">
        <v>0</v>
      </c>
    </row>
    <row r="55" spans="1:13" ht="18.600000000000001" customHeight="1">
      <c r="A55" s="1409"/>
      <c r="B55" s="274" t="s">
        <v>1025</v>
      </c>
      <c r="C55" s="882"/>
      <c r="D55" s="1410">
        <f t="shared" si="7"/>
        <v>0</v>
      </c>
      <c r="E55" s="1082">
        <v>0</v>
      </c>
      <c r="F55" s="845">
        <v>0</v>
      </c>
      <c r="G55" s="845">
        <v>0</v>
      </c>
      <c r="H55" s="845">
        <v>0</v>
      </c>
      <c r="I55" s="845">
        <v>0</v>
      </c>
      <c r="J55" s="845">
        <v>0</v>
      </c>
      <c r="K55" s="845">
        <v>0</v>
      </c>
      <c r="L55" s="845">
        <v>0</v>
      </c>
      <c r="M55" s="802">
        <v>0</v>
      </c>
    </row>
    <row r="56" spans="1:13" ht="18.600000000000001" customHeight="1">
      <c r="A56" s="1409"/>
      <c r="B56" s="274" t="s">
        <v>1395</v>
      </c>
      <c r="C56" s="882"/>
      <c r="D56" s="1410">
        <f t="shared" si="7"/>
        <v>35</v>
      </c>
      <c r="E56" s="1082">
        <v>8</v>
      </c>
      <c r="F56" s="845">
        <v>0</v>
      </c>
      <c r="G56" s="845">
        <v>0</v>
      </c>
      <c r="H56" s="845">
        <v>20</v>
      </c>
      <c r="I56" s="845">
        <v>2</v>
      </c>
      <c r="J56" s="845">
        <v>4</v>
      </c>
      <c r="K56" s="845">
        <v>1</v>
      </c>
      <c r="L56" s="845">
        <v>0</v>
      </c>
      <c r="M56" s="802">
        <v>0</v>
      </c>
    </row>
    <row r="57" spans="1:13" ht="18.600000000000001" customHeight="1">
      <c r="A57" s="1409"/>
      <c r="B57" s="274" t="s">
        <v>1579</v>
      </c>
      <c r="C57" s="882"/>
      <c r="D57" s="1410">
        <f t="shared" si="7"/>
        <v>35</v>
      </c>
      <c r="E57" s="1082">
        <v>8</v>
      </c>
      <c r="F57" s="845">
        <v>3</v>
      </c>
      <c r="G57" s="845">
        <v>0</v>
      </c>
      <c r="H57" s="845">
        <v>8</v>
      </c>
      <c r="I57" s="845">
        <v>15</v>
      </c>
      <c r="J57" s="845">
        <v>1</v>
      </c>
      <c r="K57" s="845">
        <v>0</v>
      </c>
      <c r="L57" s="845">
        <v>0</v>
      </c>
      <c r="M57" s="802">
        <v>0</v>
      </c>
    </row>
    <row r="58" spans="1:13" ht="18.600000000000001" customHeight="1">
      <c r="A58" s="1409"/>
      <c r="B58" s="274" t="s">
        <v>2955</v>
      </c>
      <c r="C58" s="882"/>
      <c r="D58" s="1410">
        <f t="shared" si="7"/>
        <v>105</v>
      </c>
      <c r="E58" s="1082">
        <v>29</v>
      </c>
      <c r="F58" s="845">
        <v>2</v>
      </c>
      <c r="G58" s="845">
        <v>5</v>
      </c>
      <c r="H58" s="845">
        <v>22</v>
      </c>
      <c r="I58" s="845">
        <v>35</v>
      </c>
      <c r="J58" s="845">
        <v>10</v>
      </c>
      <c r="K58" s="845">
        <v>2</v>
      </c>
      <c r="L58" s="845">
        <v>0</v>
      </c>
      <c r="M58" s="802">
        <v>0</v>
      </c>
    </row>
    <row r="59" spans="1:13" ht="18.600000000000001" customHeight="1">
      <c r="A59" s="1409"/>
      <c r="B59" s="274" t="s">
        <v>2956</v>
      </c>
      <c r="C59" s="882"/>
      <c r="D59" s="1410">
        <f t="shared" si="7"/>
        <v>22</v>
      </c>
      <c r="E59" s="1082">
        <v>9</v>
      </c>
      <c r="F59" s="845">
        <v>3</v>
      </c>
      <c r="G59" s="845">
        <v>2</v>
      </c>
      <c r="H59" s="845">
        <v>6</v>
      </c>
      <c r="I59" s="845">
        <v>0</v>
      </c>
      <c r="J59" s="845">
        <v>1</v>
      </c>
      <c r="K59" s="845">
        <v>1</v>
      </c>
      <c r="L59" s="845">
        <v>0</v>
      </c>
      <c r="M59" s="802">
        <v>0</v>
      </c>
    </row>
    <row r="60" spans="1:13" ht="18.600000000000001" customHeight="1">
      <c r="A60" s="1412"/>
      <c r="B60" s="278" t="s">
        <v>2957</v>
      </c>
      <c r="C60" s="1183"/>
      <c r="D60" s="1415">
        <f t="shared" si="7"/>
        <v>69</v>
      </c>
      <c r="E60" s="1387">
        <v>22</v>
      </c>
      <c r="F60" s="847">
        <v>7</v>
      </c>
      <c r="G60" s="847">
        <v>8</v>
      </c>
      <c r="H60" s="847">
        <v>11</v>
      </c>
      <c r="I60" s="847">
        <v>10</v>
      </c>
      <c r="J60" s="847">
        <v>9</v>
      </c>
      <c r="K60" s="847">
        <v>2</v>
      </c>
      <c r="L60" s="847">
        <v>0</v>
      </c>
      <c r="M60" s="839">
        <v>0</v>
      </c>
    </row>
    <row r="61" spans="1:13" ht="18.600000000000001" customHeight="1">
      <c r="A61" s="3365" t="s">
        <v>1596</v>
      </c>
      <c r="B61" s="3962" t="s">
        <v>2959</v>
      </c>
      <c r="C61" s="4228"/>
      <c r="D61" s="1410">
        <f t="shared" si="7"/>
        <v>278</v>
      </c>
      <c r="E61" s="1082">
        <v>52</v>
      </c>
      <c r="F61" s="845">
        <v>7</v>
      </c>
      <c r="G61" s="845">
        <v>7</v>
      </c>
      <c r="H61" s="845">
        <v>25</v>
      </c>
      <c r="I61" s="845">
        <v>120</v>
      </c>
      <c r="J61" s="845">
        <v>64</v>
      </c>
      <c r="K61" s="845">
        <v>3</v>
      </c>
      <c r="L61" s="845">
        <v>0</v>
      </c>
      <c r="M61" s="802">
        <v>0</v>
      </c>
    </row>
    <row r="62" spans="1:13" ht="18.600000000000001" customHeight="1">
      <c r="A62" s="3366"/>
      <c r="B62" s="4242" t="s">
        <v>2960</v>
      </c>
      <c r="C62" s="3445"/>
      <c r="D62" s="1410">
        <f t="shared" si="7"/>
        <v>133</v>
      </c>
      <c r="E62" s="1082">
        <v>34</v>
      </c>
      <c r="F62" s="845">
        <v>7</v>
      </c>
      <c r="G62" s="845">
        <v>12</v>
      </c>
      <c r="H62" s="845">
        <v>27</v>
      </c>
      <c r="I62" s="845">
        <v>35</v>
      </c>
      <c r="J62" s="845">
        <v>17</v>
      </c>
      <c r="K62" s="845">
        <v>1</v>
      </c>
      <c r="L62" s="845">
        <v>0</v>
      </c>
      <c r="M62" s="802">
        <v>0</v>
      </c>
    </row>
    <row r="63" spans="1:13" ht="18.600000000000001" customHeight="1">
      <c r="A63" s="3366"/>
      <c r="B63" s="4242" t="s">
        <v>2962</v>
      </c>
      <c r="C63" s="3445"/>
      <c r="D63" s="1410">
        <f t="shared" si="7"/>
        <v>253</v>
      </c>
      <c r="E63" s="1082">
        <v>64</v>
      </c>
      <c r="F63" s="845">
        <v>8</v>
      </c>
      <c r="G63" s="845">
        <v>8</v>
      </c>
      <c r="H63" s="845">
        <v>45</v>
      </c>
      <c r="I63" s="845">
        <v>89</v>
      </c>
      <c r="J63" s="845">
        <v>38</v>
      </c>
      <c r="K63" s="845">
        <v>1</v>
      </c>
      <c r="L63" s="845">
        <v>0</v>
      </c>
      <c r="M63" s="802">
        <v>0</v>
      </c>
    </row>
    <row r="64" spans="1:13" ht="18.600000000000001" customHeight="1">
      <c r="A64" s="3366"/>
      <c r="B64" s="4242" t="s">
        <v>2964</v>
      </c>
      <c r="C64" s="3445"/>
      <c r="D64" s="1410">
        <f t="shared" si="7"/>
        <v>220</v>
      </c>
      <c r="E64" s="1082">
        <v>61</v>
      </c>
      <c r="F64" s="845">
        <v>15</v>
      </c>
      <c r="G64" s="845">
        <v>7</v>
      </c>
      <c r="H64" s="845">
        <v>40</v>
      </c>
      <c r="I64" s="845">
        <v>73</v>
      </c>
      <c r="J64" s="845">
        <v>22</v>
      </c>
      <c r="K64" s="845">
        <v>2</v>
      </c>
      <c r="L64" s="845">
        <v>0</v>
      </c>
      <c r="M64" s="802">
        <v>0</v>
      </c>
    </row>
    <row r="65" spans="1:13" ht="18.600000000000001" customHeight="1">
      <c r="A65" s="3366"/>
      <c r="B65" s="4242" t="s">
        <v>2965</v>
      </c>
      <c r="C65" s="3445"/>
      <c r="D65" s="1410">
        <f t="shared" si="7"/>
        <v>85</v>
      </c>
      <c r="E65" s="1082">
        <v>26</v>
      </c>
      <c r="F65" s="845">
        <v>9</v>
      </c>
      <c r="G65" s="845">
        <v>7</v>
      </c>
      <c r="H65" s="845">
        <v>14</v>
      </c>
      <c r="I65" s="845">
        <v>10</v>
      </c>
      <c r="J65" s="845">
        <v>18</v>
      </c>
      <c r="K65" s="845">
        <v>1</v>
      </c>
      <c r="L65" s="845">
        <v>0</v>
      </c>
      <c r="M65" s="802">
        <v>0</v>
      </c>
    </row>
    <row r="66" spans="1:13" ht="18.600000000000001" customHeight="1">
      <c r="A66" s="3403"/>
      <c r="B66" s="4229" t="s">
        <v>1610</v>
      </c>
      <c r="C66" s="4230"/>
      <c r="D66" s="1417">
        <f t="shared" si="7"/>
        <v>311</v>
      </c>
      <c r="E66" s="1388">
        <v>74</v>
      </c>
      <c r="F66" s="862">
        <v>14</v>
      </c>
      <c r="G66" s="862">
        <v>13</v>
      </c>
      <c r="H66" s="862">
        <v>40</v>
      </c>
      <c r="I66" s="862">
        <v>117</v>
      </c>
      <c r="J66" s="862">
        <v>49</v>
      </c>
      <c r="K66" s="862">
        <v>4</v>
      </c>
      <c r="L66" s="862">
        <v>0</v>
      </c>
      <c r="M66" s="1139">
        <v>0</v>
      </c>
    </row>
    <row r="67" spans="1:13" ht="18" customHeight="1">
      <c r="A67" s="717"/>
      <c r="B67" s="717"/>
      <c r="C67" s="717"/>
    </row>
    <row r="68" spans="1:13" ht="18" customHeight="1">
      <c r="A68" s="717"/>
      <c r="B68" s="717"/>
      <c r="C68" s="717"/>
    </row>
  </sheetData>
  <mergeCells count="26">
    <mergeCell ref="G4:G5"/>
    <mergeCell ref="H4:H5"/>
    <mergeCell ref="I4:I5"/>
    <mergeCell ref="A61:A66"/>
    <mergeCell ref="B61:C61"/>
    <mergeCell ref="B62:C62"/>
    <mergeCell ref="B63:C63"/>
    <mergeCell ref="B64:C64"/>
    <mergeCell ref="B65:C65"/>
    <mergeCell ref="B66:C66"/>
    <mergeCell ref="J4:J5"/>
    <mergeCell ref="K4:K5"/>
    <mergeCell ref="L4:L5"/>
    <mergeCell ref="M4:M5"/>
    <mergeCell ref="A30:A35"/>
    <mergeCell ref="B30:C30"/>
    <mergeCell ref="B31:C31"/>
    <mergeCell ref="B32:C32"/>
    <mergeCell ref="B33:C33"/>
    <mergeCell ref="B34:C34"/>
    <mergeCell ref="B35:C35"/>
    <mergeCell ref="A3:C5"/>
    <mergeCell ref="E3:L3"/>
    <mergeCell ref="D4:D5"/>
    <mergeCell ref="E4:E5"/>
    <mergeCell ref="F4:F5"/>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alignWithMargins="0">
    <oddHeader>&amp;R&amp;12 －市郡・事務所、小・中－　</oddHeader>
    <oddFooter>&amp;C&amp;16 48</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sheetPr>
  <dimension ref="A1:U133"/>
  <sheetViews>
    <sheetView showGridLines="0" view="pageBreakPreview" topLeftCell="B1" zoomScale="80" zoomScaleNormal="100" zoomScaleSheetLayoutView="80" workbookViewId="0">
      <pane xSplit="2" ySplit="7" topLeftCell="D8" activePane="bottomRight" state="frozen"/>
      <selection activeCell="J44" sqref="J44"/>
      <selection pane="topRight" activeCell="J44" sqref="J44"/>
      <selection pane="bottomLeft" activeCell="J44" sqref="J44"/>
      <selection pane="bottomRight" activeCell="X18" sqref="X18"/>
    </sheetView>
  </sheetViews>
  <sheetFormatPr defaultColWidth="9" defaultRowHeight="13.5"/>
  <cols>
    <col min="1" max="1" width="3.625" style="9" customWidth="1"/>
    <col min="2" max="2" width="13.625" style="246" customWidth="1"/>
    <col min="3" max="3" width="3.625" style="246" customWidth="1"/>
    <col min="4" max="4" width="7.375" style="246" customWidth="1"/>
    <col min="5" max="11" width="7.125" style="246" customWidth="1"/>
    <col min="12" max="12" width="7.375" style="246" customWidth="1"/>
    <col min="13" max="19" width="7.125" style="246" customWidth="1"/>
    <col min="20" max="20" width="9" style="246" customWidth="1"/>
    <col min="21" max="21" width="9" style="246"/>
    <col min="22" max="16384" width="9" style="9"/>
  </cols>
  <sheetData>
    <row r="1" spans="1:21" ht="15.75" customHeight="1">
      <c r="A1" s="99"/>
      <c r="S1" s="511"/>
    </row>
    <row r="2" spans="1:21" ht="17.25">
      <c r="A2" s="96" t="s">
        <v>3061</v>
      </c>
    </row>
    <row r="3" spans="1:21" ht="18.75" customHeight="1">
      <c r="A3" s="3260" t="s">
        <v>2068</v>
      </c>
      <c r="B3" s="4389"/>
      <c r="C3" s="4390"/>
      <c r="D3" s="4397" t="s">
        <v>2674</v>
      </c>
      <c r="E3" s="4398"/>
      <c r="F3" s="4398"/>
      <c r="G3" s="4398"/>
      <c r="H3" s="4398"/>
      <c r="I3" s="4398"/>
      <c r="J3" s="4398"/>
      <c r="K3" s="4399"/>
      <c r="L3" s="4397" t="s">
        <v>2676</v>
      </c>
      <c r="M3" s="4398"/>
      <c r="N3" s="4398"/>
      <c r="O3" s="4398"/>
      <c r="P3" s="4398"/>
      <c r="Q3" s="4398"/>
      <c r="R3" s="4398"/>
      <c r="S3" s="4400"/>
      <c r="T3" s="4377"/>
    </row>
    <row r="4" spans="1:21" ht="5.0999999999999996" customHeight="1">
      <c r="A4" s="4391"/>
      <c r="B4" s="4392"/>
      <c r="C4" s="4393"/>
      <c r="D4" s="1439"/>
      <c r="E4" s="1440"/>
      <c r="F4" s="1441"/>
      <c r="G4" s="1441"/>
      <c r="H4" s="1441"/>
      <c r="I4" s="1441"/>
      <c r="J4" s="1441"/>
      <c r="K4" s="1442"/>
      <c r="L4" s="1439"/>
      <c r="M4" s="1440"/>
      <c r="N4" s="1441"/>
      <c r="O4" s="1441"/>
      <c r="P4" s="1441"/>
      <c r="Q4" s="1441"/>
      <c r="R4" s="1441"/>
      <c r="S4" s="1443"/>
      <c r="T4" s="4378"/>
    </row>
    <row r="5" spans="1:21" ht="29.1" customHeight="1">
      <c r="A5" s="4391"/>
      <c r="B5" s="4392"/>
      <c r="C5" s="4393"/>
      <c r="D5" s="4379" t="s">
        <v>1239</v>
      </c>
      <c r="E5" s="4380" t="s">
        <v>2408</v>
      </c>
      <c r="F5" s="4381" t="s">
        <v>2681</v>
      </c>
      <c r="G5" s="4382" t="s">
        <v>3947</v>
      </c>
      <c r="H5" s="4381" t="s">
        <v>3948</v>
      </c>
      <c r="I5" s="4381" t="s">
        <v>1074</v>
      </c>
      <c r="J5" s="4382" t="s">
        <v>3062</v>
      </c>
      <c r="K5" s="4383" t="s">
        <v>3945</v>
      </c>
      <c r="L5" s="4384" t="s">
        <v>1239</v>
      </c>
      <c r="M5" s="4380" t="s">
        <v>2408</v>
      </c>
      <c r="N5" s="4381" t="s">
        <v>2681</v>
      </c>
      <c r="O5" s="4382" t="s">
        <v>3947</v>
      </c>
      <c r="P5" s="4381" t="s">
        <v>3948</v>
      </c>
      <c r="Q5" s="4381" t="s">
        <v>1074</v>
      </c>
      <c r="R5" s="4382" t="s">
        <v>3062</v>
      </c>
      <c r="S5" s="4385" t="s">
        <v>3945</v>
      </c>
      <c r="T5" s="4378"/>
    </row>
    <row r="6" spans="1:21" ht="29.1" customHeight="1">
      <c r="A6" s="4391"/>
      <c r="B6" s="4392"/>
      <c r="C6" s="4393"/>
      <c r="D6" s="4379"/>
      <c r="E6" s="4380"/>
      <c r="F6" s="4381"/>
      <c r="G6" s="4382"/>
      <c r="H6" s="4381"/>
      <c r="I6" s="4381"/>
      <c r="J6" s="4382"/>
      <c r="K6" s="4383"/>
      <c r="L6" s="4384"/>
      <c r="M6" s="4380"/>
      <c r="N6" s="4381"/>
      <c r="O6" s="4382"/>
      <c r="P6" s="4381"/>
      <c r="Q6" s="4381"/>
      <c r="R6" s="4382"/>
      <c r="S6" s="4385"/>
      <c r="T6" s="4378"/>
    </row>
    <row r="7" spans="1:21" ht="5.0999999999999996" customHeight="1">
      <c r="A7" s="4394"/>
      <c r="B7" s="4395"/>
      <c r="C7" s="4396"/>
      <c r="D7" s="1444"/>
      <c r="E7" s="1445"/>
      <c r="F7" s="1446"/>
      <c r="G7" s="1447"/>
      <c r="H7" s="1446"/>
      <c r="I7" s="1446"/>
      <c r="J7" s="1446"/>
      <c r="K7" s="1448"/>
      <c r="L7" s="1444"/>
      <c r="M7" s="1445"/>
      <c r="N7" s="1446"/>
      <c r="O7" s="1447"/>
      <c r="P7" s="1446"/>
      <c r="Q7" s="1446"/>
      <c r="R7" s="1446"/>
      <c r="S7" s="1449"/>
      <c r="T7" s="4378"/>
    </row>
    <row r="8" spans="1:21" s="108" customFormat="1" ht="18.399999999999999" customHeight="1">
      <c r="A8" s="178"/>
      <c r="B8" s="273" t="s">
        <v>3056</v>
      </c>
      <c r="C8" s="273"/>
      <c r="D8" s="1413"/>
      <c r="E8" s="1090"/>
      <c r="F8" s="854"/>
      <c r="G8" s="854"/>
      <c r="H8" s="854"/>
      <c r="I8" s="854"/>
      <c r="J8" s="854"/>
      <c r="K8" s="399"/>
      <c r="L8" s="1413"/>
      <c r="M8" s="1090"/>
      <c r="N8" s="854"/>
      <c r="O8" s="854"/>
      <c r="P8" s="854"/>
      <c r="Q8" s="854"/>
      <c r="R8" s="854"/>
      <c r="S8" s="836"/>
      <c r="T8" s="4378"/>
      <c r="U8" s="312"/>
    </row>
    <row r="9" spans="1:21" s="102" customFormat="1" ht="18.399999999999999" customHeight="1">
      <c r="A9" s="182"/>
      <c r="B9" s="1403" t="s">
        <v>2828</v>
      </c>
      <c r="C9" s="1403"/>
      <c r="D9" s="692">
        <f t="shared" ref="D9:S9" si="0">D10+D11</f>
        <v>687</v>
      </c>
      <c r="E9" s="1405">
        <f t="shared" si="0"/>
        <v>246</v>
      </c>
      <c r="F9" s="1406">
        <f t="shared" si="0"/>
        <v>30</v>
      </c>
      <c r="G9" s="1406">
        <f t="shared" si="0"/>
        <v>1</v>
      </c>
      <c r="H9" s="1406">
        <f t="shared" si="0"/>
        <v>7</v>
      </c>
      <c r="I9" s="1406">
        <f t="shared" si="0"/>
        <v>31</v>
      </c>
      <c r="J9" s="1406">
        <f t="shared" si="0"/>
        <v>0</v>
      </c>
      <c r="K9" s="837">
        <f t="shared" si="0"/>
        <v>372</v>
      </c>
      <c r="L9" s="692">
        <f t="shared" si="0"/>
        <v>3006</v>
      </c>
      <c r="M9" s="1405">
        <f t="shared" si="0"/>
        <v>977</v>
      </c>
      <c r="N9" s="1406">
        <f t="shared" si="0"/>
        <v>44</v>
      </c>
      <c r="O9" s="1406">
        <f t="shared" si="0"/>
        <v>3</v>
      </c>
      <c r="P9" s="1406">
        <f t="shared" si="0"/>
        <v>8</v>
      </c>
      <c r="Q9" s="1406">
        <f t="shared" si="0"/>
        <v>39</v>
      </c>
      <c r="R9" s="1406">
        <f t="shared" si="0"/>
        <v>0</v>
      </c>
      <c r="S9" s="1407">
        <f t="shared" si="0"/>
        <v>1935</v>
      </c>
      <c r="T9" s="4378"/>
      <c r="U9" s="1299"/>
    </row>
    <row r="10" spans="1:21" s="108" customFormat="1" ht="18.399999999999999" customHeight="1">
      <c r="A10" s="98"/>
      <c r="B10" s="274" t="s">
        <v>2087</v>
      </c>
      <c r="C10" s="274"/>
      <c r="D10" s="1410">
        <f t="shared" ref="D10:S10" si="1">D12+D13</f>
        <v>687</v>
      </c>
      <c r="E10" s="1082">
        <f t="shared" si="1"/>
        <v>246</v>
      </c>
      <c r="F10" s="845">
        <f t="shared" si="1"/>
        <v>30</v>
      </c>
      <c r="G10" s="845">
        <f t="shared" si="1"/>
        <v>1</v>
      </c>
      <c r="H10" s="845">
        <f t="shared" si="1"/>
        <v>7</v>
      </c>
      <c r="I10" s="845">
        <f t="shared" si="1"/>
        <v>31</v>
      </c>
      <c r="J10" s="845">
        <f t="shared" si="1"/>
        <v>0</v>
      </c>
      <c r="K10" s="502">
        <f t="shared" si="1"/>
        <v>372</v>
      </c>
      <c r="L10" s="1410">
        <f t="shared" si="1"/>
        <v>3006</v>
      </c>
      <c r="M10" s="1082">
        <f t="shared" si="1"/>
        <v>977</v>
      </c>
      <c r="N10" s="845">
        <f t="shared" si="1"/>
        <v>44</v>
      </c>
      <c r="O10" s="845">
        <f t="shared" si="1"/>
        <v>3</v>
      </c>
      <c r="P10" s="845">
        <f t="shared" si="1"/>
        <v>8</v>
      </c>
      <c r="Q10" s="845">
        <f t="shared" si="1"/>
        <v>39</v>
      </c>
      <c r="R10" s="845">
        <f t="shared" si="1"/>
        <v>0</v>
      </c>
      <c r="S10" s="802">
        <f t="shared" si="1"/>
        <v>1935</v>
      </c>
      <c r="T10" s="312"/>
      <c r="U10" s="312"/>
    </row>
    <row r="11" spans="1:21" s="108" customFormat="1" ht="18.399999999999999" customHeight="1">
      <c r="A11" s="75"/>
      <c r="B11" s="278" t="s">
        <v>2089</v>
      </c>
      <c r="C11" s="278"/>
      <c r="D11" s="1410">
        <v>0</v>
      </c>
      <c r="E11" s="1082">
        <v>0</v>
      </c>
      <c r="F11" s="845">
        <v>0</v>
      </c>
      <c r="G11" s="845">
        <v>0</v>
      </c>
      <c r="H11" s="845">
        <v>0</v>
      </c>
      <c r="I11" s="845">
        <v>0</v>
      </c>
      <c r="J11" s="845">
        <v>0</v>
      </c>
      <c r="K11" s="502">
        <v>0</v>
      </c>
      <c r="L11" s="1410">
        <v>0</v>
      </c>
      <c r="M11" s="1082">
        <v>0</v>
      </c>
      <c r="N11" s="845">
        <v>0</v>
      </c>
      <c r="O11" s="845">
        <v>0</v>
      </c>
      <c r="P11" s="845">
        <v>0</v>
      </c>
      <c r="Q11" s="845">
        <v>0</v>
      </c>
      <c r="R11" s="845">
        <v>0</v>
      </c>
      <c r="S11" s="802">
        <v>0</v>
      </c>
      <c r="T11" s="312"/>
      <c r="U11" s="312"/>
    </row>
    <row r="12" spans="1:21" s="108" customFormat="1" ht="18.399999999999999" customHeight="1">
      <c r="A12" s="98"/>
      <c r="B12" s="274" t="s">
        <v>2091</v>
      </c>
      <c r="C12" s="274"/>
      <c r="D12" s="1413">
        <f t="shared" ref="D12:D37" si="2">SUM(E12:K12)</f>
        <v>509</v>
      </c>
      <c r="E12" s="1090">
        <f t="shared" ref="E12:K12" si="3">SUM(E14:E23)</f>
        <v>170</v>
      </c>
      <c r="F12" s="854">
        <f t="shared" si="3"/>
        <v>21</v>
      </c>
      <c r="G12" s="854">
        <f t="shared" si="3"/>
        <v>1</v>
      </c>
      <c r="H12" s="854">
        <f t="shared" si="3"/>
        <v>4</v>
      </c>
      <c r="I12" s="854">
        <f t="shared" si="3"/>
        <v>23</v>
      </c>
      <c r="J12" s="854">
        <f t="shared" si="3"/>
        <v>0</v>
      </c>
      <c r="K12" s="399">
        <f t="shared" si="3"/>
        <v>290</v>
      </c>
      <c r="L12" s="1413">
        <f t="shared" ref="L12:L37" si="4">SUM(M12:S12)</f>
        <v>2290</v>
      </c>
      <c r="M12" s="1090">
        <f t="shared" ref="M12:S12" si="5">SUM(M14:M23)</f>
        <v>672</v>
      </c>
      <c r="N12" s="854">
        <f t="shared" si="5"/>
        <v>30</v>
      </c>
      <c r="O12" s="854">
        <f t="shared" si="5"/>
        <v>3</v>
      </c>
      <c r="P12" s="854">
        <f t="shared" si="5"/>
        <v>5</v>
      </c>
      <c r="Q12" s="854">
        <f t="shared" si="5"/>
        <v>29</v>
      </c>
      <c r="R12" s="854">
        <f t="shared" si="5"/>
        <v>0</v>
      </c>
      <c r="S12" s="836">
        <f t="shared" si="5"/>
        <v>1551</v>
      </c>
      <c r="T12" s="312"/>
      <c r="U12" s="312"/>
    </row>
    <row r="13" spans="1:21" s="108" customFormat="1" ht="18.399999999999999" customHeight="1">
      <c r="A13" s="75"/>
      <c r="B13" s="278" t="s">
        <v>896</v>
      </c>
      <c r="C13" s="278"/>
      <c r="D13" s="1415">
        <f t="shared" si="2"/>
        <v>178</v>
      </c>
      <c r="E13" s="1387">
        <f t="shared" ref="E13:K13" si="6">SUM(E24:E31)</f>
        <v>76</v>
      </c>
      <c r="F13" s="847">
        <f t="shared" si="6"/>
        <v>9</v>
      </c>
      <c r="G13" s="847">
        <f t="shared" si="6"/>
        <v>0</v>
      </c>
      <c r="H13" s="847">
        <f t="shared" si="6"/>
        <v>3</v>
      </c>
      <c r="I13" s="847">
        <f t="shared" si="6"/>
        <v>8</v>
      </c>
      <c r="J13" s="847">
        <f t="shared" si="6"/>
        <v>0</v>
      </c>
      <c r="K13" s="785">
        <f t="shared" si="6"/>
        <v>82</v>
      </c>
      <c r="L13" s="1415">
        <f t="shared" si="4"/>
        <v>716</v>
      </c>
      <c r="M13" s="1387">
        <f t="shared" ref="M13:S13" si="7">SUM(M24:M31)</f>
        <v>305</v>
      </c>
      <c r="N13" s="847">
        <f t="shared" si="7"/>
        <v>14</v>
      </c>
      <c r="O13" s="847">
        <f t="shared" si="7"/>
        <v>0</v>
      </c>
      <c r="P13" s="847">
        <f t="shared" si="7"/>
        <v>3</v>
      </c>
      <c r="Q13" s="847">
        <f t="shared" si="7"/>
        <v>10</v>
      </c>
      <c r="R13" s="847">
        <f t="shared" si="7"/>
        <v>0</v>
      </c>
      <c r="S13" s="839">
        <f t="shared" si="7"/>
        <v>384</v>
      </c>
      <c r="T13" s="312"/>
      <c r="U13" s="312"/>
    </row>
    <row r="14" spans="1:21" s="108" customFormat="1" ht="18.399999999999999" customHeight="1">
      <c r="A14" s="98"/>
      <c r="B14" s="274" t="s">
        <v>2093</v>
      </c>
      <c r="C14" s="274"/>
      <c r="D14" s="1410">
        <f t="shared" si="2"/>
        <v>132</v>
      </c>
      <c r="E14" s="1082">
        <v>44</v>
      </c>
      <c r="F14" s="845">
        <v>9</v>
      </c>
      <c r="G14" s="845">
        <v>0</v>
      </c>
      <c r="H14" s="845">
        <v>2</v>
      </c>
      <c r="I14" s="845">
        <v>8</v>
      </c>
      <c r="J14" s="845">
        <v>0</v>
      </c>
      <c r="K14" s="502">
        <v>69</v>
      </c>
      <c r="L14" s="1410">
        <f t="shared" si="4"/>
        <v>554</v>
      </c>
      <c r="M14" s="1082">
        <v>153</v>
      </c>
      <c r="N14" s="845">
        <v>12</v>
      </c>
      <c r="O14" s="845">
        <v>0</v>
      </c>
      <c r="P14" s="845">
        <v>2</v>
      </c>
      <c r="Q14" s="845">
        <v>9</v>
      </c>
      <c r="R14" s="845">
        <v>0</v>
      </c>
      <c r="S14" s="802">
        <v>378</v>
      </c>
      <c r="T14" s="312"/>
      <c r="U14" s="312"/>
    </row>
    <row r="15" spans="1:21" s="108" customFormat="1" ht="18.399999999999999" customHeight="1">
      <c r="A15" s="98"/>
      <c r="B15" s="274" t="s">
        <v>867</v>
      </c>
      <c r="C15" s="274"/>
      <c r="D15" s="1410">
        <f t="shared" si="2"/>
        <v>116</v>
      </c>
      <c r="E15" s="1082">
        <v>33</v>
      </c>
      <c r="F15" s="845">
        <v>3</v>
      </c>
      <c r="G15" s="845">
        <v>1</v>
      </c>
      <c r="H15" s="845">
        <v>1</v>
      </c>
      <c r="I15" s="845">
        <v>7</v>
      </c>
      <c r="J15" s="845">
        <v>0</v>
      </c>
      <c r="K15" s="502">
        <v>71</v>
      </c>
      <c r="L15" s="1410">
        <f t="shared" si="4"/>
        <v>570</v>
      </c>
      <c r="M15" s="1082">
        <v>146</v>
      </c>
      <c r="N15" s="845">
        <v>4</v>
      </c>
      <c r="O15" s="845">
        <v>3</v>
      </c>
      <c r="P15" s="845">
        <v>1</v>
      </c>
      <c r="Q15" s="845">
        <v>9</v>
      </c>
      <c r="R15" s="845">
        <v>0</v>
      </c>
      <c r="S15" s="802">
        <v>407</v>
      </c>
      <c r="T15" s="312"/>
      <c r="U15" s="312"/>
    </row>
    <row r="16" spans="1:21" s="108" customFormat="1" ht="18.399999999999999" customHeight="1">
      <c r="A16" s="98"/>
      <c r="B16" s="274" t="s">
        <v>2095</v>
      </c>
      <c r="C16" s="274"/>
      <c r="D16" s="1410">
        <f t="shared" si="2"/>
        <v>90</v>
      </c>
      <c r="E16" s="1082">
        <v>29</v>
      </c>
      <c r="F16" s="845">
        <v>2</v>
      </c>
      <c r="G16" s="845">
        <v>0</v>
      </c>
      <c r="H16" s="845">
        <v>0</v>
      </c>
      <c r="I16" s="845">
        <v>3</v>
      </c>
      <c r="J16" s="845">
        <v>0</v>
      </c>
      <c r="K16" s="502">
        <v>56</v>
      </c>
      <c r="L16" s="1410">
        <f t="shared" si="4"/>
        <v>416</v>
      </c>
      <c r="M16" s="1082">
        <v>104</v>
      </c>
      <c r="N16" s="845">
        <v>6</v>
      </c>
      <c r="O16" s="845">
        <v>0</v>
      </c>
      <c r="P16" s="845">
        <v>0</v>
      </c>
      <c r="Q16" s="845">
        <v>6</v>
      </c>
      <c r="R16" s="845">
        <v>0</v>
      </c>
      <c r="S16" s="802">
        <v>300</v>
      </c>
      <c r="T16" s="312"/>
      <c r="U16" s="312"/>
    </row>
    <row r="17" spans="1:21" s="108" customFormat="1" ht="18.399999999999999" customHeight="1">
      <c r="A17" s="98"/>
      <c r="B17" s="274" t="s">
        <v>456</v>
      </c>
      <c r="C17" s="274"/>
      <c r="D17" s="1410">
        <f t="shared" si="2"/>
        <v>13</v>
      </c>
      <c r="E17" s="1082">
        <v>6</v>
      </c>
      <c r="F17" s="845">
        <v>1</v>
      </c>
      <c r="G17" s="845">
        <v>0</v>
      </c>
      <c r="H17" s="845">
        <v>0</v>
      </c>
      <c r="I17" s="845">
        <v>0</v>
      </c>
      <c r="J17" s="845">
        <v>0</v>
      </c>
      <c r="K17" s="502">
        <v>6</v>
      </c>
      <c r="L17" s="1410">
        <f t="shared" si="4"/>
        <v>57</v>
      </c>
      <c r="M17" s="1082">
        <v>26</v>
      </c>
      <c r="N17" s="845">
        <v>1</v>
      </c>
      <c r="O17" s="845">
        <v>0</v>
      </c>
      <c r="P17" s="845">
        <v>0</v>
      </c>
      <c r="Q17" s="845">
        <v>0</v>
      </c>
      <c r="R17" s="845">
        <v>0</v>
      </c>
      <c r="S17" s="802">
        <v>30</v>
      </c>
      <c r="T17" s="312"/>
      <c r="U17" s="312"/>
    </row>
    <row r="18" spans="1:21" s="108" customFormat="1" ht="18.399999999999999" customHeight="1">
      <c r="A18" s="98"/>
      <c r="B18" s="274" t="s">
        <v>2951</v>
      </c>
      <c r="C18" s="274"/>
      <c r="D18" s="1410">
        <f t="shared" si="2"/>
        <v>28</v>
      </c>
      <c r="E18" s="1082">
        <v>11</v>
      </c>
      <c r="F18" s="845">
        <v>1</v>
      </c>
      <c r="G18" s="845">
        <v>0</v>
      </c>
      <c r="H18" s="845">
        <v>0</v>
      </c>
      <c r="I18" s="845">
        <v>1</v>
      </c>
      <c r="J18" s="845">
        <v>0</v>
      </c>
      <c r="K18" s="502">
        <v>15</v>
      </c>
      <c r="L18" s="1410">
        <f t="shared" si="4"/>
        <v>112</v>
      </c>
      <c r="M18" s="1082">
        <v>38</v>
      </c>
      <c r="N18" s="845">
        <v>1</v>
      </c>
      <c r="O18" s="845">
        <v>0</v>
      </c>
      <c r="P18" s="845">
        <v>0</v>
      </c>
      <c r="Q18" s="845">
        <v>1</v>
      </c>
      <c r="R18" s="845">
        <v>0</v>
      </c>
      <c r="S18" s="802">
        <v>72</v>
      </c>
      <c r="T18" s="312"/>
      <c r="U18" s="312"/>
    </row>
    <row r="19" spans="1:21" s="108" customFormat="1" ht="18.399999999999999" customHeight="1">
      <c r="A19" s="98"/>
      <c r="B19" s="274" t="s">
        <v>2954</v>
      </c>
      <c r="C19" s="274"/>
      <c r="D19" s="1410">
        <f t="shared" si="2"/>
        <v>41</v>
      </c>
      <c r="E19" s="1082">
        <v>11</v>
      </c>
      <c r="F19" s="845">
        <v>1</v>
      </c>
      <c r="G19" s="845">
        <v>0</v>
      </c>
      <c r="H19" s="845">
        <v>1</v>
      </c>
      <c r="I19" s="845">
        <v>2</v>
      </c>
      <c r="J19" s="845">
        <v>0</v>
      </c>
      <c r="K19" s="502">
        <v>26</v>
      </c>
      <c r="L19" s="1410">
        <f t="shared" si="4"/>
        <v>200</v>
      </c>
      <c r="M19" s="1082">
        <v>53</v>
      </c>
      <c r="N19" s="845">
        <v>1</v>
      </c>
      <c r="O19" s="845">
        <v>0</v>
      </c>
      <c r="P19" s="845">
        <v>2</v>
      </c>
      <c r="Q19" s="845">
        <v>2</v>
      </c>
      <c r="R19" s="845">
        <v>0</v>
      </c>
      <c r="S19" s="802">
        <v>142</v>
      </c>
      <c r="T19" s="312"/>
      <c r="U19" s="312"/>
    </row>
    <row r="20" spans="1:21" s="108" customFormat="1" ht="18.399999999999999" customHeight="1">
      <c r="A20" s="98"/>
      <c r="B20" s="274" t="s">
        <v>2714</v>
      </c>
      <c r="C20" s="274"/>
      <c r="D20" s="1410">
        <f t="shared" si="2"/>
        <v>19</v>
      </c>
      <c r="E20" s="1082">
        <v>7</v>
      </c>
      <c r="F20" s="845">
        <v>0</v>
      </c>
      <c r="G20" s="845">
        <v>0</v>
      </c>
      <c r="H20" s="845">
        <v>0</v>
      </c>
      <c r="I20" s="845">
        <v>0</v>
      </c>
      <c r="J20" s="845">
        <v>0</v>
      </c>
      <c r="K20" s="502">
        <v>12</v>
      </c>
      <c r="L20" s="1410">
        <f t="shared" si="4"/>
        <v>100</v>
      </c>
      <c r="M20" s="1082">
        <v>39</v>
      </c>
      <c r="N20" s="845">
        <v>0</v>
      </c>
      <c r="O20" s="845">
        <v>0</v>
      </c>
      <c r="P20" s="845">
        <v>0</v>
      </c>
      <c r="Q20" s="845">
        <v>0</v>
      </c>
      <c r="R20" s="845">
        <v>0</v>
      </c>
      <c r="S20" s="802">
        <v>61</v>
      </c>
      <c r="T20" s="312"/>
      <c r="U20" s="312"/>
    </row>
    <row r="21" spans="1:21" s="108" customFormat="1" ht="18.399999999999999" customHeight="1">
      <c r="A21" s="98"/>
      <c r="B21" s="274" t="s">
        <v>1203</v>
      </c>
      <c r="C21" s="274"/>
      <c r="D21" s="1410">
        <f t="shared" si="2"/>
        <v>32</v>
      </c>
      <c r="E21" s="1082">
        <v>14</v>
      </c>
      <c r="F21" s="845">
        <v>2</v>
      </c>
      <c r="G21" s="845">
        <v>0</v>
      </c>
      <c r="H21" s="845">
        <v>0</v>
      </c>
      <c r="I21" s="845">
        <v>1</v>
      </c>
      <c r="J21" s="845">
        <v>0</v>
      </c>
      <c r="K21" s="502">
        <v>15</v>
      </c>
      <c r="L21" s="1410">
        <f t="shared" si="4"/>
        <v>134</v>
      </c>
      <c r="M21" s="1082">
        <v>57</v>
      </c>
      <c r="N21" s="845">
        <v>3</v>
      </c>
      <c r="O21" s="845">
        <v>0</v>
      </c>
      <c r="P21" s="845">
        <v>0</v>
      </c>
      <c r="Q21" s="845">
        <v>1</v>
      </c>
      <c r="R21" s="845">
        <v>0</v>
      </c>
      <c r="S21" s="802">
        <v>73</v>
      </c>
      <c r="T21" s="312"/>
      <c r="U21" s="312"/>
    </row>
    <row r="22" spans="1:21" s="108" customFormat="1" ht="18.399999999999999" customHeight="1">
      <c r="A22" s="98"/>
      <c r="B22" s="274" t="s">
        <v>1551</v>
      </c>
      <c r="C22" s="274"/>
      <c r="D22" s="1410">
        <f t="shared" si="2"/>
        <v>19</v>
      </c>
      <c r="E22" s="1082">
        <v>7</v>
      </c>
      <c r="F22" s="845">
        <v>1</v>
      </c>
      <c r="G22" s="845">
        <v>0</v>
      </c>
      <c r="H22" s="845">
        <v>0</v>
      </c>
      <c r="I22" s="845">
        <v>1</v>
      </c>
      <c r="J22" s="845">
        <v>0</v>
      </c>
      <c r="K22" s="502">
        <v>10</v>
      </c>
      <c r="L22" s="1410">
        <f t="shared" si="4"/>
        <v>64</v>
      </c>
      <c r="M22" s="1082">
        <v>20</v>
      </c>
      <c r="N22" s="845">
        <v>1</v>
      </c>
      <c r="O22" s="845">
        <v>0</v>
      </c>
      <c r="P22" s="845">
        <v>0</v>
      </c>
      <c r="Q22" s="845">
        <v>1</v>
      </c>
      <c r="R22" s="845">
        <v>0</v>
      </c>
      <c r="S22" s="802">
        <v>42</v>
      </c>
      <c r="T22" s="312"/>
      <c r="U22" s="312"/>
    </row>
    <row r="23" spans="1:21" s="108" customFormat="1" ht="18.399999999999999" customHeight="1">
      <c r="A23" s="75"/>
      <c r="B23" s="278" t="s">
        <v>1624</v>
      </c>
      <c r="C23" s="278"/>
      <c r="D23" s="1415">
        <f t="shared" si="2"/>
        <v>19</v>
      </c>
      <c r="E23" s="1387">
        <v>8</v>
      </c>
      <c r="F23" s="847">
        <v>1</v>
      </c>
      <c r="G23" s="847">
        <v>0</v>
      </c>
      <c r="H23" s="847">
        <v>0</v>
      </c>
      <c r="I23" s="847">
        <v>0</v>
      </c>
      <c r="J23" s="847">
        <v>0</v>
      </c>
      <c r="K23" s="785">
        <v>10</v>
      </c>
      <c r="L23" s="1415">
        <f t="shared" si="4"/>
        <v>83</v>
      </c>
      <c r="M23" s="1387">
        <v>36</v>
      </c>
      <c r="N23" s="847">
        <v>1</v>
      </c>
      <c r="O23" s="847">
        <v>0</v>
      </c>
      <c r="P23" s="847">
        <v>0</v>
      </c>
      <c r="Q23" s="847">
        <v>0</v>
      </c>
      <c r="R23" s="847">
        <v>0</v>
      </c>
      <c r="S23" s="839">
        <v>46</v>
      </c>
      <c r="T23" s="312"/>
      <c r="U23" s="312"/>
    </row>
    <row r="24" spans="1:21" s="108" customFormat="1" ht="18.399999999999999" customHeight="1">
      <c r="A24" s="98"/>
      <c r="B24" s="274" t="s">
        <v>322</v>
      </c>
      <c r="C24" s="274"/>
      <c r="D24" s="1410">
        <f t="shared" si="2"/>
        <v>17</v>
      </c>
      <c r="E24" s="1082">
        <v>7</v>
      </c>
      <c r="F24" s="845">
        <v>1</v>
      </c>
      <c r="G24" s="845">
        <v>0</v>
      </c>
      <c r="H24" s="845">
        <v>0</v>
      </c>
      <c r="I24" s="845">
        <v>1</v>
      </c>
      <c r="J24" s="845">
        <v>0</v>
      </c>
      <c r="K24" s="502">
        <v>8</v>
      </c>
      <c r="L24" s="1410">
        <f t="shared" si="4"/>
        <v>45</v>
      </c>
      <c r="M24" s="1082">
        <v>19</v>
      </c>
      <c r="N24" s="845">
        <v>2</v>
      </c>
      <c r="O24" s="845">
        <v>0</v>
      </c>
      <c r="P24" s="845">
        <v>0</v>
      </c>
      <c r="Q24" s="845">
        <v>1</v>
      </c>
      <c r="R24" s="845">
        <v>0</v>
      </c>
      <c r="S24" s="802">
        <v>23</v>
      </c>
      <c r="T24" s="312"/>
      <c r="U24" s="312"/>
    </row>
    <row r="25" spans="1:21" s="108" customFormat="1" ht="18.399999999999999" customHeight="1">
      <c r="A25" s="98"/>
      <c r="B25" s="274" t="s">
        <v>1416</v>
      </c>
      <c r="C25" s="274"/>
      <c r="D25" s="1410">
        <f t="shared" si="2"/>
        <v>10</v>
      </c>
      <c r="E25" s="1082">
        <v>5</v>
      </c>
      <c r="F25" s="845">
        <v>0</v>
      </c>
      <c r="G25" s="845">
        <v>0</v>
      </c>
      <c r="H25" s="845">
        <v>0</v>
      </c>
      <c r="I25" s="845">
        <v>0</v>
      </c>
      <c r="J25" s="845">
        <v>0</v>
      </c>
      <c r="K25" s="502">
        <v>5</v>
      </c>
      <c r="L25" s="1410">
        <f t="shared" si="4"/>
        <v>27</v>
      </c>
      <c r="M25" s="1082">
        <v>10</v>
      </c>
      <c r="N25" s="845">
        <v>0</v>
      </c>
      <c r="O25" s="845">
        <v>0</v>
      </c>
      <c r="P25" s="845">
        <v>0</v>
      </c>
      <c r="Q25" s="845">
        <v>0</v>
      </c>
      <c r="R25" s="845">
        <v>0</v>
      </c>
      <c r="S25" s="802">
        <v>17</v>
      </c>
      <c r="T25" s="312"/>
      <c r="U25" s="312"/>
    </row>
    <row r="26" spans="1:21" s="108" customFormat="1" ht="18.399999999999999" customHeight="1">
      <c r="A26" s="98"/>
      <c r="B26" s="274" t="s">
        <v>1025</v>
      </c>
      <c r="C26" s="274"/>
      <c r="D26" s="1410">
        <f t="shared" si="2"/>
        <v>2</v>
      </c>
      <c r="E26" s="1082">
        <v>1</v>
      </c>
      <c r="F26" s="845">
        <v>0</v>
      </c>
      <c r="G26" s="845">
        <v>0</v>
      </c>
      <c r="H26" s="845">
        <v>0</v>
      </c>
      <c r="I26" s="845">
        <v>0</v>
      </c>
      <c r="J26" s="845">
        <v>0</v>
      </c>
      <c r="K26" s="502">
        <v>1</v>
      </c>
      <c r="L26" s="1410">
        <f t="shared" si="4"/>
        <v>5</v>
      </c>
      <c r="M26" s="1082">
        <v>1</v>
      </c>
      <c r="N26" s="845">
        <v>0</v>
      </c>
      <c r="O26" s="845">
        <v>0</v>
      </c>
      <c r="P26" s="845">
        <v>0</v>
      </c>
      <c r="Q26" s="845">
        <v>0</v>
      </c>
      <c r="R26" s="845">
        <v>0</v>
      </c>
      <c r="S26" s="802">
        <v>4</v>
      </c>
      <c r="T26" s="312"/>
      <c r="U26" s="312"/>
    </row>
    <row r="27" spans="1:21" s="108" customFormat="1" ht="18.399999999999999" customHeight="1">
      <c r="A27" s="98"/>
      <c r="B27" s="274" t="s">
        <v>1395</v>
      </c>
      <c r="C27" s="274"/>
      <c r="D27" s="1410">
        <f t="shared" si="2"/>
        <v>16</v>
      </c>
      <c r="E27" s="1082">
        <v>5</v>
      </c>
      <c r="F27" s="845">
        <v>2</v>
      </c>
      <c r="G27" s="845">
        <v>0</v>
      </c>
      <c r="H27" s="845">
        <v>1</v>
      </c>
      <c r="I27" s="845">
        <v>1</v>
      </c>
      <c r="J27" s="845">
        <v>0</v>
      </c>
      <c r="K27" s="502">
        <v>7</v>
      </c>
      <c r="L27" s="1410">
        <f t="shared" si="4"/>
        <v>59</v>
      </c>
      <c r="M27" s="1082">
        <v>24</v>
      </c>
      <c r="N27" s="845">
        <v>3</v>
      </c>
      <c r="O27" s="845">
        <v>0</v>
      </c>
      <c r="P27" s="845">
        <v>1</v>
      </c>
      <c r="Q27" s="845">
        <v>1</v>
      </c>
      <c r="R27" s="845">
        <v>0</v>
      </c>
      <c r="S27" s="802">
        <v>30</v>
      </c>
      <c r="T27" s="312"/>
      <c r="U27" s="312"/>
    </row>
    <row r="28" spans="1:21" s="108" customFormat="1" ht="18.399999999999999" customHeight="1">
      <c r="A28" s="98"/>
      <c r="B28" s="274" t="s">
        <v>1579</v>
      </c>
      <c r="C28" s="274"/>
      <c r="D28" s="1410">
        <f t="shared" si="2"/>
        <v>22</v>
      </c>
      <c r="E28" s="1082">
        <v>11</v>
      </c>
      <c r="F28" s="845">
        <v>1</v>
      </c>
      <c r="G28" s="845">
        <v>0</v>
      </c>
      <c r="H28" s="845">
        <v>0</v>
      </c>
      <c r="I28" s="845">
        <v>2</v>
      </c>
      <c r="J28" s="845">
        <v>0</v>
      </c>
      <c r="K28" s="502">
        <v>8</v>
      </c>
      <c r="L28" s="1410">
        <f t="shared" si="4"/>
        <v>74</v>
      </c>
      <c r="M28" s="1082">
        <v>34</v>
      </c>
      <c r="N28" s="845">
        <v>3</v>
      </c>
      <c r="O28" s="845">
        <v>0</v>
      </c>
      <c r="P28" s="845">
        <v>0</v>
      </c>
      <c r="Q28" s="845">
        <v>3</v>
      </c>
      <c r="R28" s="845">
        <v>0</v>
      </c>
      <c r="S28" s="802">
        <v>34</v>
      </c>
      <c r="T28" s="312"/>
      <c r="U28" s="312"/>
    </row>
    <row r="29" spans="1:21" s="108" customFormat="1" ht="18.399999999999999" customHeight="1">
      <c r="A29" s="98"/>
      <c r="B29" s="274" t="s">
        <v>2955</v>
      </c>
      <c r="C29" s="274"/>
      <c r="D29" s="1410">
        <f t="shared" si="2"/>
        <v>64</v>
      </c>
      <c r="E29" s="1082">
        <v>27</v>
      </c>
      <c r="F29" s="845">
        <v>3</v>
      </c>
      <c r="G29" s="845">
        <v>0</v>
      </c>
      <c r="H29" s="845">
        <v>1</v>
      </c>
      <c r="I29" s="845">
        <v>4</v>
      </c>
      <c r="J29" s="845">
        <v>0</v>
      </c>
      <c r="K29" s="502">
        <v>29</v>
      </c>
      <c r="L29" s="1410">
        <f t="shared" si="4"/>
        <v>312</v>
      </c>
      <c r="M29" s="1082">
        <v>139</v>
      </c>
      <c r="N29" s="845">
        <v>3</v>
      </c>
      <c r="O29" s="845">
        <v>0</v>
      </c>
      <c r="P29" s="845">
        <v>1</v>
      </c>
      <c r="Q29" s="845">
        <v>5</v>
      </c>
      <c r="R29" s="845">
        <v>0</v>
      </c>
      <c r="S29" s="802">
        <v>164</v>
      </c>
      <c r="T29" s="312"/>
      <c r="U29" s="312"/>
    </row>
    <row r="30" spans="1:21" s="108" customFormat="1" ht="18.399999999999999" customHeight="1">
      <c r="A30" s="98"/>
      <c r="B30" s="274" t="s">
        <v>2956</v>
      </c>
      <c r="C30" s="274"/>
      <c r="D30" s="1410">
        <f t="shared" si="2"/>
        <v>11</v>
      </c>
      <c r="E30" s="1082">
        <v>6</v>
      </c>
      <c r="F30" s="845">
        <v>0</v>
      </c>
      <c r="G30" s="845">
        <v>0</v>
      </c>
      <c r="H30" s="845">
        <v>0</v>
      </c>
      <c r="I30" s="845">
        <v>0</v>
      </c>
      <c r="J30" s="845">
        <v>0</v>
      </c>
      <c r="K30" s="502">
        <v>5</v>
      </c>
      <c r="L30" s="1410">
        <f t="shared" si="4"/>
        <v>40</v>
      </c>
      <c r="M30" s="1082">
        <v>23</v>
      </c>
      <c r="N30" s="845">
        <v>0</v>
      </c>
      <c r="O30" s="845">
        <v>0</v>
      </c>
      <c r="P30" s="845">
        <v>0</v>
      </c>
      <c r="Q30" s="845">
        <v>0</v>
      </c>
      <c r="R30" s="845">
        <v>0</v>
      </c>
      <c r="S30" s="802">
        <v>17</v>
      </c>
      <c r="T30" s="312"/>
      <c r="U30" s="312"/>
    </row>
    <row r="31" spans="1:21" s="108" customFormat="1" ht="18.399999999999999" customHeight="1">
      <c r="A31" s="75"/>
      <c r="B31" s="278" t="s">
        <v>2957</v>
      </c>
      <c r="C31" s="278"/>
      <c r="D31" s="1410">
        <f t="shared" si="2"/>
        <v>36</v>
      </c>
      <c r="E31" s="1082">
        <v>14</v>
      </c>
      <c r="F31" s="845">
        <v>2</v>
      </c>
      <c r="G31" s="845">
        <v>0</v>
      </c>
      <c r="H31" s="845">
        <v>1</v>
      </c>
      <c r="I31" s="845">
        <v>0</v>
      </c>
      <c r="J31" s="845">
        <v>0</v>
      </c>
      <c r="K31" s="502">
        <v>19</v>
      </c>
      <c r="L31" s="1410">
        <f t="shared" si="4"/>
        <v>154</v>
      </c>
      <c r="M31" s="1082">
        <v>55</v>
      </c>
      <c r="N31" s="845">
        <v>3</v>
      </c>
      <c r="O31" s="845">
        <v>0</v>
      </c>
      <c r="P31" s="845">
        <v>1</v>
      </c>
      <c r="Q31" s="845">
        <v>0</v>
      </c>
      <c r="R31" s="845">
        <v>0</v>
      </c>
      <c r="S31" s="802">
        <v>95</v>
      </c>
      <c r="T31" s="312"/>
      <c r="U31" s="312"/>
    </row>
    <row r="32" spans="1:21" s="108" customFormat="1" ht="18.399999999999999" customHeight="1">
      <c r="A32" s="4386" t="s">
        <v>1596</v>
      </c>
      <c r="B32" s="3962" t="s">
        <v>2959</v>
      </c>
      <c r="C32" s="3963"/>
      <c r="D32" s="1413">
        <f t="shared" si="2"/>
        <v>149</v>
      </c>
      <c r="E32" s="1090">
        <v>51</v>
      </c>
      <c r="F32" s="854">
        <v>10</v>
      </c>
      <c r="G32" s="854">
        <v>0</v>
      </c>
      <c r="H32" s="854">
        <v>2</v>
      </c>
      <c r="I32" s="854">
        <v>9</v>
      </c>
      <c r="J32" s="854">
        <v>0</v>
      </c>
      <c r="K32" s="399">
        <v>77</v>
      </c>
      <c r="L32" s="1413">
        <f t="shared" si="4"/>
        <v>599</v>
      </c>
      <c r="M32" s="1090">
        <v>172</v>
      </c>
      <c r="N32" s="854">
        <v>14</v>
      </c>
      <c r="O32" s="854">
        <v>0</v>
      </c>
      <c r="P32" s="854">
        <v>2</v>
      </c>
      <c r="Q32" s="854">
        <v>10</v>
      </c>
      <c r="R32" s="854">
        <v>0</v>
      </c>
      <c r="S32" s="836">
        <v>401</v>
      </c>
      <c r="T32" s="312"/>
      <c r="U32" s="312"/>
    </row>
    <row r="33" spans="1:21" s="108" customFormat="1" ht="18.399999999999999" customHeight="1">
      <c r="A33" s="4387"/>
      <c r="B33" s="4242" t="s">
        <v>2960</v>
      </c>
      <c r="C33" s="3444"/>
      <c r="D33" s="1410">
        <f t="shared" si="2"/>
        <v>79</v>
      </c>
      <c r="E33" s="1082">
        <v>34</v>
      </c>
      <c r="F33" s="845">
        <v>3</v>
      </c>
      <c r="G33" s="845">
        <v>0</v>
      </c>
      <c r="H33" s="845">
        <v>0</v>
      </c>
      <c r="I33" s="845">
        <v>4</v>
      </c>
      <c r="J33" s="845">
        <v>0</v>
      </c>
      <c r="K33" s="502">
        <v>38</v>
      </c>
      <c r="L33" s="1410">
        <f t="shared" si="4"/>
        <v>277</v>
      </c>
      <c r="M33" s="1082">
        <v>102</v>
      </c>
      <c r="N33" s="845">
        <v>5</v>
      </c>
      <c r="O33" s="845">
        <v>0</v>
      </c>
      <c r="P33" s="845">
        <v>0</v>
      </c>
      <c r="Q33" s="845">
        <v>5</v>
      </c>
      <c r="R33" s="845">
        <v>0</v>
      </c>
      <c r="S33" s="802">
        <v>165</v>
      </c>
      <c r="T33" s="312"/>
      <c r="U33" s="312"/>
    </row>
    <row r="34" spans="1:21" s="108" customFormat="1" ht="18.399999999999999" customHeight="1">
      <c r="A34" s="4387"/>
      <c r="B34" s="4242" t="s">
        <v>2962</v>
      </c>
      <c r="C34" s="3444"/>
      <c r="D34" s="1410">
        <f t="shared" si="2"/>
        <v>166</v>
      </c>
      <c r="E34" s="1082">
        <v>53</v>
      </c>
      <c r="F34" s="845">
        <v>7</v>
      </c>
      <c r="G34" s="845">
        <v>1</v>
      </c>
      <c r="H34" s="845">
        <v>2</v>
      </c>
      <c r="I34" s="845">
        <v>8</v>
      </c>
      <c r="J34" s="845">
        <v>0</v>
      </c>
      <c r="K34" s="502">
        <v>95</v>
      </c>
      <c r="L34" s="1410">
        <f t="shared" si="4"/>
        <v>774</v>
      </c>
      <c r="M34" s="1082">
        <v>233</v>
      </c>
      <c r="N34" s="845">
        <v>9</v>
      </c>
      <c r="O34" s="845">
        <v>3</v>
      </c>
      <c r="P34" s="845">
        <v>2</v>
      </c>
      <c r="Q34" s="845">
        <v>10</v>
      </c>
      <c r="R34" s="845">
        <v>0</v>
      </c>
      <c r="S34" s="802">
        <v>517</v>
      </c>
      <c r="T34" s="312"/>
      <c r="U34" s="312"/>
    </row>
    <row r="35" spans="1:21" s="108" customFormat="1" ht="18.399999999999999" customHeight="1">
      <c r="A35" s="4387"/>
      <c r="B35" s="4242" t="s">
        <v>2964</v>
      </c>
      <c r="C35" s="3444"/>
      <c r="D35" s="1410">
        <f t="shared" si="2"/>
        <v>124</v>
      </c>
      <c r="E35" s="1082">
        <v>45</v>
      </c>
      <c r="F35" s="845">
        <v>4</v>
      </c>
      <c r="G35" s="845">
        <v>0</v>
      </c>
      <c r="H35" s="845">
        <v>2</v>
      </c>
      <c r="I35" s="845">
        <v>6</v>
      </c>
      <c r="J35" s="845">
        <v>0</v>
      </c>
      <c r="K35" s="502">
        <v>67</v>
      </c>
      <c r="L35" s="1410">
        <f t="shared" si="4"/>
        <v>612</v>
      </c>
      <c r="M35" s="1082">
        <v>231</v>
      </c>
      <c r="N35" s="845">
        <v>4</v>
      </c>
      <c r="O35" s="845">
        <v>0</v>
      </c>
      <c r="P35" s="845">
        <v>3</v>
      </c>
      <c r="Q35" s="845">
        <v>7</v>
      </c>
      <c r="R35" s="845">
        <v>0</v>
      </c>
      <c r="S35" s="802">
        <v>367</v>
      </c>
      <c r="T35" s="312"/>
      <c r="U35" s="312"/>
    </row>
    <row r="36" spans="1:21" s="108" customFormat="1" ht="18.399999999999999" customHeight="1">
      <c r="A36" s="4387"/>
      <c r="B36" s="4242" t="s">
        <v>2965</v>
      </c>
      <c r="C36" s="3444"/>
      <c r="D36" s="1410">
        <f t="shared" si="2"/>
        <v>43</v>
      </c>
      <c r="E36" s="1082">
        <v>20</v>
      </c>
      <c r="F36" s="845">
        <v>2</v>
      </c>
      <c r="G36" s="845">
        <v>0</v>
      </c>
      <c r="H36" s="845">
        <v>0</v>
      </c>
      <c r="I36" s="845">
        <v>1</v>
      </c>
      <c r="J36" s="845">
        <v>0</v>
      </c>
      <c r="K36" s="502">
        <v>20</v>
      </c>
      <c r="L36" s="1410">
        <f t="shared" si="4"/>
        <v>174</v>
      </c>
      <c r="M36" s="1082">
        <v>80</v>
      </c>
      <c r="N36" s="845">
        <v>3</v>
      </c>
      <c r="O36" s="845">
        <v>0</v>
      </c>
      <c r="P36" s="845">
        <v>0</v>
      </c>
      <c r="Q36" s="845">
        <v>1</v>
      </c>
      <c r="R36" s="845">
        <v>0</v>
      </c>
      <c r="S36" s="802">
        <v>90</v>
      </c>
      <c r="T36" s="312"/>
      <c r="U36" s="312"/>
    </row>
    <row r="37" spans="1:21" s="108" customFormat="1" ht="18.399999999999999" customHeight="1">
      <c r="A37" s="4388"/>
      <c r="B37" s="4229" t="s">
        <v>1610</v>
      </c>
      <c r="C37" s="4234"/>
      <c r="D37" s="1417">
        <f t="shared" si="2"/>
        <v>126</v>
      </c>
      <c r="E37" s="1388">
        <v>43</v>
      </c>
      <c r="F37" s="862">
        <v>4</v>
      </c>
      <c r="G37" s="862">
        <v>0</v>
      </c>
      <c r="H37" s="862">
        <v>1</v>
      </c>
      <c r="I37" s="862">
        <v>3</v>
      </c>
      <c r="J37" s="862">
        <v>0</v>
      </c>
      <c r="K37" s="508">
        <v>75</v>
      </c>
      <c r="L37" s="1417">
        <f t="shared" si="4"/>
        <v>570</v>
      </c>
      <c r="M37" s="1388">
        <v>159</v>
      </c>
      <c r="N37" s="862">
        <v>9</v>
      </c>
      <c r="O37" s="862">
        <v>0</v>
      </c>
      <c r="P37" s="862">
        <v>1</v>
      </c>
      <c r="Q37" s="862">
        <v>6</v>
      </c>
      <c r="R37" s="862">
        <v>0</v>
      </c>
      <c r="S37" s="1139">
        <v>395</v>
      </c>
      <c r="T37" s="312"/>
      <c r="U37" s="312"/>
    </row>
    <row r="38" spans="1:21" s="108" customFormat="1" ht="18.399999999999999" customHeight="1">
      <c r="A38" s="178"/>
      <c r="B38" s="273" t="s">
        <v>3059</v>
      </c>
      <c r="C38" s="273"/>
      <c r="D38" s="1410"/>
      <c r="E38" s="1082"/>
      <c r="F38" s="845"/>
      <c r="G38" s="845"/>
      <c r="H38" s="845"/>
      <c r="I38" s="845"/>
      <c r="J38" s="845"/>
      <c r="K38" s="502"/>
      <c r="L38" s="1410"/>
      <c r="M38" s="1082"/>
      <c r="N38" s="845"/>
      <c r="O38" s="845"/>
      <c r="P38" s="845"/>
      <c r="Q38" s="845"/>
      <c r="R38" s="845"/>
      <c r="S38" s="802"/>
      <c r="T38" s="312"/>
      <c r="U38" s="312"/>
    </row>
    <row r="39" spans="1:21" s="102" customFormat="1" ht="18.399999999999999" customHeight="1">
      <c r="A39" s="182"/>
      <c r="B39" s="1403" t="s">
        <v>2828</v>
      </c>
      <c r="C39" s="1403"/>
      <c r="D39" s="692">
        <f t="shared" ref="D39:S39" si="8">D40+D41</f>
        <v>302</v>
      </c>
      <c r="E39" s="1405">
        <f t="shared" si="8"/>
        <v>125</v>
      </c>
      <c r="F39" s="1406">
        <f t="shared" si="8"/>
        <v>11</v>
      </c>
      <c r="G39" s="1406">
        <f t="shared" si="8"/>
        <v>1</v>
      </c>
      <c r="H39" s="1406">
        <f t="shared" si="8"/>
        <v>2</v>
      </c>
      <c r="I39" s="1406">
        <f t="shared" si="8"/>
        <v>9</v>
      </c>
      <c r="J39" s="1406">
        <f t="shared" si="8"/>
        <v>0</v>
      </c>
      <c r="K39" s="837">
        <f t="shared" si="8"/>
        <v>154</v>
      </c>
      <c r="L39" s="692">
        <f t="shared" si="8"/>
        <v>1132</v>
      </c>
      <c r="M39" s="1405">
        <f t="shared" si="8"/>
        <v>403</v>
      </c>
      <c r="N39" s="1406">
        <f t="shared" si="8"/>
        <v>15</v>
      </c>
      <c r="O39" s="1406">
        <f t="shared" si="8"/>
        <v>3</v>
      </c>
      <c r="P39" s="1406">
        <f t="shared" si="8"/>
        <v>2</v>
      </c>
      <c r="Q39" s="1406">
        <f t="shared" si="8"/>
        <v>10</v>
      </c>
      <c r="R39" s="1406">
        <f t="shared" si="8"/>
        <v>0</v>
      </c>
      <c r="S39" s="1407">
        <f t="shared" si="8"/>
        <v>699</v>
      </c>
      <c r="T39" s="1299"/>
      <c r="U39" s="1299"/>
    </row>
    <row r="40" spans="1:21" s="108" customFormat="1" ht="18.399999999999999" customHeight="1">
      <c r="A40" s="98"/>
      <c r="B40" s="274" t="s">
        <v>2087</v>
      </c>
      <c r="C40" s="274"/>
      <c r="D40" s="1410">
        <f t="shared" ref="D40:S40" si="9">SUM(D42:D44)</f>
        <v>302</v>
      </c>
      <c r="E40" s="1082">
        <f t="shared" si="9"/>
        <v>125</v>
      </c>
      <c r="F40" s="845">
        <f t="shared" si="9"/>
        <v>11</v>
      </c>
      <c r="G40" s="845">
        <f t="shared" si="9"/>
        <v>1</v>
      </c>
      <c r="H40" s="845">
        <f t="shared" si="9"/>
        <v>2</v>
      </c>
      <c r="I40" s="845">
        <f t="shared" si="9"/>
        <v>9</v>
      </c>
      <c r="J40" s="845">
        <f t="shared" si="9"/>
        <v>0</v>
      </c>
      <c r="K40" s="502">
        <f t="shared" si="9"/>
        <v>154</v>
      </c>
      <c r="L40" s="1410">
        <f t="shared" si="9"/>
        <v>1132</v>
      </c>
      <c r="M40" s="1082">
        <f t="shared" si="9"/>
        <v>403</v>
      </c>
      <c r="N40" s="845">
        <f t="shared" si="9"/>
        <v>15</v>
      </c>
      <c r="O40" s="845">
        <f t="shared" si="9"/>
        <v>3</v>
      </c>
      <c r="P40" s="845">
        <f t="shared" si="9"/>
        <v>2</v>
      </c>
      <c r="Q40" s="845">
        <f t="shared" si="9"/>
        <v>10</v>
      </c>
      <c r="R40" s="845">
        <f t="shared" si="9"/>
        <v>0</v>
      </c>
      <c r="S40" s="802">
        <f t="shared" si="9"/>
        <v>699</v>
      </c>
      <c r="T40" s="312"/>
      <c r="U40" s="312"/>
    </row>
    <row r="41" spans="1:21" s="108" customFormat="1" ht="18.399999999999999" customHeight="1">
      <c r="A41" s="75"/>
      <c r="B41" s="278" t="s">
        <v>2089</v>
      </c>
      <c r="C41" s="278"/>
      <c r="D41" s="1410">
        <v>0</v>
      </c>
      <c r="E41" s="1082">
        <v>0</v>
      </c>
      <c r="F41" s="845">
        <v>0</v>
      </c>
      <c r="G41" s="845">
        <v>0</v>
      </c>
      <c r="H41" s="845">
        <v>0</v>
      </c>
      <c r="I41" s="845">
        <v>0</v>
      </c>
      <c r="J41" s="845">
        <v>0</v>
      </c>
      <c r="K41" s="502">
        <v>0</v>
      </c>
      <c r="L41" s="1410">
        <v>0</v>
      </c>
      <c r="M41" s="1082">
        <v>0</v>
      </c>
      <c r="N41" s="845">
        <v>0</v>
      </c>
      <c r="O41" s="845">
        <v>0</v>
      </c>
      <c r="P41" s="845">
        <v>0</v>
      </c>
      <c r="Q41" s="845">
        <v>0</v>
      </c>
      <c r="R41" s="845">
        <v>0</v>
      </c>
      <c r="S41" s="802">
        <v>0</v>
      </c>
      <c r="T41" s="312"/>
      <c r="U41" s="312"/>
    </row>
    <row r="42" spans="1:21" s="108" customFormat="1" ht="18.399999999999999" customHeight="1">
      <c r="A42" s="98"/>
      <c r="B42" s="274" t="s">
        <v>1196</v>
      </c>
      <c r="C42" s="274"/>
      <c r="D42" s="1413">
        <f t="shared" ref="D42:D68" si="10">SUM(E42:K42)</f>
        <v>0</v>
      </c>
      <c r="E42" s="1090">
        <v>0</v>
      </c>
      <c r="F42" s="854">
        <v>0</v>
      </c>
      <c r="G42" s="854">
        <v>0</v>
      </c>
      <c r="H42" s="854">
        <v>0</v>
      </c>
      <c r="I42" s="854">
        <v>0</v>
      </c>
      <c r="J42" s="854">
        <v>0</v>
      </c>
      <c r="K42" s="399">
        <v>0</v>
      </c>
      <c r="L42" s="1413">
        <f t="shared" ref="L42:L68" si="11">SUM(M42:S42)</f>
        <v>0</v>
      </c>
      <c r="M42" s="1090">
        <v>0</v>
      </c>
      <c r="N42" s="854">
        <v>0</v>
      </c>
      <c r="O42" s="854">
        <v>0</v>
      </c>
      <c r="P42" s="854">
        <v>0</v>
      </c>
      <c r="Q42" s="854">
        <v>0</v>
      </c>
      <c r="R42" s="854">
        <v>0</v>
      </c>
      <c r="S42" s="836">
        <v>0</v>
      </c>
      <c r="T42" s="312"/>
      <c r="U42" s="312"/>
    </row>
    <row r="43" spans="1:21" s="108" customFormat="1" ht="18.399999999999999" customHeight="1">
      <c r="A43" s="98"/>
      <c r="B43" s="274" t="s">
        <v>2091</v>
      </c>
      <c r="C43" s="274"/>
      <c r="D43" s="1410">
        <f t="shared" si="10"/>
        <v>215</v>
      </c>
      <c r="E43" s="1082">
        <f t="shared" ref="E43:K43" si="12">SUM(E45:E54)</f>
        <v>86</v>
      </c>
      <c r="F43" s="845">
        <f t="shared" si="12"/>
        <v>6</v>
      </c>
      <c r="G43" s="845">
        <f t="shared" si="12"/>
        <v>1</v>
      </c>
      <c r="H43" s="845">
        <f t="shared" si="12"/>
        <v>2</v>
      </c>
      <c r="I43" s="845">
        <f t="shared" si="12"/>
        <v>6</v>
      </c>
      <c r="J43" s="845">
        <f t="shared" si="12"/>
        <v>0</v>
      </c>
      <c r="K43" s="502">
        <f t="shared" si="12"/>
        <v>114</v>
      </c>
      <c r="L43" s="1410">
        <f t="shared" si="11"/>
        <v>868</v>
      </c>
      <c r="M43" s="1082">
        <f t="shared" ref="M43:S43" si="13">SUM(M45:M54)</f>
        <v>288</v>
      </c>
      <c r="N43" s="845">
        <f t="shared" si="13"/>
        <v>8</v>
      </c>
      <c r="O43" s="845">
        <f t="shared" si="13"/>
        <v>3</v>
      </c>
      <c r="P43" s="845">
        <f t="shared" si="13"/>
        <v>2</v>
      </c>
      <c r="Q43" s="845">
        <f t="shared" si="13"/>
        <v>6</v>
      </c>
      <c r="R43" s="845">
        <f t="shared" si="13"/>
        <v>0</v>
      </c>
      <c r="S43" s="802">
        <f t="shared" si="13"/>
        <v>561</v>
      </c>
      <c r="T43" s="312"/>
      <c r="U43" s="312"/>
    </row>
    <row r="44" spans="1:21" s="108" customFormat="1" ht="18.399999999999999" customHeight="1">
      <c r="A44" s="75"/>
      <c r="B44" s="278" t="s">
        <v>896</v>
      </c>
      <c r="C44" s="278"/>
      <c r="D44" s="1415">
        <f t="shared" si="10"/>
        <v>87</v>
      </c>
      <c r="E44" s="1387">
        <f t="shared" ref="E44:K44" si="14">SUM(E55:E62)</f>
        <v>39</v>
      </c>
      <c r="F44" s="847">
        <f t="shared" si="14"/>
        <v>5</v>
      </c>
      <c r="G44" s="847">
        <f t="shared" si="14"/>
        <v>0</v>
      </c>
      <c r="H44" s="847">
        <f t="shared" si="14"/>
        <v>0</v>
      </c>
      <c r="I44" s="847">
        <f t="shared" si="14"/>
        <v>3</v>
      </c>
      <c r="J44" s="847">
        <f t="shared" si="14"/>
        <v>0</v>
      </c>
      <c r="K44" s="785">
        <f t="shared" si="14"/>
        <v>40</v>
      </c>
      <c r="L44" s="1415">
        <f t="shared" si="11"/>
        <v>264</v>
      </c>
      <c r="M44" s="1387">
        <f t="shared" ref="M44:S44" si="15">SUM(M55:M62)</f>
        <v>115</v>
      </c>
      <c r="N44" s="847">
        <f t="shared" si="15"/>
        <v>7</v>
      </c>
      <c r="O44" s="847">
        <f t="shared" si="15"/>
        <v>0</v>
      </c>
      <c r="P44" s="847">
        <f t="shared" si="15"/>
        <v>0</v>
      </c>
      <c r="Q44" s="847">
        <f t="shared" si="15"/>
        <v>4</v>
      </c>
      <c r="R44" s="847">
        <f t="shared" si="15"/>
        <v>0</v>
      </c>
      <c r="S44" s="839">
        <f t="shared" si="15"/>
        <v>138</v>
      </c>
      <c r="T44" s="312"/>
      <c r="U44" s="312"/>
    </row>
    <row r="45" spans="1:21" s="108" customFormat="1" ht="18.399999999999999" customHeight="1">
      <c r="A45" s="98"/>
      <c r="B45" s="274" t="s">
        <v>2093</v>
      </c>
      <c r="C45" s="274"/>
      <c r="D45" s="1410">
        <f t="shared" si="10"/>
        <v>46</v>
      </c>
      <c r="E45" s="1082">
        <v>20</v>
      </c>
      <c r="F45" s="845">
        <v>1</v>
      </c>
      <c r="G45" s="845">
        <v>0</v>
      </c>
      <c r="H45" s="845">
        <v>1</v>
      </c>
      <c r="I45" s="845">
        <v>0</v>
      </c>
      <c r="J45" s="845">
        <v>0</v>
      </c>
      <c r="K45" s="502">
        <v>24</v>
      </c>
      <c r="L45" s="1410">
        <f t="shared" si="11"/>
        <v>206</v>
      </c>
      <c r="M45" s="1082">
        <v>75</v>
      </c>
      <c r="N45" s="845">
        <v>1</v>
      </c>
      <c r="O45" s="845">
        <v>0</v>
      </c>
      <c r="P45" s="845">
        <v>1</v>
      </c>
      <c r="Q45" s="845">
        <v>0</v>
      </c>
      <c r="R45" s="845">
        <v>0</v>
      </c>
      <c r="S45" s="802">
        <v>129</v>
      </c>
      <c r="T45" s="312"/>
      <c r="U45" s="312"/>
    </row>
    <row r="46" spans="1:21" s="108" customFormat="1" ht="18.399999999999999" customHeight="1">
      <c r="A46" s="98"/>
      <c r="B46" s="274" t="s">
        <v>867</v>
      </c>
      <c r="C46" s="274"/>
      <c r="D46" s="1410">
        <f t="shared" si="10"/>
        <v>40</v>
      </c>
      <c r="E46" s="1082">
        <v>14</v>
      </c>
      <c r="F46" s="845">
        <v>1</v>
      </c>
      <c r="G46" s="845">
        <v>1</v>
      </c>
      <c r="H46" s="845">
        <v>0</v>
      </c>
      <c r="I46" s="845">
        <v>2</v>
      </c>
      <c r="J46" s="845">
        <v>0</v>
      </c>
      <c r="K46" s="502">
        <v>22</v>
      </c>
      <c r="L46" s="1410">
        <f t="shared" si="11"/>
        <v>162</v>
      </c>
      <c r="M46" s="1082">
        <v>50</v>
      </c>
      <c r="N46" s="845">
        <v>1</v>
      </c>
      <c r="O46" s="845">
        <v>3</v>
      </c>
      <c r="P46" s="845">
        <v>0</v>
      </c>
      <c r="Q46" s="845">
        <v>2</v>
      </c>
      <c r="R46" s="845">
        <v>0</v>
      </c>
      <c r="S46" s="802">
        <v>106</v>
      </c>
      <c r="T46" s="312"/>
      <c r="U46" s="312"/>
    </row>
    <row r="47" spans="1:21" s="108" customFormat="1" ht="18.399999999999999" customHeight="1">
      <c r="A47" s="98"/>
      <c r="B47" s="274" t="s">
        <v>2095</v>
      </c>
      <c r="C47" s="274"/>
      <c r="D47" s="1410">
        <f t="shared" si="10"/>
        <v>50</v>
      </c>
      <c r="E47" s="1082">
        <v>19</v>
      </c>
      <c r="F47" s="845">
        <v>1</v>
      </c>
      <c r="G47" s="845">
        <v>0</v>
      </c>
      <c r="H47" s="845">
        <v>0</v>
      </c>
      <c r="I47" s="845">
        <v>3</v>
      </c>
      <c r="J47" s="845">
        <v>0</v>
      </c>
      <c r="K47" s="502">
        <v>27</v>
      </c>
      <c r="L47" s="1410">
        <f t="shared" si="11"/>
        <v>203</v>
      </c>
      <c r="M47" s="1082">
        <v>56</v>
      </c>
      <c r="N47" s="845">
        <v>3</v>
      </c>
      <c r="O47" s="845">
        <v>0</v>
      </c>
      <c r="P47" s="845">
        <v>0</v>
      </c>
      <c r="Q47" s="845">
        <v>3</v>
      </c>
      <c r="R47" s="845">
        <v>0</v>
      </c>
      <c r="S47" s="802">
        <v>141</v>
      </c>
      <c r="T47" s="312"/>
      <c r="U47" s="312"/>
    </row>
    <row r="48" spans="1:21" s="108" customFormat="1" ht="18.399999999999999" customHeight="1">
      <c r="A48" s="98"/>
      <c r="B48" s="274" t="s">
        <v>456</v>
      </c>
      <c r="C48" s="274"/>
      <c r="D48" s="1410">
        <f t="shared" si="10"/>
        <v>5</v>
      </c>
      <c r="E48" s="1082">
        <v>2</v>
      </c>
      <c r="F48" s="845">
        <v>1</v>
      </c>
      <c r="G48" s="845">
        <v>0</v>
      </c>
      <c r="H48" s="845">
        <v>0</v>
      </c>
      <c r="I48" s="845">
        <v>0</v>
      </c>
      <c r="J48" s="845">
        <v>0</v>
      </c>
      <c r="K48" s="502">
        <v>2</v>
      </c>
      <c r="L48" s="1410">
        <f t="shared" si="11"/>
        <v>17</v>
      </c>
      <c r="M48" s="1082">
        <v>9</v>
      </c>
      <c r="N48" s="845">
        <v>1</v>
      </c>
      <c r="O48" s="845">
        <v>0</v>
      </c>
      <c r="P48" s="845">
        <v>0</v>
      </c>
      <c r="Q48" s="845">
        <v>0</v>
      </c>
      <c r="R48" s="845">
        <v>0</v>
      </c>
      <c r="S48" s="802">
        <v>7</v>
      </c>
      <c r="T48" s="312"/>
      <c r="U48" s="312"/>
    </row>
    <row r="49" spans="1:21" s="108" customFormat="1" ht="18.399999999999999" customHeight="1">
      <c r="A49" s="98"/>
      <c r="B49" s="274" t="s">
        <v>2951</v>
      </c>
      <c r="C49" s="274"/>
      <c r="D49" s="1410">
        <f t="shared" si="10"/>
        <v>10</v>
      </c>
      <c r="E49" s="1082">
        <v>5</v>
      </c>
      <c r="F49" s="845">
        <v>0</v>
      </c>
      <c r="G49" s="845">
        <v>0</v>
      </c>
      <c r="H49" s="845">
        <v>0</v>
      </c>
      <c r="I49" s="845">
        <v>1</v>
      </c>
      <c r="J49" s="845">
        <v>0</v>
      </c>
      <c r="K49" s="502">
        <v>4</v>
      </c>
      <c r="L49" s="1410">
        <f t="shared" si="11"/>
        <v>29</v>
      </c>
      <c r="M49" s="1082">
        <v>14</v>
      </c>
      <c r="N49" s="845">
        <v>0</v>
      </c>
      <c r="O49" s="845">
        <v>0</v>
      </c>
      <c r="P49" s="845">
        <v>0</v>
      </c>
      <c r="Q49" s="845">
        <v>1</v>
      </c>
      <c r="R49" s="845">
        <v>0</v>
      </c>
      <c r="S49" s="802">
        <v>14</v>
      </c>
      <c r="T49" s="312"/>
      <c r="U49" s="312"/>
    </row>
    <row r="50" spans="1:21" s="108" customFormat="1" ht="18.399999999999999" customHeight="1">
      <c r="A50" s="98"/>
      <c r="B50" s="274" t="s">
        <v>2954</v>
      </c>
      <c r="C50" s="274"/>
      <c r="D50" s="1410">
        <f t="shared" si="10"/>
        <v>20</v>
      </c>
      <c r="E50" s="1082">
        <v>6</v>
      </c>
      <c r="F50" s="845">
        <v>0</v>
      </c>
      <c r="G50" s="845">
        <v>0</v>
      </c>
      <c r="H50" s="845">
        <v>1</v>
      </c>
      <c r="I50" s="845">
        <v>0</v>
      </c>
      <c r="J50" s="845">
        <v>0</v>
      </c>
      <c r="K50" s="502">
        <v>13</v>
      </c>
      <c r="L50" s="1410">
        <f t="shared" si="11"/>
        <v>92</v>
      </c>
      <c r="M50" s="1082">
        <v>19</v>
      </c>
      <c r="N50" s="845">
        <v>0</v>
      </c>
      <c r="O50" s="845">
        <v>0</v>
      </c>
      <c r="P50" s="845">
        <v>1</v>
      </c>
      <c r="Q50" s="845">
        <v>0</v>
      </c>
      <c r="R50" s="845">
        <v>0</v>
      </c>
      <c r="S50" s="802">
        <v>72</v>
      </c>
      <c r="T50" s="312"/>
      <c r="U50" s="312"/>
    </row>
    <row r="51" spans="1:21" s="108" customFormat="1" ht="18.399999999999999" customHeight="1">
      <c r="A51" s="98"/>
      <c r="B51" s="274" t="s">
        <v>2714</v>
      </c>
      <c r="C51" s="274"/>
      <c r="D51" s="1410">
        <f t="shared" si="10"/>
        <v>11</v>
      </c>
      <c r="E51" s="1082">
        <v>6</v>
      </c>
      <c r="F51" s="845">
        <v>0</v>
      </c>
      <c r="G51" s="845">
        <v>0</v>
      </c>
      <c r="H51" s="845">
        <v>0</v>
      </c>
      <c r="I51" s="845">
        <v>0</v>
      </c>
      <c r="J51" s="845">
        <v>0</v>
      </c>
      <c r="K51" s="502">
        <v>5</v>
      </c>
      <c r="L51" s="1410">
        <f t="shared" si="11"/>
        <v>50</v>
      </c>
      <c r="M51" s="1082">
        <v>26</v>
      </c>
      <c r="N51" s="845">
        <v>0</v>
      </c>
      <c r="O51" s="845">
        <v>0</v>
      </c>
      <c r="P51" s="845">
        <v>0</v>
      </c>
      <c r="Q51" s="845">
        <v>0</v>
      </c>
      <c r="R51" s="845">
        <v>0</v>
      </c>
      <c r="S51" s="802">
        <v>24</v>
      </c>
      <c r="T51" s="312"/>
      <c r="U51" s="312"/>
    </row>
    <row r="52" spans="1:21" s="108" customFormat="1" ht="18.399999999999999" customHeight="1">
      <c r="A52" s="98"/>
      <c r="B52" s="274" t="s">
        <v>1203</v>
      </c>
      <c r="C52" s="274"/>
      <c r="D52" s="1410">
        <f t="shared" si="10"/>
        <v>16</v>
      </c>
      <c r="E52" s="1082">
        <v>6</v>
      </c>
      <c r="F52" s="845">
        <v>1</v>
      </c>
      <c r="G52" s="845">
        <v>0</v>
      </c>
      <c r="H52" s="845">
        <v>0</v>
      </c>
      <c r="I52" s="845">
        <v>0</v>
      </c>
      <c r="J52" s="845">
        <v>0</v>
      </c>
      <c r="K52" s="502">
        <v>9</v>
      </c>
      <c r="L52" s="1410">
        <f t="shared" si="11"/>
        <v>59</v>
      </c>
      <c r="M52" s="1082">
        <v>17</v>
      </c>
      <c r="N52" s="845">
        <v>1</v>
      </c>
      <c r="O52" s="845">
        <v>0</v>
      </c>
      <c r="P52" s="845">
        <v>0</v>
      </c>
      <c r="Q52" s="845">
        <v>0</v>
      </c>
      <c r="R52" s="845">
        <v>0</v>
      </c>
      <c r="S52" s="802">
        <v>41</v>
      </c>
      <c r="T52" s="312"/>
      <c r="U52" s="312"/>
    </row>
    <row r="53" spans="1:21" s="108" customFormat="1" ht="18.399999999999999" customHeight="1">
      <c r="A53" s="98"/>
      <c r="B53" s="274" t="s">
        <v>1551</v>
      </c>
      <c r="C53" s="274"/>
      <c r="D53" s="1410">
        <f t="shared" si="10"/>
        <v>9</v>
      </c>
      <c r="E53" s="1082">
        <v>5</v>
      </c>
      <c r="F53" s="845">
        <v>0</v>
      </c>
      <c r="G53" s="845">
        <v>0</v>
      </c>
      <c r="H53" s="845">
        <v>0</v>
      </c>
      <c r="I53" s="845">
        <v>0</v>
      </c>
      <c r="J53" s="845">
        <v>0</v>
      </c>
      <c r="K53" s="502">
        <v>4</v>
      </c>
      <c r="L53" s="1410">
        <f t="shared" si="11"/>
        <v>25</v>
      </c>
      <c r="M53" s="1082">
        <v>11</v>
      </c>
      <c r="N53" s="845">
        <v>0</v>
      </c>
      <c r="O53" s="845">
        <v>0</v>
      </c>
      <c r="P53" s="845">
        <v>0</v>
      </c>
      <c r="Q53" s="845">
        <v>0</v>
      </c>
      <c r="R53" s="845">
        <v>0</v>
      </c>
      <c r="S53" s="802">
        <v>14</v>
      </c>
      <c r="T53" s="312"/>
      <c r="U53" s="312"/>
    </row>
    <row r="54" spans="1:21" s="108" customFormat="1" ht="18.399999999999999" customHeight="1">
      <c r="A54" s="75"/>
      <c r="B54" s="278" t="s">
        <v>1624</v>
      </c>
      <c r="C54" s="278"/>
      <c r="D54" s="1410">
        <f t="shared" si="10"/>
        <v>8</v>
      </c>
      <c r="E54" s="1082">
        <v>3</v>
      </c>
      <c r="F54" s="845">
        <v>1</v>
      </c>
      <c r="G54" s="845">
        <v>0</v>
      </c>
      <c r="H54" s="845">
        <v>0</v>
      </c>
      <c r="I54" s="845">
        <v>0</v>
      </c>
      <c r="J54" s="845">
        <v>0</v>
      </c>
      <c r="K54" s="502">
        <v>4</v>
      </c>
      <c r="L54" s="1410">
        <f t="shared" si="11"/>
        <v>25</v>
      </c>
      <c r="M54" s="1082">
        <v>11</v>
      </c>
      <c r="N54" s="845">
        <v>1</v>
      </c>
      <c r="O54" s="845">
        <v>0</v>
      </c>
      <c r="P54" s="845">
        <v>0</v>
      </c>
      <c r="Q54" s="845">
        <v>0</v>
      </c>
      <c r="R54" s="845">
        <v>0</v>
      </c>
      <c r="S54" s="802">
        <v>13</v>
      </c>
      <c r="T54" s="312"/>
      <c r="U54" s="312"/>
    </row>
    <row r="55" spans="1:21" s="108" customFormat="1" ht="18.399999999999999" customHeight="1">
      <c r="A55" s="98"/>
      <c r="B55" s="274" t="s">
        <v>322</v>
      </c>
      <c r="C55" s="274"/>
      <c r="D55" s="1413">
        <f t="shared" si="10"/>
        <v>7</v>
      </c>
      <c r="E55" s="1090">
        <v>3</v>
      </c>
      <c r="F55" s="854">
        <v>1</v>
      </c>
      <c r="G55" s="854">
        <v>0</v>
      </c>
      <c r="H55" s="854">
        <v>0</v>
      </c>
      <c r="I55" s="854">
        <v>0</v>
      </c>
      <c r="J55" s="854">
        <v>0</v>
      </c>
      <c r="K55" s="399">
        <v>3</v>
      </c>
      <c r="L55" s="1413">
        <f t="shared" si="11"/>
        <v>19</v>
      </c>
      <c r="M55" s="1090">
        <v>6</v>
      </c>
      <c r="N55" s="854">
        <v>2</v>
      </c>
      <c r="O55" s="854">
        <v>0</v>
      </c>
      <c r="P55" s="854">
        <v>0</v>
      </c>
      <c r="Q55" s="854">
        <v>0</v>
      </c>
      <c r="R55" s="854">
        <v>0</v>
      </c>
      <c r="S55" s="836">
        <v>11</v>
      </c>
      <c r="T55" s="312"/>
      <c r="U55" s="312"/>
    </row>
    <row r="56" spans="1:21" s="108" customFormat="1" ht="18.399999999999999" customHeight="1">
      <c r="A56" s="98"/>
      <c r="B56" s="274" t="s">
        <v>1416</v>
      </c>
      <c r="C56" s="274"/>
      <c r="D56" s="1410">
        <f t="shared" si="10"/>
        <v>5</v>
      </c>
      <c r="E56" s="1082">
        <v>3</v>
      </c>
      <c r="F56" s="845">
        <v>0</v>
      </c>
      <c r="G56" s="845">
        <v>0</v>
      </c>
      <c r="H56" s="845">
        <v>0</v>
      </c>
      <c r="I56" s="845">
        <v>0</v>
      </c>
      <c r="J56" s="845">
        <v>0</v>
      </c>
      <c r="K56" s="502">
        <v>2</v>
      </c>
      <c r="L56" s="1410">
        <f t="shared" si="11"/>
        <v>12</v>
      </c>
      <c r="M56" s="1082">
        <v>9</v>
      </c>
      <c r="N56" s="845">
        <v>0</v>
      </c>
      <c r="O56" s="845">
        <v>0</v>
      </c>
      <c r="P56" s="845">
        <v>0</v>
      </c>
      <c r="Q56" s="845">
        <v>0</v>
      </c>
      <c r="R56" s="845">
        <v>0</v>
      </c>
      <c r="S56" s="802">
        <v>3</v>
      </c>
      <c r="T56" s="312"/>
      <c r="U56" s="312"/>
    </row>
    <row r="57" spans="1:21" s="108" customFormat="1" ht="18.399999999999999" customHeight="1">
      <c r="A57" s="98"/>
      <c r="B57" s="274" t="s">
        <v>1025</v>
      </c>
      <c r="C57" s="274"/>
      <c r="D57" s="1410">
        <f t="shared" si="10"/>
        <v>0</v>
      </c>
      <c r="E57" s="1082">
        <v>0</v>
      </c>
      <c r="F57" s="845">
        <v>0</v>
      </c>
      <c r="G57" s="845">
        <v>0</v>
      </c>
      <c r="H57" s="845">
        <v>0</v>
      </c>
      <c r="I57" s="845">
        <v>0</v>
      </c>
      <c r="J57" s="845">
        <v>0</v>
      </c>
      <c r="K57" s="502">
        <v>0</v>
      </c>
      <c r="L57" s="1410">
        <f t="shared" si="11"/>
        <v>0</v>
      </c>
      <c r="M57" s="1082">
        <v>0</v>
      </c>
      <c r="N57" s="845">
        <v>0</v>
      </c>
      <c r="O57" s="845">
        <v>0</v>
      </c>
      <c r="P57" s="845">
        <v>0</v>
      </c>
      <c r="Q57" s="845">
        <v>0</v>
      </c>
      <c r="R57" s="845">
        <v>0</v>
      </c>
      <c r="S57" s="802">
        <v>0</v>
      </c>
      <c r="T57" s="312"/>
      <c r="U57" s="312"/>
    </row>
    <row r="58" spans="1:21" s="108" customFormat="1" ht="18.399999999999999" customHeight="1">
      <c r="A58" s="98"/>
      <c r="B58" s="274" t="s">
        <v>1395</v>
      </c>
      <c r="C58" s="274"/>
      <c r="D58" s="1410">
        <f t="shared" si="10"/>
        <v>8</v>
      </c>
      <c r="E58" s="1082">
        <v>4</v>
      </c>
      <c r="F58" s="845">
        <v>1</v>
      </c>
      <c r="G58" s="845">
        <v>0</v>
      </c>
      <c r="H58" s="845">
        <v>0</v>
      </c>
      <c r="I58" s="845">
        <v>0</v>
      </c>
      <c r="J58" s="845">
        <v>0</v>
      </c>
      <c r="K58" s="502">
        <v>3</v>
      </c>
      <c r="L58" s="1410">
        <f t="shared" si="11"/>
        <v>18</v>
      </c>
      <c r="M58" s="1082">
        <v>10</v>
      </c>
      <c r="N58" s="845">
        <v>1</v>
      </c>
      <c r="O58" s="845">
        <v>0</v>
      </c>
      <c r="P58" s="845">
        <v>0</v>
      </c>
      <c r="Q58" s="845">
        <v>0</v>
      </c>
      <c r="R58" s="845">
        <v>0</v>
      </c>
      <c r="S58" s="802">
        <v>7</v>
      </c>
      <c r="T58" s="312"/>
      <c r="U58" s="312"/>
    </row>
    <row r="59" spans="1:21" s="108" customFormat="1" ht="18.399999999999999" customHeight="1">
      <c r="A59" s="98"/>
      <c r="B59" s="274" t="s">
        <v>1579</v>
      </c>
      <c r="C59" s="274"/>
      <c r="D59" s="1410">
        <f t="shared" si="10"/>
        <v>8</v>
      </c>
      <c r="E59" s="1082">
        <v>3</v>
      </c>
      <c r="F59" s="845">
        <v>0</v>
      </c>
      <c r="G59" s="845">
        <v>0</v>
      </c>
      <c r="H59" s="845">
        <v>0</v>
      </c>
      <c r="I59" s="845">
        <v>1</v>
      </c>
      <c r="J59" s="845">
        <v>0</v>
      </c>
      <c r="K59" s="502">
        <v>4</v>
      </c>
      <c r="L59" s="1410">
        <f t="shared" si="11"/>
        <v>20</v>
      </c>
      <c r="M59" s="1082">
        <v>9</v>
      </c>
      <c r="N59" s="845">
        <v>0</v>
      </c>
      <c r="O59" s="845">
        <v>0</v>
      </c>
      <c r="P59" s="845">
        <v>0</v>
      </c>
      <c r="Q59" s="845">
        <v>2</v>
      </c>
      <c r="R59" s="845">
        <v>0</v>
      </c>
      <c r="S59" s="802">
        <v>9</v>
      </c>
      <c r="T59" s="312"/>
      <c r="U59" s="312"/>
    </row>
    <row r="60" spans="1:21" s="108" customFormat="1" ht="18.399999999999999" customHeight="1">
      <c r="A60" s="98"/>
      <c r="B60" s="274" t="s">
        <v>2955</v>
      </c>
      <c r="C60" s="274"/>
      <c r="D60" s="1410">
        <f t="shared" si="10"/>
        <v>30</v>
      </c>
      <c r="E60" s="1082">
        <v>14</v>
      </c>
      <c r="F60" s="845">
        <v>2</v>
      </c>
      <c r="G60" s="845">
        <v>0</v>
      </c>
      <c r="H60" s="845">
        <v>0</v>
      </c>
      <c r="I60" s="845">
        <v>0</v>
      </c>
      <c r="J60" s="845">
        <v>0</v>
      </c>
      <c r="K60" s="502">
        <v>14</v>
      </c>
      <c r="L60" s="1410">
        <f t="shared" si="11"/>
        <v>109</v>
      </c>
      <c r="M60" s="1082">
        <v>50</v>
      </c>
      <c r="N60" s="845">
        <v>3</v>
      </c>
      <c r="O60" s="845">
        <v>0</v>
      </c>
      <c r="P60" s="845">
        <v>0</v>
      </c>
      <c r="Q60" s="845">
        <v>0</v>
      </c>
      <c r="R60" s="845">
        <v>0</v>
      </c>
      <c r="S60" s="802">
        <v>56</v>
      </c>
      <c r="T60" s="312"/>
      <c r="U60" s="312"/>
    </row>
    <row r="61" spans="1:21" s="108" customFormat="1" ht="18.399999999999999" customHeight="1">
      <c r="A61" s="98"/>
      <c r="B61" s="274" t="s">
        <v>2956</v>
      </c>
      <c r="C61" s="274"/>
      <c r="D61" s="1410">
        <f t="shared" si="10"/>
        <v>6</v>
      </c>
      <c r="E61" s="1082">
        <v>2</v>
      </c>
      <c r="F61" s="845">
        <v>1</v>
      </c>
      <c r="G61" s="845">
        <v>0</v>
      </c>
      <c r="H61" s="845">
        <v>0</v>
      </c>
      <c r="I61" s="845">
        <v>0</v>
      </c>
      <c r="J61" s="845">
        <v>0</v>
      </c>
      <c r="K61" s="502">
        <v>3</v>
      </c>
      <c r="L61" s="1410">
        <f t="shared" si="11"/>
        <v>12</v>
      </c>
      <c r="M61" s="1082">
        <v>6</v>
      </c>
      <c r="N61" s="845">
        <v>1</v>
      </c>
      <c r="O61" s="845">
        <v>0</v>
      </c>
      <c r="P61" s="845">
        <v>0</v>
      </c>
      <c r="Q61" s="845">
        <v>0</v>
      </c>
      <c r="R61" s="845">
        <v>0</v>
      </c>
      <c r="S61" s="802">
        <v>5</v>
      </c>
      <c r="T61" s="312"/>
      <c r="U61" s="312"/>
    </row>
    <row r="62" spans="1:21" s="108" customFormat="1" ht="18.399999999999999" customHeight="1">
      <c r="A62" s="75"/>
      <c r="B62" s="278" t="s">
        <v>2957</v>
      </c>
      <c r="C62" s="278"/>
      <c r="D62" s="1415">
        <f t="shared" si="10"/>
        <v>23</v>
      </c>
      <c r="E62" s="1387">
        <v>10</v>
      </c>
      <c r="F62" s="847">
        <v>0</v>
      </c>
      <c r="G62" s="847">
        <v>0</v>
      </c>
      <c r="H62" s="847">
        <v>0</v>
      </c>
      <c r="I62" s="847">
        <v>2</v>
      </c>
      <c r="J62" s="847">
        <v>0</v>
      </c>
      <c r="K62" s="785">
        <v>11</v>
      </c>
      <c r="L62" s="1415">
        <f t="shared" si="11"/>
        <v>74</v>
      </c>
      <c r="M62" s="1387">
        <v>25</v>
      </c>
      <c r="N62" s="847">
        <v>0</v>
      </c>
      <c r="O62" s="847">
        <v>0</v>
      </c>
      <c r="P62" s="847">
        <v>0</v>
      </c>
      <c r="Q62" s="847">
        <v>2</v>
      </c>
      <c r="R62" s="847">
        <v>0</v>
      </c>
      <c r="S62" s="839">
        <v>47</v>
      </c>
      <c r="T62" s="312"/>
      <c r="U62" s="312"/>
    </row>
    <row r="63" spans="1:21" s="108" customFormat="1" ht="18.399999999999999" customHeight="1">
      <c r="A63" s="4386" t="s">
        <v>1596</v>
      </c>
      <c r="B63" s="3962" t="s">
        <v>2959</v>
      </c>
      <c r="C63" s="3963"/>
      <c r="D63" s="1410">
        <f t="shared" si="10"/>
        <v>53</v>
      </c>
      <c r="E63" s="1082">
        <v>23</v>
      </c>
      <c r="F63" s="845">
        <v>2</v>
      </c>
      <c r="G63" s="845">
        <v>0</v>
      </c>
      <c r="H63" s="845">
        <v>1</v>
      </c>
      <c r="I63" s="845">
        <v>0</v>
      </c>
      <c r="J63" s="845">
        <v>0</v>
      </c>
      <c r="K63" s="502">
        <v>27</v>
      </c>
      <c r="L63" s="1410">
        <f t="shared" si="11"/>
        <v>225</v>
      </c>
      <c r="M63" s="1082">
        <v>81</v>
      </c>
      <c r="N63" s="845">
        <v>3</v>
      </c>
      <c r="O63" s="845">
        <v>0</v>
      </c>
      <c r="P63" s="845">
        <v>1</v>
      </c>
      <c r="Q63" s="845">
        <v>0</v>
      </c>
      <c r="R63" s="845">
        <v>0</v>
      </c>
      <c r="S63" s="802">
        <v>140</v>
      </c>
      <c r="T63" s="312"/>
      <c r="U63" s="312"/>
    </row>
    <row r="64" spans="1:21" s="108" customFormat="1" ht="18.399999999999999" customHeight="1">
      <c r="A64" s="4387"/>
      <c r="B64" s="4242" t="s">
        <v>2960</v>
      </c>
      <c r="C64" s="3444"/>
      <c r="D64" s="1410">
        <f t="shared" si="10"/>
        <v>32</v>
      </c>
      <c r="E64" s="1082">
        <v>16</v>
      </c>
      <c r="F64" s="845">
        <v>0</v>
      </c>
      <c r="G64" s="845">
        <v>0</v>
      </c>
      <c r="H64" s="845">
        <v>0</v>
      </c>
      <c r="I64" s="845">
        <v>2</v>
      </c>
      <c r="J64" s="845">
        <v>0</v>
      </c>
      <c r="K64" s="502">
        <v>14</v>
      </c>
      <c r="L64" s="1410">
        <f t="shared" si="11"/>
        <v>86</v>
      </c>
      <c r="M64" s="1082">
        <v>43</v>
      </c>
      <c r="N64" s="845">
        <v>0</v>
      </c>
      <c r="O64" s="845">
        <v>0</v>
      </c>
      <c r="P64" s="845">
        <v>0</v>
      </c>
      <c r="Q64" s="845">
        <v>3</v>
      </c>
      <c r="R64" s="845">
        <v>0</v>
      </c>
      <c r="S64" s="802">
        <v>40</v>
      </c>
      <c r="T64" s="312"/>
      <c r="U64" s="312"/>
    </row>
    <row r="65" spans="1:21" s="108" customFormat="1" ht="18.399999999999999" customHeight="1">
      <c r="A65" s="4387"/>
      <c r="B65" s="4242" t="s">
        <v>2962</v>
      </c>
      <c r="C65" s="3444"/>
      <c r="D65" s="1410">
        <f t="shared" si="10"/>
        <v>61</v>
      </c>
      <c r="E65" s="1082">
        <v>23</v>
      </c>
      <c r="F65" s="845">
        <v>4</v>
      </c>
      <c r="G65" s="845">
        <v>1</v>
      </c>
      <c r="H65" s="845">
        <v>0</v>
      </c>
      <c r="I65" s="845">
        <v>2</v>
      </c>
      <c r="J65" s="845">
        <v>0</v>
      </c>
      <c r="K65" s="502">
        <v>31</v>
      </c>
      <c r="L65" s="1410">
        <f t="shared" si="11"/>
        <v>222</v>
      </c>
      <c r="M65" s="1082">
        <v>80</v>
      </c>
      <c r="N65" s="845">
        <v>4</v>
      </c>
      <c r="O65" s="845">
        <v>3</v>
      </c>
      <c r="P65" s="845">
        <v>0</v>
      </c>
      <c r="Q65" s="845">
        <v>2</v>
      </c>
      <c r="R65" s="845">
        <v>0</v>
      </c>
      <c r="S65" s="802">
        <v>133</v>
      </c>
      <c r="T65" s="312"/>
      <c r="U65" s="312"/>
    </row>
    <row r="66" spans="1:21" s="108" customFormat="1" ht="18.399999999999999" customHeight="1">
      <c r="A66" s="4387"/>
      <c r="B66" s="4242" t="s">
        <v>2964</v>
      </c>
      <c r="C66" s="3444"/>
      <c r="D66" s="1410">
        <f t="shared" si="10"/>
        <v>61</v>
      </c>
      <c r="E66" s="1082">
        <v>26</v>
      </c>
      <c r="F66" s="845">
        <v>2</v>
      </c>
      <c r="G66" s="845">
        <v>0</v>
      </c>
      <c r="H66" s="845">
        <v>1</v>
      </c>
      <c r="I66" s="845">
        <v>0</v>
      </c>
      <c r="J66" s="845">
        <v>0</v>
      </c>
      <c r="K66" s="502">
        <v>32</v>
      </c>
      <c r="L66" s="1410">
        <f t="shared" si="11"/>
        <v>251</v>
      </c>
      <c r="M66" s="1082">
        <v>95</v>
      </c>
      <c r="N66" s="845">
        <v>3</v>
      </c>
      <c r="O66" s="845">
        <v>0</v>
      </c>
      <c r="P66" s="845">
        <v>1</v>
      </c>
      <c r="Q66" s="845">
        <v>0</v>
      </c>
      <c r="R66" s="845">
        <v>0</v>
      </c>
      <c r="S66" s="802">
        <v>152</v>
      </c>
      <c r="T66" s="312"/>
      <c r="U66" s="312"/>
    </row>
    <row r="67" spans="1:21" s="108" customFormat="1" ht="18.399999999999999" customHeight="1">
      <c r="A67" s="4387"/>
      <c r="B67" s="4242" t="s">
        <v>2965</v>
      </c>
      <c r="C67" s="3444"/>
      <c r="D67" s="1410">
        <f t="shared" si="10"/>
        <v>22</v>
      </c>
      <c r="E67" s="1082">
        <v>8</v>
      </c>
      <c r="F67" s="845">
        <v>2</v>
      </c>
      <c r="G67" s="845">
        <v>0</v>
      </c>
      <c r="H67" s="845">
        <v>0</v>
      </c>
      <c r="I67" s="845">
        <v>0</v>
      </c>
      <c r="J67" s="845">
        <v>0</v>
      </c>
      <c r="K67" s="502">
        <v>12</v>
      </c>
      <c r="L67" s="1410">
        <f t="shared" si="11"/>
        <v>71</v>
      </c>
      <c r="M67" s="1082">
        <v>23</v>
      </c>
      <c r="N67" s="845">
        <v>2</v>
      </c>
      <c r="O67" s="845">
        <v>0</v>
      </c>
      <c r="P67" s="845">
        <v>0</v>
      </c>
      <c r="Q67" s="845">
        <v>0</v>
      </c>
      <c r="R67" s="845">
        <v>0</v>
      </c>
      <c r="S67" s="802">
        <v>46</v>
      </c>
      <c r="T67" s="312"/>
      <c r="U67" s="312"/>
    </row>
    <row r="68" spans="1:21" s="108" customFormat="1" ht="18.399999999999999" customHeight="1">
      <c r="A68" s="4388"/>
      <c r="B68" s="4229" t="s">
        <v>1610</v>
      </c>
      <c r="C68" s="4234"/>
      <c r="D68" s="1417">
        <f t="shared" si="10"/>
        <v>73</v>
      </c>
      <c r="E68" s="1388">
        <v>29</v>
      </c>
      <c r="F68" s="862">
        <v>1</v>
      </c>
      <c r="G68" s="862">
        <v>0</v>
      </c>
      <c r="H68" s="862">
        <v>0</v>
      </c>
      <c r="I68" s="862">
        <v>5</v>
      </c>
      <c r="J68" s="862">
        <v>0</v>
      </c>
      <c r="K68" s="508">
        <v>38</v>
      </c>
      <c r="L68" s="1417">
        <f t="shared" si="11"/>
        <v>277</v>
      </c>
      <c r="M68" s="1388">
        <v>81</v>
      </c>
      <c r="N68" s="862">
        <v>3</v>
      </c>
      <c r="O68" s="862">
        <v>0</v>
      </c>
      <c r="P68" s="862">
        <v>0</v>
      </c>
      <c r="Q68" s="862">
        <v>5</v>
      </c>
      <c r="R68" s="862">
        <v>0</v>
      </c>
      <c r="S68" s="1139">
        <v>188</v>
      </c>
      <c r="T68" s="312"/>
      <c r="U68" s="312"/>
    </row>
    <row r="69" spans="1:21" ht="18" customHeight="1"/>
    <row r="70" spans="1:21" ht="18" customHeight="1"/>
    <row r="71" spans="1:21" ht="18" customHeight="1"/>
    <row r="72" spans="1:21" ht="18" customHeight="1"/>
    <row r="73" spans="1:21" ht="18" customHeight="1"/>
    <row r="74" spans="1:21" ht="18" customHeight="1"/>
    <row r="75" spans="1:21" ht="18" customHeight="1"/>
    <row r="76" spans="1:21" ht="18" customHeight="1"/>
    <row r="77" spans="1:21" ht="18" customHeight="1"/>
    <row r="78" spans="1:21" ht="18" customHeight="1"/>
    <row r="79" spans="1:21" ht="18" customHeight="1"/>
    <row r="80" spans="1:21"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sheetData>
  <mergeCells count="34">
    <mergeCell ref="A63:A68"/>
    <mergeCell ref="B63:C63"/>
    <mergeCell ref="B64:C64"/>
    <mergeCell ref="B65:C65"/>
    <mergeCell ref="B66:C66"/>
    <mergeCell ref="B67:C67"/>
    <mergeCell ref="B68:C68"/>
    <mergeCell ref="S5:S6"/>
    <mergeCell ref="A32:A37"/>
    <mergeCell ref="B32:C32"/>
    <mergeCell ref="B33:C33"/>
    <mergeCell ref="B34:C34"/>
    <mergeCell ref="B35:C35"/>
    <mergeCell ref="B36:C36"/>
    <mergeCell ref="B37:C37"/>
    <mergeCell ref="A3:C7"/>
    <mergeCell ref="D3:K3"/>
    <mergeCell ref="L3:S3"/>
    <mergeCell ref="T3:T9"/>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alignWithMargins="0">
    <oddHeader>&amp;R&amp;12－市郡・事務所、小・中－</oddHeader>
    <oddFooter>&amp;C&amp;16 49</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F0"/>
  </sheetPr>
  <dimension ref="A1:O66"/>
  <sheetViews>
    <sheetView showGridLines="0" view="pageBreakPreview" zoomScale="80" zoomScaleNormal="100" zoomScaleSheetLayoutView="80" workbookViewId="0">
      <pane xSplit="3" ySplit="5" topLeftCell="D6" activePane="bottomRight" state="frozen"/>
      <selection activeCell="J44" sqref="J44"/>
      <selection pane="topRight" activeCell="J44" sqref="J44"/>
      <selection pane="bottomLeft" activeCell="J44" sqref="J44"/>
      <selection pane="bottomRight" activeCell="L24" sqref="L24"/>
    </sheetView>
  </sheetViews>
  <sheetFormatPr defaultColWidth="9" defaultRowHeight="13.5"/>
  <cols>
    <col min="1" max="1" width="3.625" style="246" customWidth="1"/>
    <col min="2" max="2" width="13.875" style="246" customWidth="1"/>
    <col min="3" max="3" width="3.625" style="246" customWidth="1"/>
    <col min="4" max="12" width="12.625" style="246" customWidth="1"/>
    <col min="13" max="13" width="9" style="246" customWidth="1"/>
    <col min="14" max="15" width="9" style="246"/>
    <col min="16" max="16384" width="9" style="9"/>
  </cols>
  <sheetData>
    <row r="1" spans="1:15" ht="15.75" customHeight="1">
      <c r="A1" s="1320"/>
    </row>
    <row r="2" spans="1:15" ht="17.25">
      <c r="A2" s="1205" t="s">
        <v>3063</v>
      </c>
      <c r="L2" s="1376"/>
    </row>
    <row r="3" spans="1:15" ht="18.95" customHeight="1">
      <c r="A3" s="3442" t="s">
        <v>2068</v>
      </c>
      <c r="B3" s="3302"/>
      <c r="C3" s="3303"/>
      <c r="D3" s="3266" t="s">
        <v>2070</v>
      </c>
      <c r="E3" s="3267"/>
      <c r="F3" s="3267"/>
      <c r="G3" s="3267"/>
      <c r="H3" s="3267"/>
      <c r="I3" s="3267"/>
      <c r="J3" s="3267"/>
      <c r="K3" s="3267"/>
      <c r="L3" s="3271"/>
    </row>
    <row r="4" spans="1:15" ht="18.95" customHeight="1">
      <c r="A4" s="3443"/>
      <c r="B4" s="3444"/>
      <c r="C4" s="3445"/>
      <c r="D4" s="4401" t="s">
        <v>1239</v>
      </c>
      <c r="E4" s="3963" t="s">
        <v>2071</v>
      </c>
      <c r="F4" s="3963"/>
      <c r="G4" s="3963"/>
      <c r="H4" s="3963"/>
      <c r="I4" s="3963"/>
      <c r="J4" s="4228"/>
      <c r="K4" s="4403" t="s">
        <v>2076</v>
      </c>
      <c r="L4" s="4405" t="s">
        <v>774</v>
      </c>
    </row>
    <row r="5" spans="1:15" ht="18.95" customHeight="1">
      <c r="A5" s="3446"/>
      <c r="B5" s="3304"/>
      <c r="C5" s="3305"/>
      <c r="D5" s="4402"/>
      <c r="E5" s="724" t="s">
        <v>1239</v>
      </c>
      <c r="F5" s="1078" t="s">
        <v>2078</v>
      </c>
      <c r="G5" s="1450" t="s">
        <v>2081</v>
      </c>
      <c r="H5" s="1450" t="s">
        <v>2082</v>
      </c>
      <c r="I5" s="1450" t="s">
        <v>2083</v>
      </c>
      <c r="J5" s="1080" t="s">
        <v>2084</v>
      </c>
      <c r="K5" s="4404"/>
      <c r="L5" s="4406"/>
    </row>
    <row r="6" spans="1:15" ht="18.600000000000001" customHeight="1">
      <c r="A6" s="1419"/>
      <c r="B6" s="273" t="s">
        <v>3056</v>
      </c>
      <c r="C6" s="319"/>
      <c r="D6" s="1451"/>
      <c r="E6" s="1452"/>
      <c r="F6" s="1453"/>
      <c r="G6" s="1398"/>
      <c r="H6" s="1398"/>
      <c r="I6" s="1398"/>
      <c r="J6" s="1454"/>
      <c r="K6" s="1401"/>
      <c r="L6" s="1455"/>
    </row>
    <row r="7" spans="1:15" s="43" customFormat="1" ht="18.600000000000001" customHeight="1">
      <c r="A7" s="1402"/>
      <c r="B7" s="1403" t="s">
        <v>2828</v>
      </c>
      <c r="C7" s="1404"/>
      <c r="D7" s="1456">
        <f t="shared" ref="D7:L7" si="0">D8+D9</f>
        <v>26</v>
      </c>
      <c r="E7" s="1457">
        <f t="shared" si="0"/>
        <v>23</v>
      </c>
      <c r="F7" s="1458">
        <f t="shared" si="0"/>
        <v>0</v>
      </c>
      <c r="G7" s="1459">
        <f t="shared" si="0"/>
        <v>1</v>
      </c>
      <c r="H7" s="1459">
        <f t="shared" si="0"/>
        <v>1</v>
      </c>
      <c r="I7" s="1459">
        <f t="shared" si="0"/>
        <v>4</v>
      </c>
      <c r="J7" s="1460">
        <f t="shared" si="0"/>
        <v>17</v>
      </c>
      <c r="K7" s="1461">
        <f t="shared" si="0"/>
        <v>2</v>
      </c>
      <c r="L7" s="1462">
        <f t="shared" si="0"/>
        <v>1</v>
      </c>
      <c r="M7" s="1224"/>
      <c r="N7" s="1224"/>
      <c r="O7" s="1224"/>
    </row>
    <row r="8" spans="1:15" ht="18.600000000000001" customHeight="1">
      <c r="A8" s="1409"/>
      <c r="B8" s="274" t="s">
        <v>2087</v>
      </c>
      <c r="C8" s="882"/>
      <c r="D8" s="1451">
        <f t="shared" ref="D8:L8" si="1">D10+D11</f>
        <v>26</v>
      </c>
      <c r="E8" s="1463">
        <f t="shared" si="1"/>
        <v>23</v>
      </c>
      <c r="F8" s="1453">
        <f t="shared" si="1"/>
        <v>0</v>
      </c>
      <c r="G8" s="1464">
        <f t="shared" si="1"/>
        <v>1</v>
      </c>
      <c r="H8" s="1464">
        <f t="shared" si="1"/>
        <v>1</v>
      </c>
      <c r="I8" s="1464">
        <f t="shared" si="1"/>
        <v>4</v>
      </c>
      <c r="J8" s="1465">
        <f t="shared" si="1"/>
        <v>17</v>
      </c>
      <c r="K8" s="1466">
        <f t="shared" si="1"/>
        <v>2</v>
      </c>
      <c r="L8" s="1467">
        <f t="shared" si="1"/>
        <v>1</v>
      </c>
    </row>
    <row r="9" spans="1:15" ht="18.600000000000001" customHeight="1">
      <c r="A9" s="1412"/>
      <c r="B9" s="278" t="s">
        <v>2089</v>
      </c>
      <c r="C9" s="1183"/>
      <c r="D9" s="1451">
        <v>0</v>
      </c>
      <c r="E9" s="1463">
        <v>0</v>
      </c>
      <c r="F9" s="1453">
        <v>0</v>
      </c>
      <c r="G9" s="1464">
        <v>0</v>
      </c>
      <c r="H9" s="1464">
        <v>0</v>
      </c>
      <c r="I9" s="1464">
        <v>0</v>
      </c>
      <c r="J9" s="1465">
        <v>0</v>
      </c>
      <c r="K9" s="1466">
        <v>0</v>
      </c>
      <c r="L9" s="1467">
        <v>0</v>
      </c>
    </row>
    <row r="10" spans="1:15" ht="18.600000000000001" customHeight="1">
      <c r="A10" s="1409"/>
      <c r="B10" s="274" t="s">
        <v>2091</v>
      </c>
      <c r="C10" s="882"/>
      <c r="D10" s="1396">
        <f t="shared" ref="D10:D35" si="2">E10+K10+L10</f>
        <v>10</v>
      </c>
      <c r="E10" s="1452">
        <f t="shared" ref="E10:E35" si="3">SUM(F10:J10)</f>
        <v>8</v>
      </c>
      <c r="F10" s="1468">
        <f t="shared" ref="F10:L10" si="4">SUM(F12:F21)</f>
        <v>0</v>
      </c>
      <c r="G10" s="1398">
        <f t="shared" si="4"/>
        <v>0</v>
      </c>
      <c r="H10" s="1398">
        <f t="shared" si="4"/>
        <v>1</v>
      </c>
      <c r="I10" s="1398">
        <f t="shared" si="4"/>
        <v>1</v>
      </c>
      <c r="J10" s="1454">
        <f t="shared" si="4"/>
        <v>6</v>
      </c>
      <c r="K10" s="1469">
        <f t="shared" si="4"/>
        <v>1</v>
      </c>
      <c r="L10" s="1455">
        <f t="shared" si="4"/>
        <v>1</v>
      </c>
    </row>
    <row r="11" spans="1:15" ht="18.600000000000001" customHeight="1">
      <c r="A11" s="1412"/>
      <c r="B11" s="278" t="s">
        <v>896</v>
      </c>
      <c r="C11" s="1183"/>
      <c r="D11" s="1470">
        <f t="shared" si="2"/>
        <v>16</v>
      </c>
      <c r="E11" s="1471">
        <f t="shared" si="3"/>
        <v>15</v>
      </c>
      <c r="F11" s="1472">
        <f t="shared" ref="F11:L11" si="5">SUM(F22:F29)</f>
        <v>0</v>
      </c>
      <c r="G11" s="1473">
        <f t="shared" si="5"/>
        <v>1</v>
      </c>
      <c r="H11" s="1473">
        <f t="shared" si="5"/>
        <v>0</v>
      </c>
      <c r="I11" s="1473">
        <f t="shared" si="5"/>
        <v>3</v>
      </c>
      <c r="J11" s="1474">
        <f t="shared" si="5"/>
        <v>11</v>
      </c>
      <c r="K11" s="1475">
        <f t="shared" si="5"/>
        <v>1</v>
      </c>
      <c r="L11" s="1476">
        <f t="shared" si="5"/>
        <v>0</v>
      </c>
    </row>
    <row r="12" spans="1:15" ht="18.600000000000001" customHeight="1">
      <c r="A12" s="1409"/>
      <c r="B12" s="274" t="s">
        <v>2093</v>
      </c>
      <c r="C12" s="882"/>
      <c r="D12" s="1451">
        <f t="shared" si="2"/>
        <v>0</v>
      </c>
      <c r="E12" s="1463">
        <f t="shared" si="3"/>
        <v>0</v>
      </c>
      <c r="F12" s="1453">
        <v>0</v>
      </c>
      <c r="G12" s="1464">
        <v>0</v>
      </c>
      <c r="H12" s="1464">
        <v>0</v>
      </c>
      <c r="I12" s="1464">
        <v>0</v>
      </c>
      <c r="J12" s="1465">
        <v>0</v>
      </c>
      <c r="K12" s="1466">
        <v>0</v>
      </c>
      <c r="L12" s="1467">
        <v>0</v>
      </c>
    </row>
    <row r="13" spans="1:15" ht="18.600000000000001" customHeight="1">
      <c r="A13" s="1409"/>
      <c r="B13" s="274" t="s">
        <v>867</v>
      </c>
      <c r="C13" s="882"/>
      <c r="D13" s="1451">
        <f t="shared" si="2"/>
        <v>2</v>
      </c>
      <c r="E13" s="1463">
        <f t="shared" si="3"/>
        <v>1</v>
      </c>
      <c r="F13" s="1453">
        <v>0</v>
      </c>
      <c r="G13" s="1464">
        <v>0</v>
      </c>
      <c r="H13" s="1464">
        <v>0</v>
      </c>
      <c r="I13" s="1464">
        <v>0</v>
      </c>
      <c r="J13" s="1465">
        <v>1</v>
      </c>
      <c r="K13" s="1466">
        <v>1</v>
      </c>
      <c r="L13" s="1467">
        <v>0</v>
      </c>
    </row>
    <row r="14" spans="1:15" ht="18.600000000000001" customHeight="1">
      <c r="A14" s="1409"/>
      <c r="B14" s="274" t="s">
        <v>2095</v>
      </c>
      <c r="C14" s="882"/>
      <c r="D14" s="1451">
        <f t="shared" si="2"/>
        <v>0</v>
      </c>
      <c r="E14" s="1463">
        <f t="shared" si="3"/>
        <v>0</v>
      </c>
      <c r="F14" s="1453">
        <v>0</v>
      </c>
      <c r="G14" s="1464">
        <v>0</v>
      </c>
      <c r="H14" s="1464">
        <v>0</v>
      </c>
      <c r="I14" s="1464">
        <v>0</v>
      </c>
      <c r="J14" s="1465">
        <v>0</v>
      </c>
      <c r="K14" s="1466">
        <v>0</v>
      </c>
      <c r="L14" s="1467">
        <v>0</v>
      </c>
    </row>
    <row r="15" spans="1:15" ht="18.600000000000001" customHeight="1">
      <c r="A15" s="1409"/>
      <c r="B15" s="274" t="s">
        <v>456</v>
      </c>
      <c r="C15" s="882"/>
      <c r="D15" s="1451">
        <f t="shared" si="2"/>
        <v>0</v>
      </c>
      <c r="E15" s="1463">
        <f t="shared" si="3"/>
        <v>0</v>
      </c>
      <c r="F15" s="1453">
        <v>0</v>
      </c>
      <c r="G15" s="1464">
        <v>0</v>
      </c>
      <c r="H15" s="1464">
        <v>0</v>
      </c>
      <c r="I15" s="1464">
        <v>0</v>
      </c>
      <c r="J15" s="1465">
        <v>0</v>
      </c>
      <c r="K15" s="1466">
        <v>0</v>
      </c>
      <c r="L15" s="1467">
        <v>0</v>
      </c>
    </row>
    <row r="16" spans="1:15" ht="18.600000000000001" customHeight="1">
      <c r="A16" s="1409"/>
      <c r="B16" s="274" t="s">
        <v>2951</v>
      </c>
      <c r="C16" s="882"/>
      <c r="D16" s="1451">
        <f t="shared" si="2"/>
        <v>1</v>
      </c>
      <c r="E16" s="1463">
        <f t="shared" si="3"/>
        <v>1</v>
      </c>
      <c r="F16" s="1453">
        <v>0</v>
      </c>
      <c r="G16" s="1464">
        <v>0</v>
      </c>
      <c r="H16" s="1464">
        <v>0</v>
      </c>
      <c r="I16" s="1464">
        <v>0</v>
      </c>
      <c r="J16" s="1465">
        <v>1</v>
      </c>
      <c r="K16" s="1466">
        <v>0</v>
      </c>
      <c r="L16" s="1467">
        <v>0</v>
      </c>
    </row>
    <row r="17" spans="1:12" ht="18.600000000000001" customHeight="1">
      <c r="A17" s="1409"/>
      <c r="B17" s="274" t="s">
        <v>2954</v>
      </c>
      <c r="C17" s="882"/>
      <c r="D17" s="1451">
        <f t="shared" si="2"/>
        <v>2</v>
      </c>
      <c r="E17" s="1463">
        <f t="shared" si="3"/>
        <v>1</v>
      </c>
      <c r="F17" s="1453">
        <v>0</v>
      </c>
      <c r="G17" s="1464">
        <v>0</v>
      </c>
      <c r="H17" s="1464">
        <v>1</v>
      </c>
      <c r="I17" s="1464">
        <v>0</v>
      </c>
      <c r="J17" s="1465">
        <v>0</v>
      </c>
      <c r="K17" s="1466">
        <v>0</v>
      </c>
      <c r="L17" s="1467">
        <v>1</v>
      </c>
    </row>
    <row r="18" spans="1:12" ht="18.600000000000001" customHeight="1">
      <c r="A18" s="1409"/>
      <c r="B18" s="274" t="s">
        <v>2714</v>
      </c>
      <c r="C18" s="882"/>
      <c r="D18" s="1451">
        <f t="shared" si="2"/>
        <v>1</v>
      </c>
      <c r="E18" s="1463">
        <f t="shared" si="3"/>
        <v>1</v>
      </c>
      <c r="F18" s="1453">
        <v>0</v>
      </c>
      <c r="G18" s="1464">
        <v>0</v>
      </c>
      <c r="H18" s="1464">
        <v>0</v>
      </c>
      <c r="I18" s="1464">
        <v>0</v>
      </c>
      <c r="J18" s="1465">
        <v>1</v>
      </c>
      <c r="K18" s="1466">
        <v>0</v>
      </c>
      <c r="L18" s="1467">
        <v>0</v>
      </c>
    </row>
    <row r="19" spans="1:12" ht="18.600000000000001" customHeight="1">
      <c r="A19" s="1409"/>
      <c r="B19" s="274" t="s">
        <v>1203</v>
      </c>
      <c r="C19" s="882"/>
      <c r="D19" s="1451">
        <f t="shared" si="2"/>
        <v>3</v>
      </c>
      <c r="E19" s="1463">
        <f t="shared" si="3"/>
        <v>3</v>
      </c>
      <c r="F19" s="1453">
        <v>0</v>
      </c>
      <c r="G19" s="1464">
        <v>0</v>
      </c>
      <c r="H19" s="1464">
        <v>0</v>
      </c>
      <c r="I19" s="1464">
        <v>1</v>
      </c>
      <c r="J19" s="1465">
        <v>2</v>
      </c>
      <c r="K19" s="1466">
        <v>0</v>
      </c>
      <c r="L19" s="1467">
        <v>0</v>
      </c>
    </row>
    <row r="20" spans="1:12" ht="18.600000000000001" customHeight="1">
      <c r="A20" s="1409"/>
      <c r="B20" s="274" t="s">
        <v>1551</v>
      </c>
      <c r="C20" s="882"/>
      <c r="D20" s="1451">
        <f t="shared" si="2"/>
        <v>1</v>
      </c>
      <c r="E20" s="1463">
        <f t="shared" si="3"/>
        <v>1</v>
      </c>
      <c r="F20" s="1453">
        <v>0</v>
      </c>
      <c r="G20" s="1464">
        <v>0</v>
      </c>
      <c r="H20" s="1464">
        <v>0</v>
      </c>
      <c r="I20" s="1464">
        <v>0</v>
      </c>
      <c r="J20" s="1465">
        <v>1</v>
      </c>
      <c r="K20" s="1466">
        <v>0</v>
      </c>
      <c r="L20" s="1467">
        <v>0</v>
      </c>
    </row>
    <row r="21" spans="1:12" ht="18.600000000000001" customHeight="1">
      <c r="A21" s="1412"/>
      <c r="B21" s="278" t="s">
        <v>1624</v>
      </c>
      <c r="C21" s="1183"/>
      <c r="D21" s="1451">
        <f t="shared" si="2"/>
        <v>0</v>
      </c>
      <c r="E21" s="1463">
        <f t="shared" si="3"/>
        <v>0</v>
      </c>
      <c r="F21" s="1453">
        <v>0</v>
      </c>
      <c r="G21" s="1464">
        <v>0</v>
      </c>
      <c r="H21" s="1464">
        <v>0</v>
      </c>
      <c r="I21" s="1464">
        <v>0</v>
      </c>
      <c r="J21" s="1465">
        <v>0</v>
      </c>
      <c r="K21" s="1466">
        <v>0</v>
      </c>
      <c r="L21" s="1467">
        <v>0</v>
      </c>
    </row>
    <row r="22" spans="1:12" ht="18.600000000000001" customHeight="1">
      <c r="A22" s="1409"/>
      <c r="B22" s="274" t="s">
        <v>322</v>
      </c>
      <c r="C22" s="882"/>
      <c r="D22" s="1396">
        <f t="shared" si="2"/>
        <v>2</v>
      </c>
      <c r="E22" s="1452">
        <f t="shared" si="3"/>
        <v>2</v>
      </c>
      <c r="F22" s="1468">
        <v>0</v>
      </c>
      <c r="G22" s="1398">
        <v>0</v>
      </c>
      <c r="H22" s="1398">
        <v>0</v>
      </c>
      <c r="I22" s="1398">
        <v>1</v>
      </c>
      <c r="J22" s="1454">
        <v>1</v>
      </c>
      <c r="K22" s="1469">
        <v>0</v>
      </c>
      <c r="L22" s="1455">
        <v>0</v>
      </c>
    </row>
    <row r="23" spans="1:12" ht="18.600000000000001" customHeight="1">
      <c r="A23" s="1409"/>
      <c r="B23" s="274" t="s">
        <v>1416</v>
      </c>
      <c r="C23" s="882"/>
      <c r="D23" s="1451">
        <f t="shared" si="2"/>
        <v>3</v>
      </c>
      <c r="E23" s="1463">
        <f t="shared" si="3"/>
        <v>3</v>
      </c>
      <c r="F23" s="1453">
        <v>0</v>
      </c>
      <c r="G23" s="1464">
        <v>0</v>
      </c>
      <c r="H23" s="1464">
        <v>0</v>
      </c>
      <c r="I23" s="1464">
        <v>1</v>
      </c>
      <c r="J23" s="1465">
        <v>2</v>
      </c>
      <c r="K23" s="1466">
        <v>0</v>
      </c>
      <c r="L23" s="1467">
        <v>0</v>
      </c>
    </row>
    <row r="24" spans="1:12" ht="18.600000000000001" customHeight="1">
      <c r="A24" s="1409"/>
      <c r="B24" s="274" t="s">
        <v>1025</v>
      </c>
      <c r="C24" s="882"/>
      <c r="D24" s="1451">
        <f t="shared" si="2"/>
        <v>0</v>
      </c>
      <c r="E24" s="1463">
        <f t="shared" si="3"/>
        <v>0</v>
      </c>
      <c r="F24" s="1453">
        <v>0</v>
      </c>
      <c r="G24" s="1464">
        <v>0</v>
      </c>
      <c r="H24" s="1464">
        <v>0</v>
      </c>
      <c r="I24" s="1464">
        <v>0</v>
      </c>
      <c r="J24" s="1465">
        <v>0</v>
      </c>
      <c r="K24" s="1466">
        <v>0</v>
      </c>
      <c r="L24" s="1467">
        <v>0</v>
      </c>
    </row>
    <row r="25" spans="1:12" ht="18.600000000000001" customHeight="1">
      <c r="A25" s="1409"/>
      <c r="B25" s="274" t="s">
        <v>1395</v>
      </c>
      <c r="C25" s="882"/>
      <c r="D25" s="1451">
        <f t="shared" si="2"/>
        <v>0</v>
      </c>
      <c r="E25" s="1463">
        <f t="shared" si="3"/>
        <v>0</v>
      </c>
      <c r="F25" s="1453">
        <v>0</v>
      </c>
      <c r="G25" s="1464">
        <v>0</v>
      </c>
      <c r="H25" s="1464">
        <v>0</v>
      </c>
      <c r="I25" s="1464">
        <v>0</v>
      </c>
      <c r="J25" s="1465">
        <v>0</v>
      </c>
      <c r="K25" s="1466">
        <v>0</v>
      </c>
      <c r="L25" s="1467">
        <v>0</v>
      </c>
    </row>
    <row r="26" spans="1:12" ht="18.600000000000001" customHeight="1">
      <c r="A26" s="1409"/>
      <c r="B26" s="274" t="s">
        <v>1579</v>
      </c>
      <c r="C26" s="882"/>
      <c r="D26" s="1451">
        <f t="shared" si="2"/>
        <v>1</v>
      </c>
      <c r="E26" s="1463">
        <f t="shared" si="3"/>
        <v>1</v>
      </c>
      <c r="F26" s="1453">
        <v>0</v>
      </c>
      <c r="G26" s="1464">
        <v>0</v>
      </c>
      <c r="H26" s="1464">
        <v>0</v>
      </c>
      <c r="I26" s="1464">
        <v>0</v>
      </c>
      <c r="J26" s="1465">
        <v>1</v>
      </c>
      <c r="K26" s="1466">
        <v>0</v>
      </c>
      <c r="L26" s="1467">
        <v>0</v>
      </c>
    </row>
    <row r="27" spans="1:12" ht="18.600000000000001" customHeight="1">
      <c r="A27" s="1409"/>
      <c r="B27" s="274" t="s">
        <v>2955</v>
      </c>
      <c r="C27" s="882"/>
      <c r="D27" s="1451">
        <f t="shared" si="2"/>
        <v>5</v>
      </c>
      <c r="E27" s="1463">
        <f t="shared" si="3"/>
        <v>5</v>
      </c>
      <c r="F27" s="1453">
        <v>0</v>
      </c>
      <c r="G27" s="1464">
        <v>0</v>
      </c>
      <c r="H27" s="1464">
        <v>0</v>
      </c>
      <c r="I27" s="1464">
        <v>1</v>
      </c>
      <c r="J27" s="1465">
        <v>4</v>
      </c>
      <c r="K27" s="1466">
        <v>0</v>
      </c>
      <c r="L27" s="1467">
        <v>0</v>
      </c>
    </row>
    <row r="28" spans="1:12" ht="18.600000000000001" customHeight="1">
      <c r="A28" s="1409"/>
      <c r="B28" s="274" t="s">
        <v>2956</v>
      </c>
      <c r="C28" s="882"/>
      <c r="D28" s="1451">
        <f t="shared" si="2"/>
        <v>5</v>
      </c>
      <c r="E28" s="1463">
        <f t="shared" si="3"/>
        <v>4</v>
      </c>
      <c r="F28" s="1453">
        <v>0</v>
      </c>
      <c r="G28" s="1464">
        <v>1</v>
      </c>
      <c r="H28" s="1464">
        <v>0</v>
      </c>
      <c r="I28" s="1464">
        <v>0</v>
      </c>
      <c r="J28" s="1465">
        <v>3</v>
      </c>
      <c r="K28" s="1466">
        <v>1</v>
      </c>
      <c r="L28" s="1467">
        <v>0</v>
      </c>
    </row>
    <row r="29" spans="1:12" ht="18.600000000000001" customHeight="1">
      <c r="A29" s="1412"/>
      <c r="B29" s="278" t="s">
        <v>2957</v>
      </c>
      <c r="C29" s="1183"/>
      <c r="D29" s="1470">
        <f t="shared" si="2"/>
        <v>0</v>
      </c>
      <c r="E29" s="1471">
        <f t="shared" si="3"/>
        <v>0</v>
      </c>
      <c r="F29" s="1472">
        <v>0</v>
      </c>
      <c r="G29" s="1473">
        <v>0</v>
      </c>
      <c r="H29" s="1473">
        <v>0</v>
      </c>
      <c r="I29" s="1473">
        <v>0</v>
      </c>
      <c r="J29" s="1474">
        <v>0</v>
      </c>
      <c r="K29" s="1475">
        <v>0</v>
      </c>
      <c r="L29" s="1476">
        <v>0</v>
      </c>
    </row>
    <row r="30" spans="1:12" ht="18.600000000000001" customHeight="1">
      <c r="A30" s="3365" t="s">
        <v>1596</v>
      </c>
      <c r="B30" s="3962" t="s">
        <v>2959</v>
      </c>
      <c r="C30" s="4228"/>
      <c r="D30" s="1451">
        <f t="shared" si="2"/>
        <v>2</v>
      </c>
      <c r="E30" s="1463">
        <f t="shared" si="3"/>
        <v>2</v>
      </c>
      <c r="F30" s="1453">
        <v>0</v>
      </c>
      <c r="G30" s="1464">
        <v>0</v>
      </c>
      <c r="H30" s="1464">
        <v>0</v>
      </c>
      <c r="I30" s="1464">
        <v>1</v>
      </c>
      <c r="J30" s="1465">
        <v>1</v>
      </c>
      <c r="K30" s="1466">
        <v>0</v>
      </c>
      <c r="L30" s="1467">
        <v>0</v>
      </c>
    </row>
    <row r="31" spans="1:12" ht="18.600000000000001" customHeight="1">
      <c r="A31" s="3366"/>
      <c r="B31" s="4242" t="s">
        <v>2960</v>
      </c>
      <c r="C31" s="3445"/>
      <c r="D31" s="1451">
        <f t="shared" si="2"/>
        <v>6</v>
      </c>
      <c r="E31" s="1463">
        <f t="shared" si="3"/>
        <v>6</v>
      </c>
      <c r="F31" s="1453">
        <v>0</v>
      </c>
      <c r="G31" s="1464">
        <v>0</v>
      </c>
      <c r="H31" s="1464">
        <v>0</v>
      </c>
      <c r="I31" s="1464">
        <v>1</v>
      </c>
      <c r="J31" s="1465">
        <v>5</v>
      </c>
      <c r="K31" s="1466">
        <v>0</v>
      </c>
      <c r="L31" s="1467">
        <v>0</v>
      </c>
    </row>
    <row r="32" spans="1:12" ht="18.600000000000001" customHeight="1">
      <c r="A32" s="3366"/>
      <c r="B32" s="4242" t="s">
        <v>2962</v>
      </c>
      <c r="C32" s="3445"/>
      <c r="D32" s="1451">
        <f t="shared" si="2"/>
        <v>2</v>
      </c>
      <c r="E32" s="1463">
        <f t="shared" si="3"/>
        <v>1</v>
      </c>
      <c r="F32" s="1453">
        <v>0</v>
      </c>
      <c r="G32" s="1464">
        <v>0</v>
      </c>
      <c r="H32" s="1464">
        <v>0</v>
      </c>
      <c r="I32" s="1464">
        <v>0</v>
      </c>
      <c r="J32" s="1465">
        <v>1</v>
      </c>
      <c r="K32" s="1466">
        <v>1</v>
      </c>
      <c r="L32" s="1467">
        <v>0</v>
      </c>
    </row>
    <row r="33" spans="1:15" ht="18.600000000000001" customHeight="1">
      <c r="A33" s="3366"/>
      <c r="B33" s="4242" t="s">
        <v>2964</v>
      </c>
      <c r="C33" s="3445"/>
      <c r="D33" s="1451">
        <f t="shared" si="2"/>
        <v>8</v>
      </c>
      <c r="E33" s="1463">
        <f t="shared" si="3"/>
        <v>7</v>
      </c>
      <c r="F33" s="1453">
        <v>0</v>
      </c>
      <c r="G33" s="1464">
        <v>0</v>
      </c>
      <c r="H33" s="1464">
        <v>1</v>
      </c>
      <c r="I33" s="1464">
        <v>1</v>
      </c>
      <c r="J33" s="1465">
        <v>5</v>
      </c>
      <c r="K33" s="1466">
        <v>0</v>
      </c>
      <c r="L33" s="1467">
        <v>1</v>
      </c>
    </row>
    <row r="34" spans="1:15" ht="18.600000000000001" customHeight="1">
      <c r="A34" s="3366"/>
      <c r="B34" s="4242" t="s">
        <v>2965</v>
      </c>
      <c r="C34" s="3445"/>
      <c r="D34" s="1451">
        <f t="shared" si="2"/>
        <v>8</v>
      </c>
      <c r="E34" s="1463">
        <f t="shared" si="3"/>
        <v>7</v>
      </c>
      <c r="F34" s="1453">
        <v>0</v>
      </c>
      <c r="G34" s="1464">
        <v>1</v>
      </c>
      <c r="H34" s="1464">
        <v>0</v>
      </c>
      <c r="I34" s="1464">
        <v>1</v>
      </c>
      <c r="J34" s="1465">
        <v>5</v>
      </c>
      <c r="K34" s="1466">
        <v>1</v>
      </c>
      <c r="L34" s="1467">
        <v>0</v>
      </c>
    </row>
    <row r="35" spans="1:15" ht="18.600000000000001" customHeight="1">
      <c r="A35" s="3403"/>
      <c r="B35" s="4229" t="s">
        <v>1610</v>
      </c>
      <c r="C35" s="4230"/>
      <c r="D35" s="1477">
        <f t="shared" si="2"/>
        <v>0</v>
      </c>
      <c r="E35" s="1478">
        <f t="shared" si="3"/>
        <v>0</v>
      </c>
      <c r="F35" s="1479">
        <v>0</v>
      </c>
      <c r="G35" s="1480">
        <v>0</v>
      </c>
      <c r="H35" s="1480">
        <v>0</v>
      </c>
      <c r="I35" s="1480">
        <v>0</v>
      </c>
      <c r="J35" s="1481">
        <v>0</v>
      </c>
      <c r="K35" s="1482">
        <v>0</v>
      </c>
      <c r="L35" s="1483">
        <v>0</v>
      </c>
    </row>
    <row r="36" spans="1:15" ht="18.600000000000001" customHeight="1">
      <c r="A36" s="1419"/>
      <c r="B36" s="273" t="s">
        <v>3059</v>
      </c>
      <c r="C36" s="319"/>
      <c r="D36" s="1451"/>
      <c r="E36" s="1463"/>
      <c r="F36" s="1453"/>
      <c r="G36" s="1464"/>
      <c r="H36" s="1464"/>
      <c r="I36" s="1464"/>
      <c r="J36" s="1465"/>
      <c r="K36" s="1466"/>
      <c r="L36" s="1467"/>
    </row>
    <row r="37" spans="1:15" s="43" customFormat="1" ht="18.600000000000001" customHeight="1">
      <c r="A37" s="1402"/>
      <c r="B37" s="1403" t="s">
        <v>2828</v>
      </c>
      <c r="C37" s="1404"/>
      <c r="D37" s="1456">
        <f t="shared" ref="D37:L37" si="6">D38+D39</f>
        <v>23</v>
      </c>
      <c r="E37" s="1457">
        <f t="shared" si="6"/>
        <v>20</v>
      </c>
      <c r="F37" s="1458">
        <f t="shared" si="6"/>
        <v>0</v>
      </c>
      <c r="G37" s="1459">
        <f t="shared" si="6"/>
        <v>1</v>
      </c>
      <c r="H37" s="1459">
        <f t="shared" si="6"/>
        <v>2</v>
      </c>
      <c r="I37" s="1459">
        <f t="shared" si="6"/>
        <v>2</v>
      </c>
      <c r="J37" s="1460">
        <f t="shared" si="6"/>
        <v>15</v>
      </c>
      <c r="K37" s="1461">
        <f t="shared" si="6"/>
        <v>2</v>
      </c>
      <c r="L37" s="1462">
        <f t="shared" si="6"/>
        <v>1</v>
      </c>
      <c r="M37" s="1224"/>
      <c r="N37" s="1224"/>
      <c r="O37" s="1224"/>
    </row>
    <row r="38" spans="1:15" ht="18.600000000000001" customHeight="1">
      <c r="A38" s="1409"/>
      <c r="B38" s="274" t="s">
        <v>2087</v>
      </c>
      <c r="C38" s="882"/>
      <c r="D38" s="1451">
        <f t="shared" ref="D38:L38" si="7">SUM(D40:D42)</f>
        <v>23</v>
      </c>
      <c r="E38" s="1463">
        <f t="shared" si="7"/>
        <v>20</v>
      </c>
      <c r="F38" s="1453">
        <f t="shared" si="7"/>
        <v>0</v>
      </c>
      <c r="G38" s="1464">
        <f t="shared" si="7"/>
        <v>1</v>
      </c>
      <c r="H38" s="1464">
        <f t="shared" si="7"/>
        <v>2</v>
      </c>
      <c r="I38" s="1464">
        <f t="shared" si="7"/>
        <v>2</v>
      </c>
      <c r="J38" s="1465">
        <f t="shared" si="7"/>
        <v>15</v>
      </c>
      <c r="K38" s="1466">
        <f t="shared" si="7"/>
        <v>2</v>
      </c>
      <c r="L38" s="1467">
        <f t="shared" si="7"/>
        <v>1</v>
      </c>
    </row>
    <row r="39" spans="1:15" ht="18.600000000000001" customHeight="1">
      <c r="A39" s="1412"/>
      <c r="B39" s="278" t="s">
        <v>2089</v>
      </c>
      <c r="C39" s="1183"/>
      <c r="D39" s="1451">
        <v>0</v>
      </c>
      <c r="E39" s="1463">
        <v>0</v>
      </c>
      <c r="F39" s="1453">
        <v>0</v>
      </c>
      <c r="G39" s="1464">
        <v>0</v>
      </c>
      <c r="H39" s="1464">
        <v>0</v>
      </c>
      <c r="I39" s="1464">
        <v>0</v>
      </c>
      <c r="J39" s="1465">
        <v>0</v>
      </c>
      <c r="K39" s="1466">
        <v>0</v>
      </c>
      <c r="L39" s="1467">
        <v>0</v>
      </c>
    </row>
    <row r="40" spans="1:15" ht="18.600000000000001" customHeight="1">
      <c r="A40" s="1409"/>
      <c r="B40" s="274" t="s">
        <v>1196</v>
      </c>
      <c r="C40" s="882"/>
      <c r="D40" s="1396">
        <f t="shared" ref="D40:D66" si="8">E40+K40+L40</f>
        <v>0</v>
      </c>
      <c r="E40" s="1452">
        <f t="shared" ref="E40:E66" si="9">SUM(F40:J40)</f>
        <v>0</v>
      </c>
      <c r="F40" s="1468">
        <v>0</v>
      </c>
      <c r="G40" s="1398">
        <v>0</v>
      </c>
      <c r="H40" s="1398">
        <v>0</v>
      </c>
      <c r="I40" s="1398">
        <v>0</v>
      </c>
      <c r="J40" s="1454">
        <v>0</v>
      </c>
      <c r="K40" s="1469">
        <v>0</v>
      </c>
      <c r="L40" s="1455">
        <v>0</v>
      </c>
    </row>
    <row r="41" spans="1:15" ht="18.600000000000001" customHeight="1">
      <c r="A41" s="1409"/>
      <c r="B41" s="274" t="s">
        <v>2091</v>
      </c>
      <c r="C41" s="882"/>
      <c r="D41" s="1451">
        <f t="shared" si="8"/>
        <v>10</v>
      </c>
      <c r="E41" s="1463">
        <f t="shared" si="9"/>
        <v>8</v>
      </c>
      <c r="F41" s="1453">
        <f t="shared" ref="F41:L41" si="10">SUM(F43:F52)</f>
        <v>0</v>
      </c>
      <c r="G41" s="1464">
        <f t="shared" si="10"/>
        <v>0</v>
      </c>
      <c r="H41" s="1464">
        <f t="shared" si="10"/>
        <v>1</v>
      </c>
      <c r="I41" s="1464">
        <f t="shared" si="10"/>
        <v>1</v>
      </c>
      <c r="J41" s="1465">
        <f t="shared" si="10"/>
        <v>6</v>
      </c>
      <c r="K41" s="1466">
        <f t="shared" si="10"/>
        <v>1</v>
      </c>
      <c r="L41" s="1467">
        <f t="shared" si="10"/>
        <v>1</v>
      </c>
    </row>
    <row r="42" spans="1:15" ht="18.600000000000001" customHeight="1">
      <c r="A42" s="1412"/>
      <c r="B42" s="278" t="s">
        <v>896</v>
      </c>
      <c r="C42" s="1183"/>
      <c r="D42" s="1470">
        <f t="shared" si="8"/>
        <v>13</v>
      </c>
      <c r="E42" s="1471">
        <f t="shared" si="9"/>
        <v>12</v>
      </c>
      <c r="F42" s="1472">
        <f t="shared" ref="F42:L42" si="11">SUM(F53:F60)</f>
        <v>0</v>
      </c>
      <c r="G42" s="1473">
        <f t="shared" si="11"/>
        <v>1</v>
      </c>
      <c r="H42" s="1473">
        <f t="shared" si="11"/>
        <v>1</v>
      </c>
      <c r="I42" s="1473">
        <f t="shared" si="11"/>
        <v>1</v>
      </c>
      <c r="J42" s="1474">
        <f t="shared" si="11"/>
        <v>9</v>
      </c>
      <c r="K42" s="1475">
        <f t="shared" si="11"/>
        <v>1</v>
      </c>
      <c r="L42" s="1476">
        <f t="shared" si="11"/>
        <v>0</v>
      </c>
    </row>
    <row r="43" spans="1:15" ht="18.600000000000001" customHeight="1">
      <c r="A43" s="1409"/>
      <c r="B43" s="274" t="s">
        <v>2093</v>
      </c>
      <c r="C43" s="882"/>
      <c r="D43" s="1451">
        <f t="shared" si="8"/>
        <v>0</v>
      </c>
      <c r="E43" s="1463">
        <f t="shared" si="9"/>
        <v>0</v>
      </c>
      <c r="F43" s="1453">
        <v>0</v>
      </c>
      <c r="G43" s="1464">
        <v>0</v>
      </c>
      <c r="H43" s="1464">
        <v>0</v>
      </c>
      <c r="I43" s="1464">
        <v>0</v>
      </c>
      <c r="J43" s="1465">
        <v>0</v>
      </c>
      <c r="K43" s="1466">
        <v>0</v>
      </c>
      <c r="L43" s="1467">
        <v>0</v>
      </c>
    </row>
    <row r="44" spans="1:15" ht="18.600000000000001" customHeight="1">
      <c r="A44" s="1409"/>
      <c r="B44" s="274" t="s">
        <v>867</v>
      </c>
      <c r="C44" s="882"/>
      <c r="D44" s="1451">
        <f t="shared" si="8"/>
        <v>2</v>
      </c>
      <c r="E44" s="1463">
        <f t="shared" si="9"/>
        <v>1</v>
      </c>
      <c r="F44" s="1453">
        <v>0</v>
      </c>
      <c r="G44" s="1464">
        <v>0</v>
      </c>
      <c r="H44" s="1464">
        <v>0</v>
      </c>
      <c r="I44" s="1464">
        <v>0</v>
      </c>
      <c r="J44" s="1465">
        <v>1</v>
      </c>
      <c r="K44" s="1466">
        <v>1</v>
      </c>
      <c r="L44" s="1467">
        <v>0</v>
      </c>
    </row>
    <row r="45" spans="1:15" ht="18.600000000000001" customHeight="1">
      <c r="A45" s="1409"/>
      <c r="B45" s="274" t="s">
        <v>2095</v>
      </c>
      <c r="C45" s="882"/>
      <c r="D45" s="1451">
        <f t="shared" si="8"/>
        <v>0</v>
      </c>
      <c r="E45" s="1463">
        <f t="shared" si="9"/>
        <v>0</v>
      </c>
      <c r="F45" s="1453">
        <v>0</v>
      </c>
      <c r="G45" s="1464">
        <v>0</v>
      </c>
      <c r="H45" s="1464">
        <v>0</v>
      </c>
      <c r="I45" s="1464">
        <v>0</v>
      </c>
      <c r="J45" s="1465">
        <v>0</v>
      </c>
      <c r="K45" s="1466">
        <v>0</v>
      </c>
      <c r="L45" s="1467">
        <v>0</v>
      </c>
    </row>
    <row r="46" spans="1:15" ht="18.600000000000001" customHeight="1">
      <c r="A46" s="1409"/>
      <c r="B46" s="274" t="s">
        <v>456</v>
      </c>
      <c r="C46" s="882"/>
      <c r="D46" s="1451">
        <f t="shared" si="8"/>
        <v>0</v>
      </c>
      <c r="E46" s="1463">
        <f t="shared" si="9"/>
        <v>0</v>
      </c>
      <c r="F46" s="1453">
        <v>0</v>
      </c>
      <c r="G46" s="1464">
        <v>0</v>
      </c>
      <c r="H46" s="1464">
        <v>0</v>
      </c>
      <c r="I46" s="1464">
        <v>0</v>
      </c>
      <c r="J46" s="1465">
        <v>0</v>
      </c>
      <c r="K46" s="1466">
        <v>0</v>
      </c>
      <c r="L46" s="1467">
        <v>0</v>
      </c>
    </row>
    <row r="47" spans="1:15" ht="18.600000000000001" customHeight="1">
      <c r="A47" s="1409"/>
      <c r="B47" s="274" t="s">
        <v>2951</v>
      </c>
      <c r="C47" s="882"/>
      <c r="D47" s="1451">
        <f t="shared" si="8"/>
        <v>1</v>
      </c>
      <c r="E47" s="1463">
        <f t="shared" si="9"/>
        <v>1</v>
      </c>
      <c r="F47" s="1453">
        <v>0</v>
      </c>
      <c r="G47" s="1464">
        <v>0</v>
      </c>
      <c r="H47" s="1464">
        <v>0</v>
      </c>
      <c r="I47" s="1464">
        <v>0</v>
      </c>
      <c r="J47" s="1465">
        <v>1</v>
      </c>
      <c r="K47" s="1466">
        <v>0</v>
      </c>
      <c r="L47" s="1467">
        <v>0</v>
      </c>
    </row>
    <row r="48" spans="1:15" ht="18.600000000000001" customHeight="1">
      <c r="A48" s="1409"/>
      <c r="B48" s="274" t="s">
        <v>2954</v>
      </c>
      <c r="C48" s="882"/>
      <c r="D48" s="1451">
        <f t="shared" si="8"/>
        <v>2</v>
      </c>
      <c r="E48" s="1463">
        <f t="shared" si="9"/>
        <v>1</v>
      </c>
      <c r="F48" s="1453">
        <v>0</v>
      </c>
      <c r="G48" s="1464">
        <v>0</v>
      </c>
      <c r="H48" s="1464">
        <v>1</v>
      </c>
      <c r="I48" s="1464">
        <v>0</v>
      </c>
      <c r="J48" s="1465">
        <v>0</v>
      </c>
      <c r="K48" s="1466">
        <v>0</v>
      </c>
      <c r="L48" s="1467">
        <v>1</v>
      </c>
    </row>
    <row r="49" spans="1:12" ht="18.600000000000001" customHeight="1">
      <c r="A49" s="1409"/>
      <c r="B49" s="274" t="s">
        <v>2714</v>
      </c>
      <c r="C49" s="882"/>
      <c r="D49" s="1451">
        <f t="shared" si="8"/>
        <v>1</v>
      </c>
      <c r="E49" s="1463">
        <f t="shared" si="9"/>
        <v>1</v>
      </c>
      <c r="F49" s="1453">
        <v>0</v>
      </c>
      <c r="G49" s="1464">
        <v>0</v>
      </c>
      <c r="H49" s="1464">
        <v>0</v>
      </c>
      <c r="I49" s="1464">
        <v>0</v>
      </c>
      <c r="J49" s="1465">
        <v>1</v>
      </c>
      <c r="K49" s="1466">
        <v>0</v>
      </c>
      <c r="L49" s="1467">
        <v>0</v>
      </c>
    </row>
    <row r="50" spans="1:12" ht="18.600000000000001" customHeight="1">
      <c r="A50" s="1409"/>
      <c r="B50" s="274" t="s">
        <v>1203</v>
      </c>
      <c r="C50" s="882"/>
      <c r="D50" s="1451">
        <f t="shared" si="8"/>
        <v>3</v>
      </c>
      <c r="E50" s="1463">
        <f t="shared" si="9"/>
        <v>3</v>
      </c>
      <c r="F50" s="1453">
        <v>0</v>
      </c>
      <c r="G50" s="1464">
        <v>0</v>
      </c>
      <c r="H50" s="1464">
        <v>0</v>
      </c>
      <c r="I50" s="1464">
        <v>1</v>
      </c>
      <c r="J50" s="1465">
        <v>2</v>
      </c>
      <c r="K50" s="1466">
        <v>0</v>
      </c>
      <c r="L50" s="1467">
        <v>0</v>
      </c>
    </row>
    <row r="51" spans="1:12" ht="18.600000000000001" customHeight="1">
      <c r="A51" s="1409"/>
      <c r="B51" s="274" t="s">
        <v>1551</v>
      </c>
      <c r="C51" s="882"/>
      <c r="D51" s="1451">
        <f t="shared" si="8"/>
        <v>1</v>
      </c>
      <c r="E51" s="1463">
        <f t="shared" si="9"/>
        <v>1</v>
      </c>
      <c r="F51" s="1453">
        <v>0</v>
      </c>
      <c r="G51" s="1464">
        <v>0</v>
      </c>
      <c r="H51" s="1464">
        <v>0</v>
      </c>
      <c r="I51" s="1464">
        <v>0</v>
      </c>
      <c r="J51" s="1465">
        <v>1</v>
      </c>
      <c r="K51" s="1466">
        <v>0</v>
      </c>
      <c r="L51" s="1467">
        <v>0</v>
      </c>
    </row>
    <row r="52" spans="1:12" ht="18.600000000000001" customHeight="1">
      <c r="A52" s="1412"/>
      <c r="B52" s="278" t="s">
        <v>1624</v>
      </c>
      <c r="C52" s="1183"/>
      <c r="D52" s="1451">
        <f t="shared" si="8"/>
        <v>0</v>
      </c>
      <c r="E52" s="1463">
        <f t="shared" si="9"/>
        <v>0</v>
      </c>
      <c r="F52" s="1453">
        <v>0</v>
      </c>
      <c r="G52" s="1464">
        <v>0</v>
      </c>
      <c r="H52" s="1464">
        <v>0</v>
      </c>
      <c r="I52" s="1464">
        <v>0</v>
      </c>
      <c r="J52" s="1465">
        <v>0</v>
      </c>
      <c r="K52" s="1466">
        <v>0</v>
      </c>
      <c r="L52" s="1467">
        <v>0</v>
      </c>
    </row>
    <row r="53" spans="1:12" ht="18.600000000000001" customHeight="1">
      <c r="A53" s="1409"/>
      <c r="B53" s="274" t="s">
        <v>322</v>
      </c>
      <c r="C53" s="882"/>
      <c r="D53" s="1396">
        <f t="shared" si="8"/>
        <v>2</v>
      </c>
      <c r="E53" s="1452">
        <f t="shared" si="9"/>
        <v>2</v>
      </c>
      <c r="F53" s="1468">
        <v>0</v>
      </c>
      <c r="G53" s="1398">
        <v>0</v>
      </c>
      <c r="H53" s="1398">
        <v>1</v>
      </c>
      <c r="I53" s="1398">
        <v>0</v>
      </c>
      <c r="J53" s="1454">
        <v>1</v>
      </c>
      <c r="K53" s="1469">
        <v>0</v>
      </c>
      <c r="L53" s="1455">
        <v>0</v>
      </c>
    </row>
    <row r="54" spans="1:12" ht="18.600000000000001" customHeight="1">
      <c r="A54" s="1409"/>
      <c r="B54" s="274" t="s">
        <v>1416</v>
      </c>
      <c r="C54" s="882"/>
      <c r="D54" s="1451">
        <f t="shared" si="8"/>
        <v>2</v>
      </c>
      <c r="E54" s="1463">
        <f t="shared" si="9"/>
        <v>2</v>
      </c>
      <c r="F54" s="1453">
        <v>0</v>
      </c>
      <c r="G54" s="1464">
        <v>0</v>
      </c>
      <c r="H54" s="1464">
        <v>0</v>
      </c>
      <c r="I54" s="1464">
        <v>0</v>
      </c>
      <c r="J54" s="1465">
        <v>2</v>
      </c>
      <c r="K54" s="1466">
        <v>0</v>
      </c>
      <c r="L54" s="1467">
        <v>0</v>
      </c>
    </row>
    <row r="55" spans="1:12" ht="18.600000000000001" customHeight="1">
      <c r="A55" s="1409"/>
      <c r="B55" s="274" t="s">
        <v>1025</v>
      </c>
      <c r="C55" s="882"/>
      <c r="D55" s="1451">
        <f t="shared" si="8"/>
        <v>0</v>
      </c>
      <c r="E55" s="1463">
        <f t="shared" si="9"/>
        <v>0</v>
      </c>
      <c r="F55" s="1453">
        <v>0</v>
      </c>
      <c r="G55" s="1464">
        <v>0</v>
      </c>
      <c r="H55" s="1464">
        <v>0</v>
      </c>
      <c r="I55" s="1464">
        <v>0</v>
      </c>
      <c r="J55" s="1465">
        <v>0</v>
      </c>
      <c r="K55" s="1466">
        <v>0</v>
      </c>
      <c r="L55" s="1467">
        <v>0</v>
      </c>
    </row>
    <row r="56" spans="1:12" ht="18.600000000000001" customHeight="1">
      <c r="A56" s="1409"/>
      <c r="B56" s="274" t="s">
        <v>1395</v>
      </c>
      <c r="C56" s="882"/>
      <c r="D56" s="1451">
        <f t="shared" si="8"/>
        <v>0</v>
      </c>
      <c r="E56" s="1463">
        <f t="shared" si="9"/>
        <v>0</v>
      </c>
      <c r="F56" s="1453">
        <v>0</v>
      </c>
      <c r="G56" s="1464">
        <v>0</v>
      </c>
      <c r="H56" s="1464">
        <v>0</v>
      </c>
      <c r="I56" s="1464">
        <v>0</v>
      </c>
      <c r="J56" s="1465">
        <v>0</v>
      </c>
      <c r="K56" s="1466">
        <v>0</v>
      </c>
      <c r="L56" s="1467">
        <v>0</v>
      </c>
    </row>
    <row r="57" spans="1:12" ht="18.600000000000001" customHeight="1">
      <c r="A57" s="1409"/>
      <c r="B57" s="274" t="s">
        <v>1579</v>
      </c>
      <c r="C57" s="882"/>
      <c r="D57" s="1451">
        <f t="shared" si="8"/>
        <v>1</v>
      </c>
      <c r="E57" s="1463">
        <f t="shared" si="9"/>
        <v>1</v>
      </c>
      <c r="F57" s="1453">
        <v>0</v>
      </c>
      <c r="G57" s="1464">
        <v>0</v>
      </c>
      <c r="H57" s="1464">
        <v>0</v>
      </c>
      <c r="I57" s="1464">
        <v>0</v>
      </c>
      <c r="J57" s="1465">
        <v>1</v>
      </c>
      <c r="K57" s="1466">
        <v>0</v>
      </c>
      <c r="L57" s="1467">
        <v>0</v>
      </c>
    </row>
    <row r="58" spans="1:12" ht="18.600000000000001" customHeight="1">
      <c r="A58" s="1409"/>
      <c r="B58" s="274" t="s">
        <v>2955</v>
      </c>
      <c r="C58" s="882"/>
      <c r="D58" s="1451">
        <f t="shared" si="8"/>
        <v>3</v>
      </c>
      <c r="E58" s="1463">
        <f t="shared" si="9"/>
        <v>3</v>
      </c>
      <c r="F58" s="1453">
        <v>0</v>
      </c>
      <c r="G58" s="1464">
        <v>0</v>
      </c>
      <c r="H58" s="1464">
        <v>0</v>
      </c>
      <c r="I58" s="1464">
        <v>1</v>
      </c>
      <c r="J58" s="1465">
        <v>2</v>
      </c>
      <c r="K58" s="1466">
        <v>0</v>
      </c>
      <c r="L58" s="1467">
        <v>0</v>
      </c>
    </row>
    <row r="59" spans="1:12" ht="18.600000000000001" customHeight="1">
      <c r="A59" s="1409"/>
      <c r="B59" s="274" t="s">
        <v>2956</v>
      </c>
      <c r="C59" s="882"/>
      <c r="D59" s="1451">
        <f t="shared" si="8"/>
        <v>4</v>
      </c>
      <c r="E59" s="1463">
        <f t="shared" si="9"/>
        <v>3</v>
      </c>
      <c r="F59" s="1453">
        <v>0</v>
      </c>
      <c r="G59" s="1464">
        <v>1</v>
      </c>
      <c r="H59" s="1464">
        <v>0</v>
      </c>
      <c r="I59" s="1464">
        <v>0</v>
      </c>
      <c r="J59" s="1465">
        <v>2</v>
      </c>
      <c r="K59" s="1466">
        <v>1</v>
      </c>
      <c r="L59" s="1467">
        <v>0</v>
      </c>
    </row>
    <row r="60" spans="1:12" ht="18.600000000000001" customHeight="1">
      <c r="A60" s="1412"/>
      <c r="B60" s="278" t="s">
        <v>2957</v>
      </c>
      <c r="C60" s="1183"/>
      <c r="D60" s="1470">
        <f t="shared" si="8"/>
        <v>1</v>
      </c>
      <c r="E60" s="1471">
        <f t="shared" si="9"/>
        <v>1</v>
      </c>
      <c r="F60" s="1472">
        <v>0</v>
      </c>
      <c r="G60" s="1473">
        <v>0</v>
      </c>
      <c r="H60" s="1473">
        <v>0</v>
      </c>
      <c r="I60" s="1473">
        <v>0</v>
      </c>
      <c r="J60" s="1474">
        <v>1</v>
      </c>
      <c r="K60" s="1475">
        <v>0</v>
      </c>
      <c r="L60" s="1476">
        <v>0</v>
      </c>
    </row>
    <row r="61" spans="1:12" ht="18.600000000000001" customHeight="1">
      <c r="A61" s="3365" t="s">
        <v>1596</v>
      </c>
      <c r="B61" s="3962" t="s">
        <v>2959</v>
      </c>
      <c r="C61" s="4228"/>
      <c r="D61" s="1451">
        <f t="shared" si="8"/>
        <v>2</v>
      </c>
      <c r="E61" s="1463">
        <f t="shared" si="9"/>
        <v>2</v>
      </c>
      <c r="F61" s="1453">
        <v>0</v>
      </c>
      <c r="G61" s="1464">
        <v>0</v>
      </c>
      <c r="H61" s="1464">
        <v>1</v>
      </c>
      <c r="I61" s="1464">
        <v>0</v>
      </c>
      <c r="J61" s="1465">
        <v>1</v>
      </c>
      <c r="K61" s="1466">
        <v>0</v>
      </c>
      <c r="L61" s="1467">
        <v>0</v>
      </c>
    </row>
    <row r="62" spans="1:12" ht="18.600000000000001" customHeight="1">
      <c r="A62" s="3366"/>
      <c r="B62" s="4242" t="s">
        <v>2960</v>
      </c>
      <c r="C62" s="3445"/>
      <c r="D62" s="1451">
        <f t="shared" si="8"/>
        <v>5</v>
      </c>
      <c r="E62" s="1463">
        <f t="shared" si="9"/>
        <v>5</v>
      </c>
      <c r="F62" s="1453">
        <v>0</v>
      </c>
      <c r="G62" s="1464">
        <v>0</v>
      </c>
      <c r="H62" s="1464">
        <v>0</v>
      </c>
      <c r="I62" s="1464">
        <v>0</v>
      </c>
      <c r="J62" s="1465">
        <v>5</v>
      </c>
      <c r="K62" s="1466">
        <v>0</v>
      </c>
      <c r="L62" s="1467">
        <v>0</v>
      </c>
    </row>
    <row r="63" spans="1:12" ht="18.600000000000001" customHeight="1">
      <c r="A63" s="3366"/>
      <c r="B63" s="4242" t="s">
        <v>2962</v>
      </c>
      <c r="C63" s="3445"/>
      <c r="D63" s="1451">
        <f t="shared" si="8"/>
        <v>2</v>
      </c>
      <c r="E63" s="1463">
        <f t="shared" si="9"/>
        <v>1</v>
      </c>
      <c r="F63" s="1453">
        <v>0</v>
      </c>
      <c r="G63" s="1464">
        <v>0</v>
      </c>
      <c r="H63" s="1464">
        <v>0</v>
      </c>
      <c r="I63" s="1464">
        <v>0</v>
      </c>
      <c r="J63" s="1465">
        <v>1</v>
      </c>
      <c r="K63" s="1466">
        <v>1</v>
      </c>
      <c r="L63" s="1467">
        <v>0</v>
      </c>
    </row>
    <row r="64" spans="1:12" ht="18.600000000000001" customHeight="1">
      <c r="A64" s="3366"/>
      <c r="B64" s="4242" t="s">
        <v>2964</v>
      </c>
      <c r="C64" s="3445"/>
      <c r="D64" s="1451">
        <f t="shared" si="8"/>
        <v>6</v>
      </c>
      <c r="E64" s="1463">
        <f t="shared" si="9"/>
        <v>5</v>
      </c>
      <c r="F64" s="1453">
        <v>0</v>
      </c>
      <c r="G64" s="1464">
        <v>0</v>
      </c>
      <c r="H64" s="1464">
        <v>1</v>
      </c>
      <c r="I64" s="1464">
        <v>1</v>
      </c>
      <c r="J64" s="1465">
        <v>3</v>
      </c>
      <c r="K64" s="1466">
        <v>0</v>
      </c>
      <c r="L64" s="1467">
        <v>1</v>
      </c>
    </row>
    <row r="65" spans="1:12" ht="18.600000000000001" customHeight="1">
      <c r="A65" s="3366"/>
      <c r="B65" s="4242" t="s">
        <v>2965</v>
      </c>
      <c r="C65" s="3445"/>
      <c r="D65" s="1451">
        <f t="shared" si="8"/>
        <v>7</v>
      </c>
      <c r="E65" s="1463">
        <f t="shared" si="9"/>
        <v>6</v>
      </c>
      <c r="F65" s="1453">
        <v>0</v>
      </c>
      <c r="G65" s="1464">
        <v>1</v>
      </c>
      <c r="H65" s="1464">
        <v>0</v>
      </c>
      <c r="I65" s="1464">
        <v>1</v>
      </c>
      <c r="J65" s="1465">
        <v>4</v>
      </c>
      <c r="K65" s="1466">
        <v>1</v>
      </c>
      <c r="L65" s="1467">
        <v>0</v>
      </c>
    </row>
    <row r="66" spans="1:12" ht="18.600000000000001" customHeight="1">
      <c r="A66" s="3403"/>
      <c r="B66" s="4229" t="s">
        <v>1610</v>
      </c>
      <c r="C66" s="4230"/>
      <c r="D66" s="1477">
        <f t="shared" si="8"/>
        <v>1</v>
      </c>
      <c r="E66" s="1478">
        <f t="shared" si="9"/>
        <v>1</v>
      </c>
      <c r="F66" s="1479">
        <v>0</v>
      </c>
      <c r="G66" s="1480">
        <v>0</v>
      </c>
      <c r="H66" s="1480">
        <v>0</v>
      </c>
      <c r="I66" s="1480">
        <v>0</v>
      </c>
      <c r="J66" s="1481">
        <v>1</v>
      </c>
      <c r="K66" s="1482">
        <v>0</v>
      </c>
      <c r="L66" s="1483">
        <v>0</v>
      </c>
    </row>
  </sheetData>
  <mergeCells count="20">
    <mergeCell ref="A61:A66"/>
    <mergeCell ref="B61:C61"/>
    <mergeCell ref="B62:C62"/>
    <mergeCell ref="B63:C63"/>
    <mergeCell ref="B64:C64"/>
    <mergeCell ref="B65:C65"/>
    <mergeCell ref="B66:C66"/>
    <mergeCell ref="A30:A35"/>
    <mergeCell ref="B30:C30"/>
    <mergeCell ref="B31:C31"/>
    <mergeCell ref="B32:C32"/>
    <mergeCell ref="B33:C33"/>
    <mergeCell ref="B34:C34"/>
    <mergeCell ref="B35:C35"/>
    <mergeCell ref="A3:C5"/>
    <mergeCell ref="D3:L3"/>
    <mergeCell ref="D4:D5"/>
    <mergeCell ref="E4:J4"/>
    <mergeCell ref="K4:K5"/>
    <mergeCell ref="L4:L5"/>
  </mergeCells>
  <phoneticPr fontId="2"/>
  <pageMargins left="0.59055118110236227" right="0.59055118110236227" top="0.47244094488188981" bottom="0.39370078740157483" header="0.39370078740157483" footer="0.19685039370078741"/>
  <pageSetup paperSize="9" scale="67" firstPageNumber="50" fitToWidth="2" orientation="portrait" blackAndWhite="1" useFirstPageNumber="1" r:id="rId1"/>
  <headerFooter alignWithMargins="0">
    <oddHeader>&amp;R&amp;12－市郡・事務所、小・中－</oddHeader>
    <oddFooter>&amp;C&amp;16&amp;P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F0"/>
  </sheetPr>
  <dimension ref="A1:X67"/>
  <sheetViews>
    <sheetView showGridLines="0" view="pageBreakPreview" zoomScale="80" zoomScaleNormal="100" zoomScaleSheetLayoutView="80" workbookViewId="0">
      <pane xSplit="3" ySplit="5" topLeftCell="D39" activePane="bottomRight" state="frozen"/>
      <selection pane="topRight" activeCell="D1" sqref="D1"/>
      <selection pane="bottomLeft" activeCell="A6" sqref="A6"/>
      <selection pane="bottomRight" activeCell="Z47" sqref="Z47"/>
    </sheetView>
  </sheetViews>
  <sheetFormatPr defaultColWidth="9" defaultRowHeight="13.5"/>
  <cols>
    <col min="1" max="1" width="3.625" style="246" customWidth="1"/>
    <col min="2" max="2" width="13.875" style="246" customWidth="1"/>
    <col min="3" max="3" width="3.625" style="246" customWidth="1"/>
    <col min="4" max="12" width="12.625" style="246" customWidth="1"/>
    <col min="13" max="14" width="0.875" style="246" customWidth="1"/>
    <col min="15" max="23" width="12.625" style="246" customWidth="1"/>
    <col min="24" max="24" width="9" style="246" customWidth="1"/>
    <col min="25" max="16384" width="9" style="9"/>
  </cols>
  <sheetData>
    <row r="1" spans="1:24" ht="15.75" customHeight="1">
      <c r="A1" s="1320"/>
      <c r="W1" s="511"/>
    </row>
    <row r="2" spans="1:24" s="100" customFormat="1" ht="17.25">
      <c r="A2" s="1205" t="s">
        <v>2988</v>
      </c>
      <c r="B2" s="1484"/>
      <c r="C2" s="1484"/>
      <c r="D2" s="1484"/>
      <c r="E2" s="1484"/>
      <c r="F2" s="1484"/>
      <c r="G2" s="1484"/>
      <c r="H2" s="1484"/>
      <c r="I2" s="1484"/>
      <c r="J2" s="1484"/>
      <c r="K2" s="1484"/>
      <c r="L2" s="1484"/>
      <c r="M2" s="1484"/>
      <c r="N2" s="1484"/>
      <c r="O2" s="1484"/>
      <c r="P2" s="1484"/>
      <c r="Q2" s="1484"/>
      <c r="R2" s="1484"/>
      <c r="S2" s="1484"/>
      <c r="T2" s="1484"/>
      <c r="U2" s="1484"/>
      <c r="V2" s="1484"/>
      <c r="W2" s="1484"/>
      <c r="X2" s="1484"/>
    </row>
    <row r="3" spans="1:24" s="101" customFormat="1" ht="18.95" customHeight="1">
      <c r="A3" s="3442" t="s">
        <v>2068</v>
      </c>
      <c r="B3" s="3302"/>
      <c r="C3" s="3303"/>
      <c r="D3" s="3266" t="s">
        <v>1320</v>
      </c>
      <c r="E3" s="3267"/>
      <c r="F3" s="3267"/>
      <c r="G3" s="3267"/>
      <c r="H3" s="3267"/>
      <c r="I3" s="3267"/>
      <c r="J3" s="3267"/>
      <c r="K3" s="3267"/>
      <c r="L3" s="3271"/>
      <c r="M3" s="273"/>
      <c r="N3" s="273"/>
      <c r="O3" s="3702" t="s">
        <v>2915</v>
      </c>
      <c r="P3" s="3267"/>
      <c r="Q3" s="3267"/>
      <c r="R3" s="3267"/>
      <c r="S3" s="3267"/>
      <c r="T3" s="3267"/>
      <c r="U3" s="3267"/>
      <c r="V3" s="3267"/>
      <c r="W3" s="3271"/>
      <c r="X3" s="1485"/>
    </row>
    <row r="4" spans="1:24" s="101" customFormat="1" ht="18.95" customHeight="1">
      <c r="A4" s="3443"/>
      <c r="B4" s="3444"/>
      <c r="C4" s="3445"/>
      <c r="D4" s="4401" t="s">
        <v>1239</v>
      </c>
      <c r="E4" s="3314" t="s">
        <v>781</v>
      </c>
      <c r="F4" s="4339"/>
      <c r="G4" s="4339"/>
      <c r="H4" s="4339"/>
      <c r="I4" s="4339"/>
      <c r="J4" s="4339"/>
      <c r="K4" s="4403" t="s">
        <v>1663</v>
      </c>
      <c r="L4" s="4405" t="s">
        <v>774</v>
      </c>
      <c r="M4" s="1486"/>
      <c r="N4" s="1010"/>
      <c r="O4" s="4407" t="s">
        <v>1239</v>
      </c>
      <c r="P4" s="3314" t="s">
        <v>781</v>
      </c>
      <c r="Q4" s="4339"/>
      <c r="R4" s="4339"/>
      <c r="S4" s="4339"/>
      <c r="T4" s="4339"/>
      <c r="U4" s="4339"/>
      <c r="V4" s="4403" t="s">
        <v>1663</v>
      </c>
      <c r="W4" s="4405" t="s">
        <v>774</v>
      </c>
      <c r="X4" s="1485"/>
    </row>
    <row r="5" spans="1:24" s="101" customFormat="1" ht="18.95" customHeight="1">
      <c r="A5" s="3446"/>
      <c r="B5" s="3304"/>
      <c r="C5" s="3305"/>
      <c r="D5" s="4402"/>
      <c r="E5" s="1487" t="s">
        <v>1239</v>
      </c>
      <c r="F5" s="1078" t="s">
        <v>2078</v>
      </c>
      <c r="G5" s="1450" t="s">
        <v>2081</v>
      </c>
      <c r="H5" s="1450" t="s">
        <v>2082</v>
      </c>
      <c r="I5" s="1450" t="s">
        <v>2083</v>
      </c>
      <c r="J5" s="1080" t="s">
        <v>2084</v>
      </c>
      <c r="K5" s="4404"/>
      <c r="L5" s="4406"/>
      <c r="M5" s="1486"/>
      <c r="N5" s="1010"/>
      <c r="O5" s="4408"/>
      <c r="P5" s="1487" t="s">
        <v>1239</v>
      </c>
      <c r="Q5" s="1078" t="s">
        <v>2078</v>
      </c>
      <c r="R5" s="1450" t="s">
        <v>2081</v>
      </c>
      <c r="S5" s="1450" t="s">
        <v>2082</v>
      </c>
      <c r="T5" s="1450" t="s">
        <v>2083</v>
      </c>
      <c r="U5" s="1080" t="s">
        <v>2084</v>
      </c>
      <c r="V5" s="4404"/>
      <c r="W5" s="4406"/>
      <c r="X5" s="1485"/>
    </row>
    <row r="6" spans="1:24" ht="18.95" customHeight="1">
      <c r="A6" s="1419"/>
      <c r="B6" s="273" t="s">
        <v>3056</v>
      </c>
      <c r="C6" s="273"/>
      <c r="D6" s="1451"/>
      <c r="E6" s="1401"/>
      <c r="F6" s="1468"/>
      <c r="G6" s="1398"/>
      <c r="H6" s="1398"/>
      <c r="I6" s="1398"/>
      <c r="J6" s="1454"/>
      <c r="K6" s="1401"/>
      <c r="L6" s="1455"/>
      <c r="M6" s="1488"/>
      <c r="N6" s="1401"/>
      <c r="O6" s="1400"/>
      <c r="P6" s="1401"/>
      <c r="Q6" s="1468"/>
      <c r="R6" s="1398"/>
      <c r="S6" s="1398"/>
      <c r="T6" s="1398"/>
      <c r="U6" s="1454"/>
      <c r="V6" s="1469"/>
      <c r="W6" s="1489"/>
    </row>
    <row r="7" spans="1:24" s="43" customFormat="1" ht="18.95" customHeight="1">
      <c r="A7" s="1402"/>
      <c r="B7" s="1403" t="s">
        <v>2828</v>
      </c>
      <c r="C7" s="1403"/>
      <c r="D7" s="1456">
        <f t="shared" ref="D7:L7" si="0">D8+D9</f>
        <v>1449</v>
      </c>
      <c r="E7" s="1490">
        <f t="shared" si="0"/>
        <v>1203</v>
      </c>
      <c r="F7" s="1458">
        <f t="shared" si="0"/>
        <v>0</v>
      </c>
      <c r="G7" s="1459">
        <f t="shared" si="0"/>
        <v>2</v>
      </c>
      <c r="H7" s="1459">
        <f t="shared" si="0"/>
        <v>6</v>
      </c>
      <c r="I7" s="1459">
        <f t="shared" si="0"/>
        <v>142</v>
      </c>
      <c r="J7" s="1460">
        <f t="shared" si="0"/>
        <v>1053</v>
      </c>
      <c r="K7" s="1491">
        <f t="shared" si="0"/>
        <v>213</v>
      </c>
      <c r="L7" s="1462">
        <f t="shared" si="0"/>
        <v>33</v>
      </c>
      <c r="M7" s="1492"/>
      <c r="N7" s="1492"/>
      <c r="O7" s="1493">
        <f t="shared" ref="O7:W7" si="1">O8+O9</f>
        <v>273</v>
      </c>
      <c r="P7" s="1494">
        <f t="shared" si="1"/>
        <v>236</v>
      </c>
      <c r="Q7" s="1458">
        <f t="shared" si="1"/>
        <v>0</v>
      </c>
      <c r="R7" s="1459">
        <f t="shared" si="1"/>
        <v>4</v>
      </c>
      <c r="S7" s="1459">
        <f t="shared" si="1"/>
        <v>4</v>
      </c>
      <c r="T7" s="1459">
        <f t="shared" si="1"/>
        <v>36</v>
      </c>
      <c r="U7" s="1460">
        <f t="shared" si="1"/>
        <v>192</v>
      </c>
      <c r="V7" s="1461">
        <f t="shared" si="1"/>
        <v>26</v>
      </c>
      <c r="W7" s="1495">
        <f t="shared" si="1"/>
        <v>11</v>
      </c>
      <c r="X7" s="1224"/>
    </row>
    <row r="8" spans="1:24" ht="18.95" customHeight="1">
      <c r="A8" s="1409"/>
      <c r="B8" s="274" t="s">
        <v>2087</v>
      </c>
      <c r="C8" s="274"/>
      <c r="D8" s="1451">
        <f t="shared" ref="D8:L8" si="2">D10+D11</f>
        <v>1449</v>
      </c>
      <c r="E8" s="1488">
        <f t="shared" si="2"/>
        <v>1203</v>
      </c>
      <c r="F8" s="1453">
        <f t="shared" si="2"/>
        <v>0</v>
      </c>
      <c r="G8" s="1464">
        <f t="shared" si="2"/>
        <v>2</v>
      </c>
      <c r="H8" s="1464">
        <f t="shared" si="2"/>
        <v>6</v>
      </c>
      <c r="I8" s="1464">
        <f t="shared" si="2"/>
        <v>142</v>
      </c>
      <c r="J8" s="1465">
        <f t="shared" si="2"/>
        <v>1053</v>
      </c>
      <c r="K8" s="1401">
        <f t="shared" si="2"/>
        <v>213</v>
      </c>
      <c r="L8" s="1467">
        <f t="shared" si="2"/>
        <v>33</v>
      </c>
      <c r="M8" s="1401"/>
      <c r="N8" s="1401"/>
      <c r="O8" s="1400">
        <f t="shared" ref="O8:W8" si="3">O10+O11</f>
        <v>273</v>
      </c>
      <c r="P8" s="1466">
        <f t="shared" si="3"/>
        <v>236</v>
      </c>
      <c r="Q8" s="1453">
        <f t="shared" si="3"/>
        <v>0</v>
      </c>
      <c r="R8" s="1464">
        <f t="shared" si="3"/>
        <v>4</v>
      </c>
      <c r="S8" s="1464">
        <f t="shared" si="3"/>
        <v>4</v>
      </c>
      <c r="T8" s="1464">
        <f t="shared" si="3"/>
        <v>36</v>
      </c>
      <c r="U8" s="1465">
        <f t="shared" si="3"/>
        <v>192</v>
      </c>
      <c r="V8" s="1466">
        <f t="shared" si="3"/>
        <v>26</v>
      </c>
      <c r="W8" s="1496">
        <f t="shared" si="3"/>
        <v>11</v>
      </c>
    </row>
    <row r="9" spans="1:24" ht="18.95" customHeight="1">
      <c r="A9" s="1412"/>
      <c r="B9" s="278" t="s">
        <v>2089</v>
      </c>
      <c r="C9" s="278"/>
      <c r="D9" s="1451">
        <v>0</v>
      </c>
      <c r="E9" s="1488">
        <v>0</v>
      </c>
      <c r="F9" s="1453">
        <v>0</v>
      </c>
      <c r="G9" s="1464">
        <v>0</v>
      </c>
      <c r="H9" s="1464">
        <v>0</v>
      </c>
      <c r="I9" s="1464">
        <v>0</v>
      </c>
      <c r="J9" s="1465">
        <v>0</v>
      </c>
      <c r="K9" s="1401">
        <v>0</v>
      </c>
      <c r="L9" s="1467">
        <v>0</v>
      </c>
      <c r="M9" s="1401"/>
      <c r="N9" s="1401"/>
      <c r="O9" s="1400">
        <v>0</v>
      </c>
      <c r="P9" s="1466">
        <v>0</v>
      </c>
      <c r="Q9" s="1453">
        <v>0</v>
      </c>
      <c r="R9" s="1464">
        <v>0</v>
      </c>
      <c r="S9" s="1464">
        <v>0</v>
      </c>
      <c r="T9" s="1464">
        <v>0</v>
      </c>
      <c r="U9" s="1465">
        <v>0</v>
      </c>
      <c r="V9" s="1466">
        <v>0</v>
      </c>
      <c r="W9" s="1496">
        <v>0</v>
      </c>
    </row>
    <row r="10" spans="1:24" ht="18.95" customHeight="1">
      <c r="A10" s="1409"/>
      <c r="B10" s="274" t="s">
        <v>2091</v>
      </c>
      <c r="C10" s="274"/>
      <c r="D10" s="1396">
        <f t="shared" ref="D10:D35" si="4">E10+K10+L10</f>
        <v>462</v>
      </c>
      <c r="E10" s="1497">
        <f t="shared" ref="E10:E35" si="5">SUM(F10:J10)</f>
        <v>371</v>
      </c>
      <c r="F10" s="1468">
        <f t="shared" ref="F10:L10" si="6">SUM(F12:F21)</f>
        <v>0</v>
      </c>
      <c r="G10" s="1398">
        <f t="shared" si="6"/>
        <v>0</v>
      </c>
      <c r="H10" s="1398">
        <f t="shared" si="6"/>
        <v>6</v>
      </c>
      <c r="I10" s="1398">
        <f t="shared" si="6"/>
        <v>10</v>
      </c>
      <c r="J10" s="1454">
        <f t="shared" si="6"/>
        <v>355</v>
      </c>
      <c r="K10" s="1498">
        <f t="shared" si="6"/>
        <v>58</v>
      </c>
      <c r="L10" s="1455">
        <f t="shared" si="6"/>
        <v>33</v>
      </c>
      <c r="M10" s="1401"/>
      <c r="N10" s="1401"/>
      <c r="O10" s="1499">
        <f t="shared" ref="O10:O35" si="7">P10+V10+W10</f>
        <v>100</v>
      </c>
      <c r="P10" s="1469">
        <f t="shared" ref="P10:P35" si="8">SUM(Q10:U10)</f>
        <v>77</v>
      </c>
      <c r="Q10" s="1468">
        <f t="shared" ref="Q10:W10" si="9">SUM(Q12:Q21)</f>
        <v>0</v>
      </c>
      <c r="R10" s="1398">
        <f t="shared" si="9"/>
        <v>0</v>
      </c>
      <c r="S10" s="1398">
        <f t="shared" si="9"/>
        <v>4</v>
      </c>
      <c r="T10" s="1398">
        <f t="shared" si="9"/>
        <v>8</v>
      </c>
      <c r="U10" s="1454">
        <f t="shared" si="9"/>
        <v>65</v>
      </c>
      <c r="V10" s="1469">
        <f t="shared" si="9"/>
        <v>12</v>
      </c>
      <c r="W10" s="1489">
        <f t="shared" si="9"/>
        <v>11</v>
      </c>
    </row>
    <row r="11" spans="1:24" ht="18.95" customHeight="1">
      <c r="A11" s="1412"/>
      <c r="B11" s="278" t="s">
        <v>896</v>
      </c>
      <c r="C11" s="278"/>
      <c r="D11" s="1470">
        <f t="shared" si="4"/>
        <v>987</v>
      </c>
      <c r="E11" s="1500">
        <f t="shared" si="5"/>
        <v>832</v>
      </c>
      <c r="F11" s="1472">
        <f t="shared" ref="F11:L11" si="10">SUM(F22:F29)</f>
        <v>0</v>
      </c>
      <c r="G11" s="1473">
        <f t="shared" si="10"/>
        <v>2</v>
      </c>
      <c r="H11" s="1473">
        <f t="shared" si="10"/>
        <v>0</v>
      </c>
      <c r="I11" s="1473">
        <f t="shared" si="10"/>
        <v>132</v>
      </c>
      <c r="J11" s="1474">
        <f t="shared" si="10"/>
        <v>698</v>
      </c>
      <c r="K11" s="1501">
        <f t="shared" si="10"/>
        <v>155</v>
      </c>
      <c r="L11" s="1476">
        <f t="shared" si="10"/>
        <v>0</v>
      </c>
      <c r="M11" s="1401"/>
      <c r="N11" s="1401"/>
      <c r="O11" s="1502">
        <f t="shared" si="7"/>
        <v>173</v>
      </c>
      <c r="P11" s="1475">
        <f t="shared" si="8"/>
        <v>159</v>
      </c>
      <c r="Q11" s="1472">
        <f t="shared" ref="Q11:W11" si="11">SUM(Q22:Q29)</f>
        <v>0</v>
      </c>
      <c r="R11" s="1473">
        <f t="shared" si="11"/>
        <v>4</v>
      </c>
      <c r="S11" s="1473">
        <f t="shared" si="11"/>
        <v>0</v>
      </c>
      <c r="T11" s="1473">
        <f t="shared" si="11"/>
        <v>28</v>
      </c>
      <c r="U11" s="1474">
        <f t="shared" si="11"/>
        <v>127</v>
      </c>
      <c r="V11" s="1475">
        <f t="shared" si="11"/>
        <v>14</v>
      </c>
      <c r="W11" s="1503">
        <f t="shared" si="11"/>
        <v>0</v>
      </c>
    </row>
    <row r="12" spans="1:24" ht="18.95" customHeight="1">
      <c r="A12" s="1409"/>
      <c r="B12" s="274" t="s">
        <v>2093</v>
      </c>
      <c r="C12" s="274"/>
      <c r="D12" s="1451">
        <f t="shared" si="4"/>
        <v>0</v>
      </c>
      <c r="E12" s="1488">
        <f t="shared" si="5"/>
        <v>0</v>
      </c>
      <c r="F12" s="1453">
        <v>0</v>
      </c>
      <c r="G12" s="1464">
        <v>0</v>
      </c>
      <c r="H12" s="1464">
        <v>0</v>
      </c>
      <c r="I12" s="1464">
        <v>0</v>
      </c>
      <c r="J12" s="1465">
        <v>0</v>
      </c>
      <c r="K12" s="1401">
        <v>0</v>
      </c>
      <c r="L12" s="1467">
        <v>0</v>
      </c>
      <c r="M12" s="1401"/>
      <c r="N12" s="1401"/>
      <c r="O12" s="1400">
        <f t="shared" si="7"/>
        <v>0</v>
      </c>
      <c r="P12" s="1466">
        <f t="shared" si="8"/>
        <v>0</v>
      </c>
      <c r="Q12" s="1453">
        <v>0</v>
      </c>
      <c r="R12" s="1464">
        <v>0</v>
      </c>
      <c r="S12" s="1464">
        <v>0</v>
      </c>
      <c r="T12" s="1464">
        <v>0</v>
      </c>
      <c r="U12" s="1465">
        <v>0</v>
      </c>
      <c r="V12" s="1466">
        <v>0</v>
      </c>
      <c r="W12" s="1496">
        <v>0</v>
      </c>
    </row>
    <row r="13" spans="1:24" ht="18.95" customHeight="1">
      <c r="A13" s="1409"/>
      <c r="B13" s="274" t="s">
        <v>867</v>
      </c>
      <c r="C13" s="274"/>
      <c r="D13" s="1451">
        <f t="shared" si="4"/>
        <v>73</v>
      </c>
      <c r="E13" s="1488">
        <f t="shared" si="5"/>
        <v>15</v>
      </c>
      <c r="F13" s="1453">
        <v>0</v>
      </c>
      <c r="G13" s="1464">
        <v>0</v>
      </c>
      <c r="H13" s="1464">
        <v>0</v>
      </c>
      <c r="I13" s="1464">
        <v>0</v>
      </c>
      <c r="J13" s="1465">
        <v>15</v>
      </c>
      <c r="K13" s="1401">
        <v>58</v>
      </c>
      <c r="L13" s="1467">
        <v>0</v>
      </c>
      <c r="M13" s="1401"/>
      <c r="N13" s="1401"/>
      <c r="O13" s="1400">
        <f t="shared" si="7"/>
        <v>18</v>
      </c>
      <c r="P13" s="1466">
        <f t="shared" si="8"/>
        <v>6</v>
      </c>
      <c r="Q13" s="1453">
        <v>0</v>
      </c>
      <c r="R13" s="1464">
        <v>0</v>
      </c>
      <c r="S13" s="1464">
        <v>0</v>
      </c>
      <c r="T13" s="1464">
        <v>0</v>
      </c>
      <c r="U13" s="1465">
        <v>6</v>
      </c>
      <c r="V13" s="1466">
        <v>12</v>
      </c>
      <c r="W13" s="1496">
        <v>0</v>
      </c>
    </row>
    <row r="14" spans="1:24" ht="18.95" customHeight="1">
      <c r="A14" s="1409"/>
      <c r="B14" s="274" t="s">
        <v>2095</v>
      </c>
      <c r="C14" s="274"/>
      <c r="D14" s="1451">
        <f t="shared" si="4"/>
        <v>0</v>
      </c>
      <c r="E14" s="1488">
        <f t="shared" si="5"/>
        <v>0</v>
      </c>
      <c r="F14" s="1453">
        <v>0</v>
      </c>
      <c r="G14" s="1464">
        <v>0</v>
      </c>
      <c r="H14" s="1464">
        <v>0</v>
      </c>
      <c r="I14" s="1464">
        <v>0</v>
      </c>
      <c r="J14" s="1465">
        <v>0</v>
      </c>
      <c r="K14" s="1401">
        <v>0</v>
      </c>
      <c r="L14" s="1467">
        <v>0</v>
      </c>
      <c r="M14" s="1401"/>
      <c r="N14" s="1401"/>
      <c r="O14" s="1400">
        <f t="shared" si="7"/>
        <v>0</v>
      </c>
      <c r="P14" s="1466">
        <f t="shared" si="8"/>
        <v>0</v>
      </c>
      <c r="Q14" s="1453">
        <v>0</v>
      </c>
      <c r="R14" s="1464">
        <v>0</v>
      </c>
      <c r="S14" s="1464">
        <v>0</v>
      </c>
      <c r="T14" s="1464">
        <v>0</v>
      </c>
      <c r="U14" s="1465">
        <v>0</v>
      </c>
      <c r="V14" s="1466">
        <v>0</v>
      </c>
      <c r="W14" s="1496">
        <v>0</v>
      </c>
    </row>
    <row r="15" spans="1:24" ht="18.95" customHeight="1">
      <c r="A15" s="1409"/>
      <c r="B15" s="274" t="s">
        <v>456</v>
      </c>
      <c r="C15" s="274"/>
      <c r="D15" s="1451">
        <f t="shared" si="4"/>
        <v>0</v>
      </c>
      <c r="E15" s="1488">
        <f t="shared" si="5"/>
        <v>0</v>
      </c>
      <c r="F15" s="1453">
        <v>0</v>
      </c>
      <c r="G15" s="1464">
        <v>0</v>
      </c>
      <c r="H15" s="1464">
        <v>0</v>
      </c>
      <c r="I15" s="1464">
        <v>0</v>
      </c>
      <c r="J15" s="1465">
        <v>0</v>
      </c>
      <c r="K15" s="1401">
        <v>0</v>
      </c>
      <c r="L15" s="1467">
        <v>0</v>
      </c>
      <c r="M15" s="1401"/>
      <c r="N15" s="1401"/>
      <c r="O15" s="1400">
        <f t="shared" si="7"/>
        <v>0</v>
      </c>
      <c r="P15" s="1466">
        <f t="shared" si="8"/>
        <v>0</v>
      </c>
      <c r="Q15" s="1453">
        <v>0</v>
      </c>
      <c r="R15" s="1464">
        <v>0</v>
      </c>
      <c r="S15" s="1464">
        <v>0</v>
      </c>
      <c r="T15" s="1464">
        <v>0</v>
      </c>
      <c r="U15" s="1465">
        <v>0</v>
      </c>
      <c r="V15" s="1466">
        <v>0</v>
      </c>
      <c r="W15" s="1496">
        <v>0</v>
      </c>
    </row>
    <row r="16" spans="1:24" ht="18.95" customHeight="1">
      <c r="A16" s="1409"/>
      <c r="B16" s="274" t="s">
        <v>2951</v>
      </c>
      <c r="C16" s="274"/>
      <c r="D16" s="1451">
        <f t="shared" si="4"/>
        <v>42</v>
      </c>
      <c r="E16" s="1488">
        <f t="shared" si="5"/>
        <v>42</v>
      </c>
      <c r="F16" s="1453">
        <v>0</v>
      </c>
      <c r="G16" s="1464">
        <v>0</v>
      </c>
      <c r="H16" s="1464">
        <v>0</v>
      </c>
      <c r="I16" s="1464">
        <v>0</v>
      </c>
      <c r="J16" s="1465">
        <v>42</v>
      </c>
      <c r="K16" s="1401">
        <v>0</v>
      </c>
      <c r="L16" s="1467">
        <v>0</v>
      </c>
      <c r="M16" s="1401"/>
      <c r="N16" s="1401"/>
      <c r="O16" s="1400">
        <f t="shared" si="7"/>
        <v>11</v>
      </c>
      <c r="P16" s="1466">
        <f t="shared" si="8"/>
        <v>11</v>
      </c>
      <c r="Q16" s="1453">
        <v>0</v>
      </c>
      <c r="R16" s="1464">
        <v>0</v>
      </c>
      <c r="S16" s="1464">
        <v>0</v>
      </c>
      <c r="T16" s="1464">
        <v>0</v>
      </c>
      <c r="U16" s="1465">
        <v>11</v>
      </c>
      <c r="V16" s="1466">
        <v>0</v>
      </c>
      <c r="W16" s="1496">
        <v>0</v>
      </c>
    </row>
    <row r="17" spans="1:23" ht="18.95" customHeight="1">
      <c r="A17" s="1409"/>
      <c r="B17" s="274" t="s">
        <v>2954</v>
      </c>
      <c r="C17" s="274"/>
      <c r="D17" s="1451">
        <f t="shared" si="4"/>
        <v>39</v>
      </c>
      <c r="E17" s="1488">
        <f t="shared" si="5"/>
        <v>6</v>
      </c>
      <c r="F17" s="1453">
        <v>0</v>
      </c>
      <c r="G17" s="1464">
        <v>0</v>
      </c>
      <c r="H17" s="1464">
        <v>6</v>
      </c>
      <c r="I17" s="1464">
        <v>0</v>
      </c>
      <c r="J17" s="1465">
        <v>0</v>
      </c>
      <c r="K17" s="1401">
        <v>0</v>
      </c>
      <c r="L17" s="1467">
        <v>33</v>
      </c>
      <c r="M17" s="1401"/>
      <c r="N17" s="1401"/>
      <c r="O17" s="1400">
        <f t="shared" si="7"/>
        <v>15</v>
      </c>
      <c r="P17" s="1466">
        <f t="shared" si="8"/>
        <v>4</v>
      </c>
      <c r="Q17" s="1453">
        <v>0</v>
      </c>
      <c r="R17" s="1464">
        <v>0</v>
      </c>
      <c r="S17" s="1464">
        <v>4</v>
      </c>
      <c r="T17" s="1464">
        <v>0</v>
      </c>
      <c r="U17" s="1465">
        <v>0</v>
      </c>
      <c r="V17" s="1466">
        <v>0</v>
      </c>
      <c r="W17" s="1496">
        <v>11</v>
      </c>
    </row>
    <row r="18" spans="1:23" ht="18.95" customHeight="1">
      <c r="A18" s="1409"/>
      <c r="B18" s="274" t="s">
        <v>2714</v>
      </c>
      <c r="C18" s="274"/>
      <c r="D18" s="1451">
        <f t="shared" si="4"/>
        <v>97</v>
      </c>
      <c r="E18" s="1488">
        <f t="shared" si="5"/>
        <v>97</v>
      </c>
      <c r="F18" s="1453">
        <v>0</v>
      </c>
      <c r="G18" s="1464">
        <v>0</v>
      </c>
      <c r="H18" s="1464">
        <v>0</v>
      </c>
      <c r="I18" s="1464">
        <v>0</v>
      </c>
      <c r="J18" s="1465">
        <v>97</v>
      </c>
      <c r="K18" s="1401">
        <v>0</v>
      </c>
      <c r="L18" s="1467">
        <v>0</v>
      </c>
      <c r="M18" s="1401"/>
      <c r="N18" s="1401"/>
      <c r="O18" s="1400">
        <f t="shared" si="7"/>
        <v>12</v>
      </c>
      <c r="P18" s="1466">
        <f t="shared" si="8"/>
        <v>12</v>
      </c>
      <c r="Q18" s="1453">
        <v>0</v>
      </c>
      <c r="R18" s="1464">
        <v>0</v>
      </c>
      <c r="S18" s="1464">
        <v>0</v>
      </c>
      <c r="T18" s="1464">
        <v>0</v>
      </c>
      <c r="U18" s="1465">
        <v>12</v>
      </c>
      <c r="V18" s="1466">
        <v>0</v>
      </c>
      <c r="W18" s="1496">
        <v>0</v>
      </c>
    </row>
    <row r="19" spans="1:23" ht="18.95" customHeight="1">
      <c r="A19" s="1409"/>
      <c r="B19" s="274" t="s">
        <v>1203</v>
      </c>
      <c r="C19" s="274"/>
      <c r="D19" s="1451">
        <f t="shared" si="4"/>
        <v>90</v>
      </c>
      <c r="E19" s="1488">
        <f t="shared" si="5"/>
        <v>90</v>
      </c>
      <c r="F19" s="1453">
        <v>0</v>
      </c>
      <c r="G19" s="1464">
        <v>0</v>
      </c>
      <c r="H19" s="1464">
        <v>0</v>
      </c>
      <c r="I19" s="1464">
        <v>10</v>
      </c>
      <c r="J19" s="1465">
        <v>80</v>
      </c>
      <c r="K19" s="1401">
        <v>0</v>
      </c>
      <c r="L19" s="1467">
        <v>0</v>
      </c>
      <c r="M19" s="1401"/>
      <c r="N19" s="1401"/>
      <c r="O19" s="1400">
        <f t="shared" si="7"/>
        <v>31</v>
      </c>
      <c r="P19" s="1466">
        <f t="shared" si="8"/>
        <v>31</v>
      </c>
      <c r="Q19" s="1453">
        <v>0</v>
      </c>
      <c r="R19" s="1464">
        <v>0</v>
      </c>
      <c r="S19" s="1464">
        <v>0</v>
      </c>
      <c r="T19" s="1464">
        <v>8</v>
      </c>
      <c r="U19" s="1465">
        <v>23</v>
      </c>
      <c r="V19" s="1466">
        <v>0</v>
      </c>
      <c r="W19" s="1496">
        <v>0</v>
      </c>
    </row>
    <row r="20" spans="1:23" ht="18.95" customHeight="1">
      <c r="A20" s="1409"/>
      <c r="B20" s="274" t="s">
        <v>1551</v>
      </c>
      <c r="C20" s="274"/>
      <c r="D20" s="1451">
        <f t="shared" si="4"/>
        <v>121</v>
      </c>
      <c r="E20" s="1488">
        <f t="shared" si="5"/>
        <v>121</v>
      </c>
      <c r="F20" s="1453">
        <v>0</v>
      </c>
      <c r="G20" s="1464">
        <v>0</v>
      </c>
      <c r="H20" s="1464">
        <v>0</v>
      </c>
      <c r="I20" s="1464">
        <v>0</v>
      </c>
      <c r="J20" s="1465">
        <v>121</v>
      </c>
      <c r="K20" s="1401">
        <v>0</v>
      </c>
      <c r="L20" s="1467">
        <v>0</v>
      </c>
      <c r="M20" s="1401"/>
      <c r="N20" s="1401"/>
      <c r="O20" s="1400">
        <f t="shared" si="7"/>
        <v>13</v>
      </c>
      <c r="P20" s="1466">
        <f t="shared" si="8"/>
        <v>13</v>
      </c>
      <c r="Q20" s="1453">
        <v>0</v>
      </c>
      <c r="R20" s="1464">
        <v>0</v>
      </c>
      <c r="S20" s="1464">
        <v>0</v>
      </c>
      <c r="T20" s="1464">
        <v>0</v>
      </c>
      <c r="U20" s="1465">
        <v>13</v>
      </c>
      <c r="V20" s="1466">
        <v>0</v>
      </c>
      <c r="W20" s="1496">
        <v>0</v>
      </c>
    </row>
    <row r="21" spans="1:23" ht="18.95" customHeight="1">
      <c r="A21" s="1412"/>
      <c r="B21" s="278" t="s">
        <v>1624</v>
      </c>
      <c r="C21" s="278"/>
      <c r="D21" s="1451">
        <f t="shared" si="4"/>
        <v>0</v>
      </c>
      <c r="E21" s="1488">
        <f t="shared" si="5"/>
        <v>0</v>
      </c>
      <c r="F21" s="1453">
        <v>0</v>
      </c>
      <c r="G21" s="1464">
        <v>0</v>
      </c>
      <c r="H21" s="1464">
        <v>0</v>
      </c>
      <c r="I21" s="1464">
        <v>0</v>
      </c>
      <c r="J21" s="1465">
        <v>0</v>
      </c>
      <c r="K21" s="1401">
        <v>0</v>
      </c>
      <c r="L21" s="1467">
        <v>0</v>
      </c>
      <c r="M21" s="1401"/>
      <c r="N21" s="1401"/>
      <c r="O21" s="1400">
        <f t="shared" si="7"/>
        <v>0</v>
      </c>
      <c r="P21" s="1466">
        <f t="shared" si="8"/>
        <v>0</v>
      </c>
      <c r="Q21" s="1453">
        <v>0</v>
      </c>
      <c r="R21" s="1464">
        <v>0</v>
      </c>
      <c r="S21" s="1464">
        <v>0</v>
      </c>
      <c r="T21" s="1464">
        <v>0</v>
      </c>
      <c r="U21" s="1465">
        <v>0</v>
      </c>
      <c r="V21" s="1466">
        <v>0</v>
      </c>
      <c r="W21" s="1496">
        <v>0</v>
      </c>
    </row>
    <row r="22" spans="1:23" ht="18.95" customHeight="1">
      <c r="A22" s="1409"/>
      <c r="B22" s="274" t="s">
        <v>322</v>
      </c>
      <c r="C22" s="274"/>
      <c r="D22" s="1396">
        <f t="shared" si="4"/>
        <v>58</v>
      </c>
      <c r="E22" s="1497">
        <f t="shared" si="5"/>
        <v>58</v>
      </c>
      <c r="F22" s="1468">
        <v>0</v>
      </c>
      <c r="G22" s="1398">
        <v>0</v>
      </c>
      <c r="H22" s="1398">
        <v>0</v>
      </c>
      <c r="I22" s="1398">
        <v>20</v>
      </c>
      <c r="J22" s="1454">
        <v>38</v>
      </c>
      <c r="K22" s="1498">
        <v>0</v>
      </c>
      <c r="L22" s="1455">
        <v>0</v>
      </c>
      <c r="M22" s="1401"/>
      <c r="N22" s="1401"/>
      <c r="O22" s="1499">
        <f t="shared" si="7"/>
        <v>18</v>
      </c>
      <c r="P22" s="1469">
        <f t="shared" si="8"/>
        <v>18</v>
      </c>
      <c r="Q22" s="1468">
        <v>0</v>
      </c>
      <c r="R22" s="1398">
        <v>0</v>
      </c>
      <c r="S22" s="1398">
        <v>0</v>
      </c>
      <c r="T22" s="1398">
        <v>7</v>
      </c>
      <c r="U22" s="1454">
        <v>11</v>
      </c>
      <c r="V22" s="1469">
        <v>0</v>
      </c>
      <c r="W22" s="1489">
        <v>0</v>
      </c>
    </row>
    <row r="23" spans="1:23" ht="18.95" customHeight="1">
      <c r="A23" s="1409"/>
      <c r="B23" s="274" t="s">
        <v>1416</v>
      </c>
      <c r="C23" s="274"/>
      <c r="D23" s="1451">
        <f t="shared" si="4"/>
        <v>169</v>
      </c>
      <c r="E23" s="1488">
        <f t="shared" si="5"/>
        <v>169</v>
      </c>
      <c r="F23" s="1453">
        <v>0</v>
      </c>
      <c r="G23" s="1464">
        <v>0</v>
      </c>
      <c r="H23" s="1464">
        <v>0</v>
      </c>
      <c r="I23" s="1464">
        <v>30</v>
      </c>
      <c r="J23" s="1465">
        <v>139</v>
      </c>
      <c r="K23" s="1401">
        <v>0</v>
      </c>
      <c r="L23" s="1467">
        <v>0</v>
      </c>
      <c r="M23" s="1401"/>
      <c r="N23" s="1401"/>
      <c r="O23" s="1400">
        <f t="shared" si="7"/>
        <v>32</v>
      </c>
      <c r="P23" s="1466">
        <f t="shared" si="8"/>
        <v>32</v>
      </c>
      <c r="Q23" s="1453">
        <v>0</v>
      </c>
      <c r="R23" s="1464">
        <v>0</v>
      </c>
      <c r="S23" s="1464">
        <v>0</v>
      </c>
      <c r="T23" s="1464">
        <v>8</v>
      </c>
      <c r="U23" s="1465">
        <v>24</v>
      </c>
      <c r="V23" s="1466">
        <v>0</v>
      </c>
      <c r="W23" s="1496">
        <v>0</v>
      </c>
    </row>
    <row r="24" spans="1:23" ht="18.95" customHeight="1">
      <c r="A24" s="1409"/>
      <c r="B24" s="274" t="s">
        <v>1025</v>
      </c>
      <c r="C24" s="274"/>
      <c r="D24" s="1451">
        <f t="shared" si="4"/>
        <v>0</v>
      </c>
      <c r="E24" s="1488">
        <f t="shared" si="5"/>
        <v>0</v>
      </c>
      <c r="F24" s="1453">
        <v>0</v>
      </c>
      <c r="G24" s="1464">
        <v>0</v>
      </c>
      <c r="H24" s="1464">
        <v>0</v>
      </c>
      <c r="I24" s="1464">
        <v>0</v>
      </c>
      <c r="J24" s="1465">
        <v>0</v>
      </c>
      <c r="K24" s="1401">
        <v>0</v>
      </c>
      <c r="L24" s="1467">
        <v>0</v>
      </c>
      <c r="M24" s="1401"/>
      <c r="N24" s="1401"/>
      <c r="O24" s="1400">
        <f t="shared" si="7"/>
        <v>0</v>
      </c>
      <c r="P24" s="1466">
        <f t="shared" si="8"/>
        <v>0</v>
      </c>
      <c r="Q24" s="1453">
        <v>0</v>
      </c>
      <c r="R24" s="1464">
        <v>0</v>
      </c>
      <c r="S24" s="1464">
        <v>0</v>
      </c>
      <c r="T24" s="1464">
        <v>0</v>
      </c>
      <c r="U24" s="1465">
        <v>0</v>
      </c>
      <c r="V24" s="1466">
        <v>0</v>
      </c>
      <c r="W24" s="1496">
        <v>0</v>
      </c>
    </row>
    <row r="25" spans="1:23" ht="18.95" customHeight="1">
      <c r="A25" s="1409"/>
      <c r="B25" s="274" t="s">
        <v>1395</v>
      </c>
      <c r="C25" s="274"/>
      <c r="D25" s="1451">
        <f t="shared" si="4"/>
        <v>0</v>
      </c>
      <c r="E25" s="1488">
        <f t="shared" si="5"/>
        <v>0</v>
      </c>
      <c r="F25" s="1453">
        <v>0</v>
      </c>
      <c r="G25" s="1464">
        <v>0</v>
      </c>
      <c r="H25" s="1464">
        <v>0</v>
      </c>
      <c r="I25" s="1464">
        <v>0</v>
      </c>
      <c r="J25" s="1465">
        <v>0</v>
      </c>
      <c r="K25" s="1401">
        <v>0</v>
      </c>
      <c r="L25" s="1467">
        <v>0</v>
      </c>
      <c r="M25" s="1401"/>
      <c r="N25" s="1401"/>
      <c r="O25" s="1400">
        <f t="shared" si="7"/>
        <v>0</v>
      </c>
      <c r="P25" s="1466">
        <f t="shared" si="8"/>
        <v>0</v>
      </c>
      <c r="Q25" s="1453">
        <v>0</v>
      </c>
      <c r="R25" s="1464">
        <v>0</v>
      </c>
      <c r="S25" s="1464">
        <v>0</v>
      </c>
      <c r="T25" s="1464">
        <v>0</v>
      </c>
      <c r="U25" s="1465">
        <v>0</v>
      </c>
      <c r="V25" s="1466">
        <v>0</v>
      </c>
      <c r="W25" s="1496">
        <v>0</v>
      </c>
    </row>
    <row r="26" spans="1:23" ht="18.95" customHeight="1">
      <c r="A26" s="1409"/>
      <c r="B26" s="274" t="s">
        <v>1579</v>
      </c>
      <c r="C26" s="274"/>
      <c r="D26" s="1451">
        <f t="shared" si="4"/>
        <v>59</v>
      </c>
      <c r="E26" s="1488">
        <f t="shared" si="5"/>
        <v>59</v>
      </c>
      <c r="F26" s="1453">
        <v>0</v>
      </c>
      <c r="G26" s="1464">
        <v>0</v>
      </c>
      <c r="H26" s="1464">
        <v>0</v>
      </c>
      <c r="I26" s="1464">
        <v>0</v>
      </c>
      <c r="J26" s="1465">
        <v>59</v>
      </c>
      <c r="K26" s="1401">
        <v>0</v>
      </c>
      <c r="L26" s="1467">
        <v>0</v>
      </c>
      <c r="M26" s="1401"/>
      <c r="N26" s="1401"/>
      <c r="O26" s="1400">
        <f t="shared" si="7"/>
        <v>12</v>
      </c>
      <c r="P26" s="1466">
        <f t="shared" si="8"/>
        <v>12</v>
      </c>
      <c r="Q26" s="1453">
        <v>0</v>
      </c>
      <c r="R26" s="1464">
        <v>0</v>
      </c>
      <c r="S26" s="1464">
        <v>0</v>
      </c>
      <c r="T26" s="1464">
        <v>0</v>
      </c>
      <c r="U26" s="1465">
        <v>12</v>
      </c>
      <c r="V26" s="1466">
        <v>0</v>
      </c>
      <c r="W26" s="1496">
        <v>0</v>
      </c>
    </row>
    <row r="27" spans="1:23" ht="18.95" customHeight="1">
      <c r="A27" s="1409"/>
      <c r="B27" s="274" t="s">
        <v>2955</v>
      </c>
      <c r="C27" s="274"/>
      <c r="D27" s="1451">
        <f t="shared" si="4"/>
        <v>449</v>
      </c>
      <c r="E27" s="1488">
        <f t="shared" si="5"/>
        <v>449</v>
      </c>
      <c r="F27" s="1453">
        <v>0</v>
      </c>
      <c r="G27" s="1464">
        <v>0</v>
      </c>
      <c r="H27" s="1464">
        <v>0</v>
      </c>
      <c r="I27" s="1464">
        <v>82</v>
      </c>
      <c r="J27" s="1465">
        <v>367</v>
      </c>
      <c r="K27" s="1401">
        <v>0</v>
      </c>
      <c r="L27" s="1467">
        <v>0</v>
      </c>
      <c r="M27" s="1401"/>
      <c r="N27" s="1401"/>
      <c r="O27" s="1400">
        <f t="shared" si="7"/>
        <v>66</v>
      </c>
      <c r="P27" s="1466">
        <f t="shared" si="8"/>
        <v>66</v>
      </c>
      <c r="Q27" s="1453">
        <v>0</v>
      </c>
      <c r="R27" s="1464">
        <v>0</v>
      </c>
      <c r="S27" s="1464">
        <v>0</v>
      </c>
      <c r="T27" s="1464">
        <v>13</v>
      </c>
      <c r="U27" s="1465">
        <v>53</v>
      </c>
      <c r="V27" s="1466">
        <v>0</v>
      </c>
      <c r="W27" s="1496">
        <v>0</v>
      </c>
    </row>
    <row r="28" spans="1:23" ht="18.95" customHeight="1">
      <c r="A28" s="1409"/>
      <c r="B28" s="274" t="s">
        <v>2956</v>
      </c>
      <c r="C28" s="274"/>
      <c r="D28" s="1451">
        <f t="shared" si="4"/>
        <v>252</v>
      </c>
      <c r="E28" s="1488">
        <f t="shared" si="5"/>
        <v>97</v>
      </c>
      <c r="F28" s="1453">
        <v>0</v>
      </c>
      <c r="G28" s="1464">
        <v>2</v>
      </c>
      <c r="H28" s="1464">
        <v>0</v>
      </c>
      <c r="I28" s="1464">
        <v>0</v>
      </c>
      <c r="J28" s="1465">
        <v>95</v>
      </c>
      <c r="K28" s="1401">
        <v>155</v>
      </c>
      <c r="L28" s="1467">
        <v>0</v>
      </c>
      <c r="M28" s="1401"/>
      <c r="N28" s="1401"/>
      <c r="O28" s="1400">
        <f t="shared" si="7"/>
        <v>45</v>
      </c>
      <c r="P28" s="1466">
        <f t="shared" si="8"/>
        <v>31</v>
      </c>
      <c r="Q28" s="1453">
        <v>0</v>
      </c>
      <c r="R28" s="1464">
        <v>4</v>
      </c>
      <c r="S28" s="1464">
        <v>0</v>
      </c>
      <c r="T28" s="1464">
        <v>0</v>
      </c>
      <c r="U28" s="1465">
        <v>27</v>
      </c>
      <c r="V28" s="1466">
        <v>14</v>
      </c>
      <c r="W28" s="1496">
        <v>0</v>
      </c>
    </row>
    <row r="29" spans="1:23" ht="18.95" customHeight="1">
      <c r="A29" s="1412"/>
      <c r="B29" s="278" t="s">
        <v>2957</v>
      </c>
      <c r="C29" s="278"/>
      <c r="D29" s="1470">
        <f t="shared" si="4"/>
        <v>0</v>
      </c>
      <c r="E29" s="1500">
        <f t="shared" si="5"/>
        <v>0</v>
      </c>
      <c r="F29" s="1472">
        <v>0</v>
      </c>
      <c r="G29" s="1473">
        <v>0</v>
      </c>
      <c r="H29" s="1473">
        <v>0</v>
      </c>
      <c r="I29" s="1473">
        <v>0</v>
      </c>
      <c r="J29" s="1474">
        <v>0</v>
      </c>
      <c r="K29" s="1501">
        <v>0</v>
      </c>
      <c r="L29" s="1476">
        <v>0</v>
      </c>
      <c r="M29" s="1401"/>
      <c r="N29" s="1401"/>
      <c r="O29" s="1502">
        <f t="shared" si="7"/>
        <v>0</v>
      </c>
      <c r="P29" s="1475">
        <f t="shared" si="8"/>
        <v>0</v>
      </c>
      <c r="Q29" s="1472">
        <v>0</v>
      </c>
      <c r="R29" s="1473">
        <v>0</v>
      </c>
      <c r="S29" s="1473">
        <v>0</v>
      </c>
      <c r="T29" s="1473">
        <v>0</v>
      </c>
      <c r="U29" s="1474">
        <v>0</v>
      </c>
      <c r="V29" s="1475">
        <v>0</v>
      </c>
      <c r="W29" s="1503">
        <v>0</v>
      </c>
    </row>
    <row r="30" spans="1:23" ht="18.95" customHeight="1">
      <c r="A30" s="3365" t="s">
        <v>1596</v>
      </c>
      <c r="B30" s="3962" t="s">
        <v>2959</v>
      </c>
      <c r="C30" s="3963"/>
      <c r="D30" s="1451">
        <f t="shared" si="4"/>
        <v>58</v>
      </c>
      <c r="E30" s="1488">
        <f t="shared" si="5"/>
        <v>58</v>
      </c>
      <c r="F30" s="1453">
        <v>0</v>
      </c>
      <c r="G30" s="1464">
        <v>0</v>
      </c>
      <c r="H30" s="1464">
        <v>0</v>
      </c>
      <c r="I30" s="1464">
        <v>20</v>
      </c>
      <c r="J30" s="1465">
        <v>38</v>
      </c>
      <c r="K30" s="1401">
        <v>0</v>
      </c>
      <c r="L30" s="1455">
        <v>0</v>
      </c>
      <c r="M30" s="1401"/>
      <c r="N30" s="1401"/>
      <c r="O30" s="1400">
        <f t="shared" si="7"/>
        <v>18</v>
      </c>
      <c r="P30" s="1466">
        <f t="shared" si="8"/>
        <v>18</v>
      </c>
      <c r="Q30" s="1453">
        <v>0</v>
      </c>
      <c r="R30" s="1464">
        <v>0</v>
      </c>
      <c r="S30" s="1464">
        <v>0</v>
      </c>
      <c r="T30" s="1464">
        <v>7</v>
      </c>
      <c r="U30" s="1465">
        <v>11</v>
      </c>
      <c r="V30" s="1466">
        <v>0</v>
      </c>
      <c r="W30" s="1496">
        <v>0</v>
      </c>
    </row>
    <row r="31" spans="1:23" ht="18.95" customHeight="1">
      <c r="A31" s="3366"/>
      <c r="B31" s="4242" t="s">
        <v>2960</v>
      </c>
      <c r="C31" s="3444"/>
      <c r="D31" s="1451">
        <f t="shared" si="4"/>
        <v>391</v>
      </c>
      <c r="E31" s="1488">
        <f t="shared" si="5"/>
        <v>391</v>
      </c>
      <c r="F31" s="1453">
        <v>0</v>
      </c>
      <c r="G31" s="1464">
        <v>0</v>
      </c>
      <c r="H31" s="1464">
        <v>0</v>
      </c>
      <c r="I31" s="1464">
        <v>30</v>
      </c>
      <c r="J31" s="1465">
        <v>361</v>
      </c>
      <c r="K31" s="1401">
        <v>0</v>
      </c>
      <c r="L31" s="1467">
        <v>0</v>
      </c>
      <c r="M31" s="1401"/>
      <c r="N31" s="1401"/>
      <c r="O31" s="1400">
        <f t="shared" si="7"/>
        <v>68</v>
      </c>
      <c r="P31" s="1466">
        <f t="shared" si="8"/>
        <v>68</v>
      </c>
      <c r="Q31" s="1453">
        <v>0</v>
      </c>
      <c r="R31" s="1464">
        <v>0</v>
      </c>
      <c r="S31" s="1464">
        <v>0</v>
      </c>
      <c r="T31" s="1464">
        <v>8</v>
      </c>
      <c r="U31" s="1465">
        <v>60</v>
      </c>
      <c r="V31" s="1466">
        <v>0</v>
      </c>
      <c r="W31" s="1496">
        <v>0</v>
      </c>
    </row>
    <row r="32" spans="1:23" ht="18.95" customHeight="1">
      <c r="A32" s="3366"/>
      <c r="B32" s="4242" t="s">
        <v>2962</v>
      </c>
      <c r="C32" s="3444"/>
      <c r="D32" s="1451">
        <f t="shared" si="4"/>
        <v>73</v>
      </c>
      <c r="E32" s="1488">
        <f t="shared" si="5"/>
        <v>15</v>
      </c>
      <c r="F32" s="1453">
        <v>0</v>
      </c>
      <c r="G32" s="1464">
        <v>0</v>
      </c>
      <c r="H32" s="1464">
        <v>0</v>
      </c>
      <c r="I32" s="1464">
        <v>0</v>
      </c>
      <c r="J32" s="1465">
        <v>15</v>
      </c>
      <c r="K32" s="1401">
        <v>58</v>
      </c>
      <c r="L32" s="1467">
        <v>0</v>
      </c>
      <c r="M32" s="1401"/>
      <c r="N32" s="1401"/>
      <c r="O32" s="1400">
        <f t="shared" si="7"/>
        <v>18</v>
      </c>
      <c r="P32" s="1466">
        <f t="shared" si="8"/>
        <v>6</v>
      </c>
      <c r="Q32" s="1453">
        <v>0</v>
      </c>
      <c r="R32" s="1464">
        <v>0</v>
      </c>
      <c r="S32" s="1464">
        <v>0</v>
      </c>
      <c r="T32" s="1464">
        <v>0</v>
      </c>
      <c r="U32" s="1465">
        <v>6</v>
      </c>
      <c r="V32" s="1466">
        <v>12</v>
      </c>
      <c r="W32" s="1496">
        <v>0</v>
      </c>
    </row>
    <row r="33" spans="1:24" ht="18.95" customHeight="1">
      <c r="A33" s="3366"/>
      <c r="B33" s="4242" t="s">
        <v>2964</v>
      </c>
      <c r="C33" s="3444"/>
      <c r="D33" s="1451">
        <f t="shared" si="4"/>
        <v>585</v>
      </c>
      <c r="E33" s="1488">
        <f t="shared" si="5"/>
        <v>552</v>
      </c>
      <c r="F33" s="1453">
        <v>0</v>
      </c>
      <c r="G33" s="1464">
        <v>0</v>
      </c>
      <c r="H33" s="1464">
        <v>6</v>
      </c>
      <c r="I33" s="1464">
        <v>82</v>
      </c>
      <c r="J33" s="1465">
        <v>464</v>
      </c>
      <c r="K33" s="1401">
        <v>0</v>
      </c>
      <c r="L33" s="1467">
        <v>33</v>
      </c>
      <c r="M33" s="1401"/>
      <c r="N33" s="1401"/>
      <c r="O33" s="1400">
        <f t="shared" si="7"/>
        <v>93</v>
      </c>
      <c r="P33" s="1466">
        <f t="shared" si="8"/>
        <v>82</v>
      </c>
      <c r="Q33" s="1453">
        <v>0</v>
      </c>
      <c r="R33" s="1464">
        <v>0</v>
      </c>
      <c r="S33" s="1464">
        <v>4</v>
      </c>
      <c r="T33" s="1464">
        <v>13</v>
      </c>
      <c r="U33" s="1465">
        <v>65</v>
      </c>
      <c r="V33" s="1466">
        <v>0</v>
      </c>
      <c r="W33" s="1496">
        <v>11</v>
      </c>
    </row>
    <row r="34" spans="1:24" ht="18.95" customHeight="1">
      <c r="A34" s="3366"/>
      <c r="B34" s="4242" t="s">
        <v>2965</v>
      </c>
      <c r="C34" s="3444"/>
      <c r="D34" s="1451">
        <f t="shared" si="4"/>
        <v>342</v>
      </c>
      <c r="E34" s="1488">
        <f t="shared" si="5"/>
        <v>187</v>
      </c>
      <c r="F34" s="1453">
        <v>0</v>
      </c>
      <c r="G34" s="1464">
        <v>2</v>
      </c>
      <c r="H34" s="1464">
        <v>0</v>
      </c>
      <c r="I34" s="1464">
        <v>10</v>
      </c>
      <c r="J34" s="1465">
        <v>175</v>
      </c>
      <c r="K34" s="1401">
        <v>155</v>
      </c>
      <c r="L34" s="1467">
        <v>0</v>
      </c>
      <c r="M34" s="1401"/>
      <c r="N34" s="1401"/>
      <c r="O34" s="1400">
        <f t="shared" si="7"/>
        <v>76</v>
      </c>
      <c r="P34" s="1466">
        <f t="shared" si="8"/>
        <v>62</v>
      </c>
      <c r="Q34" s="1453">
        <v>0</v>
      </c>
      <c r="R34" s="1464">
        <v>4</v>
      </c>
      <c r="S34" s="1464">
        <v>0</v>
      </c>
      <c r="T34" s="1464">
        <v>8</v>
      </c>
      <c r="U34" s="1465">
        <v>50</v>
      </c>
      <c r="V34" s="1466">
        <v>14</v>
      </c>
      <c r="W34" s="1496">
        <v>0</v>
      </c>
    </row>
    <row r="35" spans="1:24" ht="18.95" customHeight="1">
      <c r="A35" s="3403"/>
      <c r="B35" s="4229" t="s">
        <v>1610</v>
      </c>
      <c r="C35" s="4234"/>
      <c r="D35" s="1477">
        <f t="shared" si="4"/>
        <v>0</v>
      </c>
      <c r="E35" s="1504">
        <f t="shared" si="5"/>
        <v>0</v>
      </c>
      <c r="F35" s="1479">
        <v>0</v>
      </c>
      <c r="G35" s="1480">
        <v>0</v>
      </c>
      <c r="H35" s="1480">
        <v>0</v>
      </c>
      <c r="I35" s="1480">
        <v>0</v>
      </c>
      <c r="J35" s="1481">
        <v>0</v>
      </c>
      <c r="K35" s="1505">
        <v>0</v>
      </c>
      <c r="L35" s="1483">
        <v>0</v>
      </c>
      <c r="M35" s="1401"/>
      <c r="N35" s="1401"/>
      <c r="O35" s="1506">
        <f t="shared" si="7"/>
        <v>0</v>
      </c>
      <c r="P35" s="1482">
        <f t="shared" si="8"/>
        <v>0</v>
      </c>
      <c r="Q35" s="1479">
        <v>0</v>
      </c>
      <c r="R35" s="1480">
        <v>0</v>
      </c>
      <c r="S35" s="1480">
        <v>0</v>
      </c>
      <c r="T35" s="1480">
        <v>0</v>
      </c>
      <c r="U35" s="1481">
        <v>0</v>
      </c>
      <c r="V35" s="1482">
        <v>0</v>
      </c>
      <c r="W35" s="1507">
        <v>0</v>
      </c>
    </row>
    <row r="36" spans="1:24" ht="18.95" customHeight="1">
      <c r="A36" s="1419"/>
      <c r="B36" s="273" t="s">
        <v>3059</v>
      </c>
      <c r="C36" s="273"/>
      <c r="D36" s="1451"/>
      <c r="E36" s="1401"/>
      <c r="F36" s="1453"/>
      <c r="G36" s="1464"/>
      <c r="H36" s="1464"/>
      <c r="I36" s="1464"/>
      <c r="J36" s="1465"/>
      <c r="K36" s="1401"/>
      <c r="L36" s="1467"/>
      <c r="M36" s="1401"/>
      <c r="N36" s="1401"/>
      <c r="O36" s="1400"/>
      <c r="P36" s="1463"/>
      <c r="Q36" s="1453"/>
      <c r="R36" s="1464"/>
      <c r="S36" s="1464"/>
      <c r="T36" s="1464"/>
      <c r="U36" s="1465"/>
      <c r="V36" s="1466"/>
      <c r="W36" s="1496"/>
    </row>
    <row r="37" spans="1:24" s="43" customFormat="1" ht="18.95" customHeight="1">
      <c r="A37" s="1402"/>
      <c r="B37" s="1403" t="s">
        <v>2828</v>
      </c>
      <c r="C37" s="1403"/>
      <c r="D37" s="1456">
        <f t="shared" ref="D37:L37" si="12">D38+D39</f>
        <v>847</v>
      </c>
      <c r="E37" s="1490">
        <f t="shared" si="12"/>
        <v>679</v>
      </c>
      <c r="F37" s="1458">
        <f t="shared" si="12"/>
        <v>0</v>
      </c>
      <c r="G37" s="1459">
        <f t="shared" si="12"/>
        <v>0</v>
      </c>
      <c r="H37" s="1459">
        <f t="shared" si="12"/>
        <v>10</v>
      </c>
      <c r="I37" s="1459">
        <f t="shared" si="12"/>
        <v>65</v>
      </c>
      <c r="J37" s="1460">
        <f t="shared" si="12"/>
        <v>604</v>
      </c>
      <c r="K37" s="1491">
        <f t="shared" si="12"/>
        <v>145</v>
      </c>
      <c r="L37" s="1462">
        <f t="shared" si="12"/>
        <v>23</v>
      </c>
      <c r="M37" s="1492"/>
      <c r="N37" s="1492"/>
      <c r="O37" s="1493">
        <f t="shared" ref="O37:W37" si="13">O38+O39</f>
        <v>223</v>
      </c>
      <c r="P37" s="1461">
        <f t="shared" si="13"/>
        <v>189</v>
      </c>
      <c r="Q37" s="1458">
        <f t="shared" si="13"/>
        <v>0</v>
      </c>
      <c r="R37" s="1459">
        <f t="shared" si="13"/>
        <v>0</v>
      </c>
      <c r="S37" s="1459">
        <f t="shared" si="13"/>
        <v>12</v>
      </c>
      <c r="T37" s="1459">
        <f t="shared" si="13"/>
        <v>17</v>
      </c>
      <c r="U37" s="1460">
        <f t="shared" si="13"/>
        <v>160</v>
      </c>
      <c r="V37" s="1461">
        <f t="shared" si="13"/>
        <v>24</v>
      </c>
      <c r="W37" s="1495">
        <f t="shared" si="13"/>
        <v>10</v>
      </c>
      <c r="X37" s="1224"/>
    </row>
    <row r="38" spans="1:24" ht="18.95" customHeight="1">
      <c r="A38" s="1409"/>
      <c r="B38" s="274" t="s">
        <v>2087</v>
      </c>
      <c r="C38" s="274"/>
      <c r="D38" s="1451">
        <f t="shared" ref="D38:L38" si="14">SUM(D40:D42)</f>
        <v>847</v>
      </c>
      <c r="E38" s="1488">
        <f t="shared" si="14"/>
        <v>679</v>
      </c>
      <c r="F38" s="1453">
        <f t="shared" si="14"/>
        <v>0</v>
      </c>
      <c r="G38" s="1464">
        <f t="shared" si="14"/>
        <v>0</v>
      </c>
      <c r="H38" s="1464">
        <f t="shared" si="14"/>
        <v>10</v>
      </c>
      <c r="I38" s="1464">
        <f t="shared" si="14"/>
        <v>65</v>
      </c>
      <c r="J38" s="1465">
        <f t="shared" si="14"/>
        <v>604</v>
      </c>
      <c r="K38" s="1401">
        <f t="shared" si="14"/>
        <v>145</v>
      </c>
      <c r="L38" s="1467">
        <f t="shared" si="14"/>
        <v>23</v>
      </c>
      <c r="M38" s="1401"/>
      <c r="N38" s="1401"/>
      <c r="O38" s="1400">
        <f t="shared" ref="O38:W38" si="15">SUM(O40:O42)</f>
        <v>223</v>
      </c>
      <c r="P38" s="1466">
        <f t="shared" si="15"/>
        <v>189</v>
      </c>
      <c r="Q38" s="1453">
        <f t="shared" si="15"/>
        <v>0</v>
      </c>
      <c r="R38" s="1464">
        <f t="shared" si="15"/>
        <v>0</v>
      </c>
      <c r="S38" s="1464">
        <f t="shared" si="15"/>
        <v>12</v>
      </c>
      <c r="T38" s="1464">
        <f t="shared" si="15"/>
        <v>17</v>
      </c>
      <c r="U38" s="1465">
        <f t="shared" si="15"/>
        <v>160</v>
      </c>
      <c r="V38" s="1466">
        <f t="shared" si="15"/>
        <v>24</v>
      </c>
      <c r="W38" s="1496">
        <f t="shared" si="15"/>
        <v>10</v>
      </c>
    </row>
    <row r="39" spans="1:24" ht="18.95" customHeight="1">
      <c r="A39" s="1412"/>
      <c r="B39" s="278" t="s">
        <v>2089</v>
      </c>
      <c r="C39" s="278"/>
      <c r="D39" s="1451">
        <v>0</v>
      </c>
      <c r="E39" s="1488">
        <v>0</v>
      </c>
      <c r="F39" s="1453">
        <v>0</v>
      </c>
      <c r="G39" s="1464">
        <v>0</v>
      </c>
      <c r="H39" s="1464">
        <v>0</v>
      </c>
      <c r="I39" s="1464">
        <v>0</v>
      </c>
      <c r="J39" s="1465">
        <v>0</v>
      </c>
      <c r="K39" s="1401">
        <v>0</v>
      </c>
      <c r="L39" s="1467">
        <v>0</v>
      </c>
      <c r="M39" s="1401">
        <v>0</v>
      </c>
      <c r="N39" s="1401">
        <v>0</v>
      </c>
      <c r="O39" s="1400">
        <v>0</v>
      </c>
      <c r="P39" s="1466">
        <v>0</v>
      </c>
      <c r="Q39" s="1453">
        <v>0</v>
      </c>
      <c r="R39" s="1464">
        <v>0</v>
      </c>
      <c r="S39" s="1464">
        <v>0</v>
      </c>
      <c r="T39" s="1464">
        <v>0</v>
      </c>
      <c r="U39" s="1465">
        <v>0</v>
      </c>
      <c r="V39" s="1466">
        <v>0</v>
      </c>
      <c r="W39" s="1467">
        <v>0</v>
      </c>
    </row>
    <row r="40" spans="1:24" ht="18.95" customHeight="1">
      <c r="A40" s="1409"/>
      <c r="B40" s="274" t="s">
        <v>1196</v>
      </c>
      <c r="C40" s="274"/>
      <c r="D40" s="1396">
        <f t="shared" ref="D40:D66" si="16">E40+K40+L40</f>
        <v>0</v>
      </c>
      <c r="E40" s="1497">
        <f t="shared" ref="E40:E66" si="17">SUM(F40:J40)</f>
        <v>0</v>
      </c>
      <c r="F40" s="1468">
        <v>0</v>
      </c>
      <c r="G40" s="1398">
        <v>0</v>
      </c>
      <c r="H40" s="1398">
        <v>0</v>
      </c>
      <c r="I40" s="1398">
        <v>0</v>
      </c>
      <c r="J40" s="1454">
        <v>0</v>
      </c>
      <c r="K40" s="1498">
        <v>0</v>
      </c>
      <c r="L40" s="1455">
        <v>0</v>
      </c>
      <c r="M40" s="1401"/>
      <c r="N40" s="1401"/>
      <c r="O40" s="1499">
        <f t="shared" ref="O40:O66" si="18">P40+V40+W40</f>
        <v>0</v>
      </c>
      <c r="P40" s="1469">
        <f t="shared" ref="P40:P66" si="19">SUM(Q40:U40)</f>
        <v>0</v>
      </c>
      <c r="Q40" s="1468">
        <v>0</v>
      </c>
      <c r="R40" s="1398">
        <v>0</v>
      </c>
      <c r="S40" s="1398">
        <v>0</v>
      </c>
      <c r="T40" s="1398">
        <v>0</v>
      </c>
      <c r="U40" s="1454">
        <v>0</v>
      </c>
      <c r="V40" s="1469">
        <v>0</v>
      </c>
      <c r="W40" s="1455">
        <v>0</v>
      </c>
    </row>
    <row r="41" spans="1:24" ht="18.95" customHeight="1">
      <c r="A41" s="1409"/>
      <c r="B41" s="274" t="s">
        <v>2091</v>
      </c>
      <c r="C41" s="274"/>
      <c r="D41" s="1451">
        <f t="shared" si="16"/>
        <v>276</v>
      </c>
      <c r="E41" s="1488">
        <f t="shared" si="17"/>
        <v>219</v>
      </c>
      <c r="F41" s="1453">
        <f t="shared" ref="F41:L41" si="20">SUM(F43:F52)</f>
        <v>0</v>
      </c>
      <c r="G41" s="1464">
        <f t="shared" si="20"/>
        <v>0</v>
      </c>
      <c r="H41" s="1464">
        <f t="shared" si="20"/>
        <v>1</v>
      </c>
      <c r="I41" s="1464">
        <f t="shared" si="20"/>
        <v>6</v>
      </c>
      <c r="J41" s="1465">
        <f t="shared" si="20"/>
        <v>212</v>
      </c>
      <c r="K41" s="1401">
        <f t="shared" si="20"/>
        <v>34</v>
      </c>
      <c r="L41" s="1467">
        <f t="shared" si="20"/>
        <v>23</v>
      </c>
      <c r="M41" s="1401"/>
      <c r="N41" s="1401"/>
      <c r="O41" s="1400">
        <f t="shared" si="18"/>
        <v>86</v>
      </c>
      <c r="P41" s="1466">
        <f t="shared" si="19"/>
        <v>67</v>
      </c>
      <c r="Q41" s="1453">
        <f t="shared" ref="Q41:W41" si="21">SUM(Q43:Q52)</f>
        <v>0</v>
      </c>
      <c r="R41" s="1464">
        <f t="shared" si="21"/>
        <v>0</v>
      </c>
      <c r="S41" s="1464">
        <f t="shared" si="21"/>
        <v>3</v>
      </c>
      <c r="T41" s="1464">
        <f t="shared" si="21"/>
        <v>4</v>
      </c>
      <c r="U41" s="1465">
        <f t="shared" si="21"/>
        <v>60</v>
      </c>
      <c r="V41" s="1466">
        <f t="shared" si="21"/>
        <v>9</v>
      </c>
      <c r="W41" s="1467">
        <f t="shared" si="21"/>
        <v>10</v>
      </c>
    </row>
    <row r="42" spans="1:24" ht="18.95" customHeight="1">
      <c r="A42" s="1412"/>
      <c r="B42" s="278" t="s">
        <v>896</v>
      </c>
      <c r="C42" s="278"/>
      <c r="D42" s="1470">
        <f t="shared" si="16"/>
        <v>571</v>
      </c>
      <c r="E42" s="1500">
        <f t="shared" si="17"/>
        <v>460</v>
      </c>
      <c r="F42" s="1472">
        <f t="shared" ref="F42:L42" si="22">SUM(F53:F60)</f>
        <v>0</v>
      </c>
      <c r="G42" s="1473">
        <f t="shared" si="22"/>
        <v>0</v>
      </c>
      <c r="H42" s="1473">
        <f t="shared" si="22"/>
        <v>9</v>
      </c>
      <c r="I42" s="1473">
        <f t="shared" si="22"/>
        <v>59</v>
      </c>
      <c r="J42" s="1474">
        <f t="shared" si="22"/>
        <v>392</v>
      </c>
      <c r="K42" s="1501">
        <f t="shared" si="22"/>
        <v>111</v>
      </c>
      <c r="L42" s="1476">
        <f t="shared" si="22"/>
        <v>0</v>
      </c>
      <c r="M42" s="1401"/>
      <c r="N42" s="1401"/>
      <c r="O42" s="1502">
        <f t="shared" si="18"/>
        <v>137</v>
      </c>
      <c r="P42" s="1475">
        <f t="shared" si="19"/>
        <v>122</v>
      </c>
      <c r="Q42" s="1472">
        <f t="shared" ref="Q42:W42" si="23">SUM(Q53:Q60)</f>
        <v>0</v>
      </c>
      <c r="R42" s="1473">
        <f t="shared" si="23"/>
        <v>0</v>
      </c>
      <c r="S42" s="1473">
        <f t="shared" si="23"/>
        <v>9</v>
      </c>
      <c r="T42" s="1473">
        <f t="shared" si="23"/>
        <v>13</v>
      </c>
      <c r="U42" s="1474">
        <f t="shared" si="23"/>
        <v>100</v>
      </c>
      <c r="V42" s="1475">
        <f t="shared" si="23"/>
        <v>15</v>
      </c>
      <c r="W42" s="1476">
        <f t="shared" si="23"/>
        <v>0</v>
      </c>
    </row>
    <row r="43" spans="1:24" ht="18.95" customHeight="1">
      <c r="A43" s="1409"/>
      <c r="B43" s="274" t="s">
        <v>2093</v>
      </c>
      <c r="C43" s="274"/>
      <c r="D43" s="1451">
        <f t="shared" si="16"/>
        <v>0</v>
      </c>
      <c r="E43" s="1488">
        <f t="shared" si="17"/>
        <v>0</v>
      </c>
      <c r="F43" s="1453">
        <v>0</v>
      </c>
      <c r="G43" s="1464">
        <v>0</v>
      </c>
      <c r="H43" s="1464">
        <v>0</v>
      </c>
      <c r="I43" s="1464">
        <v>0</v>
      </c>
      <c r="J43" s="1465">
        <v>0</v>
      </c>
      <c r="K43" s="1401">
        <v>0</v>
      </c>
      <c r="L43" s="1467">
        <v>0</v>
      </c>
      <c r="M43" s="1401"/>
      <c r="N43" s="1401"/>
      <c r="O43" s="1400">
        <f t="shared" si="18"/>
        <v>0</v>
      </c>
      <c r="P43" s="1466">
        <f t="shared" si="19"/>
        <v>0</v>
      </c>
      <c r="Q43" s="1453">
        <v>0</v>
      </c>
      <c r="R43" s="1464">
        <v>0</v>
      </c>
      <c r="S43" s="1464">
        <v>0</v>
      </c>
      <c r="T43" s="1464">
        <v>0</v>
      </c>
      <c r="U43" s="1465">
        <v>0</v>
      </c>
      <c r="V43" s="1466">
        <v>0</v>
      </c>
      <c r="W43" s="1467">
        <v>0</v>
      </c>
    </row>
    <row r="44" spans="1:24" ht="18.95" customHeight="1">
      <c r="A44" s="1409"/>
      <c r="B44" s="274" t="s">
        <v>867</v>
      </c>
      <c r="C44" s="274"/>
      <c r="D44" s="1451">
        <f t="shared" si="16"/>
        <v>44</v>
      </c>
      <c r="E44" s="1488">
        <f t="shared" si="17"/>
        <v>10</v>
      </c>
      <c r="F44" s="1453">
        <v>0</v>
      </c>
      <c r="G44" s="1464">
        <v>0</v>
      </c>
      <c r="H44" s="1464">
        <v>0</v>
      </c>
      <c r="I44" s="1464">
        <v>0</v>
      </c>
      <c r="J44" s="1465">
        <v>10</v>
      </c>
      <c r="K44" s="1401">
        <v>34</v>
      </c>
      <c r="L44" s="1467">
        <v>0</v>
      </c>
      <c r="M44" s="1401"/>
      <c r="N44" s="1401"/>
      <c r="O44" s="1400">
        <f t="shared" si="18"/>
        <v>14</v>
      </c>
      <c r="P44" s="1466">
        <f t="shared" si="19"/>
        <v>5</v>
      </c>
      <c r="Q44" s="1453">
        <v>0</v>
      </c>
      <c r="R44" s="1464">
        <v>0</v>
      </c>
      <c r="S44" s="1464">
        <v>0</v>
      </c>
      <c r="T44" s="1464">
        <v>0</v>
      </c>
      <c r="U44" s="1465">
        <v>5</v>
      </c>
      <c r="V44" s="1466">
        <v>9</v>
      </c>
      <c r="W44" s="1467">
        <v>0</v>
      </c>
    </row>
    <row r="45" spans="1:24" ht="18.95" customHeight="1">
      <c r="A45" s="1409"/>
      <c r="B45" s="274" t="s">
        <v>2095</v>
      </c>
      <c r="C45" s="274"/>
      <c r="D45" s="1451">
        <f t="shared" si="16"/>
        <v>0</v>
      </c>
      <c r="E45" s="1488">
        <f t="shared" si="17"/>
        <v>0</v>
      </c>
      <c r="F45" s="1453">
        <v>0</v>
      </c>
      <c r="G45" s="1464">
        <v>0</v>
      </c>
      <c r="H45" s="1464">
        <v>0</v>
      </c>
      <c r="I45" s="1464">
        <v>0</v>
      </c>
      <c r="J45" s="1465">
        <v>0</v>
      </c>
      <c r="K45" s="1401">
        <v>0</v>
      </c>
      <c r="L45" s="1467">
        <v>0</v>
      </c>
      <c r="M45" s="1401"/>
      <c r="N45" s="1401"/>
      <c r="O45" s="1400">
        <f t="shared" si="18"/>
        <v>0</v>
      </c>
      <c r="P45" s="1466">
        <f t="shared" si="19"/>
        <v>0</v>
      </c>
      <c r="Q45" s="1453">
        <v>0</v>
      </c>
      <c r="R45" s="1464">
        <v>0</v>
      </c>
      <c r="S45" s="1464">
        <v>0</v>
      </c>
      <c r="T45" s="1464">
        <v>0</v>
      </c>
      <c r="U45" s="1465">
        <v>0</v>
      </c>
      <c r="V45" s="1466">
        <v>0</v>
      </c>
      <c r="W45" s="1467">
        <v>0</v>
      </c>
    </row>
    <row r="46" spans="1:24" ht="18.95" customHeight="1">
      <c r="A46" s="1409"/>
      <c r="B46" s="274" t="s">
        <v>456</v>
      </c>
      <c r="C46" s="274"/>
      <c r="D46" s="1451">
        <f t="shared" si="16"/>
        <v>0</v>
      </c>
      <c r="E46" s="1488">
        <f t="shared" si="17"/>
        <v>0</v>
      </c>
      <c r="F46" s="1453">
        <v>0</v>
      </c>
      <c r="G46" s="1464">
        <v>0</v>
      </c>
      <c r="H46" s="1464">
        <v>0</v>
      </c>
      <c r="I46" s="1464">
        <v>0</v>
      </c>
      <c r="J46" s="1465">
        <v>0</v>
      </c>
      <c r="K46" s="1401">
        <v>0</v>
      </c>
      <c r="L46" s="1467">
        <v>0</v>
      </c>
      <c r="M46" s="1401"/>
      <c r="N46" s="1401"/>
      <c r="O46" s="1400">
        <f t="shared" si="18"/>
        <v>0</v>
      </c>
      <c r="P46" s="1466">
        <f t="shared" si="19"/>
        <v>0</v>
      </c>
      <c r="Q46" s="1453">
        <v>0</v>
      </c>
      <c r="R46" s="1464">
        <v>0</v>
      </c>
      <c r="S46" s="1464">
        <v>0</v>
      </c>
      <c r="T46" s="1464">
        <v>0</v>
      </c>
      <c r="U46" s="1465">
        <v>0</v>
      </c>
      <c r="V46" s="1466">
        <v>0</v>
      </c>
      <c r="W46" s="1467">
        <v>0</v>
      </c>
    </row>
    <row r="47" spans="1:24" ht="18.95" customHeight="1">
      <c r="A47" s="1409"/>
      <c r="B47" s="274" t="s">
        <v>2951</v>
      </c>
      <c r="C47" s="274"/>
      <c r="D47" s="1451">
        <f t="shared" si="16"/>
        <v>22</v>
      </c>
      <c r="E47" s="1488">
        <f t="shared" si="17"/>
        <v>22</v>
      </c>
      <c r="F47" s="1453">
        <v>0</v>
      </c>
      <c r="G47" s="1464">
        <v>0</v>
      </c>
      <c r="H47" s="1464">
        <v>0</v>
      </c>
      <c r="I47" s="1464">
        <v>0</v>
      </c>
      <c r="J47" s="1465">
        <v>22</v>
      </c>
      <c r="K47" s="1401">
        <v>0</v>
      </c>
      <c r="L47" s="1467">
        <v>0</v>
      </c>
      <c r="M47" s="1401"/>
      <c r="N47" s="1401"/>
      <c r="O47" s="1400">
        <f t="shared" si="18"/>
        <v>12</v>
      </c>
      <c r="P47" s="1466">
        <f t="shared" si="19"/>
        <v>12</v>
      </c>
      <c r="Q47" s="1453">
        <v>0</v>
      </c>
      <c r="R47" s="1464">
        <v>0</v>
      </c>
      <c r="S47" s="1464">
        <v>0</v>
      </c>
      <c r="T47" s="1464">
        <v>0</v>
      </c>
      <c r="U47" s="1465">
        <v>12</v>
      </c>
      <c r="V47" s="1466">
        <v>0</v>
      </c>
      <c r="W47" s="1467">
        <v>0</v>
      </c>
    </row>
    <row r="48" spans="1:24" ht="18.95" customHeight="1">
      <c r="A48" s="1409"/>
      <c r="B48" s="274" t="s">
        <v>2954</v>
      </c>
      <c r="C48" s="274"/>
      <c r="D48" s="1451">
        <f t="shared" si="16"/>
        <v>24</v>
      </c>
      <c r="E48" s="1488">
        <f t="shared" si="17"/>
        <v>1</v>
      </c>
      <c r="F48" s="1453">
        <v>0</v>
      </c>
      <c r="G48" s="1464">
        <v>0</v>
      </c>
      <c r="H48" s="1464">
        <v>1</v>
      </c>
      <c r="I48" s="1464">
        <v>0</v>
      </c>
      <c r="J48" s="1465">
        <v>0</v>
      </c>
      <c r="K48" s="1401">
        <v>0</v>
      </c>
      <c r="L48" s="1467">
        <v>23</v>
      </c>
      <c r="M48" s="1401"/>
      <c r="N48" s="1401"/>
      <c r="O48" s="1400">
        <f t="shared" si="18"/>
        <v>13</v>
      </c>
      <c r="P48" s="1466">
        <f t="shared" si="19"/>
        <v>3</v>
      </c>
      <c r="Q48" s="1453">
        <v>0</v>
      </c>
      <c r="R48" s="1464">
        <v>0</v>
      </c>
      <c r="S48" s="1464">
        <v>3</v>
      </c>
      <c r="T48" s="1464">
        <v>0</v>
      </c>
      <c r="U48" s="1465">
        <v>0</v>
      </c>
      <c r="V48" s="1466">
        <v>0</v>
      </c>
      <c r="W48" s="1467">
        <v>10</v>
      </c>
    </row>
    <row r="49" spans="1:23" ht="18.95" customHeight="1">
      <c r="A49" s="1409"/>
      <c r="B49" s="274" t="s">
        <v>2714</v>
      </c>
      <c r="C49" s="274"/>
      <c r="D49" s="1451">
        <f t="shared" si="16"/>
        <v>35</v>
      </c>
      <c r="E49" s="1488">
        <f t="shared" si="17"/>
        <v>35</v>
      </c>
      <c r="F49" s="1453">
        <v>0</v>
      </c>
      <c r="G49" s="1464">
        <v>0</v>
      </c>
      <c r="H49" s="1464">
        <v>0</v>
      </c>
      <c r="I49" s="1464">
        <v>0</v>
      </c>
      <c r="J49" s="1465">
        <v>35</v>
      </c>
      <c r="K49" s="1401">
        <v>0</v>
      </c>
      <c r="L49" s="1467">
        <v>0</v>
      </c>
      <c r="M49" s="1401"/>
      <c r="N49" s="1401"/>
      <c r="O49" s="1400">
        <f t="shared" si="18"/>
        <v>10</v>
      </c>
      <c r="P49" s="1466">
        <f t="shared" si="19"/>
        <v>10</v>
      </c>
      <c r="Q49" s="1453">
        <v>0</v>
      </c>
      <c r="R49" s="1464">
        <v>0</v>
      </c>
      <c r="S49" s="1464">
        <v>0</v>
      </c>
      <c r="T49" s="1464">
        <v>0</v>
      </c>
      <c r="U49" s="1465">
        <v>10</v>
      </c>
      <c r="V49" s="1466">
        <v>0</v>
      </c>
      <c r="W49" s="1467">
        <v>0</v>
      </c>
    </row>
    <row r="50" spans="1:23" ht="18.95" customHeight="1">
      <c r="A50" s="1409"/>
      <c r="B50" s="274" t="s">
        <v>1203</v>
      </c>
      <c r="C50" s="274"/>
      <c r="D50" s="1451">
        <f t="shared" si="16"/>
        <v>82</v>
      </c>
      <c r="E50" s="1488">
        <f t="shared" si="17"/>
        <v>82</v>
      </c>
      <c r="F50" s="1453">
        <v>0</v>
      </c>
      <c r="G50" s="1464">
        <v>0</v>
      </c>
      <c r="H50" s="1464">
        <v>0</v>
      </c>
      <c r="I50" s="1464">
        <v>6</v>
      </c>
      <c r="J50" s="1465">
        <v>76</v>
      </c>
      <c r="K50" s="1401">
        <v>0</v>
      </c>
      <c r="L50" s="1467">
        <v>0</v>
      </c>
      <c r="M50" s="1401"/>
      <c r="N50" s="1401"/>
      <c r="O50" s="1400">
        <f t="shared" si="18"/>
        <v>26</v>
      </c>
      <c r="P50" s="1466">
        <f t="shared" si="19"/>
        <v>26</v>
      </c>
      <c r="Q50" s="1453">
        <v>0</v>
      </c>
      <c r="R50" s="1464">
        <v>0</v>
      </c>
      <c r="S50" s="1464">
        <v>0</v>
      </c>
      <c r="T50" s="1464">
        <v>4</v>
      </c>
      <c r="U50" s="1465">
        <v>22</v>
      </c>
      <c r="V50" s="1466">
        <v>0</v>
      </c>
      <c r="W50" s="1467">
        <v>0</v>
      </c>
    </row>
    <row r="51" spans="1:23" ht="18.95" customHeight="1">
      <c r="A51" s="1409"/>
      <c r="B51" s="274" t="s">
        <v>1551</v>
      </c>
      <c r="C51" s="274"/>
      <c r="D51" s="1451">
        <f t="shared" si="16"/>
        <v>69</v>
      </c>
      <c r="E51" s="1488">
        <f t="shared" si="17"/>
        <v>69</v>
      </c>
      <c r="F51" s="1453">
        <v>0</v>
      </c>
      <c r="G51" s="1464">
        <v>0</v>
      </c>
      <c r="H51" s="1464">
        <v>0</v>
      </c>
      <c r="I51" s="1464">
        <v>0</v>
      </c>
      <c r="J51" s="1465">
        <v>69</v>
      </c>
      <c r="K51" s="1401">
        <v>0</v>
      </c>
      <c r="L51" s="1467">
        <v>0</v>
      </c>
      <c r="M51" s="1401"/>
      <c r="N51" s="1401"/>
      <c r="O51" s="1400">
        <f t="shared" si="18"/>
        <v>11</v>
      </c>
      <c r="P51" s="1466">
        <f t="shared" si="19"/>
        <v>11</v>
      </c>
      <c r="Q51" s="1453">
        <v>0</v>
      </c>
      <c r="R51" s="1464">
        <v>0</v>
      </c>
      <c r="S51" s="1464">
        <v>0</v>
      </c>
      <c r="T51" s="1464">
        <v>0</v>
      </c>
      <c r="U51" s="1465">
        <v>11</v>
      </c>
      <c r="V51" s="1466">
        <v>0</v>
      </c>
      <c r="W51" s="1467">
        <v>0</v>
      </c>
    </row>
    <row r="52" spans="1:23" ht="18.95" customHeight="1">
      <c r="A52" s="1412"/>
      <c r="B52" s="278" t="s">
        <v>1624</v>
      </c>
      <c r="C52" s="278"/>
      <c r="D52" s="1451">
        <f t="shared" si="16"/>
        <v>0</v>
      </c>
      <c r="E52" s="1488">
        <f t="shared" si="17"/>
        <v>0</v>
      </c>
      <c r="F52" s="1453">
        <v>0</v>
      </c>
      <c r="G52" s="1464">
        <v>0</v>
      </c>
      <c r="H52" s="1464">
        <v>0</v>
      </c>
      <c r="I52" s="1464">
        <v>0</v>
      </c>
      <c r="J52" s="1465">
        <v>0</v>
      </c>
      <c r="K52" s="1401">
        <v>0</v>
      </c>
      <c r="L52" s="1467">
        <v>0</v>
      </c>
      <c r="M52" s="1401"/>
      <c r="N52" s="1401"/>
      <c r="O52" s="1400">
        <f t="shared" si="18"/>
        <v>0</v>
      </c>
      <c r="P52" s="1466">
        <f t="shared" si="19"/>
        <v>0</v>
      </c>
      <c r="Q52" s="1453">
        <v>0</v>
      </c>
      <c r="R52" s="1464">
        <v>0</v>
      </c>
      <c r="S52" s="1464">
        <v>0</v>
      </c>
      <c r="T52" s="1464">
        <v>0</v>
      </c>
      <c r="U52" s="1465">
        <v>0</v>
      </c>
      <c r="V52" s="1466">
        <v>0</v>
      </c>
      <c r="W52" s="1467">
        <v>0</v>
      </c>
    </row>
    <row r="53" spans="1:23" ht="18.95" customHeight="1">
      <c r="A53" s="1409"/>
      <c r="B53" s="274" t="s">
        <v>322</v>
      </c>
      <c r="C53" s="274"/>
      <c r="D53" s="1396">
        <f t="shared" si="16"/>
        <v>23</v>
      </c>
      <c r="E53" s="1497">
        <f t="shared" si="17"/>
        <v>23</v>
      </c>
      <c r="F53" s="1468">
        <v>0</v>
      </c>
      <c r="G53" s="1398">
        <v>0</v>
      </c>
      <c r="H53" s="1398">
        <v>9</v>
      </c>
      <c r="I53" s="1398">
        <v>0</v>
      </c>
      <c r="J53" s="1454">
        <v>14</v>
      </c>
      <c r="K53" s="1498">
        <v>0</v>
      </c>
      <c r="L53" s="1455">
        <v>0</v>
      </c>
      <c r="M53" s="1401"/>
      <c r="N53" s="1401"/>
      <c r="O53" s="1499">
        <f t="shared" si="18"/>
        <v>16</v>
      </c>
      <c r="P53" s="1469">
        <f t="shared" si="19"/>
        <v>16</v>
      </c>
      <c r="Q53" s="1468">
        <v>0</v>
      </c>
      <c r="R53" s="1398">
        <v>0</v>
      </c>
      <c r="S53" s="1398">
        <v>9</v>
      </c>
      <c r="T53" s="1398">
        <v>0</v>
      </c>
      <c r="U53" s="1454">
        <v>7</v>
      </c>
      <c r="V53" s="1469">
        <v>0</v>
      </c>
      <c r="W53" s="1455">
        <v>0</v>
      </c>
    </row>
    <row r="54" spans="1:23" ht="18.95" customHeight="1">
      <c r="A54" s="1409"/>
      <c r="B54" s="274" t="s">
        <v>1416</v>
      </c>
      <c r="C54" s="274"/>
      <c r="D54" s="1451">
        <f t="shared" si="16"/>
        <v>101</v>
      </c>
      <c r="E54" s="1488">
        <f t="shared" si="17"/>
        <v>101</v>
      </c>
      <c r="F54" s="1453">
        <v>0</v>
      </c>
      <c r="G54" s="1464">
        <v>0</v>
      </c>
      <c r="H54" s="1464">
        <v>0</v>
      </c>
      <c r="I54" s="1464">
        <v>0</v>
      </c>
      <c r="J54" s="1465">
        <v>101</v>
      </c>
      <c r="K54" s="1401">
        <v>0</v>
      </c>
      <c r="L54" s="1467">
        <v>0</v>
      </c>
      <c r="M54" s="1401"/>
      <c r="N54" s="1401"/>
      <c r="O54" s="1400">
        <f t="shared" si="18"/>
        <v>25</v>
      </c>
      <c r="P54" s="1466">
        <f t="shared" si="19"/>
        <v>25</v>
      </c>
      <c r="Q54" s="1453">
        <v>0</v>
      </c>
      <c r="R54" s="1464">
        <v>0</v>
      </c>
      <c r="S54" s="1464">
        <v>0</v>
      </c>
      <c r="T54" s="1464">
        <v>0</v>
      </c>
      <c r="U54" s="1465">
        <v>25</v>
      </c>
      <c r="V54" s="1466">
        <v>0</v>
      </c>
      <c r="W54" s="1467">
        <v>0</v>
      </c>
    </row>
    <row r="55" spans="1:23" ht="18.95" customHeight="1">
      <c r="A55" s="1409"/>
      <c r="B55" s="274" t="s">
        <v>1025</v>
      </c>
      <c r="C55" s="274"/>
      <c r="D55" s="1451">
        <f t="shared" si="16"/>
        <v>0</v>
      </c>
      <c r="E55" s="1488">
        <f t="shared" si="17"/>
        <v>0</v>
      </c>
      <c r="F55" s="1453">
        <v>0</v>
      </c>
      <c r="G55" s="1464">
        <v>0</v>
      </c>
      <c r="H55" s="1464">
        <v>0</v>
      </c>
      <c r="I55" s="1464">
        <v>0</v>
      </c>
      <c r="J55" s="1465">
        <v>0</v>
      </c>
      <c r="K55" s="1401">
        <v>0</v>
      </c>
      <c r="L55" s="1467">
        <v>0</v>
      </c>
      <c r="M55" s="1401"/>
      <c r="N55" s="1401"/>
      <c r="O55" s="1400">
        <f t="shared" si="18"/>
        <v>0</v>
      </c>
      <c r="P55" s="1466">
        <f t="shared" si="19"/>
        <v>0</v>
      </c>
      <c r="Q55" s="1453">
        <v>0</v>
      </c>
      <c r="R55" s="1464">
        <v>0</v>
      </c>
      <c r="S55" s="1464">
        <v>0</v>
      </c>
      <c r="T55" s="1464">
        <v>0</v>
      </c>
      <c r="U55" s="1465">
        <v>0</v>
      </c>
      <c r="V55" s="1466">
        <v>0</v>
      </c>
      <c r="W55" s="1467">
        <v>0</v>
      </c>
    </row>
    <row r="56" spans="1:23" ht="18.95" customHeight="1">
      <c r="A56" s="1409"/>
      <c r="B56" s="274" t="s">
        <v>1395</v>
      </c>
      <c r="C56" s="274"/>
      <c r="D56" s="1451">
        <f t="shared" si="16"/>
        <v>0</v>
      </c>
      <c r="E56" s="1488">
        <f t="shared" si="17"/>
        <v>0</v>
      </c>
      <c r="F56" s="1453">
        <v>0</v>
      </c>
      <c r="G56" s="1464">
        <v>0</v>
      </c>
      <c r="H56" s="1464">
        <v>0</v>
      </c>
      <c r="I56" s="1464">
        <v>0</v>
      </c>
      <c r="J56" s="1465">
        <v>0</v>
      </c>
      <c r="K56" s="1401">
        <v>0</v>
      </c>
      <c r="L56" s="1467">
        <v>0</v>
      </c>
      <c r="M56" s="1401"/>
      <c r="N56" s="1401"/>
      <c r="O56" s="1400">
        <f t="shared" si="18"/>
        <v>0</v>
      </c>
      <c r="P56" s="1466">
        <f t="shared" si="19"/>
        <v>0</v>
      </c>
      <c r="Q56" s="1453">
        <v>0</v>
      </c>
      <c r="R56" s="1464">
        <v>0</v>
      </c>
      <c r="S56" s="1464">
        <v>0</v>
      </c>
      <c r="T56" s="1464">
        <v>0</v>
      </c>
      <c r="U56" s="1465">
        <v>0</v>
      </c>
      <c r="V56" s="1466">
        <v>0</v>
      </c>
      <c r="W56" s="1467">
        <v>0</v>
      </c>
    </row>
    <row r="57" spans="1:23" ht="18.95" customHeight="1">
      <c r="A57" s="1409"/>
      <c r="B57" s="274" t="s">
        <v>1579</v>
      </c>
      <c r="C57" s="274"/>
      <c r="D57" s="1451">
        <f t="shared" si="16"/>
        <v>35</v>
      </c>
      <c r="E57" s="1488">
        <f t="shared" si="17"/>
        <v>35</v>
      </c>
      <c r="F57" s="1453">
        <v>0</v>
      </c>
      <c r="G57" s="1464">
        <v>0</v>
      </c>
      <c r="H57" s="1464">
        <v>0</v>
      </c>
      <c r="I57" s="1464">
        <v>0</v>
      </c>
      <c r="J57" s="1465">
        <v>35</v>
      </c>
      <c r="K57" s="1401">
        <v>0</v>
      </c>
      <c r="L57" s="1467">
        <v>0</v>
      </c>
      <c r="M57" s="1401"/>
      <c r="N57" s="1401"/>
      <c r="O57" s="1400">
        <f t="shared" si="18"/>
        <v>8</v>
      </c>
      <c r="P57" s="1466">
        <f t="shared" si="19"/>
        <v>8</v>
      </c>
      <c r="Q57" s="1453">
        <v>0</v>
      </c>
      <c r="R57" s="1464">
        <v>0</v>
      </c>
      <c r="S57" s="1464">
        <v>0</v>
      </c>
      <c r="T57" s="1464">
        <v>0</v>
      </c>
      <c r="U57" s="1465">
        <v>8</v>
      </c>
      <c r="V57" s="1466">
        <v>0</v>
      </c>
      <c r="W57" s="1467">
        <v>0</v>
      </c>
    </row>
    <row r="58" spans="1:23" ht="18.95" customHeight="1">
      <c r="A58" s="1409"/>
      <c r="B58" s="274" t="s">
        <v>2955</v>
      </c>
      <c r="C58" s="274"/>
      <c r="D58" s="1451">
        <f t="shared" si="16"/>
        <v>208</v>
      </c>
      <c r="E58" s="1488">
        <f t="shared" si="17"/>
        <v>208</v>
      </c>
      <c r="F58" s="1453">
        <v>0</v>
      </c>
      <c r="G58" s="1464">
        <v>0</v>
      </c>
      <c r="H58" s="1464">
        <v>0</v>
      </c>
      <c r="I58" s="1464">
        <v>59</v>
      </c>
      <c r="J58" s="1465">
        <v>149</v>
      </c>
      <c r="K58" s="1401">
        <v>0</v>
      </c>
      <c r="L58" s="1467">
        <v>0</v>
      </c>
      <c r="M58" s="1401"/>
      <c r="N58" s="1401"/>
      <c r="O58" s="1400">
        <f t="shared" si="18"/>
        <v>39</v>
      </c>
      <c r="P58" s="1466">
        <f t="shared" si="19"/>
        <v>39</v>
      </c>
      <c r="Q58" s="1453">
        <v>0</v>
      </c>
      <c r="R58" s="1464">
        <v>0</v>
      </c>
      <c r="S58" s="1464">
        <v>0</v>
      </c>
      <c r="T58" s="1464">
        <v>13</v>
      </c>
      <c r="U58" s="1465">
        <v>26</v>
      </c>
      <c r="V58" s="1466">
        <v>0</v>
      </c>
      <c r="W58" s="1467">
        <v>0</v>
      </c>
    </row>
    <row r="59" spans="1:23" ht="18.95" customHeight="1">
      <c r="A59" s="1409"/>
      <c r="B59" s="274" t="s">
        <v>2956</v>
      </c>
      <c r="C59" s="274"/>
      <c r="D59" s="1451">
        <f t="shared" si="16"/>
        <v>165</v>
      </c>
      <c r="E59" s="1488">
        <f t="shared" si="17"/>
        <v>54</v>
      </c>
      <c r="F59" s="1453">
        <v>0</v>
      </c>
      <c r="G59" s="1464">
        <v>0</v>
      </c>
      <c r="H59" s="1464">
        <v>0</v>
      </c>
      <c r="I59" s="1464">
        <v>0</v>
      </c>
      <c r="J59" s="1465">
        <v>54</v>
      </c>
      <c r="K59" s="1401">
        <v>111</v>
      </c>
      <c r="L59" s="1467">
        <v>0</v>
      </c>
      <c r="M59" s="1401"/>
      <c r="N59" s="1401"/>
      <c r="O59" s="1400">
        <f t="shared" si="18"/>
        <v>36</v>
      </c>
      <c r="P59" s="1466">
        <f t="shared" si="19"/>
        <v>21</v>
      </c>
      <c r="Q59" s="1453">
        <v>0</v>
      </c>
      <c r="R59" s="1464">
        <v>0</v>
      </c>
      <c r="S59" s="1464">
        <v>0</v>
      </c>
      <c r="T59" s="1464">
        <v>0</v>
      </c>
      <c r="U59" s="1465">
        <v>21</v>
      </c>
      <c r="V59" s="1466">
        <v>15</v>
      </c>
      <c r="W59" s="1467">
        <v>0</v>
      </c>
    </row>
    <row r="60" spans="1:23" ht="18.95" customHeight="1">
      <c r="A60" s="1412"/>
      <c r="B60" s="278" t="s">
        <v>2957</v>
      </c>
      <c r="C60" s="278"/>
      <c r="D60" s="1470">
        <f t="shared" si="16"/>
        <v>39</v>
      </c>
      <c r="E60" s="1500">
        <f t="shared" si="17"/>
        <v>39</v>
      </c>
      <c r="F60" s="1472">
        <v>0</v>
      </c>
      <c r="G60" s="1473">
        <v>0</v>
      </c>
      <c r="H60" s="1473">
        <v>0</v>
      </c>
      <c r="I60" s="1473">
        <v>0</v>
      </c>
      <c r="J60" s="1474">
        <v>39</v>
      </c>
      <c r="K60" s="1501">
        <v>0</v>
      </c>
      <c r="L60" s="1476">
        <v>0</v>
      </c>
      <c r="M60" s="1401"/>
      <c r="N60" s="1401"/>
      <c r="O60" s="1502">
        <f t="shared" si="18"/>
        <v>13</v>
      </c>
      <c r="P60" s="1475">
        <f t="shared" si="19"/>
        <v>13</v>
      </c>
      <c r="Q60" s="1472">
        <v>0</v>
      </c>
      <c r="R60" s="1473">
        <v>0</v>
      </c>
      <c r="S60" s="1473">
        <v>0</v>
      </c>
      <c r="T60" s="1473">
        <v>0</v>
      </c>
      <c r="U60" s="1474">
        <v>13</v>
      </c>
      <c r="V60" s="1475">
        <v>0</v>
      </c>
      <c r="W60" s="1476">
        <v>0</v>
      </c>
    </row>
    <row r="61" spans="1:23" ht="18.95" customHeight="1">
      <c r="A61" s="3365" t="s">
        <v>1596</v>
      </c>
      <c r="B61" s="3962" t="s">
        <v>2959</v>
      </c>
      <c r="C61" s="3963"/>
      <c r="D61" s="1451">
        <f t="shared" si="16"/>
        <v>23</v>
      </c>
      <c r="E61" s="1488">
        <f t="shared" si="17"/>
        <v>23</v>
      </c>
      <c r="F61" s="1453">
        <v>0</v>
      </c>
      <c r="G61" s="1464">
        <v>0</v>
      </c>
      <c r="H61" s="1464">
        <v>9</v>
      </c>
      <c r="I61" s="1464">
        <v>0</v>
      </c>
      <c r="J61" s="1465">
        <v>14</v>
      </c>
      <c r="K61" s="1401">
        <v>0</v>
      </c>
      <c r="L61" s="1467">
        <v>0</v>
      </c>
      <c r="M61" s="1401"/>
      <c r="N61" s="1401"/>
      <c r="O61" s="1400">
        <f t="shared" si="18"/>
        <v>16</v>
      </c>
      <c r="P61" s="1466">
        <f t="shared" si="19"/>
        <v>16</v>
      </c>
      <c r="Q61" s="1453">
        <v>0</v>
      </c>
      <c r="R61" s="1464">
        <v>0</v>
      </c>
      <c r="S61" s="1464">
        <v>9</v>
      </c>
      <c r="T61" s="1464">
        <v>0</v>
      </c>
      <c r="U61" s="1465">
        <v>7</v>
      </c>
      <c r="V61" s="1466">
        <v>0</v>
      </c>
      <c r="W61" s="1467">
        <v>0</v>
      </c>
    </row>
    <row r="62" spans="1:23" ht="18.95" customHeight="1">
      <c r="A62" s="3366"/>
      <c r="B62" s="4242" t="s">
        <v>2960</v>
      </c>
      <c r="C62" s="3444"/>
      <c r="D62" s="1451">
        <f t="shared" si="16"/>
        <v>227</v>
      </c>
      <c r="E62" s="1488">
        <f t="shared" si="17"/>
        <v>227</v>
      </c>
      <c r="F62" s="1453">
        <v>0</v>
      </c>
      <c r="G62" s="1464">
        <v>0</v>
      </c>
      <c r="H62" s="1464">
        <v>0</v>
      </c>
      <c r="I62" s="1464">
        <v>0</v>
      </c>
      <c r="J62" s="1465">
        <v>227</v>
      </c>
      <c r="K62" s="1401">
        <v>0</v>
      </c>
      <c r="L62" s="1467">
        <v>0</v>
      </c>
      <c r="M62" s="1401"/>
      <c r="N62" s="1401"/>
      <c r="O62" s="1400">
        <f t="shared" si="18"/>
        <v>56</v>
      </c>
      <c r="P62" s="1466">
        <f t="shared" si="19"/>
        <v>56</v>
      </c>
      <c r="Q62" s="1453">
        <v>0</v>
      </c>
      <c r="R62" s="1464">
        <v>0</v>
      </c>
      <c r="S62" s="1464">
        <v>0</v>
      </c>
      <c r="T62" s="1464">
        <v>0</v>
      </c>
      <c r="U62" s="1465">
        <v>56</v>
      </c>
      <c r="V62" s="1466">
        <v>0</v>
      </c>
      <c r="W62" s="1467">
        <v>0</v>
      </c>
    </row>
    <row r="63" spans="1:23" ht="18.95" customHeight="1">
      <c r="A63" s="3366"/>
      <c r="B63" s="4242" t="s">
        <v>2962</v>
      </c>
      <c r="C63" s="3444"/>
      <c r="D63" s="1451">
        <f t="shared" si="16"/>
        <v>44</v>
      </c>
      <c r="E63" s="1488">
        <f t="shared" si="17"/>
        <v>10</v>
      </c>
      <c r="F63" s="1453">
        <v>0</v>
      </c>
      <c r="G63" s="1464">
        <v>0</v>
      </c>
      <c r="H63" s="1464">
        <v>0</v>
      </c>
      <c r="I63" s="1464">
        <v>0</v>
      </c>
      <c r="J63" s="1465">
        <v>10</v>
      </c>
      <c r="K63" s="1401">
        <v>34</v>
      </c>
      <c r="L63" s="1467">
        <v>0</v>
      </c>
      <c r="M63" s="1401"/>
      <c r="N63" s="1401"/>
      <c r="O63" s="1400">
        <f t="shared" si="18"/>
        <v>14</v>
      </c>
      <c r="P63" s="1466">
        <f t="shared" si="19"/>
        <v>5</v>
      </c>
      <c r="Q63" s="1453">
        <v>0</v>
      </c>
      <c r="R63" s="1464">
        <v>0</v>
      </c>
      <c r="S63" s="1464">
        <v>0</v>
      </c>
      <c r="T63" s="1464">
        <v>0</v>
      </c>
      <c r="U63" s="1465">
        <v>5</v>
      </c>
      <c r="V63" s="1466">
        <v>9</v>
      </c>
      <c r="W63" s="1467">
        <v>0</v>
      </c>
    </row>
    <row r="64" spans="1:23" ht="18.95" customHeight="1">
      <c r="A64" s="3366"/>
      <c r="B64" s="4242" t="s">
        <v>2964</v>
      </c>
      <c r="C64" s="3444"/>
      <c r="D64" s="1451">
        <f t="shared" si="16"/>
        <v>267</v>
      </c>
      <c r="E64" s="1488">
        <f t="shared" si="17"/>
        <v>244</v>
      </c>
      <c r="F64" s="1453">
        <v>0</v>
      </c>
      <c r="G64" s="1464">
        <v>0</v>
      </c>
      <c r="H64" s="1464">
        <v>1</v>
      </c>
      <c r="I64" s="1464">
        <v>59</v>
      </c>
      <c r="J64" s="1465">
        <v>184</v>
      </c>
      <c r="K64" s="1401">
        <v>0</v>
      </c>
      <c r="L64" s="1467">
        <v>23</v>
      </c>
      <c r="M64" s="1401"/>
      <c r="N64" s="1401"/>
      <c r="O64" s="1400">
        <f t="shared" si="18"/>
        <v>62</v>
      </c>
      <c r="P64" s="1466">
        <f t="shared" si="19"/>
        <v>52</v>
      </c>
      <c r="Q64" s="1453">
        <v>0</v>
      </c>
      <c r="R64" s="1464">
        <v>0</v>
      </c>
      <c r="S64" s="1464">
        <v>3</v>
      </c>
      <c r="T64" s="1464">
        <v>13</v>
      </c>
      <c r="U64" s="1465">
        <v>36</v>
      </c>
      <c r="V64" s="1466">
        <v>0</v>
      </c>
      <c r="W64" s="1467">
        <v>10</v>
      </c>
    </row>
    <row r="65" spans="1:23" ht="18.95" customHeight="1">
      <c r="A65" s="3366"/>
      <c r="B65" s="4242" t="s">
        <v>2965</v>
      </c>
      <c r="C65" s="3444"/>
      <c r="D65" s="1451">
        <f t="shared" si="16"/>
        <v>247</v>
      </c>
      <c r="E65" s="1488">
        <f t="shared" si="17"/>
        <v>136</v>
      </c>
      <c r="F65" s="1453">
        <v>0</v>
      </c>
      <c r="G65" s="1464">
        <v>0</v>
      </c>
      <c r="H65" s="1464">
        <v>0</v>
      </c>
      <c r="I65" s="1464">
        <v>6</v>
      </c>
      <c r="J65" s="1465">
        <v>130</v>
      </c>
      <c r="K65" s="1401">
        <v>111</v>
      </c>
      <c r="L65" s="1467">
        <v>0</v>
      </c>
      <c r="M65" s="1401"/>
      <c r="N65" s="1401"/>
      <c r="O65" s="1400">
        <f t="shared" si="18"/>
        <v>62</v>
      </c>
      <c r="P65" s="1466">
        <f t="shared" si="19"/>
        <v>47</v>
      </c>
      <c r="Q65" s="1453">
        <v>0</v>
      </c>
      <c r="R65" s="1464">
        <v>0</v>
      </c>
      <c r="S65" s="1464">
        <v>0</v>
      </c>
      <c r="T65" s="1464">
        <v>4</v>
      </c>
      <c r="U65" s="1465">
        <v>43</v>
      </c>
      <c r="V65" s="1466">
        <v>15</v>
      </c>
      <c r="W65" s="1467">
        <v>0</v>
      </c>
    </row>
    <row r="66" spans="1:23" ht="18.95" customHeight="1">
      <c r="A66" s="3403"/>
      <c r="B66" s="4229" t="s">
        <v>1610</v>
      </c>
      <c r="C66" s="4234"/>
      <c r="D66" s="1477">
        <f t="shared" si="16"/>
        <v>39</v>
      </c>
      <c r="E66" s="1504">
        <f t="shared" si="17"/>
        <v>39</v>
      </c>
      <c r="F66" s="1479">
        <v>0</v>
      </c>
      <c r="G66" s="1480">
        <v>0</v>
      </c>
      <c r="H66" s="1480">
        <v>0</v>
      </c>
      <c r="I66" s="1480">
        <v>0</v>
      </c>
      <c r="J66" s="1481">
        <v>39</v>
      </c>
      <c r="K66" s="1505">
        <v>0</v>
      </c>
      <c r="L66" s="1483">
        <v>0</v>
      </c>
      <c r="M66" s="1401"/>
      <c r="N66" s="1401"/>
      <c r="O66" s="1506">
        <f t="shared" si="18"/>
        <v>13</v>
      </c>
      <c r="P66" s="1482">
        <f t="shared" si="19"/>
        <v>13</v>
      </c>
      <c r="Q66" s="1479">
        <v>0</v>
      </c>
      <c r="R66" s="1480">
        <v>0</v>
      </c>
      <c r="S66" s="1480">
        <v>0</v>
      </c>
      <c r="T66" s="1480">
        <v>0</v>
      </c>
      <c r="U66" s="1481">
        <v>13</v>
      </c>
      <c r="V66" s="1482">
        <v>0</v>
      </c>
      <c r="W66" s="1483">
        <v>0</v>
      </c>
    </row>
    <row r="67" spans="1:23">
      <c r="C67" s="1508"/>
      <c r="D67" s="1508"/>
      <c r="E67" s="1508"/>
      <c r="F67" s="1508"/>
      <c r="G67" s="1508"/>
      <c r="H67" s="1508"/>
      <c r="I67" s="1508"/>
      <c r="J67" s="1508"/>
      <c r="K67" s="1508"/>
      <c r="L67" s="1508"/>
      <c r="O67" s="1508"/>
      <c r="P67" s="1508"/>
      <c r="Q67" s="1508"/>
      <c r="R67" s="1508"/>
      <c r="S67" s="1508"/>
      <c r="T67" s="1508"/>
      <c r="U67" s="1508"/>
      <c r="V67" s="1508"/>
      <c r="W67" s="1508"/>
    </row>
  </sheetData>
  <mergeCells count="25">
    <mergeCell ref="A61:A66"/>
    <mergeCell ref="B61:C61"/>
    <mergeCell ref="B62:C62"/>
    <mergeCell ref="B63:C63"/>
    <mergeCell ref="B64:C64"/>
    <mergeCell ref="B65:C65"/>
    <mergeCell ref="B66:C66"/>
    <mergeCell ref="A30:A35"/>
    <mergeCell ref="B30:C30"/>
    <mergeCell ref="B31:C31"/>
    <mergeCell ref="B32:C32"/>
    <mergeCell ref="B33:C33"/>
    <mergeCell ref="B34:C34"/>
    <mergeCell ref="B35:C35"/>
    <mergeCell ref="A3:C5"/>
    <mergeCell ref="D3:L3"/>
    <mergeCell ref="O3:W3"/>
    <mergeCell ref="D4:D5"/>
    <mergeCell ref="E4:J4"/>
    <mergeCell ref="K4:K5"/>
    <mergeCell ref="L4:L5"/>
    <mergeCell ref="O4:O5"/>
    <mergeCell ref="P4:U4"/>
    <mergeCell ref="V4:V5"/>
    <mergeCell ref="W4:W5"/>
  </mergeCells>
  <phoneticPr fontId="2"/>
  <pageMargins left="0.59055118110236227" right="0.59055118110236227" top="0.47244094488188981" bottom="0.39370078740157483" header="0.39370078740157483" footer="0.19685039370078741"/>
  <pageSetup paperSize="9" scale="67" orientation="portrait" blackAndWhite="1" r:id="rId1"/>
  <headerFooter differentOddEven="1" alignWithMargins="0">
    <oddFooter>&amp;C&amp;16 52</oddFooter>
    <evenHeader>&amp;R&amp;12－市郡・事務所、小・中－</evenHeader>
    <evenFooter>&amp;C&amp;16 53</evenFooter>
  </headerFooter>
  <colBreaks count="1" manualBreakCount="1">
    <brk id="13" max="6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F0"/>
  </sheetPr>
  <dimension ref="A1:R67"/>
  <sheetViews>
    <sheetView showGridLines="0" view="pageBreakPreview" zoomScale="80" zoomScaleNormal="100" zoomScaleSheetLayoutView="80" workbookViewId="0">
      <pane ySplit="6" topLeftCell="A40" activePane="bottomLeft" state="frozen"/>
      <selection activeCell="J44" sqref="J44"/>
      <selection pane="bottomLeft" activeCell="P38" sqref="P38"/>
    </sheetView>
  </sheetViews>
  <sheetFormatPr defaultColWidth="9" defaultRowHeight="13.5"/>
  <cols>
    <col min="1" max="1" width="3.625" style="246" customWidth="1"/>
    <col min="2" max="2" width="13.875" style="246" customWidth="1"/>
    <col min="3" max="3" width="3.625" style="246" customWidth="1"/>
    <col min="4" max="15" width="9.375" style="246" customWidth="1"/>
    <col min="16" max="16" width="9" style="246" customWidth="1"/>
    <col min="17" max="18" width="9" style="246"/>
    <col min="19" max="16384" width="9" style="9"/>
  </cols>
  <sheetData>
    <row r="1" spans="1:18" ht="15.75" customHeight="1">
      <c r="A1" s="1320"/>
    </row>
    <row r="2" spans="1:18" s="100" customFormat="1" ht="17.25">
      <c r="A2" s="1205" t="s">
        <v>3064</v>
      </c>
      <c r="B2" s="1484"/>
      <c r="C2" s="1484"/>
      <c r="D2" s="1484"/>
      <c r="E2" s="1484"/>
      <c r="F2" s="1484"/>
      <c r="G2" s="1484"/>
      <c r="H2" s="1484"/>
      <c r="I2" s="1484"/>
      <c r="J2" s="1484"/>
      <c r="K2" s="1484"/>
      <c r="L2" s="1484"/>
      <c r="M2" s="1484"/>
      <c r="N2" s="1484"/>
      <c r="O2" s="1484"/>
      <c r="P2" s="1484"/>
      <c r="Q2" s="1484"/>
      <c r="R2" s="1484"/>
    </row>
    <row r="3" spans="1:18" ht="18.95" customHeight="1">
      <c r="A3" s="3442" t="s">
        <v>2068</v>
      </c>
      <c r="B3" s="4351"/>
      <c r="C3" s="4352"/>
      <c r="D3" s="4397" t="s">
        <v>1856</v>
      </c>
      <c r="E3" s="4398"/>
      <c r="F3" s="4398"/>
      <c r="G3" s="4398"/>
      <c r="H3" s="4398"/>
      <c r="I3" s="4398"/>
      <c r="J3" s="4398"/>
      <c r="K3" s="4398"/>
      <c r="L3" s="4398"/>
      <c r="M3" s="4398"/>
      <c r="N3" s="4398"/>
      <c r="O3" s="4400"/>
    </row>
    <row r="4" spans="1:18" ht="18.95" customHeight="1">
      <c r="A4" s="4353"/>
      <c r="B4" s="3351"/>
      <c r="C4" s="4354"/>
      <c r="D4" s="4357" t="s">
        <v>1239</v>
      </c>
      <c r="E4" s="3392" t="s">
        <v>1664</v>
      </c>
      <c r="F4" s="3392"/>
      <c r="G4" s="3392"/>
      <c r="H4" s="3392"/>
      <c r="I4" s="3392"/>
      <c r="J4" s="3392"/>
      <c r="K4" s="3314"/>
      <c r="L4" s="3313" t="s">
        <v>1667</v>
      </c>
      <c r="M4" s="3392"/>
      <c r="N4" s="3392"/>
      <c r="O4" s="4409" t="s">
        <v>3089</v>
      </c>
    </row>
    <row r="5" spans="1:18" ht="15" customHeight="1">
      <c r="A5" s="4353"/>
      <c r="B5" s="3351"/>
      <c r="C5" s="4354"/>
      <c r="D5" s="4358"/>
      <c r="E5" s="4296" t="s">
        <v>1239</v>
      </c>
      <c r="F5" s="4411" t="s">
        <v>1335</v>
      </c>
      <c r="G5" s="4413" t="s">
        <v>758</v>
      </c>
      <c r="H5" s="4413" t="s">
        <v>1665</v>
      </c>
      <c r="I5" s="4413" t="s">
        <v>1672</v>
      </c>
      <c r="J5" s="4413" t="s">
        <v>1366</v>
      </c>
      <c r="K5" s="4415" t="s">
        <v>1230</v>
      </c>
      <c r="L5" s="4367" t="s">
        <v>1239</v>
      </c>
      <c r="M5" s="4417" t="s">
        <v>3993</v>
      </c>
      <c r="N5" s="4419" t="s">
        <v>3865</v>
      </c>
      <c r="O5" s="4410"/>
    </row>
    <row r="6" spans="1:18" ht="15" customHeight="1">
      <c r="A6" s="4355"/>
      <c r="B6" s="3358"/>
      <c r="C6" s="4356"/>
      <c r="D6" s="4359"/>
      <c r="E6" s="3373"/>
      <c r="F6" s="4412"/>
      <c r="G6" s="4414"/>
      <c r="H6" s="4414"/>
      <c r="I6" s="4414"/>
      <c r="J6" s="4414"/>
      <c r="K6" s="4416"/>
      <c r="L6" s="3270"/>
      <c r="M6" s="4418"/>
      <c r="N6" s="4420"/>
      <c r="O6" s="4406"/>
    </row>
    <row r="7" spans="1:18" ht="18.75" customHeight="1">
      <c r="A7" s="1419"/>
      <c r="B7" s="273" t="s">
        <v>3056</v>
      </c>
      <c r="C7" s="273"/>
      <c r="D7" s="1451"/>
      <c r="E7" s="1401"/>
      <c r="F7" s="1468"/>
      <c r="G7" s="1398"/>
      <c r="H7" s="1398"/>
      <c r="I7" s="1398"/>
      <c r="J7" s="1398"/>
      <c r="K7" s="1454"/>
      <c r="L7" s="1401"/>
      <c r="M7" s="1497"/>
      <c r="N7" s="1454"/>
      <c r="O7" s="1467"/>
    </row>
    <row r="8" spans="1:18" s="43" customFormat="1" ht="18.75" customHeight="1">
      <c r="A8" s="1402"/>
      <c r="B8" s="1403" t="s">
        <v>2828</v>
      </c>
      <c r="C8" s="1403"/>
      <c r="D8" s="1456">
        <f t="shared" ref="D8:O8" si="0">D9+D10</f>
        <v>162</v>
      </c>
      <c r="E8" s="1490">
        <f t="shared" si="0"/>
        <v>86</v>
      </c>
      <c r="F8" s="1458">
        <f t="shared" si="0"/>
        <v>21</v>
      </c>
      <c r="G8" s="1459">
        <f t="shared" si="0"/>
        <v>12</v>
      </c>
      <c r="H8" s="1459">
        <f t="shared" si="0"/>
        <v>9</v>
      </c>
      <c r="I8" s="1459">
        <f t="shared" si="0"/>
        <v>14</v>
      </c>
      <c r="J8" s="1459">
        <f t="shared" si="0"/>
        <v>14</v>
      </c>
      <c r="K8" s="1460">
        <f t="shared" si="0"/>
        <v>16</v>
      </c>
      <c r="L8" s="1490">
        <f t="shared" si="0"/>
        <v>31</v>
      </c>
      <c r="M8" s="1490">
        <f t="shared" si="0"/>
        <v>4</v>
      </c>
      <c r="N8" s="1460">
        <f t="shared" si="0"/>
        <v>27</v>
      </c>
      <c r="O8" s="1462">
        <f t="shared" si="0"/>
        <v>45</v>
      </c>
      <c r="P8" s="1224"/>
      <c r="Q8" s="1224"/>
      <c r="R8" s="1224"/>
    </row>
    <row r="9" spans="1:18" ht="18.75" customHeight="1">
      <c r="A9" s="1409"/>
      <c r="B9" s="274" t="s">
        <v>2087</v>
      </c>
      <c r="C9" s="274"/>
      <c r="D9" s="1451">
        <f t="shared" ref="D9:O9" si="1">D11+D12</f>
        <v>162</v>
      </c>
      <c r="E9" s="1488">
        <f t="shared" si="1"/>
        <v>86</v>
      </c>
      <c r="F9" s="1453">
        <f t="shared" si="1"/>
        <v>21</v>
      </c>
      <c r="G9" s="1464">
        <f t="shared" si="1"/>
        <v>12</v>
      </c>
      <c r="H9" s="1464">
        <f t="shared" si="1"/>
        <v>9</v>
      </c>
      <c r="I9" s="1464">
        <f t="shared" si="1"/>
        <v>14</v>
      </c>
      <c r="J9" s="1464">
        <f t="shared" si="1"/>
        <v>14</v>
      </c>
      <c r="K9" s="1465">
        <f t="shared" si="1"/>
        <v>16</v>
      </c>
      <c r="L9" s="1401">
        <f t="shared" si="1"/>
        <v>31</v>
      </c>
      <c r="M9" s="1488">
        <f t="shared" si="1"/>
        <v>4</v>
      </c>
      <c r="N9" s="1465">
        <f t="shared" si="1"/>
        <v>27</v>
      </c>
      <c r="O9" s="1467">
        <f t="shared" si="1"/>
        <v>45</v>
      </c>
    </row>
    <row r="10" spans="1:18" ht="18.75" customHeight="1">
      <c r="A10" s="1412"/>
      <c r="B10" s="278" t="s">
        <v>2089</v>
      </c>
      <c r="C10" s="278"/>
      <c r="D10" s="1451">
        <v>0</v>
      </c>
      <c r="E10" s="1488">
        <v>0</v>
      </c>
      <c r="F10" s="1453">
        <v>0</v>
      </c>
      <c r="G10" s="1464">
        <v>0</v>
      </c>
      <c r="H10" s="1464">
        <v>0</v>
      </c>
      <c r="I10" s="1464">
        <v>0</v>
      </c>
      <c r="J10" s="1464">
        <v>0</v>
      </c>
      <c r="K10" s="1465">
        <v>0</v>
      </c>
      <c r="L10" s="1401">
        <v>0</v>
      </c>
      <c r="M10" s="1488">
        <v>0</v>
      </c>
      <c r="N10" s="1465">
        <v>0</v>
      </c>
      <c r="O10" s="1467">
        <v>0</v>
      </c>
    </row>
    <row r="11" spans="1:18" ht="18.75" customHeight="1">
      <c r="A11" s="1409"/>
      <c r="B11" s="274" t="s">
        <v>2091</v>
      </c>
      <c r="C11" s="274"/>
      <c r="D11" s="1396">
        <f t="shared" ref="D11:D36" si="2">E11+L11+O11</f>
        <v>58</v>
      </c>
      <c r="E11" s="1497">
        <f t="shared" ref="E11:E36" si="3">SUM(F11:K11)</f>
        <v>29</v>
      </c>
      <c r="F11" s="1468">
        <f t="shared" ref="F11:K11" si="4">SUM(F13:F22)</f>
        <v>7</v>
      </c>
      <c r="G11" s="1398">
        <f t="shared" si="4"/>
        <v>5</v>
      </c>
      <c r="H11" s="1398">
        <f t="shared" si="4"/>
        <v>3</v>
      </c>
      <c r="I11" s="1398">
        <f t="shared" si="4"/>
        <v>4</v>
      </c>
      <c r="J11" s="1398">
        <f t="shared" si="4"/>
        <v>5</v>
      </c>
      <c r="K11" s="1454">
        <f t="shared" si="4"/>
        <v>5</v>
      </c>
      <c r="L11" s="1498">
        <f t="shared" ref="L11:L36" si="5">M11+N11</f>
        <v>14</v>
      </c>
      <c r="M11" s="1497">
        <f>SUM(M13:M22)</f>
        <v>2</v>
      </c>
      <c r="N11" s="1454">
        <f>SUM(N13:N22)</f>
        <v>12</v>
      </c>
      <c r="O11" s="1455">
        <f>SUM(O13:O22)</f>
        <v>15</v>
      </c>
    </row>
    <row r="12" spans="1:18" ht="18.75" customHeight="1">
      <c r="A12" s="1412"/>
      <c r="B12" s="278" t="s">
        <v>896</v>
      </c>
      <c r="C12" s="278"/>
      <c r="D12" s="1470">
        <f t="shared" si="2"/>
        <v>104</v>
      </c>
      <c r="E12" s="1500">
        <f t="shared" si="3"/>
        <v>57</v>
      </c>
      <c r="F12" s="1472">
        <f t="shared" ref="F12:K12" si="6">SUM(F23:F30)</f>
        <v>14</v>
      </c>
      <c r="G12" s="1473">
        <f t="shared" si="6"/>
        <v>7</v>
      </c>
      <c r="H12" s="1473">
        <f t="shared" si="6"/>
        <v>6</v>
      </c>
      <c r="I12" s="1473">
        <f t="shared" si="6"/>
        <v>10</v>
      </c>
      <c r="J12" s="1473">
        <f t="shared" si="6"/>
        <v>9</v>
      </c>
      <c r="K12" s="1474">
        <f t="shared" si="6"/>
        <v>11</v>
      </c>
      <c r="L12" s="1501">
        <f t="shared" si="5"/>
        <v>17</v>
      </c>
      <c r="M12" s="1500">
        <f>SUM(M23:M30)</f>
        <v>2</v>
      </c>
      <c r="N12" s="1474">
        <f>SUM(N23:N30)</f>
        <v>15</v>
      </c>
      <c r="O12" s="1476">
        <f>SUM(O23:O30)</f>
        <v>30</v>
      </c>
    </row>
    <row r="13" spans="1:18" ht="18.75" customHeight="1">
      <c r="A13" s="1409"/>
      <c r="B13" s="274" t="s">
        <v>2093</v>
      </c>
      <c r="C13" s="274"/>
      <c r="D13" s="1451">
        <f t="shared" si="2"/>
        <v>0</v>
      </c>
      <c r="E13" s="1488">
        <f t="shared" si="3"/>
        <v>0</v>
      </c>
      <c r="F13" s="1453">
        <v>0</v>
      </c>
      <c r="G13" s="1464">
        <v>0</v>
      </c>
      <c r="H13" s="1464">
        <v>0</v>
      </c>
      <c r="I13" s="1464">
        <v>0</v>
      </c>
      <c r="J13" s="1464">
        <v>0</v>
      </c>
      <c r="K13" s="1465">
        <v>0</v>
      </c>
      <c r="L13" s="1401">
        <f t="shared" si="5"/>
        <v>0</v>
      </c>
      <c r="M13" s="1488">
        <v>0</v>
      </c>
      <c r="N13" s="1465">
        <v>0</v>
      </c>
      <c r="O13" s="1467">
        <v>0</v>
      </c>
    </row>
    <row r="14" spans="1:18" ht="18.75" customHeight="1">
      <c r="A14" s="1409"/>
      <c r="B14" s="274" t="s">
        <v>867</v>
      </c>
      <c r="C14" s="274"/>
      <c r="D14" s="1451">
        <f t="shared" si="2"/>
        <v>10</v>
      </c>
      <c r="E14" s="1488">
        <f t="shared" si="3"/>
        <v>4</v>
      </c>
      <c r="F14" s="1453">
        <v>1</v>
      </c>
      <c r="G14" s="1464">
        <v>0</v>
      </c>
      <c r="H14" s="1464">
        <v>0</v>
      </c>
      <c r="I14" s="1464">
        <v>1</v>
      </c>
      <c r="J14" s="1464">
        <v>1</v>
      </c>
      <c r="K14" s="1465">
        <v>1</v>
      </c>
      <c r="L14" s="1401">
        <f t="shared" si="5"/>
        <v>4</v>
      </c>
      <c r="M14" s="1488">
        <v>1</v>
      </c>
      <c r="N14" s="1465">
        <v>3</v>
      </c>
      <c r="O14" s="1467">
        <v>2</v>
      </c>
    </row>
    <row r="15" spans="1:18" ht="18.75" customHeight="1">
      <c r="A15" s="1409"/>
      <c r="B15" s="274" t="s">
        <v>2095</v>
      </c>
      <c r="C15" s="274"/>
      <c r="D15" s="1451">
        <f t="shared" si="2"/>
        <v>0</v>
      </c>
      <c r="E15" s="1488">
        <f t="shared" si="3"/>
        <v>0</v>
      </c>
      <c r="F15" s="1453">
        <v>0</v>
      </c>
      <c r="G15" s="1464">
        <v>0</v>
      </c>
      <c r="H15" s="1464">
        <v>0</v>
      </c>
      <c r="I15" s="1464">
        <v>0</v>
      </c>
      <c r="J15" s="1464">
        <v>0</v>
      </c>
      <c r="K15" s="1465">
        <v>0</v>
      </c>
      <c r="L15" s="1401">
        <f t="shared" si="5"/>
        <v>0</v>
      </c>
      <c r="M15" s="1488">
        <v>0</v>
      </c>
      <c r="N15" s="1465">
        <v>0</v>
      </c>
      <c r="O15" s="1467">
        <v>0</v>
      </c>
    </row>
    <row r="16" spans="1:18" ht="18.75" customHeight="1">
      <c r="A16" s="1409"/>
      <c r="B16" s="274" t="s">
        <v>456</v>
      </c>
      <c r="C16" s="274"/>
      <c r="D16" s="1451">
        <f t="shared" si="2"/>
        <v>0</v>
      </c>
      <c r="E16" s="1488">
        <f t="shared" si="3"/>
        <v>0</v>
      </c>
      <c r="F16" s="1453">
        <v>0</v>
      </c>
      <c r="G16" s="1464">
        <v>0</v>
      </c>
      <c r="H16" s="1464">
        <v>0</v>
      </c>
      <c r="I16" s="1464">
        <v>0</v>
      </c>
      <c r="J16" s="1464">
        <v>0</v>
      </c>
      <c r="K16" s="1465">
        <v>0</v>
      </c>
      <c r="L16" s="1401">
        <f t="shared" si="5"/>
        <v>0</v>
      </c>
      <c r="M16" s="1488">
        <v>0</v>
      </c>
      <c r="N16" s="1465">
        <v>0</v>
      </c>
      <c r="O16" s="1467">
        <v>0</v>
      </c>
    </row>
    <row r="17" spans="1:15" ht="18.75" customHeight="1">
      <c r="A17" s="1409"/>
      <c r="B17" s="274" t="s">
        <v>2951</v>
      </c>
      <c r="C17" s="274"/>
      <c r="D17" s="1451">
        <f t="shared" si="2"/>
        <v>7</v>
      </c>
      <c r="E17" s="1488">
        <f t="shared" si="3"/>
        <v>4</v>
      </c>
      <c r="F17" s="1453">
        <v>1</v>
      </c>
      <c r="G17" s="1464">
        <v>1</v>
      </c>
      <c r="H17" s="1464">
        <v>0</v>
      </c>
      <c r="I17" s="1464">
        <v>0</v>
      </c>
      <c r="J17" s="1464">
        <v>1</v>
      </c>
      <c r="K17" s="1465">
        <v>1</v>
      </c>
      <c r="L17" s="1401">
        <f t="shared" si="5"/>
        <v>1</v>
      </c>
      <c r="M17" s="1488">
        <v>0</v>
      </c>
      <c r="N17" s="1465">
        <v>1</v>
      </c>
      <c r="O17" s="1467">
        <v>2</v>
      </c>
    </row>
    <row r="18" spans="1:15" ht="18.75" customHeight="1">
      <c r="A18" s="1409"/>
      <c r="B18" s="274" t="s">
        <v>2954</v>
      </c>
      <c r="C18" s="274"/>
      <c r="D18" s="1451">
        <f t="shared" si="2"/>
        <v>8</v>
      </c>
      <c r="E18" s="1488">
        <f t="shared" si="3"/>
        <v>2</v>
      </c>
      <c r="F18" s="1453">
        <v>1</v>
      </c>
      <c r="G18" s="1464">
        <v>1</v>
      </c>
      <c r="H18" s="1464">
        <v>0</v>
      </c>
      <c r="I18" s="1464">
        <v>0</v>
      </c>
      <c r="J18" s="1464">
        <v>0</v>
      </c>
      <c r="K18" s="1465">
        <v>0</v>
      </c>
      <c r="L18" s="1401">
        <f t="shared" si="5"/>
        <v>4</v>
      </c>
      <c r="M18" s="1488">
        <v>0</v>
      </c>
      <c r="N18" s="1465">
        <v>4</v>
      </c>
      <c r="O18" s="1467">
        <v>2</v>
      </c>
    </row>
    <row r="19" spans="1:15" ht="18.75" customHeight="1">
      <c r="A19" s="1409"/>
      <c r="B19" s="274" t="s">
        <v>2714</v>
      </c>
      <c r="C19" s="274"/>
      <c r="D19" s="1451">
        <f t="shared" si="2"/>
        <v>8</v>
      </c>
      <c r="E19" s="1488">
        <f t="shared" si="3"/>
        <v>6</v>
      </c>
      <c r="F19" s="1453">
        <v>1</v>
      </c>
      <c r="G19" s="1464">
        <v>1</v>
      </c>
      <c r="H19" s="1464">
        <v>1</v>
      </c>
      <c r="I19" s="1464">
        <v>1</v>
      </c>
      <c r="J19" s="1464">
        <v>1</v>
      </c>
      <c r="K19" s="1465">
        <v>1</v>
      </c>
      <c r="L19" s="1401">
        <f t="shared" si="5"/>
        <v>0</v>
      </c>
      <c r="M19" s="1488">
        <v>0</v>
      </c>
      <c r="N19" s="1465">
        <v>0</v>
      </c>
      <c r="O19" s="1467">
        <v>2</v>
      </c>
    </row>
    <row r="20" spans="1:15" ht="18.75" customHeight="1">
      <c r="A20" s="1409"/>
      <c r="B20" s="274" t="s">
        <v>1203</v>
      </c>
      <c r="C20" s="274"/>
      <c r="D20" s="1451">
        <f t="shared" si="2"/>
        <v>17</v>
      </c>
      <c r="E20" s="1488">
        <f t="shared" si="3"/>
        <v>7</v>
      </c>
      <c r="F20" s="1453">
        <v>2</v>
      </c>
      <c r="G20" s="1464">
        <v>1</v>
      </c>
      <c r="H20" s="1464">
        <v>1</v>
      </c>
      <c r="I20" s="1464">
        <v>1</v>
      </c>
      <c r="J20" s="1464">
        <v>1</v>
      </c>
      <c r="K20" s="1465">
        <v>1</v>
      </c>
      <c r="L20" s="1401">
        <f t="shared" si="5"/>
        <v>5</v>
      </c>
      <c r="M20" s="1488">
        <v>1</v>
      </c>
      <c r="N20" s="1465">
        <v>4</v>
      </c>
      <c r="O20" s="1467">
        <v>5</v>
      </c>
    </row>
    <row r="21" spans="1:15" ht="18.75" customHeight="1">
      <c r="A21" s="1409"/>
      <c r="B21" s="274" t="s">
        <v>1551</v>
      </c>
      <c r="C21" s="274"/>
      <c r="D21" s="1451">
        <f t="shared" si="2"/>
        <v>8</v>
      </c>
      <c r="E21" s="1488">
        <f t="shared" si="3"/>
        <v>6</v>
      </c>
      <c r="F21" s="1453">
        <v>1</v>
      </c>
      <c r="G21" s="1464">
        <v>1</v>
      </c>
      <c r="H21" s="1464">
        <v>1</v>
      </c>
      <c r="I21" s="1464">
        <v>1</v>
      </c>
      <c r="J21" s="1464">
        <v>1</v>
      </c>
      <c r="K21" s="1465">
        <v>1</v>
      </c>
      <c r="L21" s="1401">
        <f t="shared" si="5"/>
        <v>0</v>
      </c>
      <c r="M21" s="1488">
        <v>0</v>
      </c>
      <c r="N21" s="1465">
        <v>0</v>
      </c>
      <c r="O21" s="1467">
        <v>2</v>
      </c>
    </row>
    <row r="22" spans="1:15" ht="18.75" customHeight="1">
      <c r="A22" s="1412"/>
      <c r="B22" s="278" t="s">
        <v>1624</v>
      </c>
      <c r="C22" s="278"/>
      <c r="D22" s="1451">
        <f t="shared" si="2"/>
        <v>0</v>
      </c>
      <c r="E22" s="1488">
        <f t="shared" si="3"/>
        <v>0</v>
      </c>
      <c r="F22" s="1453">
        <v>0</v>
      </c>
      <c r="G22" s="1464">
        <v>0</v>
      </c>
      <c r="H22" s="1464">
        <v>0</v>
      </c>
      <c r="I22" s="1464">
        <v>0</v>
      </c>
      <c r="J22" s="1464">
        <v>0</v>
      </c>
      <c r="K22" s="1465">
        <v>0</v>
      </c>
      <c r="L22" s="1401">
        <f t="shared" si="5"/>
        <v>0</v>
      </c>
      <c r="M22" s="1488">
        <v>0</v>
      </c>
      <c r="N22" s="1465">
        <v>0</v>
      </c>
      <c r="O22" s="1467">
        <v>0</v>
      </c>
    </row>
    <row r="23" spans="1:15" ht="18.75" customHeight="1">
      <c r="A23" s="1409"/>
      <c r="B23" s="274" t="s">
        <v>322</v>
      </c>
      <c r="C23" s="274"/>
      <c r="D23" s="1396">
        <f t="shared" si="2"/>
        <v>11</v>
      </c>
      <c r="E23" s="1497">
        <f t="shared" si="3"/>
        <v>3</v>
      </c>
      <c r="F23" s="1468">
        <v>1</v>
      </c>
      <c r="G23" s="1398">
        <v>1</v>
      </c>
      <c r="H23" s="1398">
        <v>0</v>
      </c>
      <c r="I23" s="1398">
        <v>0</v>
      </c>
      <c r="J23" s="1398">
        <v>0</v>
      </c>
      <c r="K23" s="1454">
        <v>1</v>
      </c>
      <c r="L23" s="1498">
        <f t="shared" si="5"/>
        <v>4</v>
      </c>
      <c r="M23" s="1497">
        <v>1</v>
      </c>
      <c r="N23" s="1454">
        <v>3</v>
      </c>
      <c r="O23" s="1455">
        <v>4</v>
      </c>
    </row>
    <row r="24" spans="1:15" ht="18.75" customHeight="1">
      <c r="A24" s="1409"/>
      <c r="B24" s="274" t="s">
        <v>1416</v>
      </c>
      <c r="C24" s="274"/>
      <c r="D24" s="1451">
        <f t="shared" si="2"/>
        <v>20</v>
      </c>
      <c r="E24" s="1488">
        <f t="shared" si="3"/>
        <v>11</v>
      </c>
      <c r="F24" s="1453">
        <v>3</v>
      </c>
      <c r="G24" s="1464">
        <v>1</v>
      </c>
      <c r="H24" s="1464">
        <v>1</v>
      </c>
      <c r="I24" s="1464">
        <v>2</v>
      </c>
      <c r="J24" s="1464">
        <v>2</v>
      </c>
      <c r="K24" s="1465">
        <v>2</v>
      </c>
      <c r="L24" s="1401">
        <f t="shared" si="5"/>
        <v>3</v>
      </c>
      <c r="M24" s="1488">
        <v>0</v>
      </c>
      <c r="N24" s="1465">
        <v>3</v>
      </c>
      <c r="O24" s="1467">
        <v>6</v>
      </c>
    </row>
    <row r="25" spans="1:15" ht="18.75" customHeight="1">
      <c r="A25" s="1409"/>
      <c r="B25" s="274" t="s">
        <v>1025</v>
      </c>
      <c r="C25" s="274"/>
      <c r="D25" s="1451">
        <f t="shared" si="2"/>
        <v>0</v>
      </c>
      <c r="E25" s="1488">
        <f t="shared" si="3"/>
        <v>0</v>
      </c>
      <c r="F25" s="1453">
        <v>0</v>
      </c>
      <c r="G25" s="1464">
        <v>0</v>
      </c>
      <c r="H25" s="1464">
        <v>0</v>
      </c>
      <c r="I25" s="1464">
        <v>0</v>
      </c>
      <c r="J25" s="1464">
        <v>0</v>
      </c>
      <c r="K25" s="1465">
        <v>0</v>
      </c>
      <c r="L25" s="1401">
        <f t="shared" si="5"/>
        <v>0</v>
      </c>
      <c r="M25" s="1488">
        <v>0</v>
      </c>
      <c r="N25" s="1465">
        <v>0</v>
      </c>
      <c r="O25" s="1467">
        <v>0</v>
      </c>
    </row>
    <row r="26" spans="1:15" ht="18.75" customHeight="1">
      <c r="A26" s="1409"/>
      <c r="B26" s="274" t="s">
        <v>1395</v>
      </c>
      <c r="C26" s="274"/>
      <c r="D26" s="1451">
        <f t="shared" si="2"/>
        <v>0</v>
      </c>
      <c r="E26" s="1488">
        <f t="shared" si="3"/>
        <v>0</v>
      </c>
      <c r="F26" s="1453">
        <v>0</v>
      </c>
      <c r="G26" s="1464">
        <v>0</v>
      </c>
      <c r="H26" s="1464">
        <v>0</v>
      </c>
      <c r="I26" s="1464">
        <v>0</v>
      </c>
      <c r="J26" s="1464">
        <v>0</v>
      </c>
      <c r="K26" s="1465">
        <v>0</v>
      </c>
      <c r="L26" s="1401">
        <f t="shared" si="5"/>
        <v>0</v>
      </c>
      <c r="M26" s="1488">
        <v>0</v>
      </c>
      <c r="N26" s="1465">
        <v>0</v>
      </c>
      <c r="O26" s="1467">
        <v>0</v>
      </c>
    </row>
    <row r="27" spans="1:15" ht="18.75" customHeight="1">
      <c r="A27" s="1409"/>
      <c r="B27" s="274" t="s">
        <v>1579</v>
      </c>
      <c r="C27" s="274"/>
      <c r="D27" s="1451">
        <f t="shared" si="2"/>
        <v>7</v>
      </c>
      <c r="E27" s="1488">
        <f t="shared" si="3"/>
        <v>4</v>
      </c>
      <c r="F27" s="1453">
        <v>1</v>
      </c>
      <c r="G27" s="1464">
        <v>0</v>
      </c>
      <c r="H27" s="1464">
        <v>0</v>
      </c>
      <c r="I27" s="1464">
        <v>1</v>
      </c>
      <c r="J27" s="1464">
        <v>1</v>
      </c>
      <c r="K27" s="1465">
        <v>1</v>
      </c>
      <c r="L27" s="1401">
        <f t="shared" si="5"/>
        <v>1</v>
      </c>
      <c r="M27" s="1488">
        <v>0</v>
      </c>
      <c r="N27" s="1465">
        <v>1</v>
      </c>
      <c r="O27" s="1467">
        <v>2</v>
      </c>
    </row>
    <row r="28" spans="1:15" ht="18.75" customHeight="1">
      <c r="A28" s="1409"/>
      <c r="B28" s="274" t="s">
        <v>2955</v>
      </c>
      <c r="C28" s="274"/>
      <c r="D28" s="1451">
        <f t="shared" si="2"/>
        <v>41</v>
      </c>
      <c r="E28" s="1488">
        <f t="shared" si="3"/>
        <v>29</v>
      </c>
      <c r="F28" s="1453">
        <v>6</v>
      </c>
      <c r="G28" s="1464">
        <v>4</v>
      </c>
      <c r="H28" s="1464">
        <v>4</v>
      </c>
      <c r="I28" s="1464">
        <v>5</v>
      </c>
      <c r="J28" s="1464">
        <v>5</v>
      </c>
      <c r="K28" s="1465">
        <v>5</v>
      </c>
      <c r="L28" s="1401">
        <f t="shared" si="5"/>
        <v>1</v>
      </c>
      <c r="M28" s="1488">
        <v>0</v>
      </c>
      <c r="N28" s="1465">
        <v>1</v>
      </c>
      <c r="O28" s="1467">
        <v>11</v>
      </c>
    </row>
    <row r="29" spans="1:15" ht="18.75" customHeight="1">
      <c r="A29" s="1409"/>
      <c r="B29" s="274" t="s">
        <v>2956</v>
      </c>
      <c r="C29" s="274"/>
      <c r="D29" s="1451">
        <f t="shared" si="2"/>
        <v>25</v>
      </c>
      <c r="E29" s="1488">
        <f t="shared" si="3"/>
        <v>10</v>
      </c>
      <c r="F29" s="1453">
        <v>3</v>
      </c>
      <c r="G29" s="1464">
        <v>1</v>
      </c>
      <c r="H29" s="1464">
        <v>1</v>
      </c>
      <c r="I29" s="1464">
        <v>2</v>
      </c>
      <c r="J29" s="1464">
        <v>1</v>
      </c>
      <c r="K29" s="1465">
        <v>2</v>
      </c>
      <c r="L29" s="1401">
        <f t="shared" si="5"/>
        <v>8</v>
      </c>
      <c r="M29" s="1488">
        <v>1</v>
      </c>
      <c r="N29" s="1465">
        <v>7</v>
      </c>
      <c r="O29" s="1467">
        <v>7</v>
      </c>
    </row>
    <row r="30" spans="1:15" ht="18.75" customHeight="1">
      <c r="A30" s="1412"/>
      <c r="B30" s="278" t="s">
        <v>2957</v>
      </c>
      <c r="C30" s="278"/>
      <c r="D30" s="1470">
        <f t="shared" si="2"/>
        <v>0</v>
      </c>
      <c r="E30" s="1500">
        <f t="shared" si="3"/>
        <v>0</v>
      </c>
      <c r="F30" s="1472">
        <v>0</v>
      </c>
      <c r="G30" s="1473">
        <v>0</v>
      </c>
      <c r="H30" s="1473">
        <v>0</v>
      </c>
      <c r="I30" s="1473">
        <v>0</v>
      </c>
      <c r="J30" s="1473">
        <v>0</v>
      </c>
      <c r="K30" s="1474">
        <v>0</v>
      </c>
      <c r="L30" s="1501">
        <f t="shared" si="5"/>
        <v>0</v>
      </c>
      <c r="M30" s="1500">
        <v>0</v>
      </c>
      <c r="N30" s="1474">
        <v>0</v>
      </c>
      <c r="O30" s="1476">
        <v>0</v>
      </c>
    </row>
    <row r="31" spans="1:15" ht="18.75" customHeight="1">
      <c r="A31" s="3365" t="s">
        <v>1596</v>
      </c>
      <c r="B31" s="3962" t="s">
        <v>2959</v>
      </c>
      <c r="C31" s="3963"/>
      <c r="D31" s="1451">
        <f t="shared" si="2"/>
        <v>11</v>
      </c>
      <c r="E31" s="1488">
        <f t="shared" si="3"/>
        <v>3</v>
      </c>
      <c r="F31" s="1453">
        <v>1</v>
      </c>
      <c r="G31" s="1464">
        <v>1</v>
      </c>
      <c r="H31" s="1464">
        <v>0</v>
      </c>
      <c r="I31" s="1464">
        <v>0</v>
      </c>
      <c r="J31" s="1464">
        <v>0</v>
      </c>
      <c r="K31" s="1465">
        <v>1</v>
      </c>
      <c r="L31" s="1401">
        <f t="shared" si="5"/>
        <v>4</v>
      </c>
      <c r="M31" s="1488">
        <v>1</v>
      </c>
      <c r="N31" s="1465">
        <v>3</v>
      </c>
      <c r="O31" s="1467">
        <v>4</v>
      </c>
    </row>
    <row r="32" spans="1:15" ht="18.75" customHeight="1">
      <c r="A32" s="3366"/>
      <c r="B32" s="4242" t="s">
        <v>2960</v>
      </c>
      <c r="C32" s="3444"/>
      <c r="D32" s="1451">
        <f t="shared" si="2"/>
        <v>42</v>
      </c>
      <c r="E32" s="1488">
        <f t="shared" si="3"/>
        <v>25</v>
      </c>
      <c r="F32" s="1453">
        <v>6</v>
      </c>
      <c r="G32" s="1464">
        <v>3</v>
      </c>
      <c r="H32" s="1464">
        <v>2</v>
      </c>
      <c r="I32" s="1464">
        <v>4</v>
      </c>
      <c r="J32" s="1464">
        <v>5</v>
      </c>
      <c r="K32" s="1465">
        <v>5</v>
      </c>
      <c r="L32" s="1401">
        <f t="shared" si="5"/>
        <v>5</v>
      </c>
      <c r="M32" s="1488">
        <v>0</v>
      </c>
      <c r="N32" s="1465">
        <v>5</v>
      </c>
      <c r="O32" s="1467">
        <v>12</v>
      </c>
    </row>
    <row r="33" spans="1:18" ht="18.75" customHeight="1">
      <c r="A33" s="3366"/>
      <c r="B33" s="4242" t="s">
        <v>2962</v>
      </c>
      <c r="C33" s="3444"/>
      <c r="D33" s="1451">
        <f t="shared" si="2"/>
        <v>10</v>
      </c>
      <c r="E33" s="1488">
        <f t="shared" si="3"/>
        <v>4</v>
      </c>
      <c r="F33" s="1453">
        <v>1</v>
      </c>
      <c r="G33" s="1464">
        <v>0</v>
      </c>
      <c r="H33" s="1464">
        <v>0</v>
      </c>
      <c r="I33" s="1464">
        <v>1</v>
      </c>
      <c r="J33" s="1464">
        <v>1</v>
      </c>
      <c r="K33" s="1465">
        <v>1</v>
      </c>
      <c r="L33" s="1401">
        <f t="shared" si="5"/>
        <v>4</v>
      </c>
      <c r="M33" s="1488">
        <v>1</v>
      </c>
      <c r="N33" s="1465">
        <v>3</v>
      </c>
      <c r="O33" s="1467">
        <v>2</v>
      </c>
    </row>
    <row r="34" spans="1:18" ht="18.75" customHeight="1">
      <c r="A34" s="3366"/>
      <c r="B34" s="4242" t="s">
        <v>2964</v>
      </c>
      <c r="C34" s="3444"/>
      <c r="D34" s="1451">
        <f t="shared" si="2"/>
        <v>57</v>
      </c>
      <c r="E34" s="1488">
        <f t="shared" si="3"/>
        <v>37</v>
      </c>
      <c r="F34" s="1453">
        <v>8</v>
      </c>
      <c r="G34" s="1464">
        <v>6</v>
      </c>
      <c r="H34" s="1464">
        <v>5</v>
      </c>
      <c r="I34" s="1464">
        <v>6</v>
      </c>
      <c r="J34" s="1464">
        <v>6</v>
      </c>
      <c r="K34" s="1465">
        <v>6</v>
      </c>
      <c r="L34" s="1401">
        <f t="shared" si="5"/>
        <v>5</v>
      </c>
      <c r="M34" s="1488">
        <v>0</v>
      </c>
      <c r="N34" s="1465">
        <v>5</v>
      </c>
      <c r="O34" s="1467">
        <v>15</v>
      </c>
    </row>
    <row r="35" spans="1:18" ht="18.75" customHeight="1">
      <c r="A35" s="3366"/>
      <c r="B35" s="4242" t="s">
        <v>2965</v>
      </c>
      <c r="C35" s="3444"/>
      <c r="D35" s="1451">
        <f t="shared" si="2"/>
        <v>42</v>
      </c>
      <c r="E35" s="1488">
        <f t="shared" si="3"/>
        <v>17</v>
      </c>
      <c r="F35" s="1453">
        <v>5</v>
      </c>
      <c r="G35" s="1464">
        <v>2</v>
      </c>
      <c r="H35" s="1464">
        <v>2</v>
      </c>
      <c r="I35" s="1464">
        <v>3</v>
      </c>
      <c r="J35" s="1464">
        <v>2</v>
      </c>
      <c r="K35" s="1465">
        <v>3</v>
      </c>
      <c r="L35" s="1401">
        <f t="shared" si="5"/>
        <v>13</v>
      </c>
      <c r="M35" s="1488">
        <v>2</v>
      </c>
      <c r="N35" s="1465">
        <v>11</v>
      </c>
      <c r="O35" s="1467">
        <v>12</v>
      </c>
    </row>
    <row r="36" spans="1:18" ht="18.75" customHeight="1">
      <c r="A36" s="3403"/>
      <c r="B36" s="4229" t="s">
        <v>1610</v>
      </c>
      <c r="C36" s="4234"/>
      <c r="D36" s="1477">
        <f t="shared" si="2"/>
        <v>0</v>
      </c>
      <c r="E36" s="1504">
        <f t="shared" si="3"/>
        <v>0</v>
      </c>
      <c r="F36" s="1479">
        <v>0</v>
      </c>
      <c r="G36" s="1480">
        <v>0</v>
      </c>
      <c r="H36" s="1480">
        <v>0</v>
      </c>
      <c r="I36" s="1480">
        <v>0</v>
      </c>
      <c r="J36" s="1480">
        <v>0</v>
      </c>
      <c r="K36" s="1481">
        <v>0</v>
      </c>
      <c r="L36" s="1505">
        <f t="shared" si="5"/>
        <v>0</v>
      </c>
      <c r="M36" s="1504">
        <v>0</v>
      </c>
      <c r="N36" s="1481">
        <v>0</v>
      </c>
      <c r="O36" s="1483">
        <v>0</v>
      </c>
    </row>
    <row r="37" spans="1:18" ht="18.75" customHeight="1">
      <c r="A37" s="1419"/>
      <c r="B37" s="273" t="s">
        <v>3059</v>
      </c>
      <c r="C37" s="273"/>
      <c r="D37" s="1451"/>
      <c r="E37" s="1401"/>
      <c r="F37" s="1453"/>
      <c r="G37" s="1464"/>
      <c r="H37" s="1464"/>
      <c r="I37" s="1464"/>
      <c r="J37" s="1464"/>
      <c r="K37" s="1465"/>
      <c r="L37" s="1401"/>
      <c r="M37" s="1488"/>
      <c r="N37" s="1465"/>
      <c r="O37" s="1467"/>
    </row>
    <row r="38" spans="1:18" s="43" customFormat="1" ht="18.75" customHeight="1">
      <c r="A38" s="1402"/>
      <c r="B38" s="1403" t="s">
        <v>2828</v>
      </c>
      <c r="C38" s="1403"/>
      <c r="D38" s="1456">
        <f t="shared" ref="D38:O38" si="7">D39+D40</f>
        <v>82</v>
      </c>
      <c r="E38" s="1490">
        <f t="shared" si="7"/>
        <v>53</v>
      </c>
      <c r="F38" s="1458">
        <f t="shared" si="7"/>
        <v>18</v>
      </c>
      <c r="G38" s="1459">
        <f t="shared" si="7"/>
        <v>17</v>
      </c>
      <c r="H38" s="1459">
        <f t="shared" si="7"/>
        <v>18</v>
      </c>
      <c r="I38" s="1459">
        <f t="shared" si="7"/>
        <v>0</v>
      </c>
      <c r="J38" s="1459">
        <f t="shared" si="7"/>
        <v>0</v>
      </c>
      <c r="K38" s="1460">
        <f t="shared" si="7"/>
        <v>0</v>
      </c>
      <c r="L38" s="1491">
        <f t="shared" si="7"/>
        <v>5</v>
      </c>
      <c r="M38" s="1490">
        <f t="shared" si="7"/>
        <v>3</v>
      </c>
      <c r="N38" s="1460">
        <f t="shared" si="7"/>
        <v>2</v>
      </c>
      <c r="O38" s="1462">
        <f t="shared" si="7"/>
        <v>24</v>
      </c>
      <c r="P38" s="1224"/>
      <c r="Q38" s="1224"/>
      <c r="R38" s="1224"/>
    </row>
    <row r="39" spans="1:18" ht="18.75" customHeight="1">
      <c r="A39" s="1409"/>
      <c r="B39" s="274" t="s">
        <v>2087</v>
      </c>
      <c r="C39" s="274"/>
      <c r="D39" s="1451">
        <f t="shared" ref="D39:O39" si="8">SUM(D41:D43)</f>
        <v>82</v>
      </c>
      <c r="E39" s="1488">
        <f t="shared" si="8"/>
        <v>53</v>
      </c>
      <c r="F39" s="1453">
        <f t="shared" si="8"/>
        <v>18</v>
      </c>
      <c r="G39" s="1464">
        <f t="shared" si="8"/>
        <v>17</v>
      </c>
      <c r="H39" s="1464">
        <f t="shared" si="8"/>
        <v>18</v>
      </c>
      <c r="I39" s="1464">
        <f t="shared" si="8"/>
        <v>0</v>
      </c>
      <c r="J39" s="1464">
        <f t="shared" si="8"/>
        <v>0</v>
      </c>
      <c r="K39" s="1465">
        <f t="shared" si="8"/>
        <v>0</v>
      </c>
      <c r="L39" s="1401">
        <f t="shared" si="8"/>
        <v>5</v>
      </c>
      <c r="M39" s="1488">
        <f t="shared" si="8"/>
        <v>3</v>
      </c>
      <c r="N39" s="1465">
        <f t="shared" si="8"/>
        <v>2</v>
      </c>
      <c r="O39" s="1467">
        <f t="shared" si="8"/>
        <v>24</v>
      </c>
    </row>
    <row r="40" spans="1:18" ht="18.75" customHeight="1">
      <c r="A40" s="1412"/>
      <c r="B40" s="278" t="s">
        <v>2089</v>
      </c>
      <c r="C40" s="278"/>
      <c r="D40" s="1451">
        <v>0</v>
      </c>
      <c r="E40" s="1488">
        <v>0</v>
      </c>
      <c r="F40" s="1453">
        <v>0</v>
      </c>
      <c r="G40" s="1464">
        <v>0</v>
      </c>
      <c r="H40" s="1464">
        <v>0</v>
      </c>
      <c r="I40" s="1464">
        <v>0</v>
      </c>
      <c r="J40" s="1464">
        <v>0</v>
      </c>
      <c r="K40" s="1465">
        <v>0</v>
      </c>
      <c r="L40" s="1401">
        <v>0</v>
      </c>
      <c r="M40" s="1488">
        <v>0</v>
      </c>
      <c r="N40" s="1465">
        <v>0</v>
      </c>
      <c r="O40" s="1467">
        <v>0</v>
      </c>
    </row>
    <row r="41" spans="1:18" ht="18.75" customHeight="1">
      <c r="A41" s="1409"/>
      <c r="B41" s="274" t="s">
        <v>1196</v>
      </c>
      <c r="C41" s="274"/>
      <c r="D41" s="1396">
        <f t="shared" ref="D41:D67" si="9">E41+L41+O41</f>
        <v>0</v>
      </c>
      <c r="E41" s="1497">
        <f t="shared" ref="E41:E67" si="10">SUM(F41:K41)</f>
        <v>0</v>
      </c>
      <c r="F41" s="1468">
        <v>0</v>
      </c>
      <c r="G41" s="1398">
        <v>0</v>
      </c>
      <c r="H41" s="1398">
        <v>0</v>
      </c>
      <c r="I41" s="1398">
        <v>0</v>
      </c>
      <c r="J41" s="1398">
        <v>0</v>
      </c>
      <c r="K41" s="1454">
        <v>0</v>
      </c>
      <c r="L41" s="1498">
        <f t="shared" ref="L41:L67" si="11">M41+N41</f>
        <v>0</v>
      </c>
      <c r="M41" s="1497">
        <v>0</v>
      </c>
      <c r="N41" s="1454">
        <v>0</v>
      </c>
      <c r="O41" s="1455">
        <v>0</v>
      </c>
    </row>
    <row r="42" spans="1:18" ht="18.75" customHeight="1">
      <c r="A42" s="1409"/>
      <c r="B42" s="274" t="s">
        <v>2091</v>
      </c>
      <c r="C42" s="274"/>
      <c r="D42" s="1451">
        <f t="shared" si="9"/>
        <v>34</v>
      </c>
      <c r="E42" s="1488">
        <f t="shared" si="10"/>
        <v>21</v>
      </c>
      <c r="F42" s="1453">
        <f t="shared" ref="F42:K42" si="12">SUM(F44:F53)</f>
        <v>7</v>
      </c>
      <c r="G42" s="1464">
        <f t="shared" si="12"/>
        <v>6</v>
      </c>
      <c r="H42" s="1464">
        <f t="shared" si="12"/>
        <v>8</v>
      </c>
      <c r="I42" s="1464">
        <f t="shared" si="12"/>
        <v>0</v>
      </c>
      <c r="J42" s="1464">
        <f t="shared" si="12"/>
        <v>0</v>
      </c>
      <c r="K42" s="1465">
        <f t="shared" si="12"/>
        <v>0</v>
      </c>
      <c r="L42" s="1401">
        <f t="shared" si="11"/>
        <v>3</v>
      </c>
      <c r="M42" s="1488">
        <f>SUM(M44:M53)</f>
        <v>3</v>
      </c>
      <c r="N42" s="1465">
        <f>SUM(N44:N53)</f>
        <v>0</v>
      </c>
      <c r="O42" s="1467">
        <f>SUM(O44:O53)</f>
        <v>10</v>
      </c>
    </row>
    <row r="43" spans="1:18" ht="18.75" customHeight="1">
      <c r="A43" s="1412"/>
      <c r="B43" s="278" t="s">
        <v>896</v>
      </c>
      <c r="C43" s="278"/>
      <c r="D43" s="1470">
        <f t="shared" si="9"/>
        <v>48</v>
      </c>
      <c r="E43" s="1500">
        <f t="shared" si="10"/>
        <v>32</v>
      </c>
      <c r="F43" s="1472">
        <f t="shared" ref="F43:K43" si="13">SUM(F54:F61)</f>
        <v>11</v>
      </c>
      <c r="G43" s="1473">
        <f t="shared" si="13"/>
        <v>11</v>
      </c>
      <c r="H43" s="1473">
        <f t="shared" si="13"/>
        <v>10</v>
      </c>
      <c r="I43" s="1473">
        <f t="shared" si="13"/>
        <v>0</v>
      </c>
      <c r="J43" s="1473">
        <f t="shared" si="13"/>
        <v>0</v>
      </c>
      <c r="K43" s="1474">
        <f t="shared" si="13"/>
        <v>0</v>
      </c>
      <c r="L43" s="1501">
        <f t="shared" si="11"/>
        <v>2</v>
      </c>
      <c r="M43" s="1500">
        <f>SUM(M54:M61)</f>
        <v>0</v>
      </c>
      <c r="N43" s="1474">
        <f>SUM(N54:N61)</f>
        <v>2</v>
      </c>
      <c r="O43" s="1476">
        <f>SUM(O54:O61)</f>
        <v>14</v>
      </c>
    </row>
    <row r="44" spans="1:18" ht="18.75" customHeight="1">
      <c r="A44" s="1409"/>
      <c r="B44" s="274" t="s">
        <v>2093</v>
      </c>
      <c r="C44" s="274"/>
      <c r="D44" s="1451">
        <f t="shared" si="9"/>
        <v>0</v>
      </c>
      <c r="E44" s="1488">
        <f t="shared" si="10"/>
        <v>0</v>
      </c>
      <c r="F44" s="1453">
        <v>0</v>
      </c>
      <c r="G44" s="1464">
        <v>0</v>
      </c>
      <c r="H44" s="1464">
        <v>0</v>
      </c>
      <c r="I44" s="1464">
        <v>0</v>
      </c>
      <c r="J44" s="1464">
        <v>0</v>
      </c>
      <c r="K44" s="1465">
        <v>0</v>
      </c>
      <c r="L44" s="1401">
        <f t="shared" si="11"/>
        <v>0</v>
      </c>
      <c r="M44" s="1488">
        <v>0</v>
      </c>
      <c r="N44" s="1465">
        <v>0</v>
      </c>
      <c r="O44" s="1467">
        <v>0</v>
      </c>
    </row>
    <row r="45" spans="1:18" ht="18.75" customHeight="1">
      <c r="A45" s="1409"/>
      <c r="B45" s="274" t="s">
        <v>867</v>
      </c>
      <c r="C45" s="274"/>
      <c r="D45" s="1451">
        <f t="shared" si="9"/>
        <v>5</v>
      </c>
      <c r="E45" s="1488">
        <f t="shared" si="10"/>
        <v>4</v>
      </c>
      <c r="F45" s="1453">
        <v>1</v>
      </c>
      <c r="G45" s="1464">
        <v>1</v>
      </c>
      <c r="H45" s="1464">
        <v>2</v>
      </c>
      <c r="I45" s="1464">
        <v>0</v>
      </c>
      <c r="J45" s="1464">
        <v>0</v>
      </c>
      <c r="K45" s="1465">
        <v>0</v>
      </c>
      <c r="L45" s="1401">
        <f t="shared" si="11"/>
        <v>1</v>
      </c>
      <c r="M45" s="1488">
        <v>1</v>
      </c>
      <c r="N45" s="1465">
        <v>0</v>
      </c>
      <c r="O45" s="1467">
        <v>0</v>
      </c>
    </row>
    <row r="46" spans="1:18" ht="18.75" customHeight="1">
      <c r="A46" s="1409"/>
      <c r="B46" s="274" t="s">
        <v>2095</v>
      </c>
      <c r="C46" s="274"/>
      <c r="D46" s="1451">
        <f t="shared" si="9"/>
        <v>0</v>
      </c>
      <c r="E46" s="1488">
        <f t="shared" si="10"/>
        <v>0</v>
      </c>
      <c r="F46" s="1453">
        <v>0</v>
      </c>
      <c r="G46" s="1464">
        <v>0</v>
      </c>
      <c r="H46" s="1464">
        <v>0</v>
      </c>
      <c r="I46" s="1464">
        <v>0</v>
      </c>
      <c r="J46" s="1464">
        <v>0</v>
      </c>
      <c r="K46" s="1465">
        <v>0</v>
      </c>
      <c r="L46" s="1401">
        <f t="shared" si="11"/>
        <v>0</v>
      </c>
      <c r="M46" s="1488">
        <v>0</v>
      </c>
      <c r="N46" s="1465">
        <v>0</v>
      </c>
      <c r="O46" s="1467">
        <v>0</v>
      </c>
    </row>
    <row r="47" spans="1:18" ht="18.75" customHeight="1">
      <c r="A47" s="1409"/>
      <c r="B47" s="274" t="s">
        <v>456</v>
      </c>
      <c r="C47" s="274"/>
      <c r="D47" s="1451">
        <f t="shared" si="9"/>
        <v>0</v>
      </c>
      <c r="E47" s="1488">
        <f t="shared" si="10"/>
        <v>0</v>
      </c>
      <c r="F47" s="1453">
        <v>0</v>
      </c>
      <c r="G47" s="1464">
        <v>0</v>
      </c>
      <c r="H47" s="1464">
        <v>0</v>
      </c>
      <c r="I47" s="1464">
        <v>0</v>
      </c>
      <c r="J47" s="1464">
        <v>0</v>
      </c>
      <c r="K47" s="1465">
        <v>0</v>
      </c>
      <c r="L47" s="1401">
        <f t="shared" si="11"/>
        <v>0</v>
      </c>
      <c r="M47" s="1488">
        <v>0</v>
      </c>
      <c r="N47" s="1465">
        <v>0</v>
      </c>
      <c r="O47" s="1467">
        <v>0</v>
      </c>
    </row>
    <row r="48" spans="1:18" ht="18.75" customHeight="1">
      <c r="A48" s="1409"/>
      <c r="B48" s="274" t="s">
        <v>2951</v>
      </c>
      <c r="C48" s="274"/>
      <c r="D48" s="1451">
        <f t="shared" si="9"/>
        <v>5</v>
      </c>
      <c r="E48" s="1488">
        <f t="shared" si="10"/>
        <v>3</v>
      </c>
      <c r="F48" s="1453">
        <v>1</v>
      </c>
      <c r="G48" s="1464">
        <v>1</v>
      </c>
      <c r="H48" s="1464">
        <v>1</v>
      </c>
      <c r="I48" s="1464">
        <v>0</v>
      </c>
      <c r="J48" s="1464">
        <v>0</v>
      </c>
      <c r="K48" s="1465">
        <v>0</v>
      </c>
      <c r="L48" s="1401">
        <f t="shared" si="11"/>
        <v>0</v>
      </c>
      <c r="M48" s="1488">
        <v>0</v>
      </c>
      <c r="N48" s="1465">
        <v>0</v>
      </c>
      <c r="O48" s="1467">
        <v>2</v>
      </c>
    </row>
    <row r="49" spans="1:15" ht="18.75" customHeight="1">
      <c r="A49" s="1409"/>
      <c r="B49" s="274" t="s">
        <v>2954</v>
      </c>
      <c r="C49" s="274"/>
      <c r="D49" s="1451">
        <f t="shared" si="9"/>
        <v>6</v>
      </c>
      <c r="E49" s="1488">
        <f t="shared" si="10"/>
        <v>4</v>
      </c>
      <c r="F49" s="1453">
        <v>2</v>
      </c>
      <c r="G49" s="1464">
        <v>1</v>
      </c>
      <c r="H49" s="1464">
        <v>1</v>
      </c>
      <c r="I49" s="1464">
        <v>0</v>
      </c>
      <c r="J49" s="1464">
        <v>0</v>
      </c>
      <c r="K49" s="1465">
        <v>0</v>
      </c>
      <c r="L49" s="1401">
        <f t="shared" si="11"/>
        <v>0</v>
      </c>
      <c r="M49" s="1488">
        <v>0</v>
      </c>
      <c r="N49" s="1465">
        <v>0</v>
      </c>
      <c r="O49" s="1467">
        <v>2</v>
      </c>
    </row>
    <row r="50" spans="1:15" ht="18.75" customHeight="1">
      <c r="A50" s="1409"/>
      <c r="B50" s="274" t="s">
        <v>2714</v>
      </c>
      <c r="C50" s="274"/>
      <c r="D50" s="1451">
        <f t="shared" si="9"/>
        <v>4</v>
      </c>
      <c r="E50" s="1488">
        <f t="shared" si="10"/>
        <v>3</v>
      </c>
      <c r="F50" s="1453">
        <v>1</v>
      </c>
      <c r="G50" s="1464">
        <v>1</v>
      </c>
      <c r="H50" s="1464">
        <v>1</v>
      </c>
      <c r="I50" s="1464">
        <v>0</v>
      </c>
      <c r="J50" s="1464">
        <v>0</v>
      </c>
      <c r="K50" s="1465">
        <v>0</v>
      </c>
      <c r="L50" s="1401">
        <f t="shared" si="11"/>
        <v>0</v>
      </c>
      <c r="M50" s="1488">
        <v>0</v>
      </c>
      <c r="N50" s="1465">
        <v>0</v>
      </c>
      <c r="O50" s="1467">
        <v>1</v>
      </c>
    </row>
    <row r="51" spans="1:15" ht="18.75" customHeight="1">
      <c r="A51" s="1409"/>
      <c r="B51" s="274" t="s">
        <v>1203</v>
      </c>
      <c r="C51" s="274"/>
      <c r="D51" s="1451">
        <f t="shared" si="9"/>
        <v>10</v>
      </c>
      <c r="E51" s="1488">
        <f t="shared" si="10"/>
        <v>4</v>
      </c>
      <c r="F51" s="1453">
        <v>1</v>
      </c>
      <c r="G51" s="1464">
        <v>1</v>
      </c>
      <c r="H51" s="1464">
        <v>2</v>
      </c>
      <c r="I51" s="1464">
        <v>0</v>
      </c>
      <c r="J51" s="1464">
        <v>0</v>
      </c>
      <c r="K51" s="1465">
        <v>0</v>
      </c>
      <c r="L51" s="1401">
        <f t="shared" si="11"/>
        <v>2</v>
      </c>
      <c r="M51" s="1488">
        <v>2</v>
      </c>
      <c r="N51" s="1465">
        <v>0</v>
      </c>
      <c r="O51" s="1467">
        <v>4</v>
      </c>
    </row>
    <row r="52" spans="1:15" ht="18.75" customHeight="1">
      <c r="A52" s="1409"/>
      <c r="B52" s="274" t="s">
        <v>1551</v>
      </c>
      <c r="C52" s="274"/>
      <c r="D52" s="1451">
        <f t="shared" si="9"/>
        <v>4</v>
      </c>
      <c r="E52" s="1488">
        <f t="shared" si="10"/>
        <v>3</v>
      </c>
      <c r="F52" s="1453">
        <v>1</v>
      </c>
      <c r="G52" s="1464">
        <v>1</v>
      </c>
      <c r="H52" s="1464">
        <v>1</v>
      </c>
      <c r="I52" s="1464">
        <v>0</v>
      </c>
      <c r="J52" s="1464">
        <v>0</v>
      </c>
      <c r="K52" s="1465">
        <v>0</v>
      </c>
      <c r="L52" s="1401">
        <f t="shared" si="11"/>
        <v>0</v>
      </c>
      <c r="M52" s="1488">
        <v>0</v>
      </c>
      <c r="N52" s="1465">
        <v>0</v>
      </c>
      <c r="O52" s="1467">
        <v>1</v>
      </c>
    </row>
    <row r="53" spans="1:15" ht="18.75" customHeight="1">
      <c r="A53" s="1412"/>
      <c r="B53" s="278" t="s">
        <v>1624</v>
      </c>
      <c r="C53" s="278"/>
      <c r="D53" s="1451">
        <f t="shared" si="9"/>
        <v>0</v>
      </c>
      <c r="E53" s="1488">
        <f t="shared" si="10"/>
        <v>0</v>
      </c>
      <c r="F53" s="1453">
        <v>0</v>
      </c>
      <c r="G53" s="1464">
        <v>0</v>
      </c>
      <c r="H53" s="1464">
        <v>0</v>
      </c>
      <c r="I53" s="1464">
        <v>0</v>
      </c>
      <c r="J53" s="1464">
        <v>0</v>
      </c>
      <c r="K53" s="1465">
        <v>0</v>
      </c>
      <c r="L53" s="1401">
        <f t="shared" si="11"/>
        <v>0</v>
      </c>
      <c r="M53" s="1488">
        <v>0</v>
      </c>
      <c r="N53" s="1465">
        <v>0</v>
      </c>
      <c r="O53" s="1467">
        <v>0</v>
      </c>
    </row>
    <row r="54" spans="1:15" ht="18.75" customHeight="1">
      <c r="A54" s="1409"/>
      <c r="B54" s="274" t="s">
        <v>322</v>
      </c>
      <c r="C54" s="274"/>
      <c r="D54" s="1396">
        <f t="shared" si="9"/>
        <v>4</v>
      </c>
      <c r="E54" s="1497">
        <f t="shared" si="10"/>
        <v>1</v>
      </c>
      <c r="F54" s="1468">
        <v>1</v>
      </c>
      <c r="G54" s="1398">
        <v>0</v>
      </c>
      <c r="H54" s="1398">
        <v>0</v>
      </c>
      <c r="I54" s="1398">
        <v>0</v>
      </c>
      <c r="J54" s="1398">
        <v>0</v>
      </c>
      <c r="K54" s="1454">
        <v>0</v>
      </c>
      <c r="L54" s="1498">
        <f t="shared" si="11"/>
        <v>2</v>
      </c>
      <c r="M54" s="1497">
        <v>0</v>
      </c>
      <c r="N54" s="1454">
        <v>2</v>
      </c>
      <c r="O54" s="1455">
        <v>1</v>
      </c>
    </row>
    <row r="55" spans="1:15" ht="18.75" customHeight="1">
      <c r="A55" s="1409"/>
      <c r="B55" s="274" t="s">
        <v>1416</v>
      </c>
      <c r="C55" s="274"/>
      <c r="D55" s="1451">
        <f t="shared" si="9"/>
        <v>9</v>
      </c>
      <c r="E55" s="1488">
        <f t="shared" si="10"/>
        <v>6</v>
      </c>
      <c r="F55" s="1453">
        <v>2</v>
      </c>
      <c r="G55" s="1464">
        <v>2</v>
      </c>
      <c r="H55" s="1464">
        <v>2</v>
      </c>
      <c r="I55" s="1464">
        <v>0</v>
      </c>
      <c r="J55" s="1464">
        <v>0</v>
      </c>
      <c r="K55" s="1465">
        <v>0</v>
      </c>
      <c r="L55" s="1401">
        <f t="shared" si="11"/>
        <v>0</v>
      </c>
      <c r="M55" s="1488">
        <v>0</v>
      </c>
      <c r="N55" s="1465">
        <v>0</v>
      </c>
      <c r="O55" s="1467">
        <v>3</v>
      </c>
    </row>
    <row r="56" spans="1:15" ht="18.75" customHeight="1">
      <c r="A56" s="1409"/>
      <c r="B56" s="274" t="s">
        <v>1025</v>
      </c>
      <c r="C56" s="274"/>
      <c r="D56" s="1451">
        <f t="shared" si="9"/>
        <v>0</v>
      </c>
      <c r="E56" s="1488">
        <f t="shared" si="10"/>
        <v>0</v>
      </c>
      <c r="F56" s="1453">
        <v>0</v>
      </c>
      <c r="G56" s="1464">
        <v>0</v>
      </c>
      <c r="H56" s="1464">
        <v>0</v>
      </c>
      <c r="I56" s="1464">
        <v>0</v>
      </c>
      <c r="J56" s="1464">
        <v>0</v>
      </c>
      <c r="K56" s="1465">
        <v>0</v>
      </c>
      <c r="L56" s="1401">
        <f t="shared" si="11"/>
        <v>0</v>
      </c>
      <c r="M56" s="1488">
        <v>0</v>
      </c>
      <c r="N56" s="1465">
        <v>0</v>
      </c>
      <c r="O56" s="1467">
        <v>0</v>
      </c>
    </row>
    <row r="57" spans="1:15" ht="18.75" customHeight="1">
      <c r="A57" s="1409"/>
      <c r="B57" s="274" t="s">
        <v>1395</v>
      </c>
      <c r="C57" s="274"/>
      <c r="D57" s="1451">
        <f t="shared" si="9"/>
        <v>0</v>
      </c>
      <c r="E57" s="1488">
        <f t="shared" si="10"/>
        <v>0</v>
      </c>
      <c r="F57" s="1453">
        <v>0</v>
      </c>
      <c r="G57" s="1464">
        <v>0</v>
      </c>
      <c r="H57" s="1464">
        <v>0</v>
      </c>
      <c r="I57" s="1464">
        <v>0</v>
      </c>
      <c r="J57" s="1464">
        <v>0</v>
      </c>
      <c r="K57" s="1465">
        <v>0</v>
      </c>
      <c r="L57" s="1401">
        <f t="shared" si="11"/>
        <v>0</v>
      </c>
      <c r="M57" s="1488">
        <v>0</v>
      </c>
      <c r="N57" s="1465">
        <v>0</v>
      </c>
      <c r="O57" s="1467">
        <v>0</v>
      </c>
    </row>
    <row r="58" spans="1:15" ht="18.75" customHeight="1">
      <c r="A58" s="1409"/>
      <c r="B58" s="274" t="s">
        <v>1579</v>
      </c>
      <c r="C58" s="274"/>
      <c r="D58" s="1451">
        <f t="shared" si="9"/>
        <v>4</v>
      </c>
      <c r="E58" s="1488">
        <f t="shared" si="10"/>
        <v>3</v>
      </c>
      <c r="F58" s="1453">
        <v>1</v>
      </c>
      <c r="G58" s="1464">
        <v>1</v>
      </c>
      <c r="H58" s="1464">
        <v>1</v>
      </c>
      <c r="I58" s="1464">
        <v>0</v>
      </c>
      <c r="J58" s="1464">
        <v>0</v>
      </c>
      <c r="K58" s="1465">
        <v>0</v>
      </c>
      <c r="L58" s="1401">
        <f t="shared" si="11"/>
        <v>0</v>
      </c>
      <c r="M58" s="1488">
        <v>0</v>
      </c>
      <c r="N58" s="1465">
        <v>0</v>
      </c>
      <c r="O58" s="1467">
        <v>1</v>
      </c>
    </row>
    <row r="59" spans="1:15" ht="18.75" customHeight="1">
      <c r="A59" s="1409"/>
      <c r="B59" s="274" t="s">
        <v>2955</v>
      </c>
      <c r="C59" s="274"/>
      <c r="D59" s="1451">
        <f t="shared" si="9"/>
        <v>14</v>
      </c>
      <c r="E59" s="1488">
        <f t="shared" si="10"/>
        <v>9</v>
      </c>
      <c r="F59" s="1453">
        <v>3</v>
      </c>
      <c r="G59" s="1464">
        <v>3</v>
      </c>
      <c r="H59" s="1464">
        <v>3</v>
      </c>
      <c r="I59" s="1464">
        <v>0</v>
      </c>
      <c r="J59" s="1464">
        <v>0</v>
      </c>
      <c r="K59" s="1465">
        <v>0</v>
      </c>
      <c r="L59" s="1401">
        <f t="shared" si="11"/>
        <v>0</v>
      </c>
      <c r="M59" s="1488">
        <v>0</v>
      </c>
      <c r="N59" s="1465">
        <v>0</v>
      </c>
      <c r="O59" s="1467">
        <v>5</v>
      </c>
    </row>
    <row r="60" spans="1:15" ht="18.75" customHeight="1">
      <c r="A60" s="1409"/>
      <c r="B60" s="274" t="s">
        <v>2956</v>
      </c>
      <c r="C60" s="274"/>
      <c r="D60" s="1451">
        <f t="shared" si="9"/>
        <v>13</v>
      </c>
      <c r="E60" s="1488">
        <f t="shared" si="10"/>
        <v>10</v>
      </c>
      <c r="F60" s="1453">
        <v>3</v>
      </c>
      <c r="G60" s="1464">
        <v>4</v>
      </c>
      <c r="H60" s="1464">
        <v>3</v>
      </c>
      <c r="I60" s="1464">
        <v>0</v>
      </c>
      <c r="J60" s="1464">
        <v>0</v>
      </c>
      <c r="K60" s="1465">
        <v>0</v>
      </c>
      <c r="L60" s="1401">
        <f t="shared" si="11"/>
        <v>0</v>
      </c>
      <c r="M60" s="1488">
        <v>0</v>
      </c>
      <c r="N60" s="1465">
        <v>0</v>
      </c>
      <c r="O60" s="1467">
        <v>3</v>
      </c>
    </row>
    <row r="61" spans="1:15" ht="18.75" customHeight="1">
      <c r="A61" s="1412"/>
      <c r="B61" s="278" t="s">
        <v>2957</v>
      </c>
      <c r="C61" s="278"/>
      <c r="D61" s="1470">
        <f t="shared" si="9"/>
        <v>4</v>
      </c>
      <c r="E61" s="1500">
        <f t="shared" si="10"/>
        <v>3</v>
      </c>
      <c r="F61" s="1472">
        <v>1</v>
      </c>
      <c r="G61" s="1473">
        <v>1</v>
      </c>
      <c r="H61" s="1473">
        <v>1</v>
      </c>
      <c r="I61" s="1473">
        <v>0</v>
      </c>
      <c r="J61" s="1473">
        <v>0</v>
      </c>
      <c r="K61" s="1474">
        <v>0</v>
      </c>
      <c r="L61" s="1501">
        <f t="shared" si="11"/>
        <v>0</v>
      </c>
      <c r="M61" s="1500">
        <v>0</v>
      </c>
      <c r="N61" s="1474">
        <v>0</v>
      </c>
      <c r="O61" s="1476">
        <v>1</v>
      </c>
    </row>
    <row r="62" spans="1:15" ht="18.75" customHeight="1">
      <c r="A62" s="3365" t="s">
        <v>1596</v>
      </c>
      <c r="B62" s="3962" t="s">
        <v>2959</v>
      </c>
      <c r="C62" s="3963"/>
      <c r="D62" s="1451">
        <f t="shared" si="9"/>
        <v>4</v>
      </c>
      <c r="E62" s="1488">
        <f t="shared" si="10"/>
        <v>1</v>
      </c>
      <c r="F62" s="1453">
        <v>1</v>
      </c>
      <c r="G62" s="1464">
        <v>0</v>
      </c>
      <c r="H62" s="1464">
        <v>0</v>
      </c>
      <c r="I62" s="1464">
        <v>0</v>
      </c>
      <c r="J62" s="1464">
        <v>0</v>
      </c>
      <c r="K62" s="1465">
        <v>0</v>
      </c>
      <c r="L62" s="1401">
        <f t="shared" si="11"/>
        <v>2</v>
      </c>
      <c r="M62" s="1488">
        <v>0</v>
      </c>
      <c r="N62" s="1465">
        <v>2</v>
      </c>
      <c r="O62" s="1467">
        <v>1</v>
      </c>
    </row>
    <row r="63" spans="1:15" ht="18.75" customHeight="1">
      <c r="A63" s="3366"/>
      <c r="B63" s="4242" t="s">
        <v>2960</v>
      </c>
      <c r="C63" s="3444"/>
      <c r="D63" s="1451">
        <f t="shared" si="9"/>
        <v>22</v>
      </c>
      <c r="E63" s="1488">
        <f t="shared" si="10"/>
        <v>15</v>
      </c>
      <c r="F63" s="1453">
        <v>5</v>
      </c>
      <c r="G63" s="1464">
        <v>5</v>
      </c>
      <c r="H63" s="1464">
        <v>5</v>
      </c>
      <c r="I63" s="1464">
        <v>0</v>
      </c>
      <c r="J63" s="1464">
        <v>0</v>
      </c>
      <c r="K63" s="1465">
        <v>0</v>
      </c>
      <c r="L63" s="1401">
        <f t="shared" si="11"/>
        <v>0</v>
      </c>
      <c r="M63" s="1488">
        <v>0</v>
      </c>
      <c r="N63" s="1465">
        <v>0</v>
      </c>
      <c r="O63" s="1467">
        <v>7</v>
      </c>
    </row>
    <row r="64" spans="1:15" ht="18.75" customHeight="1">
      <c r="A64" s="3366"/>
      <c r="B64" s="4242" t="s">
        <v>2962</v>
      </c>
      <c r="C64" s="3444"/>
      <c r="D64" s="1451">
        <f t="shared" si="9"/>
        <v>5</v>
      </c>
      <c r="E64" s="1488">
        <f t="shared" si="10"/>
        <v>4</v>
      </c>
      <c r="F64" s="1453">
        <v>1</v>
      </c>
      <c r="G64" s="1464">
        <v>1</v>
      </c>
      <c r="H64" s="1464">
        <v>2</v>
      </c>
      <c r="I64" s="1464">
        <v>0</v>
      </c>
      <c r="J64" s="1464">
        <v>0</v>
      </c>
      <c r="K64" s="1465">
        <v>0</v>
      </c>
      <c r="L64" s="1401">
        <f t="shared" si="11"/>
        <v>1</v>
      </c>
      <c r="M64" s="1488">
        <v>1</v>
      </c>
      <c r="N64" s="1465">
        <v>0</v>
      </c>
      <c r="O64" s="1467">
        <v>0</v>
      </c>
    </row>
    <row r="65" spans="1:15" ht="18.75" customHeight="1">
      <c r="A65" s="3366"/>
      <c r="B65" s="4242" t="s">
        <v>2964</v>
      </c>
      <c r="C65" s="3444"/>
      <c r="D65" s="1451">
        <f t="shared" si="9"/>
        <v>24</v>
      </c>
      <c r="E65" s="1488">
        <f t="shared" si="10"/>
        <v>16</v>
      </c>
      <c r="F65" s="1453">
        <v>6</v>
      </c>
      <c r="G65" s="1464">
        <v>5</v>
      </c>
      <c r="H65" s="1464">
        <v>5</v>
      </c>
      <c r="I65" s="1464">
        <v>0</v>
      </c>
      <c r="J65" s="1464">
        <v>0</v>
      </c>
      <c r="K65" s="1465">
        <v>0</v>
      </c>
      <c r="L65" s="1401">
        <f t="shared" si="11"/>
        <v>0</v>
      </c>
      <c r="M65" s="1488">
        <v>0</v>
      </c>
      <c r="N65" s="1465">
        <v>0</v>
      </c>
      <c r="O65" s="1467">
        <v>8</v>
      </c>
    </row>
    <row r="66" spans="1:15" ht="18.75" customHeight="1">
      <c r="A66" s="3366"/>
      <c r="B66" s="4242" t="s">
        <v>2965</v>
      </c>
      <c r="C66" s="3444"/>
      <c r="D66" s="1451">
        <f t="shared" si="9"/>
        <v>23</v>
      </c>
      <c r="E66" s="1488">
        <f t="shared" si="10"/>
        <v>14</v>
      </c>
      <c r="F66" s="1453">
        <v>4</v>
      </c>
      <c r="G66" s="1464">
        <v>5</v>
      </c>
      <c r="H66" s="1464">
        <v>5</v>
      </c>
      <c r="I66" s="1464">
        <v>0</v>
      </c>
      <c r="J66" s="1464">
        <v>0</v>
      </c>
      <c r="K66" s="1465">
        <v>0</v>
      </c>
      <c r="L66" s="1401">
        <f t="shared" si="11"/>
        <v>2</v>
      </c>
      <c r="M66" s="1488">
        <v>2</v>
      </c>
      <c r="N66" s="1465">
        <v>0</v>
      </c>
      <c r="O66" s="1467">
        <v>7</v>
      </c>
    </row>
    <row r="67" spans="1:15" ht="18.75" customHeight="1">
      <c r="A67" s="3403"/>
      <c r="B67" s="4229" t="s">
        <v>1610</v>
      </c>
      <c r="C67" s="4234"/>
      <c r="D67" s="1477">
        <f t="shared" si="9"/>
        <v>4</v>
      </c>
      <c r="E67" s="1504">
        <f t="shared" si="10"/>
        <v>3</v>
      </c>
      <c r="F67" s="1479">
        <v>1</v>
      </c>
      <c r="G67" s="1480">
        <v>1</v>
      </c>
      <c r="H67" s="1480">
        <v>1</v>
      </c>
      <c r="I67" s="1480">
        <v>0</v>
      </c>
      <c r="J67" s="1480">
        <v>0</v>
      </c>
      <c r="K67" s="1481">
        <v>0</v>
      </c>
      <c r="L67" s="1505">
        <f t="shared" si="11"/>
        <v>0</v>
      </c>
      <c r="M67" s="1504">
        <v>0</v>
      </c>
      <c r="N67" s="1481">
        <v>0</v>
      </c>
      <c r="O67" s="1483">
        <v>1</v>
      </c>
    </row>
  </sheetData>
  <mergeCells count="30">
    <mergeCell ref="A62:A67"/>
    <mergeCell ref="B62:C62"/>
    <mergeCell ref="B63:C63"/>
    <mergeCell ref="B64:C64"/>
    <mergeCell ref="B65:C65"/>
    <mergeCell ref="B66:C66"/>
    <mergeCell ref="B67:C67"/>
    <mergeCell ref="A31:A36"/>
    <mergeCell ref="B31:C31"/>
    <mergeCell ref="B32:C32"/>
    <mergeCell ref="B33:C33"/>
    <mergeCell ref="B34:C34"/>
    <mergeCell ref="B35:C35"/>
    <mergeCell ref="B36:C36"/>
    <mergeCell ref="A3:C6"/>
    <mergeCell ref="D3:O3"/>
    <mergeCell ref="D4:D6"/>
    <mergeCell ref="E4:K4"/>
    <mergeCell ref="L4:N4"/>
    <mergeCell ref="O4:O6"/>
    <mergeCell ref="E5:E6"/>
    <mergeCell ref="F5:F6"/>
    <mergeCell ref="G5:G6"/>
    <mergeCell ref="H5:H6"/>
    <mergeCell ref="I5:I6"/>
    <mergeCell ref="J5:J6"/>
    <mergeCell ref="K5:K6"/>
    <mergeCell ref="L5:L6"/>
    <mergeCell ref="M5:M6"/>
    <mergeCell ref="N5:N6"/>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alignWithMargins="0">
    <oddHeader>&amp;R&amp;12－市郡・事務所、小・中－</oddHeader>
    <oddFooter>&amp;C&amp;16 54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C43"/>
  <sheetViews>
    <sheetView showGridLines="0" view="pageBreakPreview" topLeftCell="A28" zoomScale="80" zoomScaleNormal="80" zoomScaleSheetLayoutView="80" workbookViewId="0">
      <selection activeCell="Q51" sqref="Q51"/>
    </sheetView>
  </sheetViews>
  <sheetFormatPr defaultColWidth="9" defaultRowHeight="13.5"/>
  <cols>
    <col min="1" max="1" width="5.5" style="312" customWidth="1"/>
    <col min="2" max="3" width="8.625" style="312" customWidth="1"/>
    <col min="4" max="21" width="6.375" style="312" customWidth="1"/>
    <col min="22" max="22" width="5.625" style="312" customWidth="1"/>
    <col min="23" max="23" width="9" style="108" customWidth="1"/>
    <col min="24" max="16384" width="9" style="108"/>
  </cols>
  <sheetData>
    <row r="1" spans="1:21" ht="15.75" customHeight="1"/>
    <row r="2" spans="1:21" ht="18.75">
      <c r="A2" s="314" t="s">
        <v>2979</v>
      </c>
    </row>
    <row r="3" spans="1:21" ht="9.9499999999999993" customHeight="1">
      <c r="A3" s="314"/>
    </row>
    <row r="4" spans="1:21" ht="17.25">
      <c r="A4" s="315" t="s">
        <v>3886</v>
      </c>
      <c r="B4" s="246"/>
      <c r="C4" s="246"/>
    </row>
    <row r="5" spans="1:21" ht="30.95" customHeight="1">
      <c r="A5" s="3292" t="s">
        <v>3903</v>
      </c>
      <c r="B5" s="3293"/>
      <c r="C5" s="3293"/>
      <c r="D5" s="3293"/>
      <c r="E5" s="3293"/>
      <c r="F5" s="3293"/>
      <c r="G5" s="3293"/>
      <c r="H5" s="3293"/>
      <c r="I5" s="3294"/>
      <c r="J5" s="3298" t="s">
        <v>1239</v>
      </c>
      <c r="K5" s="3299"/>
      <c r="L5" s="3302" t="s">
        <v>3901</v>
      </c>
      <c r="M5" s="3303"/>
      <c r="N5" s="3306" t="s">
        <v>3902</v>
      </c>
      <c r="O5" s="3303"/>
      <c r="P5" s="3308" t="s">
        <v>3052</v>
      </c>
      <c r="Q5" s="3309"/>
      <c r="R5" s="3309"/>
      <c r="S5" s="3309"/>
      <c r="T5" s="3309"/>
      <c r="U5" s="3310"/>
    </row>
    <row r="6" spans="1:21" ht="30.95" customHeight="1">
      <c r="A6" s="3295"/>
      <c r="B6" s="3296"/>
      <c r="C6" s="3296"/>
      <c r="D6" s="3296"/>
      <c r="E6" s="3296"/>
      <c r="F6" s="3296"/>
      <c r="G6" s="3296"/>
      <c r="H6" s="3296"/>
      <c r="I6" s="3297"/>
      <c r="J6" s="3300"/>
      <c r="K6" s="3301"/>
      <c r="L6" s="3304"/>
      <c r="M6" s="3305"/>
      <c r="N6" s="3307"/>
      <c r="O6" s="3305"/>
      <c r="P6" s="3311" t="s">
        <v>1239</v>
      </c>
      <c r="Q6" s="3312"/>
      <c r="R6" s="3313" t="s">
        <v>2926</v>
      </c>
      <c r="S6" s="3314"/>
      <c r="T6" s="3313" t="s">
        <v>821</v>
      </c>
      <c r="U6" s="3315"/>
    </row>
    <row r="7" spans="1:21" ht="30.95" customHeight="1">
      <c r="A7" s="3316" t="s">
        <v>694</v>
      </c>
      <c r="B7" s="3317"/>
      <c r="C7" s="3317"/>
      <c r="D7" s="3317"/>
      <c r="E7" s="3317"/>
      <c r="F7" s="3317"/>
      <c r="G7" s="3317"/>
      <c r="H7" s="3317"/>
      <c r="I7" s="3318"/>
      <c r="J7" s="3319">
        <f>SUM(L7:Q7)</f>
        <v>81</v>
      </c>
      <c r="K7" s="3320"/>
      <c r="L7" s="3321">
        <v>1</v>
      </c>
      <c r="M7" s="3322"/>
      <c r="N7" s="3323">
        <v>2</v>
      </c>
      <c r="O7" s="3322"/>
      <c r="P7" s="3323">
        <f>R7+T7</f>
        <v>78</v>
      </c>
      <c r="Q7" s="3322"/>
      <c r="R7" s="3323">
        <v>77</v>
      </c>
      <c r="S7" s="3322"/>
      <c r="T7" s="3323">
        <v>1</v>
      </c>
      <c r="U7" s="3324"/>
    </row>
    <row r="8" spans="1:21" ht="30.95" customHeight="1">
      <c r="A8" s="3325" t="s">
        <v>2928</v>
      </c>
      <c r="B8" s="3328" t="s">
        <v>1239</v>
      </c>
      <c r="C8" s="3329"/>
      <c r="D8" s="3329"/>
      <c r="E8" s="3329"/>
      <c r="F8" s="3329"/>
      <c r="G8" s="3329"/>
      <c r="H8" s="3329"/>
      <c r="I8" s="3330"/>
      <c r="J8" s="3331">
        <f>J9+J17</f>
        <v>270</v>
      </c>
      <c r="K8" s="3332"/>
      <c r="L8" s="3333">
        <f>L9+L17</f>
        <v>4</v>
      </c>
      <c r="M8" s="3334"/>
      <c r="N8" s="3335">
        <f>N9+N17</f>
        <v>4</v>
      </c>
      <c r="O8" s="3334"/>
      <c r="P8" s="3335">
        <f>P9+P17</f>
        <v>262</v>
      </c>
      <c r="Q8" s="3334"/>
      <c r="R8" s="3335">
        <f>R9+R17</f>
        <v>259</v>
      </c>
      <c r="S8" s="3334"/>
      <c r="T8" s="3335">
        <f>T9+T17</f>
        <v>3</v>
      </c>
      <c r="U8" s="3336"/>
    </row>
    <row r="9" spans="1:21" ht="30.95" customHeight="1">
      <c r="A9" s="3326"/>
      <c r="B9" s="316"/>
      <c r="C9" s="3337" t="s">
        <v>3253</v>
      </c>
      <c r="D9" s="3337"/>
      <c r="E9" s="3337"/>
      <c r="F9" s="3337"/>
      <c r="G9" s="3337"/>
      <c r="H9" s="3337"/>
      <c r="I9" s="317"/>
      <c r="J9" s="3338">
        <f>SUM(J10:J16)</f>
        <v>270</v>
      </c>
      <c r="K9" s="3339"/>
      <c r="L9" s="3340">
        <f>SUM(L10:L16)</f>
        <v>4</v>
      </c>
      <c r="M9" s="3341"/>
      <c r="N9" s="3342">
        <f>SUM(N10:N16)</f>
        <v>4</v>
      </c>
      <c r="O9" s="3341"/>
      <c r="P9" s="3342">
        <f>SUM(P10:P16)</f>
        <v>262</v>
      </c>
      <c r="Q9" s="3341"/>
      <c r="R9" s="3342">
        <f>SUM(R10:R16)</f>
        <v>259</v>
      </c>
      <c r="S9" s="3341"/>
      <c r="T9" s="3342">
        <f>SUM(T10:T16)</f>
        <v>3</v>
      </c>
      <c r="U9" s="3343"/>
    </row>
    <row r="10" spans="1:21" ht="30.95" customHeight="1">
      <c r="A10" s="3326"/>
      <c r="B10" s="318"/>
      <c r="C10" s="3344" t="s">
        <v>1767</v>
      </c>
      <c r="D10" s="3344"/>
      <c r="E10" s="3344"/>
      <c r="F10" s="3344"/>
      <c r="G10" s="3344"/>
      <c r="H10" s="3344"/>
      <c r="I10" s="319"/>
      <c r="J10" s="3345">
        <f t="shared" ref="J10:J17" si="0">SUM(L10:Q10)</f>
        <v>101</v>
      </c>
      <c r="K10" s="3346"/>
      <c r="L10" s="3347">
        <v>2</v>
      </c>
      <c r="M10" s="3348"/>
      <c r="N10" s="3349">
        <v>1</v>
      </c>
      <c r="O10" s="3348"/>
      <c r="P10" s="3349">
        <f t="shared" ref="P10:P17" si="1">R10+T10</f>
        <v>98</v>
      </c>
      <c r="Q10" s="3348"/>
      <c r="R10" s="3349">
        <v>97</v>
      </c>
      <c r="S10" s="3348"/>
      <c r="T10" s="3349">
        <v>1</v>
      </c>
      <c r="U10" s="3350"/>
    </row>
    <row r="11" spans="1:21" ht="30.95" customHeight="1">
      <c r="A11" s="3326"/>
      <c r="B11" s="318"/>
      <c r="C11" s="3351" t="s">
        <v>482</v>
      </c>
      <c r="D11" s="3351"/>
      <c r="E11" s="3351"/>
      <c r="F11" s="3351"/>
      <c r="G11" s="3351"/>
      <c r="H11" s="3351"/>
      <c r="I11" s="319"/>
      <c r="J11" s="3352">
        <f t="shared" si="0"/>
        <v>80</v>
      </c>
      <c r="K11" s="3353"/>
      <c r="L11" s="3354">
        <v>1</v>
      </c>
      <c r="M11" s="3355"/>
      <c r="N11" s="3356">
        <v>1</v>
      </c>
      <c r="O11" s="3355"/>
      <c r="P11" s="3356">
        <f t="shared" si="1"/>
        <v>78</v>
      </c>
      <c r="Q11" s="3355"/>
      <c r="R11" s="3356">
        <v>77</v>
      </c>
      <c r="S11" s="3355"/>
      <c r="T11" s="3356">
        <v>1</v>
      </c>
      <c r="U11" s="3357"/>
    </row>
    <row r="12" spans="1:21" ht="30.95" customHeight="1">
      <c r="A12" s="3326"/>
      <c r="B12" s="318"/>
      <c r="C12" s="3351" t="s">
        <v>1866</v>
      </c>
      <c r="D12" s="3351"/>
      <c r="E12" s="3351"/>
      <c r="F12" s="3351"/>
      <c r="G12" s="3351"/>
      <c r="H12" s="3351"/>
      <c r="I12" s="319"/>
      <c r="J12" s="3352">
        <f t="shared" si="0"/>
        <v>82</v>
      </c>
      <c r="K12" s="3353"/>
      <c r="L12" s="3354">
        <v>1</v>
      </c>
      <c r="M12" s="3355"/>
      <c r="N12" s="3356">
        <v>2</v>
      </c>
      <c r="O12" s="3355"/>
      <c r="P12" s="3356">
        <f t="shared" si="1"/>
        <v>79</v>
      </c>
      <c r="Q12" s="3355"/>
      <c r="R12" s="3356">
        <v>78</v>
      </c>
      <c r="S12" s="3355"/>
      <c r="T12" s="3356">
        <v>1</v>
      </c>
      <c r="U12" s="3357"/>
    </row>
    <row r="13" spans="1:21" ht="30.95" customHeight="1">
      <c r="A13" s="3326"/>
      <c r="B13" s="318"/>
      <c r="C13" s="3351" t="s">
        <v>1868</v>
      </c>
      <c r="D13" s="3351"/>
      <c r="E13" s="3351"/>
      <c r="F13" s="3351"/>
      <c r="G13" s="3351"/>
      <c r="H13" s="3351"/>
      <c r="I13" s="319"/>
      <c r="J13" s="3352">
        <f t="shared" si="0"/>
        <v>0</v>
      </c>
      <c r="K13" s="3353"/>
      <c r="L13" s="3354">
        <v>0</v>
      </c>
      <c r="M13" s="3355"/>
      <c r="N13" s="3356">
        <v>0</v>
      </c>
      <c r="O13" s="3355"/>
      <c r="P13" s="3356">
        <f t="shared" si="1"/>
        <v>0</v>
      </c>
      <c r="Q13" s="3355"/>
      <c r="R13" s="3356">
        <v>0</v>
      </c>
      <c r="S13" s="3355"/>
      <c r="T13" s="3356">
        <v>0</v>
      </c>
      <c r="U13" s="3357"/>
    </row>
    <row r="14" spans="1:21" ht="30.95" customHeight="1">
      <c r="A14" s="3326"/>
      <c r="B14" s="318"/>
      <c r="C14" s="3351" t="s">
        <v>908</v>
      </c>
      <c r="D14" s="3351"/>
      <c r="E14" s="3351"/>
      <c r="F14" s="3351"/>
      <c r="G14" s="3351"/>
      <c r="H14" s="3351"/>
      <c r="I14" s="320"/>
      <c r="J14" s="3352">
        <f t="shared" si="0"/>
        <v>0</v>
      </c>
      <c r="K14" s="3353"/>
      <c r="L14" s="3354">
        <v>0</v>
      </c>
      <c r="M14" s="3355"/>
      <c r="N14" s="3356">
        <v>0</v>
      </c>
      <c r="O14" s="3355"/>
      <c r="P14" s="3356">
        <f t="shared" si="1"/>
        <v>0</v>
      </c>
      <c r="Q14" s="3355"/>
      <c r="R14" s="3356">
        <v>0</v>
      </c>
      <c r="S14" s="3355"/>
      <c r="T14" s="3356">
        <v>0</v>
      </c>
      <c r="U14" s="3357"/>
    </row>
    <row r="15" spans="1:21" ht="30.95" customHeight="1">
      <c r="A15" s="3326"/>
      <c r="B15" s="318"/>
      <c r="C15" s="3351" t="s">
        <v>1843</v>
      </c>
      <c r="D15" s="3351"/>
      <c r="E15" s="3351"/>
      <c r="F15" s="3351"/>
      <c r="G15" s="3351"/>
      <c r="H15" s="3351"/>
      <c r="I15" s="320"/>
      <c r="J15" s="3352">
        <f t="shared" si="0"/>
        <v>0</v>
      </c>
      <c r="K15" s="3353"/>
      <c r="L15" s="3354">
        <v>0</v>
      </c>
      <c r="M15" s="3355"/>
      <c r="N15" s="3356">
        <v>0</v>
      </c>
      <c r="O15" s="3355"/>
      <c r="P15" s="3356">
        <f t="shared" si="1"/>
        <v>0</v>
      </c>
      <c r="Q15" s="3355"/>
      <c r="R15" s="3356">
        <v>0</v>
      </c>
      <c r="S15" s="3355"/>
      <c r="T15" s="3356">
        <v>0</v>
      </c>
      <c r="U15" s="3357"/>
    </row>
    <row r="16" spans="1:21" ht="30.95" customHeight="1">
      <c r="A16" s="3326"/>
      <c r="B16" s="318"/>
      <c r="C16" s="3351" t="s">
        <v>546</v>
      </c>
      <c r="D16" s="3351"/>
      <c r="E16" s="3351"/>
      <c r="F16" s="3351"/>
      <c r="G16" s="3351"/>
      <c r="H16" s="3351"/>
      <c r="I16" s="320"/>
      <c r="J16" s="3352">
        <f t="shared" si="0"/>
        <v>7</v>
      </c>
      <c r="K16" s="3353"/>
      <c r="L16" s="3354">
        <v>0</v>
      </c>
      <c r="M16" s="3355"/>
      <c r="N16" s="3356">
        <v>0</v>
      </c>
      <c r="O16" s="3355"/>
      <c r="P16" s="3356">
        <f t="shared" si="1"/>
        <v>7</v>
      </c>
      <c r="Q16" s="3355"/>
      <c r="R16" s="3356">
        <v>7</v>
      </c>
      <c r="S16" s="3355"/>
      <c r="T16" s="3356">
        <v>0</v>
      </c>
      <c r="U16" s="3357"/>
    </row>
    <row r="17" spans="1:29" ht="30.95" customHeight="1">
      <c r="A17" s="3327"/>
      <c r="B17" s="321"/>
      <c r="C17" s="3358" t="s">
        <v>1398</v>
      </c>
      <c r="D17" s="3358"/>
      <c r="E17" s="3358"/>
      <c r="F17" s="3358"/>
      <c r="G17" s="3358"/>
      <c r="H17" s="3358"/>
      <c r="I17" s="322"/>
      <c r="J17" s="3359">
        <f t="shared" si="0"/>
        <v>0</v>
      </c>
      <c r="K17" s="3360"/>
      <c r="L17" s="3361">
        <v>0</v>
      </c>
      <c r="M17" s="3362"/>
      <c r="N17" s="3363">
        <v>0</v>
      </c>
      <c r="O17" s="3362"/>
      <c r="P17" s="3363">
        <f t="shared" si="1"/>
        <v>0</v>
      </c>
      <c r="Q17" s="3362"/>
      <c r="R17" s="3363">
        <v>0</v>
      </c>
      <c r="S17" s="3362"/>
      <c r="T17" s="3363">
        <v>0</v>
      </c>
      <c r="U17" s="3364"/>
    </row>
    <row r="18" spans="1:29" ht="30.95" customHeight="1">
      <c r="A18" s="3365" t="s">
        <v>2930</v>
      </c>
      <c r="B18" s="3328" t="s">
        <v>1239</v>
      </c>
      <c r="C18" s="3329"/>
      <c r="D18" s="3329"/>
      <c r="E18" s="3329"/>
      <c r="F18" s="3329"/>
      <c r="G18" s="3329"/>
      <c r="H18" s="3329"/>
      <c r="I18" s="3330"/>
      <c r="J18" s="3331">
        <f>J19+J20</f>
        <v>1232</v>
      </c>
      <c r="K18" s="3332"/>
      <c r="L18" s="3333">
        <f>L19+L20</f>
        <v>18</v>
      </c>
      <c r="M18" s="3334"/>
      <c r="N18" s="3335">
        <f>N19+N20</f>
        <v>7</v>
      </c>
      <c r="O18" s="3334"/>
      <c r="P18" s="3335">
        <f>P19+P20</f>
        <v>1207</v>
      </c>
      <c r="Q18" s="3334"/>
      <c r="R18" s="3335">
        <f>R19+R20</f>
        <v>1204</v>
      </c>
      <c r="S18" s="3334"/>
      <c r="T18" s="3335">
        <f>T19+T20</f>
        <v>3</v>
      </c>
      <c r="U18" s="3336"/>
    </row>
    <row r="19" spans="1:29" ht="30.95" customHeight="1">
      <c r="A19" s="3366"/>
      <c r="B19" s="3368" t="s">
        <v>2918</v>
      </c>
      <c r="C19" s="3369"/>
      <c r="D19" s="3369"/>
      <c r="E19" s="3369"/>
      <c r="F19" s="3369"/>
      <c r="G19" s="3369"/>
      <c r="H19" s="3369"/>
      <c r="I19" s="3370"/>
      <c r="J19" s="3345">
        <f>SUM(L19:Q19)</f>
        <v>622</v>
      </c>
      <c r="K19" s="3346"/>
      <c r="L19" s="3347">
        <v>12</v>
      </c>
      <c r="M19" s="3348"/>
      <c r="N19" s="3349">
        <v>4</v>
      </c>
      <c r="O19" s="3348"/>
      <c r="P19" s="3349">
        <f>R19+T19</f>
        <v>606</v>
      </c>
      <c r="Q19" s="3348"/>
      <c r="R19" s="3349">
        <v>605</v>
      </c>
      <c r="S19" s="3348"/>
      <c r="T19" s="3349">
        <v>1</v>
      </c>
      <c r="U19" s="3350"/>
    </row>
    <row r="20" spans="1:29" ht="30.95" customHeight="1">
      <c r="A20" s="3367"/>
      <c r="B20" s="3371" t="s">
        <v>2920</v>
      </c>
      <c r="C20" s="3372"/>
      <c r="D20" s="3372"/>
      <c r="E20" s="3372"/>
      <c r="F20" s="3372"/>
      <c r="G20" s="3372"/>
      <c r="H20" s="3372"/>
      <c r="I20" s="3373"/>
      <c r="J20" s="3359">
        <f>SUM(L20:Q20)</f>
        <v>610</v>
      </c>
      <c r="K20" s="3360"/>
      <c r="L20" s="3361">
        <v>6</v>
      </c>
      <c r="M20" s="3362"/>
      <c r="N20" s="3363">
        <v>3</v>
      </c>
      <c r="O20" s="3362"/>
      <c r="P20" s="3363">
        <f>R20+T20</f>
        <v>601</v>
      </c>
      <c r="Q20" s="3362"/>
      <c r="R20" s="3363">
        <v>599</v>
      </c>
      <c r="S20" s="3362"/>
      <c r="T20" s="3363">
        <v>2</v>
      </c>
      <c r="U20" s="3364"/>
    </row>
    <row r="21" spans="1:29" ht="30.95" customHeight="1">
      <c r="A21" s="3374" t="s">
        <v>58</v>
      </c>
      <c r="B21" s="3328" t="s">
        <v>1239</v>
      </c>
      <c r="C21" s="3329"/>
      <c r="D21" s="3329"/>
      <c r="E21" s="3329"/>
      <c r="F21" s="3329"/>
      <c r="G21" s="3329"/>
      <c r="H21" s="3329"/>
      <c r="I21" s="3330"/>
      <c r="J21" s="3331">
        <f>SUM(J22:J30)</f>
        <v>270</v>
      </c>
      <c r="K21" s="3332"/>
      <c r="L21" s="3333">
        <f>SUM(L22:L30)</f>
        <v>4</v>
      </c>
      <c r="M21" s="3334"/>
      <c r="N21" s="3335">
        <f>SUM(N22:N30)</f>
        <v>4</v>
      </c>
      <c r="O21" s="3334"/>
      <c r="P21" s="3335">
        <f>SUM(P22:P30)</f>
        <v>262</v>
      </c>
      <c r="Q21" s="3334"/>
      <c r="R21" s="3335">
        <f>SUM(R22:R30)</f>
        <v>259</v>
      </c>
      <c r="S21" s="3334"/>
      <c r="T21" s="3335">
        <f>SUM(T22:T30)</f>
        <v>3</v>
      </c>
      <c r="U21" s="3336"/>
    </row>
    <row r="22" spans="1:29" ht="30.95" customHeight="1">
      <c r="A22" s="3375"/>
      <c r="B22" s="323"/>
      <c r="C22" s="324"/>
      <c r="D22" s="324"/>
      <c r="E22" s="324"/>
      <c r="F22" s="320">
        <v>0</v>
      </c>
      <c r="G22" s="324"/>
      <c r="H22" s="325" t="s">
        <v>4792</v>
      </c>
      <c r="I22" s="326"/>
      <c r="J22" s="3345">
        <f t="shared" ref="J22:J30" si="2">SUM(L22:P22)</f>
        <v>0</v>
      </c>
      <c r="K22" s="3346"/>
      <c r="L22" s="3377">
        <v>0</v>
      </c>
      <c r="M22" s="3348"/>
      <c r="N22" s="3349">
        <v>0</v>
      </c>
      <c r="O22" s="3348"/>
      <c r="P22" s="3349">
        <f t="shared" ref="P22:P30" si="3">R22+T22</f>
        <v>0</v>
      </c>
      <c r="Q22" s="3348"/>
      <c r="R22" s="3349">
        <v>0</v>
      </c>
      <c r="S22" s="3348"/>
      <c r="T22" s="3349">
        <v>0</v>
      </c>
      <c r="U22" s="3350"/>
      <c r="V22" s="3379"/>
      <c r="W22" s="3379"/>
      <c r="X22" s="3379"/>
      <c r="Y22" s="3379"/>
      <c r="Z22" s="3379"/>
      <c r="AA22" s="3379"/>
      <c r="AB22" s="3379"/>
      <c r="AC22" s="3379"/>
    </row>
    <row r="23" spans="1:29" ht="30.95" customHeight="1">
      <c r="A23" s="3375"/>
      <c r="B23" s="323"/>
      <c r="C23" s="327">
        <v>1</v>
      </c>
      <c r="D23" s="3408" t="s">
        <v>4791</v>
      </c>
      <c r="E23" s="3408"/>
      <c r="F23" s="320">
        <v>15</v>
      </c>
      <c r="G23" s="320"/>
      <c r="H23" s="325" t="s">
        <v>4792</v>
      </c>
      <c r="I23" s="328"/>
      <c r="J23" s="3352">
        <f t="shared" si="2"/>
        <v>191</v>
      </c>
      <c r="K23" s="3353"/>
      <c r="L23" s="3378">
        <v>4</v>
      </c>
      <c r="M23" s="3355"/>
      <c r="N23" s="3356">
        <v>4</v>
      </c>
      <c r="O23" s="3355"/>
      <c r="P23" s="3356">
        <f t="shared" si="3"/>
        <v>183</v>
      </c>
      <c r="Q23" s="3355"/>
      <c r="R23" s="3356">
        <v>180</v>
      </c>
      <c r="S23" s="3355"/>
      <c r="T23" s="3356">
        <v>3</v>
      </c>
      <c r="U23" s="3357"/>
    </row>
    <row r="24" spans="1:29" ht="30.95" customHeight="1">
      <c r="A24" s="3375"/>
      <c r="B24" s="323"/>
      <c r="C24" s="327">
        <v>16</v>
      </c>
      <c r="D24" s="3408" t="s">
        <v>4791</v>
      </c>
      <c r="E24" s="3408"/>
      <c r="F24" s="320">
        <v>20</v>
      </c>
      <c r="G24" s="320"/>
      <c r="H24" s="325" t="s">
        <v>4792</v>
      </c>
      <c r="I24" s="328"/>
      <c r="J24" s="3352">
        <f t="shared" si="2"/>
        <v>44</v>
      </c>
      <c r="K24" s="3353"/>
      <c r="L24" s="3378">
        <v>0</v>
      </c>
      <c r="M24" s="3355"/>
      <c r="N24" s="3356">
        <v>0</v>
      </c>
      <c r="O24" s="3355"/>
      <c r="P24" s="3356">
        <f t="shared" si="3"/>
        <v>44</v>
      </c>
      <c r="Q24" s="3355"/>
      <c r="R24" s="3356">
        <v>44</v>
      </c>
      <c r="S24" s="3355"/>
      <c r="T24" s="3356">
        <v>0</v>
      </c>
      <c r="U24" s="3357"/>
    </row>
    <row r="25" spans="1:29" ht="30.95" customHeight="1">
      <c r="A25" s="3375"/>
      <c r="B25" s="323"/>
      <c r="C25" s="327">
        <v>21</v>
      </c>
      <c r="D25" s="3408" t="s">
        <v>4791</v>
      </c>
      <c r="E25" s="3408"/>
      <c r="F25" s="320">
        <v>25</v>
      </c>
      <c r="G25" s="320"/>
      <c r="H25" s="325" t="s">
        <v>4792</v>
      </c>
      <c r="I25" s="328"/>
      <c r="J25" s="3352">
        <f t="shared" si="2"/>
        <v>29</v>
      </c>
      <c r="K25" s="3353"/>
      <c r="L25" s="3378">
        <v>0</v>
      </c>
      <c r="M25" s="3355"/>
      <c r="N25" s="3356">
        <v>0</v>
      </c>
      <c r="O25" s="3355"/>
      <c r="P25" s="3356">
        <f t="shared" si="3"/>
        <v>29</v>
      </c>
      <c r="Q25" s="3355"/>
      <c r="R25" s="3356">
        <v>29</v>
      </c>
      <c r="S25" s="3355"/>
      <c r="T25" s="3356">
        <v>0</v>
      </c>
      <c r="U25" s="3357"/>
    </row>
    <row r="26" spans="1:29" ht="30.95" customHeight="1">
      <c r="A26" s="3375"/>
      <c r="B26" s="323"/>
      <c r="C26" s="327">
        <v>26</v>
      </c>
      <c r="D26" s="3408" t="s">
        <v>4791</v>
      </c>
      <c r="E26" s="3408"/>
      <c r="F26" s="320">
        <v>30</v>
      </c>
      <c r="G26" s="320"/>
      <c r="H26" s="325" t="s">
        <v>4792</v>
      </c>
      <c r="I26" s="328"/>
      <c r="J26" s="3352">
        <f t="shared" si="2"/>
        <v>4</v>
      </c>
      <c r="K26" s="3353"/>
      <c r="L26" s="3378">
        <v>0</v>
      </c>
      <c r="M26" s="3355"/>
      <c r="N26" s="3356">
        <v>0</v>
      </c>
      <c r="O26" s="3355"/>
      <c r="P26" s="3356">
        <f t="shared" si="3"/>
        <v>4</v>
      </c>
      <c r="Q26" s="3355"/>
      <c r="R26" s="3356">
        <v>4</v>
      </c>
      <c r="S26" s="3355"/>
      <c r="T26" s="3356">
        <v>0</v>
      </c>
      <c r="U26" s="3357"/>
    </row>
    <row r="27" spans="1:29" ht="30.95" customHeight="1">
      <c r="A27" s="3375"/>
      <c r="B27" s="323"/>
      <c r="C27" s="327">
        <v>31</v>
      </c>
      <c r="D27" s="3408" t="s">
        <v>4791</v>
      </c>
      <c r="E27" s="3408"/>
      <c r="F27" s="320">
        <v>35</v>
      </c>
      <c r="G27" s="320"/>
      <c r="H27" s="325" t="s">
        <v>4792</v>
      </c>
      <c r="I27" s="328"/>
      <c r="J27" s="3352">
        <f t="shared" si="2"/>
        <v>2</v>
      </c>
      <c r="K27" s="3353"/>
      <c r="L27" s="3378">
        <v>0</v>
      </c>
      <c r="M27" s="3355"/>
      <c r="N27" s="3356">
        <v>0</v>
      </c>
      <c r="O27" s="3355"/>
      <c r="P27" s="3356">
        <f t="shared" si="3"/>
        <v>2</v>
      </c>
      <c r="Q27" s="3355"/>
      <c r="R27" s="3356">
        <v>2</v>
      </c>
      <c r="S27" s="3355"/>
      <c r="T27" s="3356">
        <v>0</v>
      </c>
      <c r="U27" s="3357"/>
    </row>
    <row r="28" spans="1:29" ht="30.95" customHeight="1">
      <c r="A28" s="3375"/>
      <c r="B28" s="323"/>
      <c r="C28" s="327">
        <v>36</v>
      </c>
      <c r="D28" s="3408" t="s">
        <v>4791</v>
      </c>
      <c r="E28" s="3408"/>
      <c r="F28" s="320">
        <v>40</v>
      </c>
      <c r="G28" s="320"/>
      <c r="H28" s="325" t="s">
        <v>4792</v>
      </c>
      <c r="I28" s="328"/>
      <c r="J28" s="3352">
        <f t="shared" si="2"/>
        <v>0</v>
      </c>
      <c r="K28" s="3353"/>
      <c r="L28" s="3378">
        <v>0</v>
      </c>
      <c r="M28" s="3355"/>
      <c r="N28" s="3356">
        <v>0</v>
      </c>
      <c r="O28" s="3355"/>
      <c r="P28" s="3356">
        <f t="shared" si="3"/>
        <v>0</v>
      </c>
      <c r="Q28" s="3355"/>
      <c r="R28" s="3356">
        <v>0</v>
      </c>
      <c r="S28" s="3355"/>
      <c r="T28" s="3356">
        <v>0</v>
      </c>
      <c r="U28" s="3357"/>
    </row>
    <row r="29" spans="1:29" ht="30.95" customHeight="1">
      <c r="A29" s="3375"/>
      <c r="B29" s="323"/>
      <c r="C29" s="327">
        <v>41</v>
      </c>
      <c r="D29" s="3408" t="s">
        <v>4791</v>
      </c>
      <c r="E29" s="3408"/>
      <c r="F29" s="320">
        <v>45</v>
      </c>
      <c r="G29" s="320"/>
      <c r="H29" s="325" t="s">
        <v>4792</v>
      </c>
      <c r="I29" s="328"/>
      <c r="J29" s="3352">
        <f t="shared" si="2"/>
        <v>0</v>
      </c>
      <c r="K29" s="3353"/>
      <c r="L29" s="3378">
        <v>0</v>
      </c>
      <c r="M29" s="3355"/>
      <c r="N29" s="3356">
        <v>0</v>
      </c>
      <c r="O29" s="3355"/>
      <c r="P29" s="3356">
        <f t="shared" si="3"/>
        <v>0</v>
      </c>
      <c r="Q29" s="3355"/>
      <c r="R29" s="3356">
        <v>0</v>
      </c>
      <c r="S29" s="3355"/>
      <c r="T29" s="3356">
        <v>0</v>
      </c>
      <c r="U29" s="3357"/>
    </row>
    <row r="30" spans="1:29" ht="30.95" customHeight="1">
      <c r="A30" s="3376"/>
      <c r="B30" s="329"/>
      <c r="C30" s="330">
        <v>46</v>
      </c>
      <c r="D30" s="3408" t="s">
        <v>4791</v>
      </c>
      <c r="E30" s="3408"/>
      <c r="F30" s="331">
        <v>50</v>
      </c>
      <c r="G30" s="331"/>
      <c r="H30" s="325" t="s">
        <v>4792</v>
      </c>
      <c r="I30" s="332"/>
      <c r="J30" s="3380">
        <f t="shared" si="2"/>
        <v>0</v>
      </c>
      <c r="K30" s="3381"/>
      <c r="L30" s="3382">
        <v>0</v>
      </c>
      <c r="M30" s="3383"/>
      <c r="N30" s="3384">
        <v>0</v>
      </c>
      <c r="O30" s="3383"/>
      <c r="P30" s="3384">
        <f t="shared" si="3"/>
        <v>0</v>
      </c>
      <c r="Q30" s="3383"/>
      <c r="R30" s="3384">
        <v>0</v>
      </c>
      <c r="S30" s="3383"/>
      <c r="T30" s="3384">
        <v>0</v>
      </c>
      <c r="U30" s="3385"/>
    </row>
    <row r="31" spans="1:29" ht="30.95" customHeight="1">
      <c r="A31" s="3292" t="s">
        <v>3906</v>
      </c>
      <c r="B31" s="3293"/>
      <c r="C31" s="3294"/>
      <c r="D31" s="3415" t="s">
        <v>3905</v>
      </c>
      <c r="E31" s="3416"/>
      <c r="F31" s="3417"/>
      <c r="G31" s="3386" t="s">
        <v>1706</v>
      </c>
      <c r="H31" s="3386"/>
      <c r="I31" s="3387"/>
      <c r="J31" s="3390" t="s">
        <v>3904</v>
      </c>
      <c r="K31" s="3386"/>
      <c r="L31" s="3387"/>
      <c r="M31" s="3308" t="s">
        <v>3052</v>
      </c>
      <c r="N31" s="3309"/>
      <c r="O31" s="3309"/>
      <c r="P31" s="3309"/>
      <c r="Q31" s="3309"/>
      <c r="R31" s="3309"/>
      <c r="S31" s="3309"/>
      <c r="T31" s="3309"/>
      <c r="U31" s="3310"/>
    </row>
    <row r="32" spans="1:29" ht="30.95" customHeight="1">
      <c r="A32" s="3412"/>
      <c r="B32" s="3413"/>
      <c r="C32" s="3414"/>
      <c r="D32" s="3418"/>
      <c r="E32" s="3419"/>
      <c r="F32" s="3420"/>
      <c r="G32" s="3388"/>
      <c r="H32" s="3388"/>
      <c r="I32" s="3389"/>
      <c r="J32" s="3391"/>
      <c r="K32" s="3388"/>
      <c r="L32" s="3389"/>
      <c r="M32" s="3313" t="s">
        <v>3905</v>
      </c>
      <c r="N32" s="3392"/>
      <c r="O32" s="3314"/>
      <c r="P32" s="3313" t="s">
        <v>2926</v>
      </c>
      <c r="Q32" s="3392"/>
      <c r="R32" s="3314"/>
      <c r="S32" s="3313" t="s">
        <v>821</v>
      </c>
      <c r="T32" s="3392"/>
      <c r="U32" s="3315"/>
    </row>
    <row r="33" spans="1:21" ht="30.95" customHeight="1">
      <c r="A33" s="3295"/>
      <c r="B33" s="3296"/>
      <c r="C33" s="3297"/>
      <c r="D33" s="333" t="s">
        <v>1239</v>
      </c>
      <c r="E33" s="334" t="s">
        <v>2918</v>
      </c>
      <c r="F33" s="335" t="s">
        <v>2920</v>
      </c>
      <c r="G33" s="259" t="s">
        <v>1239</v>
      </c>
      <c r="H33" s="258" t="s">
        <v>2918</v>
      </c>
      <c r="I33" s="259" t="s">
        <v>2920</v>
      </c>
      <c r="J33" s="255" t="s">
        <v>1239</v>
      </c>
      <c r="K33" s="256" t="s">
        <v>2918</v>
      </c>
      <c r="L33" s="257" t="s">
        <v>2920</v>
      </c>
      <c r="M33" s="255" t="s">
        <v>1239</v>
      </c>
      <c r="N33" s="258" t="s">
        <v>2918</v>
      </c>
      <c r="O33" s="259" t="s">
        <v>2920</v>
      </c>
      <c r="P33" s="255" t="s">
        <v>1239</v>
      </c>
      <c r="Q33" s="256" t="s">
        <v>2918</v>
      </c>
      <c r="R33" s="257" t="s">
        <v>2920</v>
      </c>
      <c r="S33" s="255" t="s">
        <v>1239</v>
      </c>
      <c r="T33" s="258" t="s">
        <v>2918</v>
      </c>
      <c r="U33" s="260" t="s">
        <v>2920</v>
      </c>
    </row>
    <row r="34" spans="1:21" ht="30.95" customHeight="1">
      <c r="A34" s="3409" t="s">
        <v>2936</v>
      </c>
      <c r="B34" s="3410"/>
      <c r="C34" s="3411"/>
      <c r="D34" s="336">
        <f t="shared" ref="D34:U34" si="4">SUM(D35:D42)</f>
        <v>3000</v>
      </c>
      <c r="E34" s="336">
        <f t="shared" si="4"/>
        <v>1494</v>
      </c>
      <c r="F34" s="337">
        <f t="shared" si="4"/>
        <v>1506</v>
      </c>
      <c r="G34" s="338">
        <f t="shared" si="4"/>
        <v>36</v>
      </c>
      <c r="H34" s="339">
        <f t="shared" si="4"/>
        <v>20</v>
      </c>
      <c r="I34" s="338">
        <f t="shared" si="4"/>
        <v>16</v>
      </c>
      <c r="J34" s="336">
        <f t="shared" si="4"/>
        <v>11</v>
      </c>
      <c r="K34" s="336">
        <f t="shared" si="4"/>
        <v>6</v>
      </c>
      <c r="L34" s="340">
        <f t="shared" si="4"/>
        <v>5</v>
      </c>
      <c r="M34" s="336">
        <f t="shared" si="4"/>
        <v>2953</v>
      </c>
      <c r="N34" s="339">
        <f t="shared" si="4"/>
        <v>1468</v>
      </c>
      <c r="O34" s="338">
        <f t="shared" si="4"/>
        <v>1485</v>
      </c>
      <c r="P34" s="336">
        <f t="shared" si="4"/>
        <v>2941</v>
      </c>
      <c r="Q34" s="336">
        <f t="shared" si="4"/>
        <v>1463</v>
      </c>
      <c r="R34" s="340">
        <f t="shared" si="4"/>
        <v>1478</v>
      </c>
      <c r="S34" s="336">
        <f t="shared" si="4"/>
        <v>12</v>
      </c>
      <c r="T34" s="339">
        <f t="shared" si="4"/>
        <v>5</v>
      </c>
      <c r="U34" s="341">
        <f t="shared" si="4"/>
        <v>7</v>
      </c>
    </row>
    <row r="35" spans="1:21" ht="30.95" customHeight="1">
      <c r="A35" s="3365" t="s">
        <v>3881</v>
      </c>
      <c r="B35" s="3393" t="s">
        <v>5272</v>
      </c>
      <c r="C35" s="3394"/>
      <c r="D35" s="342">
        <f t="shared" ref="D35:D42" si="5">E35+F35</f>
        <v>36</v>
      </c>
      <c r="E35" s="342">
        <f t="shared" ref="E35:F42" si="6">H35+K35+N35</f>
        <v>22</v>
      </c>
      <c r="F35" s="343">
        <f t="shared" si="6"/>
        <v>14</v>
      </c>
      <c r="G35" s="344">
        <f t="shared" ref="G35:G42" si="7">H35+I35</f>
        <v>0</v>
      </c>
      <c r="H35" s="345">
        <v>0</v>
      </c>
      <c r="I35" s="344">
        <v>0</v>
      </c>
      <c r="J35" s="346">
        <f t="shared" ref="J35:J42" si="8">K35+L35</f>
        <v>0</v>
      </c>
      <c r="K35" s="346">
        <v>0</v>
      </c>
      <c r="L35" s="347">
        <v>0</v>
      </c>
      <c r="M35" s="346">
        <f t="shared" ref="M35:M42" si="9">N35+O35</f>
        <v>36</v>
      </c>
      <c r="N35" s="345">
        <v>22</v>
      </c>
      <c r="O35" s="344">
        <v>14</v>
      </c>
      <c r="P35" s="346">
        <f t="shared" ref="P35:P42" si="10">Q35+R35</f>
        <v>36</v>
      </c>
      <c r="Q35" s="346">
        <v>22</v>
      </c>
      <c r="R35" s="347">
        <v>14</v>
      </c>
      <c r="S35" s="346">
        <f t="shared" ref="S35:S42" si="11">T35+U35</f>
        <v>0</v>
      </c>
      <c r="T35" s="348">
        <v>0</v>
      </c>
      <c r="U35" s="349">
        <v>0</v>
      </c>
    </row>
    <row r="36" spans="1:21" ht="30.95" customHeight="1">
      <c r="A36" s="3366"/>
      <c r="B36" s="3395" t="s">
        <v>5273</v>
      </c>
      <c r="C36" s="3396"/>
      <c r="D36" s="350">
        <f t="shared" si="5"/>
        <v>358</v>
      </c>
      <c r="E36" s="350">
        <f t="shared" si="6"/>
        <v>153</v>
      </c>
      <c r="F36" s="351">
        <f t="shared" si="6"/>
        <v>205</v>
      </c>
      <c r="G36" s="352">
        <f t="shared" si="7"/>
        <v>11</v>
      </c>
      <c r="H36" s="353">
        <v>7</v>
      </c>
      <c r="I36" s="352">
        <v>4</v>
      </c>
      <c r="J36" s="354">
        <f t="shared" si="8"/>
        <v>3</v>
      </c>
      <c r="K36" s="354">
        <v>1</v>
      </c>
      <c r="L36" s="355">
        <v>2</v>
      </c>
      <c r="M36" s="354">
        <f t="shared" si="9"/>
        <v>344</v>
      </c>
      <c r="N36" s="353">
        <v>145</v>
      </c>
      <c r="O36" s="352">
        <v>199</v>
      </c>
      <c r="P36" s="354">
        <f t="shared" si="10"/>
        <v>343</v>
      </c>
      <c r="Q36" s="354">
        <v>145</v>
      </c>
      <c r="R36" s="355">
        <v>198</v>
      </c>
      <c r="S36" s="354">
        <f t="shared" si="11"/>
        <v>1</v>
      </c>
      <c r="T36" s="356">
        <v>0</v>
      </c>
      <c r="U36" s="357">
        <v>1</v>
      </c>
    </row>
    <row r="37" spans="1:21" ht="30.95" customHeight="1">
      <c r="A37" s="3367"/>
      <c r="B37" s="3397" t="s">
        <v>5274</v>
      </c>
      <c r="C37" s="3398"/>
      <c r="D37" s="358">
        <f t="shared" si="5"/>
        <v>493</v>
      </c>
      <c r="E37" s="358">
        <f t="shared" si="6"/>
        <v>250</v>
      </c>
      <c r="F37" s="359">
        <f t="shared" si="6"/>
        <v>243</v>
      </c>
      <c r="G37" s="360">
        <f t="shared" si="7"/>
        <v>0</v>
      </c>
      <c r="H37" s="361">
        <v>0</v>
      </c>
      <c r="I37" s="360">
        <v>0</v>
      </c>
      <c r="J37" s="362">
        <f t="shared" si="8"/>
        <v>0</v>
      </c>
      <c r="K37" s="362">
        <v>0</v>
      </c>
      <c r="L37" s="363">
        <v>0</v>
      </c>
      <c r="M37" s="362">
        <f t="shared" si="9"/>
        <v>493</v>
      </c>
      <c r="N37" s="361">
        <v>250</v>
      </c>
      <c r="O37" s="360">
        <v>243</v>
      </c>
      <c r="P37" s="362">
        <f t="shared" si="10"/>
        <v>491</v>
      </c>
      <c r="Q37" s="362">
        <v>249</v>
      </c>
      <c r="R37" s="363">
        <v>242</v>
      </c>
      <c r="S37" s="362">
        <f t="shared" si="11"/>
        <v>2</v>
      </c>
      <c r="T37" s="364">
        <v>1</v>
      </c>
      <c r="U37" s="365">
        <v>1</v>
      </c>
    </row>
    <row r="38" spans="1:21" ht="30.95" customHeight="1">
      <c r="A38" s="3365" t="s">
        <v>3882</v>
      </c>
      <c r="B38" s="3399" t="s">
        <v>3962</v>
      </c>
      <c r="C38" s="3400"/>
      <c r="D38" s="342">
        <f t="shared" si="5"/>
        <v>891</v>
      </c>
      <c r="E38" s="342">
        <f t="shared" si="6"/>
        <v>461</v>
      </c>
      <c r="F38" s="343">
        <f t="shared" si="6"/>
        <v>430</v>
      </c>
      <c r="G38" s="344">
        <f t="shared" si="7"/>
        <v>14</v>
      </c>
      <c r="H38" s="345">
        <v>7</v>
      </c>
      <c r="I38" s="344">
        <v>7</v>
      </c>
      <c r="J38" s="346">
        <f t="shared" si="8"/>
        <v>1</v>
      </c>
      <c r="K38" s="346">
        <v>0</v>
      </c>
      <c r="L38" s="347">
        <v>1</v>
      </c>
      <c r="M38" s="346">
        <f t="shared" si="9"/>
        <v>876</v>
      </c>
      <c r="N38" s="345">
        <v>454</v>
      </c>
      <c r="O38" s="344">
        <v>422</v>
      </c>
      <c r="P38" s="346">
        <f t="shared" si="10"/>
        <v>872</v>
      </c>
      <c r="Q38" s="346">
        <v>452</v>
      </c>
      <c r="R38" s="347">
        <v>420</v>
      </c>
      <c r="S38" s="346">
        <f t="shared" si="11"/>
        <v>4</v>
      </c>
      <c r="T38" s="366">
        <v>2</v>
      </c>
      <c r="U38" s="367">
        <v>2</v>
      </c>
    </row>
    <row r="39" spans="1:21" ht="30.95" customHeight="1">
      <c r="A39" s="3367"/>
      <c r="B39" s="3401" t="s">
        <v>569</v>
      </c>
      <c r="C39" s="3402"/>
      <c r="D39" s="368">
        <f t="shared" si="5"/>
        <v>67</v>
      </c>
      <c r="E39" s="368">
        <f t="shared" si="6"/>
        <v>33</v>
      </c>
      <c r="F39" s="369">
        <f t="shared" si="6"/>
        <v>34</v>
      </c>
      <c r="G39" s="370">
        <f t="shared" si="7"/>
        <v>0</v>
      </c>
      <c r="H39" s="371">
        <v>0</v>
      </c>
      <c r="I39" s="370">
        <v>0</v>
      </c>
      <c r="J39" s="372">
        <f t="shared" si="8"/>
        <v>1</v>
      </c>
      <c r="K39" s="372">
        <v>1</v>
      </c>
      <c r="L39" s="373">
        <v>0</v>
      </c>
      <c r="M39" s="372">
        <f t="shared" si="9"/>
        <v>66</v>
      </c>
      <c r="N39" s="371">
        <v>32</v>
      </c>
      <c r="O39" s="370">
        <v>34</v>
      </c>
      <c r="P39" s="372">
        <f t="shared" si="10"/>
        <v>66</v>
      </c>
      <c r="Q39" s="372">
        <v>32</v>
      </c>
      <c r="R39" s="373">
        <v>34</v>
      </c>
      <c r="S39" s="372">
        <f t="shared" si="11"/>
        <v>0</v>
      </c>
      <c r="T39" s="374">
        <v>0</v>
      </c>
      <c r="U39" s="375">
        <v>0</v>
      </c>
    </row>
    <row r="40" spans="1:21" ht="30.95" customHeight="1">
      <c r="A40" s="3365" t="s">
        <v>1994</v>
      </c>
      <c r="B40" s="3399" t="s">
        <v>3962</v>
      </c>
      <c r="C40" s="3400"/>
      <c r="D40" s="376">
        <f t="shared" si="5"/>
        <v>996</v>
      </c>
      <c r="E40" s="376">
        <f t="shared" si="6"/>
        <v>493</v>
      </c>
      <c r="F40" s="377">
        <f t="shared" si="6"/>
        <v>503</v>
      </c>
      <c r="G40" s="378">
        <f t="shared" si="7"/>
        <v>8</v>
      </c>
      <c r="H40" s="379">
        <v>5</v>
      </c>
      <c r="I40" s="378">
        <v>3</v>
      </c>
      <c r="J40" s="380">
        <f t="shared" si="8"/>
        <v>6</v>
      </c>
      <c r="K40" s="380">
        <v>4</v>
      </c>
      <c r="L40" s="381">
        <v>2</v>
      </c>
      <c r="M40" s="380">
        <f t="shared" si="9"/>
        <v>982</v>
      </c>
      <c r="N40" s="379">
        <v>484</v>
      </c>
      <c r="O40" s="378">
        <v>498</v>
      </c>
      <c r="P40" s="380">
        <f t="shared" si="10"/>
        <v>978</v>
      </c>
      <c r="Q40" s="380">
        <v>482</v>
      </c>
      <c r="R40" s="381">
        <v>496</v>
      </c>
      <c r="S40" s="380">
        <f t="shared" si="11"/>
        <v>4</v>
      </c>
      <c r="T40" s="348">
        <v>2</v>
      </c>
      <c r="U40" s="349">
        <v>2</v>
      </c>
    </row>
    <row r="41" spans="1:21" ht="30.95" customHeight="1">
      <c r="A41" s="3366"/>
      <c r="B41" s="3404" t="s">
        <v>3149</v>
      </c>
      <c r="C41" s="3405"/>
      <c r="D41" s="350">
        <f t="shared" si="5"/>
        <v>122</v>
      </c>
      <c r="E41" s="350">
        <f t="shared" si="6"/>
        <v>63</v>
      </c>
      <c r="F41" s="351">
        <f t="shared" si="6"/>
        <v>59</v>
      </c>
      <c r="G41" s="352">
        <f t="shared" si="7"/>
        <v>2</v>
      </c>
      <c r="H41" s="353">
        <v>1</v>
      </c>
      <c r="I41" s="352">
        <v>1</v>
      </c>
      <c r="J41" s="354">
        <f t="shared" si="8"/>
        <v>0</v>
      </c>
      <c r="K41" s="354">
        <v>0</v>
      </c>
      <c r="L41" s="355">
        <v>0</v>
      </c>
      <c r="M41" s="354">
        <f t="shared" si="9"/>
        <v>120</v>
      </c>
      <c r="N41" s="353">
        <v>62</v>
      </c>
      <c r="O41" s="352">
        <v>58</v>
      </c>
      <c r="P41" s="354">
        <f t="shared" si="10"/>
        <v>119</v>
      </c>
      <c r="Q41" s="354">
        <v>62</v>
      </c>
      <c r="R41" s="355">
        <v>57</v>
      </c>
      <c r="S41" s="354">
        <f t="shared" si="11"/>
        <v>1</v>
      </c>
      <c r="T41" s="356">
        <v>0</v>
      </c>
      <c r="U41" s="357">
        <v>1</v>
      </c>
    </row>
    <row r="42" spans="1:21" ht="30.95" customHeight="1">
      <c r="A42" s="3403"/>
      <c r="B42" s="3406" t="s">
        <v>3964</v>
      </c>
      <c r="C42" s="3407"/>
      <c r="D42" s="382">
        <f t="shared" si="5"/>
        <v>37</v>
      </c>
      <c r="E42" s="382">
        <f t="shared" si="6"/>
        <v>19</v>
      </c>
      <c r="F42" s="383">
        <f t="shared" si="6"/>
        <v>18</v>
      </c>
      <c r="G42" s="384">
        <f t="shared" si="7"/>
        <v>1</v>
      </c>
      <c r="H42" s="385">
        <v>0</v>
      </c>
      <c r="I42" s="384">
        <v>1</v>
      </c>
      <c r="J42" s="386">
        <f t="shared" si="8"/>
        <v>0</v>
      </c>
      <c r="K42" s="386">
        <v>0</v>
      </c>
      <c r="L42" s="387">
        <v>0</v>
      </c>
      <c r="M42" s="386">
        <f t="shared" si="9"/>
        <v>36</v>
      </c>
      <c r="N42" s="385">
        <v>19</v>
      </c>
      <c r="O42" s="384">
        <v>17</v>
      </c>
      <c r="P42" s="386">
        <f t="shared" si="10"/>
        <v>36</v>
      </c>
      <c r="Q42" s="386">
        <v>19</v>
      </c>
      <c r="R42" s="387">
        <v>17</v>
      </c>
      <c r="S42" s="386">
        <f t="shared" si="11"/>
        <v>0</v>
      </c>
      <c r="T42" s="388">
        <v>0</v>
      </c>
      <c r="U42" s="389">
        <v>0</v>
      </c>
    </row>
    <row r="43" spans="1:21" ht="25.5" customHeight="1">
      <c r="A43" s="390"/>
      <c r="J43" s="312" t="s">
        <v>4464</v>
      </c>
      <c r="L43" s="313"/>
      <c r="U43" s="391"/>
    </row>
  </sheetData>
  <mergeCells count="202">
    <mergeCell ref="A38:A39"/>
    <mergeCell ref="B38:C38"/>
    <mergeCell ref="B39:C39"/>
    <mergeCell ref="A40:A42"/>
    <mergeCell ref="B40:C40"/>
    <mergeCell ref="B41:C41"/>
    <mergeCell ref="B42:C42"/>
    <mergeCell ref="D23:E23"/>
    <mergeCell ref="D24:E24"/>
    <mergeCell ref="D25:E25"/>
    <mergeCell ref="D26:E26"/>
    <mergeCell ref="D27:E27"/>
    <mergeCell ref="D28:E28"/>
    <mergeCell ref="D29:E29"/>
    <mergeCell ref="D30:E30"/>
    <mergeCell ref="A34:C34"/>
    <mergeCell ref="A31:C33"/>
    <mergeCell ref="D31:F32"/>
    <mergeCell ref="G31:I32"/>
    <mergeCell ref="J31:L32"/>
    <mergeCell ref="M31:U31"/>
    <mergeCell ref="M32:O32"/>
    <mergeCell ref="P32:R32"/>
    <mergeCell ref="S32:U32"/>
    <mergeCell ref="A35:A37"/>
    <mergeCell ref="B35:C35"/>
    <mergeCell ref="B36:C36"/>
    <mergeCell ref="B37:C37"/>
    <mergeCell ref="J29:K29"/>
    <mergeCell ref="L29:M29"/>
    <mergeCell ref="N29:O29"/>
    <mergeCell ref="P29:Q29"/>
    <mergeCell ref="R29:S29"/>
    <mergeCell ref="T29:U29"/>
    <mergeCell ref="J30:K30"/>
    <mergeCell ref="L30:M30"/>
    <mergeCell ref="N30:O30"/>
    <mergeCell ref="P30:Q30"/>
    <mergeCell ref="R30:S30"/>
    <mergeCell ref="T30:U30"/>
    <mergeCell ref="J27:K27"/>
    <mergeCell ref="L27:M27"/>
    <mergeCell ref="N27:O27"/>
    <mergeCell ref="P27:Q27"/>
    <mergeCell ref="R27:S27"/>
    <mergeCell ref="T27:U27"/>
    <mergeCell ref="J28:K28"/>
    <mergeCell ref="L28:M28"/>
    <mergeCell ref="N28:O28"/>
    <mergeCell ref="P28:Q28"/>
    <mergeCell ref="R28:S28"/>
    <mergeCell ref="T28:U28"/>
    <mergeCell ref="T24:U24"/>
    <mergeCell ref="J25:K25"/>
    <mergeCell ref="L25:M25"/>
    <mergeCell ref="N25:O25"/>
    <mergeCell ref="P25:Q25"/>
    <mergeCell ref="R25:S25"/>
    <mergeCell ref="T25:U25"/>
    <mergeCell ref="J26:K26"/>
    <mergeCell ref="L26:M26"/>
    <mergeCell ref="N26:O26"/>
    <mergeCell ref="P26:Q26"/>
    <mergeCell ref="R26:S26"/>
    <mergeCell ref="T26:U26"/>
    <mergeCell ref="V22:W22"/>
    <mergeCell ref="X22:Y22"/>
    <mergeCell ref="Z22:AA22"/>
    <mergeCell ref="AB22:AC22"/>
    <mergeCell ref="J23:K23"/>
    <mergeCell ref="L23:M23"/>
    <mergeCell ref="N23:O23"/>
    <mergeCell ref="P23:Q23"/>
    <mergeCell ref="R23:S23"/>
    <mergeCell ref="T23:U23"/>
    <mergeCell ref="L20:M20"/>
    <mergeCell ref="N20:O20"/>
    <mergeCell ref="P20:Q20"/>
    <mergeCell ref="R20:S20"/>
    <mergeCell ref="T20:U20"/>
    <mergeCell ref="A21:A30"/>
    <mergeCell ref="B21:I21"/>
    <mergeCell ref="J21:K21"/>
    <mergeCell ref="L21:M21"/>
    <mergeCell ref="N21:O21"/>
    <mergeCell ref="P21:Q21"/>
    <mergeCell ref="R21:S21"/>
    <mergeCell ref="T21:U21"/>
    <mergeCell ref="J22:K22"/>
    <mergeCell ref="L22:M22"/>
    <mergeCell ref="N22:O22"/>
    <mergeCell ref="P22:Q22"/>
    <mergeCell ref="R22:S22"/>
    <mergeCell ref="T22:U22"/>
    <mergeCell ref="J24:K24"/>
    <mergeCell ref="L24:M24"/>
    <mergeCell ref="N24:O24"/>
    <mergeCell ref="P24:Q24"/>
    <mergeCell ref="R24:S24"/>
    <mergeCell ref="C17:H17"/>
    <mergeCell ref="J17:K17"/>
    <mergeCell ref="L17:M17"/>
    <mergeCell ref="N17:O17"/>
    <mergeCell ref="P17:Q17"/>
    <mergeCell ref="R17:S17"/>
    <mergeCell ref="T17:U17"/>
    <mergeCell ref="A18:A20"/>
    <mergeCell ref="B18:I18"/>
    <mergeCell ref="J18:K18"/>
    <mergeCell ref="L18:M18"/>
    <mergeCell ref="N18:O18"/>
    <mergeCell ref="P18:Q18"/>
    <mergeCell ref="R18:S18"/>
    <mergeCell ref="T18:U18"/>
    <mergeCell ref="B19:I19"/>
    <mergeCell ref="J19:K19"/>
    <mergeCell ref="L19:M19"/>
    <mergeCell ref="N19:O19"/>
    <mergeCell ref="P19:Q19"/>
    <mergeCell ref="R19:S19"/>
    <mergeCell ref="T19:U19"/>
    <mergeCell ref="B20:I20"/>
    <mergeCell ref="J20:K20"/>
    <mergeCell ref="C15:H15"/>
    <mergeCell ref="J15:K15"/>
    <mergeCell ref="L15:M15"/>
    <mergeCell ref="N15:O15"/>
    <mergeCell ref="P15:Q15"/>
    <mergeCell ref="R15:S15"/>
    <mergeCell ref="T15:U15"/>
    <mergeCell ref="C16:H16"/>
    <mergeCell ref="J16:K16"/>
    <mergeCell ref="L16:M16"/>
    <mergeCell ref="N16:O16"/>
    <mergeCell ref="P16:Q16"/>
    <mergeCell ref="R16:S16"/>
    <mergeCell ref="T16:U16"/>
    <mergeCell ref="C13:H13"/>
    <mergeCell ref="J13:K13"/>
    <mergeCell ref="L13:M13"/>
    <mergeCell ref="N13:O13"/>
    <mergeCell ref="P13:Q13"/>
    <mergeCell ref="R13:S13"/>
    <mergeCell ref="T13:U13"/>
    <mergeCell ref="C14:H14"/>
    <mergeCell ref="J14:K14"/>
    <mergeCell ref="L14:M14"/>
    <mergeCell ref="N14:O14"/>
    <mergeCell ref="P14:Q14"/>
    <mergeCell ref="R14:S14"/>
    <mergeCell ref="T14:U14"/>
    <mergeCell ref="L11:M11"/>
    <mergeCell ref="N11:O11"/>
    <mergeCell ref="P11:Q11"/>
    <mergeCell ref="R11:S11"/>
    <mergeCell ref="T11:U11"/>
    <mergeCell ref="C12:H12"/>
    <mergeCell ref="J12:K12"/>
    <mergeCell ref="L12:M12"/>
    <mergeCell ref="N12:O12"/>
    <mergeCell ref="P12:Q12"/>
    <mergeCell ref="R12:S12"/>
    <mergeCell ref="T12:U12"/>
    <mergeCell ref="A8:A17"/>
    <mergeCell ref="B8:I8"/>
    <mergeCell ref="J8:K8"/>
    <mergeCell ref="L8:M8"/>
    <mergeCell ref="N8:O8"/>
    <mergeCell ref="P8:Q8"/>
    <mergeCell ref="R8:S8"/>
    <mergeCell ref="T8:U8"/>
    <mergeCell ref="C9:H9"/>
    <mergeCell ref="J9:K9"/>
    <mergeCell ref="L9:M9"/>
    <mergeCell ref="N9:O9"/>
    <mergeCell ref="P9:Q9"/>
    <mergeCell ref="R9:S9"/>
    <mergeCell ref="T9:U9"/>
    <mergeCell ref="C10:H10"/>
    <mergeCell ref="J10:K10"/>
    <mergeCell ref="L10:M10"/>
    <mergeCell ref="N10:O10"/>
    <mergeCell ref="P10:Q10"/>
    <mergeCell ref="R10:S10"/>
    <mergeCell ref="T10:U10"/>
    <mergeCell ref="C11:H11"/>
    <mergeCell ref="J11:K11"/>
    <mergeCell ref="A5:I6"/>
    <mergeCell ref="J5:K6"/>
    <mergeCell ref="L5:M6"/>
    <mergeCell ref="N5:O6"/>
    <mergeCell ref="P5:U5"/>
    <mergeCell ref="P6:Q6"/>
    <mergeCell ref="R6:S6"/>
    <mergeCell ref="T6:U6"/>
    <mergeCell ref="A7:I7"/>
    <mergeCell ref="J7:K7"/>
    <mergeCell ref="L7:M7"/>
    <mergeCell ref="N7:O7"/>
    <mergeCell ref="P7:Q7"/>
    <mergeCell ref="R7:S7"/>
    <mergeCell ref="T7:U7"/>
  </mergeCells>
  <phoneticPr fontId="2"/>
  <pageMargins left="0.59055118110236227" right="0.59055118110236227" top="0.47244094488188981" bottom="0.39370078740157483" header="0.39370078740157483" footer="0.19685039370078741"/>
  <pageSetup paperSize="9" scale="67" orientation="portrait" blackAndWhite="1" r:id="rId1"/>
  <headerFooter alignWithMargins="0">
    <oddHeader>&amp;R&amp;12－幼稚園－</oddHeader>
    <oddFooter>&amp;C&amp;16 9</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F0"/>
  </sheetPr>
  <dimension ref="A1:P66"/>
  <sheetViews>
    <sheetView showGridLines="0" view="pageBreakPreview" zoomScale="80" zoomScaleNormal="100" zoomScaleSheetLayoutView="80" workbookViewId="0">
      <pane ySplit="5" topLeftCell="A39" activePane="bottomLeft" state="frozen"/>
      <selection activeCell="J44" sqref="J44"/>
      <selection pane="bottomLeft" activeCell="O14" sqref="O14"/>
    </sheetView>
  </sheetViews>
  <sheetFormatPr defaultColWidth="9" defaultRowHeight="13.5"/>
  <cols>
    <col min="1" max="1" width="3.875" style="246" customWidth="1"/>
    <col min="2" max="2" width="12.625" style="246" customWidth="1"/>
    <col min="3" max="3" width="3.875" style="246" customWidth="1"/>
    <col min="4" max="13" width="11.625" style="246" customWidth="1"/>
    <col min="14" max="14" width="9" style="246" customWidth="1"/>
    <col min="15" max="16" width="9" style="246"/>
    <col min="17" max="16384" width="9" style="9"/>
  </cols>
  <sheetData>
    <row r="1" spans="1:16" ht="15.75" customHeight="1">
      <c r="A1" s="1320"/>
      <c r="M1" s="511"/>
    </row>
    <row r="2" spans="1:16" s="100" customFormat="1" ht="17.25">
      <c r="A2" s="1205" t="s">
        <v>2553</v>
      </c>
      <c r="B2" s="1484"/>
      <c r="C2" s="1484"/>
      <c r="D2" s="1484"/>
      <c r="E2" s="1484"/>
      <c r="F2" s="1484"/>
      <c r="G2" s="1484"/>
      <c r="H2" s="1484"/>
      <c r="I2" s="1484"/>
      <c r="J2" s="1484"/>
      <c r="K2" s="1484"/>
      <c r="L2" s="1484"/>
      <c r="M2" s="1484"/>
      <c r="N2" s="1484"/>
      <c r="O2" s="1484"/>
      <c r="P2" s="1484"/>
    </row>
    <row r="3" spans="1:16" ht="18.95" customHeight="1">
      <c r="A3" s="3442" t="s">
        <v>2068</v>
      </c>
      <c r="B3" s="3302"/>
      <c r="C3" s="3303"/>
      <c r="D3" s="4421" t="s">
        <v>2966</v>
      </c>
      <c r="E3" s="4422"/>
      <c r="F3" s="4422"/>
      <c r="G3" s="4422"/>
      <c r="H3" s="4422"/>
      <c r="I3" s="4422"/>
      <c r="J3" s="4422"/>
      <c r="K3" s="4422"/>
      <c r="L3" s="4422"/>
      <c r="M3" s="4423"/>
    </row>
    <row r="4" spans="1:16" ht="18.95" customHeight="1">
      <c r="A4" s="3443"/>
      <c r="B4" s="3444"/>
      <c r="C4" s="3445"/>
      <c r="D4" s="3734" t="s">
        <v>333</v>
      </c>
      <c r="E4" s="3735"/>
      <c r="F4" s="3735"/>
      <c r="G4" s="3735"/>
      <c r="H4" s="3735"/>
      <c r="I4" s="3734" t="s">
        <v>1834</v>
      </c>
      <c r="J4" s="3735"/>
      <c r="K4" s="3735"/>
      <c r="L4" s="3735"/>
      <c r="M4" s="4424"/>
    </row>
    <row r="5" spans="1:16" ht="18.95" customHeight="1">
      <c r="A5" s="3446"/>
      <c r="B5" s="3304"/>
      <c r="C5" s="3305"/>
      <c r="D5" s="1389" t="s">
        <v>1239</v>
      </c>
      <c r="E5" s="1509" t="s">
        <v>3069</v>
      </c>
      <c r="F5" s="1510" t="s">
        <v>3070</v>
      </c>
      <c r="G5" s="1510" t="s">
        <v>3071</v>
      </c>
      <c r="H5" s="1511" t="s">
        <v>3073</v>
      </c>
      <c r="I5" s="1389" t="s">
        <v>1239</v>
      </c>
      <c r="J5" s="1509" t="s">
        <v>3949</v>
      </c>
      <c r="K5" s="1510" t="s">
        <v>3066</v>
      </c>
      <c r="L5" s="1510" t="s">
        <v>3067</v>
      </c>
      <c r="M5" s="1512" t="s">
        <v>3068</v>
      </c>
    </row>
    <row r="6" spans="1:16" ht="18.95" customHeight="1">
      <c r="A6" s="1419"/>
      <c r="B6" s="273" t="s">
        <v>3056</v>
      </c>
      <c r="C6" s="273"/>
      <c r="D6" s="1396"/>
      <c r="E6" s="1397"/>
      <c r="F6" s="1398"/>
      <c r="G6" s="1398"/>
      <c r="H6" s="1513"/>
      <c r="I6" s="1451"/>
      <c r="J6" s="1397"/>
      <c r="K6" s="1398"/>
      <c r="L6" s="1398"/>
      <c r="M6" s="1399"/>
    </row>
    <row r="7" spans="1:16" s="43" customFormat="1" ht="18.95" customHeight="1">
      <c r="A7" s="1402"/>
      <c r="B7" s="1403" t="s">
        <v>2828</v>
      </c>
      <c r="C7" s="1403"/>
      <c r="D7" s="1456">
        <f t="shared" ref="D7:M7" si="0">D8+D9</f>
        <v>26</v>
      </c>
      <c r="E7" s="1514">
        <f t="shared" si="0"/>
        <v>8</v>
      </c>
      <c r="F7" s="1459">
        <f t="shared" si="0"/>
        <v>16</v>
      </c>
      <c r="G7" s="1459">
        <f t="shared" si="0"/>
        <v>2</v>
      </c>
      <c r="H7" s="1515">
        <f t="shared" si="0"/>
        <v>0</v>
      </c>
      <c r="I7" s="1456">
        <f t="shared" si="0"/>
        <v>26</v>
      </c>
      <c r="J7" s="1514">
        <f t="shared" si="0"/>
        <v>13</v>
      </c>
      <c r="K7" s="1459">
        <f t="shared" si="0"/>
        <v>10</v>
      </c>
      <c r="L7" s="1459">
        <f t="shared" si="0"/>
        <v>3</v>
      </c>
      <c r="M7" s="1516">
        <f t="shared" si="0"/>
        <v>0</v>
      </c>
      <c r="N7" s="1224"/>
      <c r="O7" s="1224"/>
      <c r="P7" s="1224"/>
    </row>
    <row r="8" spans="1:16" ht="18.95" customHeight="1">
      <c r="A8" s="1409"/>
      <c r="B8" s="274" t="s">
        <v>2087</v>
      </c>
      <c r="C8" s="274"/>
      <c r="D8" s="1451">
        <f t="shared" ref="D8:M8" si="1">D10+D11</f>
        <v>26</v>
      </c>
      <c r="E8" s="1517">
        <f t="shared" si="1"/>
        <v>8</v>
      </c>
      <c r="F8" s="1464">
        <f t="shared" si="1"/>
        <v>16</v>
      </c>
      <c r="G8" s="1464">
        <f t="shared" si="1"/>
        <v>2</v>
      </c>
      <c r="H8" s="1518">
        <f t="shared" si="1"/>
        <v>0</v>
      </c>
      <c r="I8" s="1451">
        <f t="shared" si="1"/>
        <v>26</v>
      </c>
      <c r="J8" s="1517">
        <f t="shared" si="1"/>
        <v>13</v>
      </c>
      <c r="K8" s="1464">
        <f t="shared" si="1"/>
        <v>10</v>
      </c>
      <c r="L8" s="1464">
        <f t="shared" si="1"/>
        <v>3</v>
      </c>
      <c r="M8" s="1519">
        <f t="shared" si="1"/>
        <v>0</v>
      </c>
    </row>
    <row r="9" spans="1:16" ht="18.95" customHeight="1">
      <c r="A9" s="1412"/>
      <c r="B9" s="278" t="s">
        <v>2089</v>
      </c>
      <c r="C9" s="278"/>
      <c r="D9" s="1451">
        <v>0</v>
      </c>
      <c r="E9" s="1517">
        <v>0</v>
      </c>
      <c r="F9" s="1464">
        <v>0</v>
      </c>
      <c r="G9" s="1464">
        <v>0</v>
      </c>
      <c r="H9" s="1518">
        <v>0</v>
      </c>
      <c r="I9" s="1451">
        <v>0</v>
      </c>
      <c r="J9" s="1517">
        <v>0</v>
      </c>
      <c r="K9" s="1464">
        <v>0</v>
      </c>
      <c r="L9" s="1464">
        <v>0</v>
      </c>
      <c r="M9" s="1519">
        <v>0</v>
      </c>
    </row>
    <row r="10" spans="1:16" ht="18.95" customHeight="1">
      <c r="A10" s="1409"/>
      <c r="B10" s="274" t="s">
        <v>2091</v>
      </c>
      <c r="C10" s="274"/>
      <c r="D10" s="1396">
        <f t="shared" ref="D10:D35" si="2">SUM(E10:H10)</f>
        <v>10</v>
      </c>
      <c r="E10" s="1397">
        <f>SUM(E12:E21)</f>
        <v>4</v>
      </c>
      <c r="F10" s="1398">
        <f>SUM(F12:F21)</f>
        <v>6</v>
      </c>
      <c r="G10" s="1398">
        <f>SUM(G12:G21)</f>
        <v>0</v>
      </c>
      <c r="H10" s="1513">
        <f>SUM(H12:H21)</f>
        <v>0</v>
      </c>
      <c r="I10" s="1396">
        <f t="shared" ref="I10:I35" si="3">SUM(J10:M10)</f>
        <v>10</v>
      </c>
      <c r="J10" s="1397">
        <f>SUM(J12:J21)</f>
        <v>6</v>
      </c>
      <c r="K10" s="1398">
        <f>SUM(K12:K21)</f>
        <v>3</v>
      </c>
      <c r="L10" s="1398">
        <f>SUM(L12:L21)</f>
        <v>1</v>
      </c>
      <c r="M10" s="1399">
        <f>SUM(M12:M21)</f>
        <v>0</v>
      </c>
    </row>
    <row r="11" spans="1:16" ht="18.95" customHeight="1">
      <c r="A11" s="1412"/>
      <c r="B11" s="278" t="s">
        <v>896</v>
      </c>
      <c r="C11" s="278"/>
      <c r="D11" s="1470">
        <f t="shared" si="2"/>
        <v>16</v>
      </c>
      <c r="E11" s="1520">
        <f>SUM(E22:E29)</f>
        <v>4</v>
      </c>
      <c r="F11" s="1473">
        <f>SUM(F22:F29)</f>
        <v>10</v>
      </c>
      <c r="G11" s="1473">
        <f>SUM(G22:G29)</f>
        <v>2</v>
      </c>
      <c r="H11" s="1521">
        <f>SUM(H22:H29)</f>
        <v>0</v>
      </c>
      <c r="I11" s="1470">
        <f t="shared" si="3"/>
        <v>16</v>
      </c>
      <c r="J11" s="1520">
        <f>SUM(J22:J29)</f>
        <v>7</v>
      </c>
      <c r="K11" s="1473">
        <f>SUM(K22:K29)</f>
        <v>7</v>
      </c>
      <c r="L11" s="1473">
        <f>SUM(L22:L29)</f>
        <v>2</v>
      </c>
      <c r="M11" s="1522">
        <f>SUM(M22:M29)</f>
        <v>0</v>
      </c>
    </row>
    <row r="12" spans="1:16" ht="18.95" customHeight="1">
      <c r="A12" s="1409"/>
      <c r="B12" s="274" t="s">
        <v>2093</v>
      </c>
      <c r="C12" s="274"/>
      <c r="D12" s="1451">
        <f t="shared" si="2"/>
        <v>0</v>
      </c>
      <c r="E12" s="1517">
        <v>0</v>
      </c>
      <c r="F12" s="1464">
        <v>0</v>
      </c>
      <c r="G12" s="1464">
        <v>0</v>
      </c>
      <c r="H12" s="1518">
        <v>0</v>
      </c>
      <c r="I12" s="1451">
        <f t="shared" si="3"/>
        <v>0</v>
      </c>
      <c r="J12" s="1517">
        <v>0</v>
      </c>
      <c r="K12" s="1464">
        <v>0</v>
      </c>
      <c r="L12" s="1464">
        <v>0</v>
      </c>
      <c r="M12" s="1519">
        <v>0</v>
      </c>
    </row>
    <row r="13" spans="1:16" ht="18.95" customHeight="1">
      <c r="A13" s="1409"/>
      <c r="B13" s="274" t="s">
        <v>867</v>
      </c>
      <c r="C13" s="274"/>
      <c r="D13" s="1451">
        <f t="shared" si="2"/>
        <v>2</v>
      </c>
      <c r="E13" s="1517">
        <v>1</v>
      </c>
      <c r="F13" s="1464">
        <v>1</v>
      </c>
      <c r="G13" s="1464">
        <v>0</v>
      </c>
      <c r="H13" s="1518">
        <v>0</v>
      </c>
      <c r="I13" s="1451">
        <f t="shared" si="3"/>
        <v>2</v>
      </c>
      <c r="J13" s="1517">
        <v>1</v>
      </c>
      <c r="K13" s="1464">
        <v>1</v>
      </c>
      <c r="L13" s="1464">
        <v>0</v>
      </c>
      <c r="M13" s="1519">
        <v>0</v>
      </c>
    </row>
    <row r="14" spans="1:16" ht="18.95" customHeight="1">
      <c r="A14" s="1409"/>
      <c r="B14" s="274" t="s">
        <v>2095</v>
      </c>
      <c r="C14" s="274"/>
      <c r="D14" s="1451">
        <f t="shared" si="2"/>
        <v>0</v>
      </c>
      <c r="E14" s="1517">
        <v>0</v>
      </c>
      <c r="F14" s="1464">
        <v>0</v>
      </c>
      <c r="G14" s="1464">
        <v>0</v>
      </c>
      <c r="H14" s="1518">
        <v>0</v>
      </c>
      <c r="I14" s="1451">
        <f t="shared" si="3"/>
        <v>0</v>
      </c>
      <c r="J14" s="1517">
        <v>0</v>
      </c>
      <c r="K14" s="1464">
        <v>0</v>
      </c>
      <c r="L14" s="1464">
        <v>0</v>
      </c>
      <c r="M14" s="1519">
        <v>0</v>
      </c>
    </row>
    <row r="15" spans="1:16" ht="18.95" customHeight="1">
      <c r="A15" s="1409"/>
      <c r="B15" s="274" t="s">
        <v>456</v>
      </c>
      <c r="C15" s="274"/>
      <c r="D15" s="1451">
        <f t="shared" si="2"/>
        <v>0</v>
      </c>
      <c r="E15" s="1517">
        <v>0</v>
      </c>
      <c r="F15" s="1464">
        <v>0</v>
      </c>
      <c r="G15" s="1464">
        <v>0</v>
      </c>
      <c r="H15" s="1518">
        <v>0</v>
      </c>
      <c r="I15" s="1451">
        <f t="shared" si="3"/>
        <v>0</v>
      </c>
      <c r="J15" s="1517">
        <v>0</v>
      </c>
      <c r="K15" s="1464">
        <v>0</v>
      </c>
      <c r="L15" s="1464">
        <v>0</v>
      </c>
      <c r="M15" s="1519">
        <v>0</v>
      </c>
    </row>
    <row r="16" spans="1:16" ht="18.95" customHeight="1">
      <c r="A16" s="1409"/>
      <c r="B16" s="274" t="s">
        <v>2951</v>
      </c>
      <c r="C16" s="274"/>
      <c r="D16" s="1451">
        <f t="shared" si="2"/>
        <v>1</v>
      </c>
      <c r="E16" s="1517">
        <v>0</v>
      </c>
      <c r="F16" s="1464">
        <v>1</v>
      </c>
      <c r="G16" s="1464">
        <v>0</v>
      </c>
      <c r="H16" s="1518">
        <v>0</v>
      </c>
      <c r="I16" s="1451">
        <f t="shared" si="3"/>
        <v>1</v>
      </c>
      <c r="J16" s="1517">
        <v>1</v>
      </c>
      <c r="K16" s="1464">
        <v>0</v>
      </c>
      <c r="L16" s="1464">
        <v>0</v>
      </c>
      <c r="M16" s="1519">
        <v>0</v>
      </c>
    </row>
    <row r="17" spans="1:13" ht="18.95" customHeight="1">
      <c r="A17" s="1409"/>
      <c r="B17" s="274" t="s">
        <v>2954</v>
      </c>
      <c r="C17" s="274"/>
      <c r="D17" s="1451">
        <f t="shared" si="2"/>
        <v>2</v>
      </c>
      <c r="E17" s="1517">
        <v>1</v>
      </c>
      <c r="F17" s="1464">
        <v>1</v>
      </c>
      <c r="G17" s="1464">
        <v>0</v>
      </c>
      <c r="H17" s="1518">
        <v>0</v>
      </c>
      <c r="I17" s="1451">
        <f t="shared" si="3"/>
        <v>2</v>
      </c>
      <c r="J17" s="1517">
        <v>2</v>
      </c>
      <c r="K17" s="1464">
        <v>0</v>
      </c>
      <c r="L17" s="1464">
        <v>0</v>
      </c>
      <c r="M17" s="1519">
        <v>0</v>
      </c>
    </row>
    <row r="18" spans="1:13" ht="18.95" customHeight="1">
      <c r="A18" s="1409"/>
      <c r="B18" s="274" t="s">
        <v>2714</v>
      </c>
      <c r="C18" s="274"/>
      <c r="D18" s="1451">
        <f t="shared" si="2"/>
        <v>1</v>
      </c>
      <c r="E18" s="1517">
        <v>0</v>
      </c>
      <c r="F18" s="1464">
        <v>1</v>
      </c>
      <c r="G18" s="1464">
        <v>0</v>
      </c>
      <c r="H18" s="1518">
        <v>0</v>
      </c>
      <c r="I18" s="1451">
        <f t="shared" si="3"/>
        <v>1</v>
      </c>
      <c r="J18" s="1517">
        <v>0</v>
      </c>
      <c r="K18" s="1464">
        <v>1</v>
      </c>
      <c r="L18" s="1464">
        <v>0</v>
      </c>
      <c r="M18" s="1519">
        <v>0</v>
      </c>
    </row>
    <row r="19" spans="1:13" ht="18.95" customHeight="1">
      <c r="A19" s="1409"/>
      <c r="B19" s="274" t="s">
        <v>1203</v>
      </c>
      <c r="C19" s="274"/>
      <c r="D19" s="1451">
        <f t="shared" si="2"/>
        <v>3</v>
      </c>
      <c r="E19" s="1517">
        <v>2</v>
      </c>
      <c r="F19" s="1464">
        <v>1</v>
      </c>
      <c r="G19" s="1464">
        <v>0</v>
      </c>
      <c r="H19" s="1518">
        <v>0</v>
      </c>
      <c r="I19" s="1451">
        <f t="shared" si="3"/>
        <v>3</v>
      </c>
      <c r="J19" s="1517">
        <v>2</v>
      </c>
      <c r="K19" s="1464">
        <v>1</v>
      </c>
      <c r="L19" s="1464">
        <v>0</v>
      </c>
      <c r="M19" s="1519">
        <v>0</v>
      </c>
    </row>
    <row r="20" spans="1:13" ht="18.95" customHeight="1">
      <c r="A20" s="1409"/>
      <c r="B20" s="274" t="s">
        <v>1551</v>
      </c>
      <c r="C20" s="274"/>
      <c r="D20" s="1451">
        <f t="shared" si="2"/>
        <v>1</v>
      </c>
      <c r="E20" s="1517">
        <v>0</v>
      </c>
      <c r="F20" s="1464">
        <v>1</v>
      </c>
      <c r="G20" s="1464">
        <v>0</v>
      </c>
      <c r="H20" s="1518">
        <v>0</v>
      </c>
      <c r="I20" s="1451">
        <f t="shared" si="3"/>
        <v>1</v>
      </c>
      <c r="J20" s="1517">
        <v>0</v>
      </c>
      <c r="K20" s="1464">
        <v>0</v>
      </c>
      <c r="L20" s="1464">
        <v>1</v>
      </c>
      <c r="M20" s="1519">
        <v>0</v>
      </c>
    </row>
    <row r="21" spans="1:13" ht="18.95" customHeight="1">
      <c r="A21" s="1412"/>
      <c r="B21" s="278" t="s">
        <v>1624</v>
      </c>
      <c r="C21" s="278"/>
      <c r="D21" s="1451">
        <f t="shared" si="2"/>
        <v>0</v>
      </c>
      <c r="E21" s="1517">
        <v>0</v>
      </c>
      <c r="F21" s="1464">
        <v>0</v>
      </c>
      <c r="G21" s="1464">
        <v>0</v>
      </c>
      <c r="H21" s="1518">
        <v>0</v>
      </c>
      <c r="I21" s="1451">
        <f t="shared" si="3"/>
        <v>0</v>
      </c>
      <c r="J21" s="1517">
        <v>0</v>
      </c>
      <c r="K21" s="1464">
        <v>0</v>
      </c>
      <c r="L21" s="1464">
        <v>0</v>
      </c>
      <c r="M21" s="1519">
        <v>0</v>
      </c>
    </row>
    <row r="22" spans="1:13" ht="18.95" customHeight="1">
      <c r="A22" s="1409"/>
      <c r="B22" s="274" t="s">
        <v>322</v>
      </c>
      <c r="C22" s="274"/>
      <c r="D22" s="1396">
        <f t="shared" si="2"/>
        <v>2</v>
      </c>
      <c r="E22" s="1397">
        <v>1</v>
      </c>
      <c r="F22" s="1398">
        <v>1</v>
      </c>
      <c r="G22" s="1398">
        <v>0</v>
      </c>
      <c r="H22" s="1513">
        <v>0</v>
      </c>
      <c r="I22" s="1396">
        <f t="shared" si="3"/>
        <v>2</v>
      </c>
      <c r="J22" s="1397">
        <v>2</v>
      </c>
      <c r="K22" s="1398">
        <v>0</v>
      </c>
      <c r="L22" s="1398">
        <v>0</v>
      </c>
      <c r="M22" s="1399">
        <v>0</v>
      </c>
    </row>
    <row r="23" spans="1:13" ht="18.95" customHeight="1">
      <c r="A23" s="1409"/>
      <c r="B23" s="274" t="s">
        <v>1416</v>
      </c>
      <c r="C23" s="274"/>
      <c r="D23" s="1451">
        <f t="shared" si="2"/>
        <v>3</v>
      </c>
      <c r="E23" s="1517">
        <v>1</v>
      </c>
      <c r="F23" s="1464">
        <v>2</v>
      </c>
      <c r="G23" s="1464">
        <v>0</v>
      </c>
      <c r="H23" s="1518">
        <v>0</v>
      </c>
      <c r="I23" s="1451">
        <f t="shared" si="3"/>
        <v>3</v>
      </c>
      <c r="J23" s="1517">
        <v>1</v>
      </c>
      <c r="K23" s="1464">
        <v>2</v>
      </c>
      <c r="L23" s="1464">
        <v>0</v>
      </c>
      <c r="M23" s="1519">
        <v>0</v>
      </c>
    </row>
    <row r="24" spans="1:13" ht="18.95" customHeight="1">
      <c r="A24" s="1409"/>
      <c r="B24" s="274" t="s">
        <v>1025</v>
      </c>
      <c r="C24" s="274"/>
      <c r="D24" s="1451">
        <f t="shared" si="2"/>
        <v>0</v>
      </c>
      <c r="E24" s="1517">
        <v>0</v>
      </c>
      <c r="F24" s="1464">
        <v>0</v>
      </c>
      <c r="G24" s="1464">
        <v>0</v>
      </c>
      <c r="H24" s="1518">
        <v>0</v>
      </c>
      <c r="I24" s="1451">
        <f t="shared" si="3"/>
        <v>0</v>
      </c>
      <c r="J24" s="1517">
        <v>0</v>
      </c>
      <c r="K24" s="1464">
        <v>0</v>
      </c>
      <c r="L24" s="1464">
        <v>0</v>
      </c>
      <c r="M24" s="1519">
        <v>0</v>
      </c>
    </row>
    <row r="25" spans="1:13" ht="18.95" customHeight="1">
      <c r="A25" s="1409"/>
      <c r="B25" s="274" t="s">
        <v>1395</v>
      </c>
      <c r="C25" s="274"/>
      <c r="D25" s="1451">
        <f t="shared" si="2"/>
        <v>0</v>
      </c>
      <c r="E25" s="1517">
        <v>0</v>
      </c>
      <c r="F25" s="1464">
        <v>0</v>
      </c>
      <c r="G25" s="1464">
        <v>0</v>
      </c>
      <c r="H25" s="1518">
        <v>0</v>
      </c>
      <c r="I25" s="1451">
        <f t="shared" si="3"/>
        <v>0</v>
      </c>
      <c r="J25" s="1517">
        <v>0</v>
      </c>
      <c r="K25" s="1464">
        <v>0</v>
      </c>
      <c r="L25" s="1464">
        <v>0</v>
      </c>
      <c r="M25" s="1519">
        <v>0</v>
      </c>
    </row>
    <row r="26" spans="1:13" ht="18.95" customHeight="1">
      <c r="A26" s="1409"/>
      <c r="B26" s="274" t="s">
        <v>1579</v>
      </c>
      <c r="C26" s="274"/>
      <c r="D26" s="1451">
        <f t="shared" si="2"/>
        <v>1</v>
      </c>
      <c r="E26" s="1517">
        <v>0</v>
      </c>
      <c r="F26" s="2851">
        <v>0</v>
      </c>
      <c r="G26" s="2851">
        <v>1</v>
      </c>
      <c r="H26" s="1518">
        <v>0</v>
      </c>
      <c r="I26" s="1451">
        <f t="shared" si="3"/>
        <v>1</v>
      </c>
      <c r="J26" s="1517">
        <v>0</v>
      </c>
      <c r="K26" s="1464">
        <v>1</v>
      </c>
      <c r="L26" s="1464">
        <v>0</v>
      </c>
      <c r="M26" s="1519">
        <v>0</v>
      </c>
    </row>
    <row r="27" spans="1:13" ht="18.95" customHeight="1">
      <c r="A27" s="1409"/>
      <c r="B27" s="274" t="s">
        <v>2955</v>
      </c>
      <c r="C27" s="274"/>
      <c r="D27" s="1451">
        <f t="shared" si="2"/>
        <v>5</v>
      </c>
      <c r="E27" s="1517">
        <v>0</v>
      </c>
      <c r="F27" s="2851">
        <v>4</v>
      </c>
      <c r="G27" s="2851">
        <v>1</v>
      </c>
      <c r="H27" s="1518">
        <v>0</v>
      </c>
      <c r="I27" s="1451">
        <f t="shared" si="3"/>
        <v>5</v>
      </c>
      <c r="J27" s="1517">
        <v>0</v>
      </c>
      <c r="K27" s="1464">
        <v>4</v>
      </c>
      <c r="L27" s="1464">
        <v>1</v>
      </c>
      <c r="M27" s="1519">
        <v>0</v>
      </c>
    </row>
    <row r="28" spans="1:13" ht="18.95" customHeight="1">
      <c r="A28" s="1409"/>
      <c r="B28" s="274" t="s">
        <v>2956</v>
      </c>
      <c r="C28" s="274"/>
      <c r="D28" s="1451">
        <f t="shared" si="2"/>
        <v>5</v>
      </c>
      <c r="E28" s="1517">
        <v>2</v>
      </c>
      <c r="F28" s="2851">
        <v>3</v>
      </c>
      <c r="G28" s="2851">
        <v>0</v>
      </c>
      <c r="H28" s="1518">
        <v>0</v>
      </c>
      <c r="I28" s="1451">
        <f t="shared" si="3"/>
        <v>5</v>
      </c>
      <c r="J28" s="1517">
        <v>4</v>
      </c>
      <c r="K28" s="1464">
        <v>0</v>
      </c>
      <c r="L28" s="1464">
        <v>1</v>
      </c>
      <c r="M28" s="1519">
        <v>0</v>
      </c>
    </row>
    <row r="29" spans="1:13" ht="18.95" customHeight="1">
      <c r="A29" s="1412"/>
      <c r="B29" s="278" t="s">
        <v>2957</v>
      </c>
      <c r="C29" s="278"/>
      <c r="D29" s="1470">
        <f t="shared" si="2"/>
        <v>0</v>
      </c>
      <c r="E29" s="1520">
        <v>0</v>
      </c>
      <c r="F29" s="2852">
        <v>0</v>
      </c>
      <c r="G29" s="2852">
        <v>0</v>
      </c>
      <c r="H29" s="1521">
        <v>0</v>
      </c>
      <c r="I29" s="1470">
        <f t="shared" si="3"/>
        <v>0</v>
      </c>
      <c r="J29" s="1520">
        <v>0</v>
      </c>
      <c r="K29" s="1473">
        <v>0</v>
      </c>
      <c r="L29" s="1473">
        <v>0</v>
      </c>
      <c r="M29" s="1522">
        <v>0</v>
      </c>
    </row>
    <row r="30" spans="1:13" ht="18.95" customHeight="1">
      <c r="A30" s="3365" t="s">
        <v>1596</v>
      </c>
      <c r="B30" s="3962" t="s">
        <v>2959</v>
      </c>
      <c r="C30" s="3963"/>
      <c r="D30" s="1451">
        <f t="shared" si="2"/>
        <v>2</v>
      </c>
      <c r="E30" s="1517">
        <v>1</v>
      </c>
      <c r="F30" s="2851">
        <v>1</v>
      </c>
      <c r="G30" s="2851">
        <v>0</v>
      </c>
      <c r="H30" s="1518">
        <v>0</v>
      </c>
      <c r="I30" s="1451">
        <f t="shared" si="3"/>
        <v>2</v>
      </c>
      <c r="J30" s="1517">
        <v>2</v>
      </c>
      <c r="K30" s="1464">
        <v>0</v>
      </c>
      <c r="L30" s="1464">
        <v>0</v>
      </c>
      <c r="M30" s="1519">
        <v>0</v>
      </c>
    </row>
    <row r="31" spans="1:13" ht="18.95" customHeight="1">
      <c r="A31" s="3366"/>
      <c r="B31" s="4242" t="s">
        <v>2960</v>
      </c>
      <c r="C31" s="3444"/>
      <c r="D31" s="1451">
        <f t="shared" si="2"/>
        <v>6</v>
      </c>
      <c r="E31" s="1517">
        <v>1</v>
      </c>
      <c r="F31" s="2851">
        <v>4</v>
      </c>
      <c r="G31" s="2851">
        <v>1</v>
      </c>
      <c r="H31" s="1518">
        <v>0</v>
      </c>
      <c r="I31" s="1451">
        <f t="shared" si="3"/>
        <v>6</v>
      </c>
      <c r="J31" s="1517">
        <v>2</v>
      </c>
      <c r="K31" s="1464">
        <v>3</v>
      </c>
      <c r="L31" s="1464">
        <v>1</v>
      </c>
      <c r="M31" s="1519">
        <v>0</v>
      </c>
    </row>
    <row r="32" spans="1:13" ht="18.95" customHeight="1">
      <c r="A32" s="3366"/>
      <c r="B32" s="4242" t="s">
        <v>2962</v>
      </c>
      <c r="C32" s="3444"/>
      <c r="D32" s="1451">
        <f t="shared" si="2"/>
        <v>2</v>
      </c>
      <c r="E32" s="1517">
        <v>1</v>
      </c>
      <c r="F32" s="2851">
        <v>1</v>
      </c>
      <c r="G32" s="2851">
        <v>0</v>
      </c>
      <c r="H32" s="1518">
        <v>0</v>
      </c>
      <c r="I32" s="1451">
        <f t="shared" si="3"/>
        <v>2</v>
      </c>
      <c r="J32" s="1517">
        <v>1</v>
      </c>
      <c r="K32" s="1464">
        <v>1</v>
      </c>
      <c r="L32" s="1464">
        <v>0</v>
      </c>
      <c r="M32" s="1519">
        <v>0</v>
      </c>
    </row>
    <row r="33" spans="1:13" ht="18.95" customHeight="1">
      <c r="A33" s="3366"/>
      <c r="B33" s="4242" t="s">
        <v>2964</v>
      </c>
      <c r="C33" s="3444"/>
      <c r="D33" s="1451">
        <f t="shared" si="2"/>
        <v>8</v>
      </c>
      <c r="E33" s="1517">
        <v>1</v>
      </c>
      <c r="F33" s="2851">
        <v>6</v>
      </c>
      <c r="G33" s="2851">
        <v>1</v>
      </c>
      <c r="H33" s="1518">
        <v>0</v>
      </c>
      <c r="I33" s="1451">
        <f>SUM(J33:M33)</f>
        <v>8</v>
      </c>
      <c r="J33" s="1517">
        <v>2</v>
      </c>
      <c r="K33" s="1464">
        <v>5</v>
      </c>
      <c r="L33" s="1464">
        <v>1</v>
      </c>
      <c r="M33" s="1519">
        <v>0</v>
      </c>
    </row>
    <row r="34" spans="1:13" ht="18.95" customHeight="1">
      <c r="A34" s="3366"/>
      <c r="B34" s="4242" t="s">
        <v>2965</v>
      </c>
      <c r="C34" s="3444"/>
      <c r="D34" s="1451">
        <f t="shared" si="2"/>
        <v>8</v>
      </c>
      <c r="E34" s="1517">
        <v>4</v>
      </c>
      <c r="F34" s="1464">
        <v>4</v>
      </c>
      <c r="G34" s="1464">
        <v>0</v>
      </c>
      <c r="H34" s="1518">
        <v>0</v>
      </c>
      <c r="I34" s="1451">
        <f t="shared" si="3"/>
        <v>8</v>
      </c>
      <c r="J34" s="1517">
        <v>6</v>
      </c>
      <c r="K34" s="1464">
        <v>1</v>
      </c>
      <c r="L34" s="1464">
        <v>1</v>
      </c>
      <c r="M34" s="1519">
        <v>0</v>
      </c>
    </row>
    <row r="35" spans="1:13" ht="18.95" customHeight="1">
      <c r="A35" s="3403"/>
      <c r="B35" s="4229" t="s">
        <v>1610</v>
      </c>
      <c r="C35" s="4234"/>
      <c r="D35" s="1477">
        <f t="shared" si="2"/>
        <v>0</v>
      </c>
      <c r="E35" s="1523">
        <v>0</v>
      </c>
      <c r="F35" s="1480">
        <v>0</v>
      </c>
      <c r="G35" s="1480">
        <v>0</v>
      </c>
      <c r="H35" s="1524">
        <v>0</v>
      </c>
      <c r="I35" s="1477">
        <f t="shared" si="3"/>
        <v>0</v>
      </c>
      <c r="J35" s="1523">
        <v>0</v>
      </c>
      <c r="K35" s="1480">
        <v>0</v>
      </c>
      <c r="L35" s="1480">
        <v>0</v>
      </c>
      <c r="M35" s="1525">
        <v>0</v>
      </c>
    </row>
    <row r="36" spans="1:13" ht="18.95" customHeight="1">
      <c r="A36" s="1419"/>
      <c r="B36" s="273" t="s">
        <v>3059</v>
      </c>
      <c r="C36" s="273"/>
      <c r="D36" s="1451"/>
      <c r="E36" s="1517"/>
      <c r="F36" s="1464"/>
      <c r="G36" s="1464"/>
      <c r="H36" s="1518"/>
      <c r="I36" s="1451"/>
      <c r="J36" s="1517"/>
      <c r="K36" s="1464"/>
      <c r="L36" s="1464"/>
      <c r="M36" s="1519"/>
    </row>
    <row r="37" spans="1:13" ht="18.95" customHeight="1">
      <c r="A37" s="1402"/>
      <c r="B37" s="1403" t="s">
        <v>2828</v>
      </c>
      <c r="C37" s="1403"/>
      <c r="D37" s="1456">
        <f t="shared" ref="D37:M37" si="4">D38+D39</f>
        <v>23</v>
      </c>
      <c r="E37" s="1514">
        <f t="shared" si="4"/>
        <v>23</v>
      </c>
      <c r="F37" s="1459">
        <f t="shared" si="4"/>
        <v>0</v>
      </c>
      <c r="G37" s="1459">
        <f t="shared" si="4"/>
        <v>0</v>
      </c>
      <c r="H37" s="1515">
        <f t="shared" si="4"/>
        <v>0</v>
      </c>
      <c r="I37" s="1456">
        <f t="shared" si="4"/>
        <v>23</v>
      </c>
      <c r="J37" s="1514">
        <f t="shared" si="4"/>
        <v>16</v>
      </c>
      <c r="K37" s="1459">
        <f t="shared" si="4"/>
        <v>6</v>
      </c>
      <c r="L37" s="1459">
        <f t="shared" si="4"/>
        <v>1</v>
      </c>
      <c r="M37" s="1516">
        <f t="shared" si="4"/>
        <v>0</v>
      </c>
    </row>
    <row r="38" spans="1:13" ht="18.95" customHeight="1">
      <c r="A38" s="1409"/>
      <c r="B38" s="274" t="s">
        <v>2087</v>
      </c>
      <c r="C38" s="274"/>
      <c r="D38" s="1451">
        <f t="shared" ref="D38:M38" si="5">SUM(D40:D42)</f>
        <v>23</v>
      </c>
      <c r="E38" s="1517">
        <f t="shared" si="5"/>
        <v>23</v>
      </c>
      <c r="F38" s="1464">
        <f t="shared" si="5"/>
        <v>0</v>
      </c>
      <c r="G38" s="1464">
        <f t="shared" si="5"/>
        <v>0</v>
      </c>
      <c r="H38" s="1518">
        <f t="shared" si="5"/>
        <v>0</v>
      </c>
      <c r="I38" s="1451">
        <f t="shared" si="5"/>
        <v>23</v>
      </c>
      <c r="J38" s="1517">
        <f t="shared" si="5"/>
        <v>16</v>
      </c>
      <c r="K38" s="1464">
        <f t="shared" si="5"/>
        <v>6</v>
      </c>
      <c r="L38" s="1464">
        <f t="shared" si="5"/>
        <v>1</v>
      </c>
      <c r="M38" s="1519">
        <f t="shared" si="5"/>
        <v>0</v>
      </c>
    </row>
    <row r="39" spans="1:13" ht="18.95" customHeight="1">
      <c r="A39" s="1412"/>
      <c r="B39" s="278" t="s">
        <v>2089</v>
      </c>
      <c r="C39" s="278"/>
      <c r="D39" s="1451">
        <v>0</v>
      </c>
      <c r="E39" s="1517">
        <v>0</v>
      </c>
      <c r="F39" s="1464">
        <v>0</v>
      </c>
      <c r="G39" s="1464">
        <v>0</v>
      </c>
      <c r="H39" s="1518">
        <v>0</v>
      </c>
      <c r="I39" s="1451">
        <v>0</v>
      </c>
      <c r="J39" s="1517">
        <v>0</v>
      </c>
      <c r="K39" s="1464">
        <v>0</v>
      </c>
      <c r="L39" s="1464">
        <v>0</v>
      </c>
      <c r="M39" s="1519">
        <v>0</v>
      </c>
    </row>
    <row r="40" spans="1:13" ht="18.95" customHeight="1">
      <c r="A40" s="1409"/>
      <c r="B40" s="274" t="s">
        <v>1196</v>
      </c>
      <c r="C40" s="274"/>
      <c r="D40" s="1396">
        <f t="shared" ref="D40:D66" si="6">SUM(E40:H40)</f>
        <v>0</v>
      </c>
      <c r="E40" s="1397">
        <v>0</v>
      </c>
      <c r="F40" s="1398">
        <v>0</v>
      </c>
      <c r="G40" s="1398">
        <v>0</v>
      </c>
      <c r="H40" s="1513">
        <v>0</v>
      </c>
      <c r="I40" s="1396">
        <f t="shared" ref="I40:I66" si="7">SUM(J40:M40)</f>
        <v>0</v>
      </c>
      <c r="J40" s="1397">
        <v>0</v>
      </c>
      <c r="K40" s="1398">
        <v>0</v>
      </c>
      <c r="L40" s="1398">
        <v>0</v>
      </c>
      <c r="M40" s="1399">
        <v>0</v>
      </c>
    </row>
    <row r="41" spans="1:13" ht="18.95" customHeight="1">
      <c r="A41" s="1409"/>
      <c r="B41" s="274" t="s">
        <v>2091</v>
      </c>
      <c r="C41" s="274"/>
      <c r="D41" s="1451">
        <f t="shared" si="6"/>
        <v>10</v>
      </c>
      <c r="E41" s="1517">
        <f>SUM(E43:E52)</f>
        <v>10</v>
      </c>
      <c r="F41" s="1464">
        <f>SUM(F43:F52)</f>
        <v>0</v>
      </c>
      <c r="G41" s="1464">
        <f>SUM(G43:G52)</f>
        <v>0</v>
      </c>
      <c r="H41" s="1518">
        <f>SUM(H43:H52)</f>
        <v>0</v>
      </c>
      <c r="I41" s="1451">
        <f t="shared" si="7"/>
        <v>10</v>
      </c>
      <c r="J41" s="1517">
        <f>SUM(J43:J52)</f>
        <v>8</v>
      </c>
      <c r="K41" s="1464">
        <f>SUM(K43:K52)</f>
        <v>2</v>
      </c>
      <c r="L41" s="1464">
        <f>SUM(L43:L52)</f>
        <v>0</v>
      </c>
      <c r="M41" s="1519">
        <f>SUM(M43:M52)</f>
        <v>0</v>
      </c>
    </row>
    <row r="42" spans="1:13" ht="18.95" customHeight="1">
      <c r="A42" s="1412"/>
      <c r="B42" s="278" t="s">
        <v>896</v>
      </c>
      <c r="C42" s="278"/>
      <c r="D42" s="1470">
        <f t="shared" si="6"/>
        <v>13</v>
      </c>
      <c r="E42" s="1520">
        <f>SUM(E53:E60)</f>
        <v>13</v>
      </c>
      <c r="F42" s="1473">
        <f>SUM(F53:F60)</f>
        <v>0</v>
      </c>
      <c r="G42" s="1473">
        <f>SUM(G53:G60)</f>
        <v>0</v>
      </c>
      <c r="H42" s="1521">
        <f>SUM(H53:H60)</f>
        <v>0</v>
      </c>
      <c r="I42" s="1470">
        <f t="shared" si="7"/>
        <v>13</v>
      </c>
      <c r="J42" s="1520">
        <f>SUM(J53:J60)</f>
        <v>8</v>
      </c>
      <c r="K42" s="1473">
        <f>SUM(K53:K60)</f>
        <v>4</v>
      </c>
      <c r="L42" s="1473">
        <f>SUM(L53:L60)</f>
        <v>1</v>
      </c>
      <c r="M42" s="1522">
        <f>SUM(M53:M60)</f>
        <v>0</v>
      </c>
    </row>
    <row r="43" spans="1:13" ht="18.95" customHeight="1">
      <c r="A43" s="1409"/>
      <c r="B43" s="274" t="s">
        <v>2093</v>
      </c>
      <c r="C43" s="274"/>
      <c r="D43" s="1451">
        <f t="shared" si="6"/>
        <v>0</v>
      </c>
      <c r="E43" s="1517">
        <v>0</v>
      </c>
      <c r="F43" s="1464">
        <v>0</v>
      </c>
      <c r="G43" s="1464">
        <v>0</v>
      </c>
      <c r="H43" s="1518">
        <v>0</v>
      </c>
      <c r="I43" s="1451">
        <f t="shared" si="7"/>
        <v>0</v>
      </c>
      <c r="J43" s="1517">
        <v>0</v>
      </c>
      <c r="K43" s="1464">
        <v>0</v>
      </c>
      <c r="L43" s="1464">
        <v>0</v>
      </c>
      <c r="M43" s="1519">
        <v>0</v>
      </c>
    </row>
    <row r="44" spans="1:13" ht="18.95" customHeight="1">
      <c r="A44" s="1409"/>
      <c r="B44" s="274" t="s">
        <v>867</v>
      </c>
      <c r="C44" s="274"/>
      <c r="D44" s="1451">
        <f t="shared" si="6"/>
        <v>2</v>
      </c>
      <c r="E44" s="1517">
        <v>2</v>
      </c>
      <c r="F44" s="1464">
        <v>0</v>
      </c>
      <c r="G44" s="1464">
        <v>0</v>
      </c>
      <c r="H44" s="1518">
        <v>0</v>
      </c>
      <c r="I44" s="1451">
        <f t="shared" si="7"/>
        <v>2</v>
      </c>
      <c r="J44" s="1517">
        <v>2</v>
      </c>
      <c r="K44" s="1464">
        <v>0</v>
      </c>
      <c r="L44" s="1464">
        <v>0</v>
      </c>
      <c r="M44" s="1519">
        <v>0</v>
      </c>
    </row>
    <row r="45" spans="1:13" ht="18.95" customHeight="1">
      <c r="A45" s="1409"/>
      <c r="B45" s="274" t="s">
        <v>2095</v>
      </c>
      <c r="C45" s="274"/>
      <c r="D45" s="1451">
        <f t="shared" si="6"/>
        <v>0</v>
      </c>
      <c r="E45" s="1517">
        <v>0</v>
      </c>
      <c r="F45" s="1464">
        <v>0</v>
      </c>
      <c r="G45" s="1464">
        <v>0</v>
      </c>
      <c r="H45" s="1518">
        <v>0</v>
      </c>
      <c r="I45" s="1451">
        <f t="shared" si="7"/>
        <v>0</v>
      </c>
      <c r="J45" s="1517">
        <v>0</v>
      </c>
      <c r="K45" s="1464">
        <v>0</v>
      </c>
      <c r="L45" s="1464">
        <v>0</v>
      </c>
      <c r="M45" s="1519">
        <v>0</v>
      </c>
    </row>
    <row r="46" spans="1:13" ht="18.95" customHeight="1">
      <c r="A46" s="1409"/>
      <c r="B46" s="274" t="s">
        <v>456</v>
      </c>
      <c r="C46" s="274"/>
      <c r="D46" s="1451">
        <f t="shared" si="6"/>
        <v>0</v>
      </c>
      <c r="E46" s="1517">
        <v>0</v>
      </c>
      <c r="F46" s="1464">
        <v>0</v>
      </c>
      <c r="G46" s="1464">
        <v>0</v>
      </c>
      <c r="H46" s="1518">
        <v>0</v>
      </c>
      <c r="I46" s="1451">
        <f t="shared" si="7"/>
        <v>0</v>
      </c>
      <c r="J46" s="1517">
        <v>0</v>
      </c>
      <c r="K46" s="1464">
        <v>0</v>
      </c>
      <c r="L46" s="1464">
        <v>0</v>
      </c>
      <c r="M46" s="1519">
        <v>0</v>
      </c>
    </row>
    <row r="47" spans="1:13" ht="18.95" customHeight="1">
      <c r="A47" s="1409"/>
      <c r="B47" s="274" t="s">
        <v>2951</v>
      </c>
      <c r="C47" s="274"/>
      <c r="D47" s="1451">
        <f t="shared" si="6"/>
        <v>1</v>
      </c>
      <c r="E47" s="1517">
        <v>1</v>
      </c>
      <c r="F47" s="1464">
        <v>0</v>
      </c>
      <c r="G47" s="1464">
        <v>0</v>
      </c>
      <c r="H47" s="1518">
        <v>0</v>
      </c>
      <c r="I47" s="1451">
        <f t="shared" si="7"/>
        <v>1</v>
      </c>
      <c r="J47" s="1517">
        <v>1</v>
      </c>
      <c r="K47" s="1464">
        <v>0</v>
      </c>
      <c r="L47" s="1464">
        <v>0</v>
      </c>
      <c r="M47" s="1519">
        <v>0</v>
      </c>
    </row>
    <row r="48" spans="1:13" ht="18.95" customHeight="1">
      <c r="A48" s="1409"/>
      <c r="B48" s="274" t="s">
        <v>2954</v>
      </c>
      <c r="C48" s="274"/>
      <c r="D48" s="1451">
        <f t="shared" si="6"/>
        <v>2</v>
      </c>
      <c r="E48" s="1517">
        <v>2</v>
      </c>
      <c r="F48" s="1464">
        <v>0</v>
      </c>
      <c r="G48" s="1464">
        <v>0</v>
      </c>
      <c r="H48" s="1518">
        <v>0</v>
      </c>
      <c r="I48" s="1451">
        <f t="shared" si="7"/>
        <v>2</v>
      </c>
      <c r="J48" s="1517">
        <v>2</v>
      </c>
      <c r="K48" s="1464">
        <v>0</v>
      </c>
      <c r="L48" s="1464">
        <v>0</v>
      </c>
      <c r="M48" s="1519">
        <v>0</v>
      </c>
    </row>
    <row r="49" spans="1:13" ht="18.95" customHeight="1">
      <c r="A49" s="1409"/>
      <c r="B49" s="274" t="s">
        <v>2714</v>
      </c>
      <c r="C49" s="274"/>
      <c r="D49" s="1451">
        <f t="shared" si="6"/>
        <v>1</v>
      </c>
      <c r="E49" s="1517">
        <v>1</v>
      </c>
      <c r="F49" s="1464">
        <v>0</v>
      </c>
      <c r="G49" s="1464">
        <v>0</v>
      </c>
      <c r="H49" s="1518">
        <v>0</v>
      </c>
      <c r="I49" s="1451">
        <f t="shared" si="7"/>
        <v>1</v>
      </c>
      <c r="J49" s="1517">
        <v>1</v>
      </c>
      <c r="K49" s="1464">
        <v>0</v>
      </c>
      <c r="L49" s="1464">
        <v>0</v>
      </c>
      <c r="M49" s="1519">
        <v>0</v>
      </c>
    </row>
    <row r="50" spans="1:13" ht="18.95" customHeight="1">
      <c r="A50" s="1409"/>
      <c r="B50" s="274" t="s">
        <v>1203</v>
      </c>
      <c r="C50" s="274"/>
      <c r="D50" s="1451">
        <f t="shared" si="6"/>
        <v>3</v>
      </c>
      <c r="E50" s="1517">
        <v>3</v>
      </c>
      <c r="F50" s="1464">
        <v>0</v>
      </c>
      <c r="G50" s="1464">
        <v>0</v>
      </c>
      <c r="H50" s="1518">
        <v>0</v>
      </c>
      <c r="I50" s="1451">
        <f t="shared" si="7"/>
        <v>3</v>
      </c>
      <c r="J50" s="1517">
        <v>2</v>
      </c>
      <c r="K50" s="1464">
        <v>1</v>
      </c>
      <c r="L50" s="1464">
        <v>0</v>
      </c>
      <c r="M50" s="1519">
        <v>0</v>
      </c>
    </row>
    <row r="51" spans="1:13" ht="18.95" customHeight="1">
      <c r="A51" s="1409"/>
      <c r="B51" s="274" t="s">
        <v>1551</v>
      </c>
      <c r="C51" s="274"/>
      <c r="D51" s="1451">
        <f t="shared" si="6"/>
        <v>1</v>
      </c>
      <c r="E51" s="1517">
        <v>1</v>
      </c>
      <c r="F51" s="1464">
        <v>0</v>
      </c>
      <c r="G51" s="1464">
        <v>0</v>
      </c>
      <c r="H51" s="1518">
        <v>0</v>
      </c>
      <c r="I51" s="1451">
        <f t="shared" si="7"/>
        <v>1</v>
      </c>
      <c r="J51" s="1517">
        <v>0</v>
      </c>
      <c r="K51" s="1464">
        <v>1</v>
      </c>
      <c r="L51" s="1464">
        <v>0</v>
      </c>
      <c r="M51" s="1519">
        <v>0</v>
      </c>
    </row>
    <row r="52" spans="1:13" ht="18.95" customHeight="1">
      <c r="A52" s="1412"/>
      <c r="B52" s="278" t="s">
        <v>1624</v>
      </c>
      <c r="C52" s="278"/>
      <c r="D52" s="1451">
        <f t="shared" si="6"/>
        <v>0</v>
      </c>
      <c r="E52" s="1517">
        <v>0</v>
      </c>
      <c r="F52" s="1464">
        <v>0</v>
      </c>
      <c r="G52" s="1464">
        <v>0</v>
      </c>
      <c r="H52" s="1518">
        <v>0</v>
      </c>
      <c r="I52" s="1451">
        <f t="shared" si="7"/>
        <v>0</v>
      </c>
      <c r="J52" s="1517">
        <v>0</v>
      </c>
      <c r="K52" s="1464">
        <v>0</v>
      </c>
      <c r="L52" s="1464">
        <v>0</v>
      </c>
      <c r="M52" s="1519">
        <v>0</v>
      </c>
    </row>
    <row r="53" spans="1:13" ht="18.95" customHeight="1">
      <c r="A53" s="1409"/>
      <c r="B53" s="274" t="s">
        <v>322</v>
      </c>
      <c r="C53" s="274"/>
      <c r="D53" s="1396">
        <f t="shared" si="6"/>
        <v>2</v>
      </c>
      <c r="E53" s="1397">
        <v>2</v>
      </c>
      <c r="F53" s="1398">
        <v>0</v>
      </c>
      <c r="G53" s="1398">
        <v>0</v>
      </c>
      <c r="H53" s="1513">
        <v>0</v>
      </c>
      <c r="I53" s="1396">
        <f t="shared" si="7"/>
        <v>2</v>
      </c>
      <c r="J53" s="1397">
        <v>2</v>
      </c>
      <c r="K53" s="1398">
        <v>0</v>
      </c>
      <c r="L53" s="1398">
        <v>0</v>
      </c>
      <c r="M53" s="1399">
        <v>0</v>
      </c>
    </row>
    <row r="54" spans="1:13" ht="18.95" customHeight="1">
      <c r="A54" s="1409"/>
      <c r="B54" s="274" t="s">
        <v>1416</v>
      </c>
      <c r="C54" s="274"/>
      <c r="D54" s="1451">
        <f t="shared" si="6"/>
        <v>2</v>
      </c>
      <c r="E54" s="1517">
        <v>2</v>
      </c>
      <c r="F54" s="1464">
        <v>0</v>
      </c>
      <c r="G54" s="1464">
        <v>0</v>
      </c>
      <c r="H54" s="1518">
        <v>0</v>
      </c>
      <c r="I54" s="1451">
        <f t="shared" si="7"/>
        <v>2</v>
      </c>
      <c r="J54" s="1517">
        <v>1</v>
      </c>
      <c r="K54" s="1464">
        <v>1</v>
      </c>
      <c r="L54" s="1464">
        <v>0</v>
      </c>
      <c r="M54" s="1519">
        <v>0</v>
      </c>
    </row>
    <row r="55" spans="1:13" ht="18.95" customHeight="1">
      <c r="A55" s="1409"/>
      <c r="B55" s="274" t="s">
        <v>1025</v>
      </c>
      <c r="C55" s="274"/>
      <c r="D55" s="1451">
        <f t="shared" si="6"/>
        <v>0</v>
      </c>
      <c r="E55" s="1517">
        <v>0</v>
      </c>
      <c r="F55" s="1464">
        <v>0</v>
      </c>
      <c r="G55" s="1464">
        <v>0</v>
      </c>
      <c r="H55" s="1518">
        <v>0</v>
      </c>
      <c r="I55" s="1451">
        <f t="shared" si="7"/>
        <v>0</v>
      </c>
      <c r="J55" s="1517">
        <v>0</v>
      </c>
      <c r="K55" s="1464">
        <v>0</v>
      </c>
      <c r="L55" s="1464">
        <v>0</v>
      </c>
      <c r="M55" s="1519">
        <v>0</v>
      </c>
    </row>
    <row r="56" spans="1:13" ht="18.95" customHeight="1">
      <c r="A56" s="1409"/>
      <c r="B56" s="274" t="s">
        <v>1395</v>
      </c>
      <c r="C56" s="274"/>
      <c r="D56" s="1451">
        <f t="shared" si="6"/>
        <v>0</v>
      </c>
      <c r="E56" s="1517">
        <v>0</v>
      </c>
      <c r="F56" s="1464">
        <v>0</v>
      </c>
      <c r="G56" s="1464">
        <v>0</v>
      </c>
      <c r="H56" s="1518">
        <v>0</v>
      </c>
      <c r="I56" s="1451">
        <f t="shared" si="7"/>
        <v>0</v>
      </c>
      <c r="J56" s="1517">
        <v>0</v>
      </c>
      <c r="K56" s="1464">
        <v>0</v>
      </c>
      <c r="L56" s="1464">
        <v>0</v>
      </c>
      <c r="M56" s="1519">
        <v>0</v>
      </c>
    </row>
    <row r="57" spans="1:13" ht="18.95" customHeight="1">
      <c r="A57" s="1409"/>
      <c r="B57" s="274" t="s">
        <v>1579</v>
      </c>
      <c r="C57" s="274"/>
      <c r="D57" s="1451">
        <f t="shared" si="6"/>
        <v>1</v>
      </c>
      <c r="E57" s="1517">
        <v>1</v>
      </c>
      <c r="F57" s="1464">
        <v>0</v>
      </c>
      <c r="G57" s="1464">
        <v>0</v>
      </c>
      <c r="H57" s="1518">
        <v>0</v>
      </c>
      <c r="I57" s="1451">
        <f t="shared" si="7"/>
        <v>1</v>
      </c>
      <c r="J57" s="1517">
        <v>1</v>
      </c>
      <c r="K57" s="1464">
        <v>0</v>
      </c>
      <c r="L57" s="1464">
        <v>0</v>
      </c>
      <c r="M57" s="1519">
        <v>0</v>
      </c>
    </row>
    <row r="58" spans="1:13" ht="18.95" customHeight="1">
      <c r="A58" s="1409"/>
      <c r="B58" s="274" t="s">
        <v>2955</v>
      </c>
      <c r="C58" s="274"/>
      <c r="D58" s="1451">
        <f t="shared" si="6"/>
        <v>3</v>
      </c>
      <c r="E58" s="1517">
        <v>3</v>
      </c>
      <c r="F58" s="1464">
        <v>0</v>
      </c>
      <c r="G58" s="1464">
        <v>0</v>
      </c>
      <c r="H58" s="1518">
        <v>0</v>
      </c>
      <c r="I58" s="1451">
        <f t="shared" si="7"/>
        <v>3</v>
      </c>
      <c r="J58" s="1517">
        <v>0</v>
      </c>
      <c r="K58" s="1464">
        <v>3</v>
      </c>
      <c r="L58" s="1464">
        <v>0</v>
      </c>
      <c r="M58" s="1519">
        <v>0</v>
      </c>
    </row>
    <row r="59" spans="1:13" ht="18.95" customHeight="1">
      <c r="A59" s="1409"/>
      <c r="B59" s="274" t="s">
        <v>2956</v>
      </c>
      <c r="C59" s="274"/>
      <c r="D59" s="1451">
        <f t="shared" si="6"/>
        <v>4</v>
      </c>
      <c r="E59" s="1517">
        <v>4</v>
      </c>
      <c r="F59" s="1464">
        <v>0</v>
      </c>
      <c r="G59" s="1464">
        <v>0</v>
      </c>
      <c r="H59" s="1518">
        <v>0</v>
      </c>
      <c r="I59" s="1451">
        <f t="shared" si="7"/>
        <v>4</v>
      </c>
      <c r="J59" s="1517">
        <v>3</v>
      </c>
      <c r="K59" s="1464">
        <v>0</v>
      </c>
      <c r="L59" s="1464">
        <v>1</v>
      </c>
      <c r="M59" s="1519">
        <v>0</v>
      </c>
    </row>
    <row r="60" spans="1:13" ht="18.95" customHeight="1">
      <c r="A60" s="1412"/>
      <c r="B60" s="278" t="s">
        <v>2957</v>
      </c>
      <c r="C60" s="278"/>
      <c r="D60" s="1470">
        <f t="shared" si="6"/>
        <v>1</v>
      </c>
      <c r="E60" s="1520">
        <v>1</v>
      </c>
      <c r="F60" s="1473">
        <v>0</v>
      </c>
      <c r="G60" s="1473">
        <v>0</v>
      </c>
      <c r="H60" s="1521">
        <v>0</v>
      </c>
      <c r="I60" s="1470">
        <f t="shared" si="7"/>
        <v>1</v>
      </c>
      <c r="J60" s="1520">
        <v>1</v>
      </c>
      <c r="K60" s="1473">
        <v>0</v>
      </c>
      <c r="L60" s="1473">
        <v>0</v>
      </c>
      <c r="M60" s="1522">
        <v>0</v>
      </c>
    </row>
    <row r="61" spans="1:13" ht="18.95" customHeight="1">
      <c r="A61" s="3365" t="s">
        <v>1596</v>
      </c>
      <c r="B61" s="3962" t="s">
        <v>2959</v>
      </c>
      <c r="C61" s="3963"/>
      <c r="D61" s="1451">
        <f t="shared" si="6"/>
        <v>2</v>
      </c>
      <c r="E61" s="1517">
        <v>2</v>
      </c>
      <c r="F61" s="1464">
        <v>0</v>
      </c>
      <c r="G61" s="1464">
        <v>0</v>
      </c>
      <c r="H61" s="1518">
        <v>0</v>
      </c>
      <c r="I61" s="1451">
        <f t="shared" si="7"/>
        <v>2</v>
      </c>
      <c r="J61" s="1517">
        <v>2</v>
      </c>
      <c r="K61" s="1464">
        <v>0</v>
      </c>
      <c r="L61" s="1464">
        <v>0</v>
      </c>
      <c r="M61" s="1519">
        <v>0</v>
      </c>
    </row>
    <row r="62" spans="1:13" ht="18.95" customHeight="1">
      <c r="A62" s="3366"/>
      <c r="B62" s="4242" t="s">
        <v>2960</v>
      </c>
      <c r="C62" s="3444"/>
      <c r="D62" s="1451">
        <f t="shared" si="6"/>
        <v>5</v>
      </c>
      <c r="E62" s="1517">
        <v>5</v>
      </c>
      <c r="F62" s="1464">
        <v>0</v>
      </c>
      <c r="G62" s="1464">
        <v>0</v>
      </c>
      <c r="H62" s="1518">
        <v>0</v>
      </c>
      <c r="I62" s="1451">
        <f t="shared" si="7"/>
        <v>5</v>
      </c>
      <c r="J62" s="1517">
        <v>3</v>
      </c>
      <c r="K62" s="1464">
        <v>2</v>
      </c>
      <c r="L62" s="1464">
        <v>0</v>
      </c>
      <c r="M62" s="1519">
        <v>0</v>
      </c>
    </row>
    <row r="63" spans="1:13" ht="18.95" customHeight="1">
      <c r="A63" s="3366"/>
      <c r="B63" s="4242" t="s">
        <v>2962</v>
      </c>
      <c r="C63" s="3444"/>
      <c r="D63" s="1451">
        <f t="shared" si="6"/>
        <v>2</v>
      </c>
      <c r="E63" s="1517">
        <v>2</v>
      </c>
      <c r="F63" s="1464">
        <v>0</v>
      </c>
      <c r="G63" s="1464">
        <v>0</v>
      </c>
      <c r="H63" s="1518">
        <v>0</v>
      </c>
      <c r="I63" s="1451">
        <f t="shared" si="7"/>
        <v>2</v>
      </c>
      <c r="J63" s="1517">
        <v>2</v>
      </c>
      <c r="K63" s="1464">
        <v>0</v>
      </c>
      <c r="L63" s="1464">
        <v>0</v>
      </c>
      <c r="M63" s="1519">
        <v>0</v>
      </c>
    </row>
    <row r="64" spans="1:13" ht="18.95" customHeight="1">
      <c r="A64" s="3366"/>
      <c r="B64" s="4242" t="s">
        <v>2964</v>
      </c>
      <c r="C64" s="3444"/>
      <c r="D64" s="1451">
        <f t="shared" si="6"/>
        <v>6</v>
      </c>
      <c r="E64" s="1517">
        <v>6</v>
      </c>
      <c r="F64" s="1464">
        <v>0</v>
      </c>
      <c r="G64" s="1464">
        <v>0</v>
      </c>
      <c r="H64" s="1518">
        <v>0</v>
      </c>
      <c r="I64" s="1451">
        <f t="shared" si="7"/>
        <v>6</v>
      </c>
      <c r="J64" s="1517">
        <v>3</v>
      </c>
      <c r="K64" s="1464">
        <v>3</v>
      </c>
      <c r="L64" s="1464">
        <v>0</v>
      </c>
      <c r="M64" s="1519">
        <v>0</v>
      </c>
    </row>
    <row r="65" spans="1:13" ht="18.95" customHeight="1">
      <c r="A65" s="3366"/>
      <c r="B65" s="4242" t="s">
        <v>2965</v>
      </c>
      <c r="C65" s="3444"/>
      <c r="D65" s="1451">
        <f t="shared" si="6"/>
        <v>7</v>
      </c>
      <c r="E65" s="1517">
        <v>7</v>
      </c>
      <c r="F65" s="1464">
        <v>0</v>
      </c>
      <c r="G65" s="1464">
        <v>0</v>
      </c>
      <c r="H65" s="1518">
        <v>0</v>
      </c>
      <c r="I65" s="1451">
        <f t="shared" si="7"/>
        <v>7</v>
      </c>
      <c r="J65" s="1517">
        <v>5</v>
      </c>
      <c r="K65" s="1464">
        <v>1</v>
      </c>
      <c r="L65" s="1464">
        <v>1</v>
      </c>
      <c r="M65" s="1519">
        <v>0</v>
      </c>
    </row>
    <row r="66" spans="1:13" ht="18.95" customHeight="1">
      <c r="A66" s="3403"/>
      <c r="B66" s="4229" t="s">
        <v>1610</v>
      </c>
      <c r="C66" s="4234"/>
      <c r="D66" s="1477">
        <f t="shared" si="6"/>
        <v>1</v>
      </c>
      <c r="E66" s="1523">
        <v>1</v>
      </c>
      <c r="F66" s="1480">
        <v>0</v>
      </c>
      <c r="G66" s="1480">
        <v>0</v>
      </c>
      <c r="H66" s="1524">
        <v>0</v>
      </c>
      <c r="I66" s="1477">
        <f t="shared" si="7"/>
        <v>1</v>
      </c>
      <c r="J66" s="1523">
        <v>1</v>
      </c>
      <c r="K66" s="1480">
        <v>0</v>
      </c>
      <c r="L66" s="1480">
        <v>0</v>
      </c>
      <c r="M66" s="1525">
        <v>0</v>
      </c>
    </row>
  </sheetData>
  <mergeCells count="18">
    <mergeCell ref="A61:A66"/>
    <mergeCell ref="B61:C61"/>
    <mergeCell ref="B62:C62"/>
    <mergeCell ref="B63:C63"/>
    <mergeCell ref="B64:C64"/>
    <mergeCell ref="B65:C65"/>
    <mergeCell ref="B66:C66"/>
    <mergeCell ref="A3:C5"/>
    <mergeCell ref="D3:M3"/>
    <mergeCell ref="D4:H4"/>
    <mergeCell ref="I4:M4"/>
    <mergeCell ref="A30:A35"/>
    <mergeCell ref="B30:C30"/>
    <mergeCell ref="B31:C31"/>
    <mergeCell ref="B32:C32"/>
    <mergeCell ref="B33:C33"/>
    <mergeCell ref="B34:C34"/>
    <mergeCell ref="B35:C35"/>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alignWithMargins="0">
    <oddHeader>&amp;R&amp;12－市郡・事務所、小・中－</oddHeader>
    <oddFooter>&amp;C&amp;16 55</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F0"/>
  </sheetPr>
  <dimension ref="A1:S68"/>
  <sheetViews>
    <sheetView showGridLines="0" view="pageBreakPreview" zoomScale="90" zoomScaleNormal="100" zoomScaleSheetLayoutView="90" workbookViewId="0">
      <pane xSplit="3" ySplit="7" topLeftCell="D8" activePane="bottomRight" state="frozen"/>
      <selection pane="topRight" activeCell="D1" sqref="D1"/>
      <selection pane="bottomLeft" activeCell="A8" sqref="A8"/>
      <selection pane="bottomRight" activeCell="S73" sqref="S73"/>
    </sheetView>
  </sheetViews>
  <sheetFormatPr defaultColWidth="9" defaultRowHeight="13.5"/>
  <cols>
    <col min="1" max="1" width="3.625" style="246" customWidth="1"/>
    <col min="2" max="2" width="13.875" style="246" customWidth="1"/>
    <col min="3" max="3" width="3.625" style="246" customWidth="1"/>
    <col min="4" max="12" width="8.625" style="246" customWidth="1"/>
    <col min="13" max="16" width="9.125" style="246" customWidth="1"/>
    <col min="17" max="17" width="9" style="246" customWidth="1"/>
    <col min="18" max="19" width="9" style="246"/>
    <col min="20" max="16384" width="9" style="9"/>
  </cols>
  <sheetData>
    <row r="1" spans="1:19" ht="15.75" customHeight="1">
      <c r="A1" s="1203"/>
      <c r="P1" s="511"/>
    </row>
    <row r="2" spans="1:19" ht="17.25">
      <c r="A2" s="1205" t="s">
        <v>3822</v>
      </c>
    </row>
    <row r="3" spans="1:19" ht="18.75" customHeight="1">
      <c r="A3" s="4435" t="s">
        <v>2068</v>
      </c>
      <c r="B3" s="4436"/>
      <c r="C3" s="4437"/>
      <c r="D3" s="3266" t="s">
        <v>114</v>
      </c>
      <c r="E3" s="3267"/>
      <c r="F3" s="3267"/>
      <c r="G3" s="3267"/>
      <c r="H3" s="3267"/>
      <c r="I3" s="3267"/>
      <c r="J3" s="3267"/>
      <c r="K3" s="3267"/>
      <c r="L3" s="3267"/>
      <c r="M3" s="3267"/>
      <c r="N3" s="3267"/>
      <c r="O3" s="3267"/>
      <c r="P3" s="3271"/>
    </row>
    <row r="4" spans="1:19" ht="9.9499999999999993" customHeight="1">
      <c r="A4" s="3956"/>
      <c r="B4" s="3636"/>
      <c r="C4" s="3637"/>
      <c r="D4" s="1526"/>
      <c r="E4" s="1526"/>
      <c r="F4" s="1526"/>
      <c r="G4" s="1526"/>
      <c r="H4" s="1526"/>
      <c r="I4" s="1527"/>
      <c r="J4" s="1527"/>
      <c r="K4" s="4058" t="s">
        <v>1863</v>
      </c>
      <c r="L4" s="4058"/>
      <c r="M4" s="3962" t="s">
        <v>1839</v>
      </c>
      <c r="N4" s="4228"/>
      <c r="O4" s="3444" t="s">
        <v>4047</v>
      </c>
      <c r="P4" s="4439"/>
    </row>
    <row r="5" spans="1:19" ht="20.100000000000001" customHeight="1">
      <c r="A5" s="3956"/>
      <c r="B5" s="3636"/>
      <c r="C5" s="3637"/>
      <c r="D5" s="4431" t="s">
        <v>559</v>
      </c>
      <c r="E5" s="4431" t="s">
        <v>1722</v>
      </c>
      <c r="F5" s="4431" t="s">
        <v>1724</v>
      </c>
      <c r="G5" s="4431" t="s">
        <v>3995</v>
      </c>
      <c r="H5" s="4431" t="s">
        <v>3996</v>
      </c>
      <c r="I5" s="4432" t="s">
        <v>1091</v>
      </c>
      <c r="J5" s="4432" t="s">
        <v>3994</v>
      </c>
      <c r="K5" s="4438"/>
      <c r="L5" s="4438"/>
      <c r="M5" s="3307"/>
      <c r="N5" s="3305"/>
      <c r="O5" s="3304"/>
      <c r="P5" s="4327"/>
    </row>
    <row r="6" spans="1:19" ht="85.5" customHeight="1">
      <c r="A6" s="3956"/>
      <c r="B6" s="3636"/>
      <c r="C6" s="3637"/>
      <c r="D6" s="4431"/>
      <c r="E6" s="4431"/>
      <c r="F6" s="4431"/>
      <c r="G6" s="4431"/>
      <c r="H6" s="4431"/>
      <c r="I6" s="4432"/>
      <c r="J6" s="4432"/>
      <c r="K6" s="4425" t="s">
        <v>3997</v>
      </c>
      <c r="L6" s="4427" t="s">
        <v>1083</v>
      </c>
      <c r="M6" s="4429" t="s">
        <v>3998</v>
      </c>
      <c r="N6" s="4370" t="s">
        <v>4049</v>
      </c>
      <c r="O6" s="4429" t="s">
        <v>3998</v>
      </c>
      <c r="P6" s="4433" t="s">
        <v>4049</v>
      </c>
    </row>
    <row r="7" spans="1:19" ht="9.9499999999999993" customHeight="1">
      <c r="A7" s="3957"/>
      <c r="B7" s="3639"/>
      <c r="C7" s="3640"/>
      <c r="D7" s="1528"/>
      <c r="E7" s="1528"/>
      <c r="F7" s="1528"/>
      <c r="G7" s="1528"/>
      <c r="H7" s="1528"/>
      <c r="I7" s="1529"/>
      <c r="J7" s="1529"/>
      <c r="K7" s="4426"/>
      <c r="L7" s="4428"/>
      <c r="M7" s="4430"/>
      <c r="N7" s="4371"/>
      <c r="O7" s="4430"/>
      <c r="P7" s="4434"/>
    </row>
    <row r="8" spans="1:19" ht="17.45" customHeight="1">
      <c r="A8" s="1419"/>
      <c r="B8" s="273" t="s">
        <v>3056</v>
      </c>
      <c r="C8" s="273"/>
      <c r="D8" s="1466"/>
      <c r="E8" s="1466"/>
      <c r="F8" s="1466"/>
      <c r="G8" s="1466"/>
      <c r="H8" s="1466"/>
      <c r="I8" s="1466"/>
      <c r="J8" s="1466"/>
      <c r="K8" s="1401"/>
      <c r="L8" s="1465"/>
      <c r="M8" s="1488"/>
      <c r="N8" s="1465"/>
      <c r="O8" s="1517"/>
      <c r="P8" s="1496"/>
    </row>
    <row r="9" spans="1:19" s="97" customFormat="1" ht="17.45" customHeight="1">
      <c r="A9" s="1402"/>
      <c r="B9" s="1403" t="s">
        <v>2828</v>
      </c>
      <c r="C9" s="1403"/>
      <c r="D9" s="1461">
        <f t="shared" ref="D9:P9" si="0">D10+D11</f>
        <v>248</v>
      </c>
      <c r="E9" s="1461">
        <f t="shared" si="0"/>
        <v>956</v>
      </c>
      <c r="F9" s="1461">
        <f t="shared" si="0"/>
        <v>249</v>
      </c>
      <c r="G9" s="1461">
        <f t="shared" si="0"/>
        <v>0</v>
      </c>
      <c r="H9" s="1461">
        <f t="shared" si="0"/>
        <v>0</v>
      </c>
      <c r="I9" s="1461">
        <f t="shared" si="0"/>
        <v>140</v>
      </c>
      <c r="J9" s="1461">
        <f t="shared" si="0"/>
        <v>0</v>
      </c>
      <c r="K9" s="1491">
        <f t="shared" si="0"/>
        <v>184</v>
      </c>
      <c r="L9" s="1460">
        <f t="shared" si="0"/>
        <v>583</v>
      </c>
      <c r="M9" s="1490">
        <f t="shared" si="0"/>
        <v>12</v>
      </c>
      <c r="N9" s="1515">
        <f t="shared" si="0"/>
        <v>1</v>
      </c>
      <c r="O9" s="1458">
        <f t="shared" si="0"/>
        <v>34</v>
      </c>
      <c r="P9" s="1495">
        <f t="shared" si="0"/>
        <v>10</v>
      </c>
      <c r="Q9" s="1530"/>
      <c r="R9" s="1530"/>
      <c r="S9" s="1530"/>
    </row>
    <row r="10" spans="1:19" ht="17.45" customHeight="1">
      <c r="A10" s="1409"/>
      <c r="B10" s="274" t="s">
        <v>2087</v>
      </c>
      <c r="C10" s="274"/>
      <c r="D10" s="1488">
        <f t="shared" ref="D10:P10" si="1">D12+D13</f>
        <v>248</v>
      </c>
      <c r="E10" s="1488">
        <f t="shared" si="1"/>
        <v>956</v>
      </c>
      <c r="F10" s="1488">
        <f t="shared" si="1"/>
        <v>249</v>
      </c>
      <c r="G10" s="1488">
        <f t="shared" si="1"/>
        <v>0</v>
      </c>
      <c r="H10" s="1488">
        <f t="shared" si="1"/>
        <v>0</v>
      </c>
      <c r="I10" s="1488">
        <f t="shared" si="1"/>
        <v>140</v>
      </c>
      <c r="J10" s="1466">
        <f t="shared" si="1"/>
        <v>0</v>
      </c>
      <c r="K10" s="1401">
        <f t="shared" si="1"/>
        <v>184</v>
      </c>
      <c r="L10" s="1465">
        <f t="shared" si="1"/>
        <v>583</v>
      </c>
      <c r="M10" s="1488">
        <f t="shared" si="1"/>
        <v>12</v>
      </c>
      <c r="N10" s="1518">
        <f t="shared" si="1"/>
        <v>1</v>
      </c>
      <c r="O10" s="1453">
        <f t="shared" si="1"/>
        <v>34</v>
      </c>
      <c r="P10" s="1496">
        <f t="shared" si="1"/>
        <v>10</v>
      </c>
    </row>
    <row r="11" spans="1:19" ht="17.45" customHeight="1">
      <c r="A11" s="1412"/>
      <c r="B11" s="278" t="s">
        <v>2089</v>
      </c>
      <c r="C11" s="278"/>
      <c r="D11" s="1488">
        <v>0</v>
      </c>
      <c r="E11" s="1488">
        <v>0</v>
      </c>
      <c r="F11" s="1488">
        <v>0</v>
      </c>
      <c r="G11" s="1488">
        <v>0</v>
      </c>
      <c r="H11" s="1488">
        <v>0</v>
      </c>
      <c r="I11" s="1488">
        <v>0</v>
      </c>
      <c r="J11" s="1466">
        <v>0</v>
      </c>
      <c r="K11" s="1401">
        <v>0</v>
      </c>
      <c r="L11" s="1465">
        <v>0</v>
      </c>
      <c r="M11" s="1488">
        <v>0</v>
      </c>
      <c r="N11" s="1518">
        <v>0</v>
      </c>
      <c r="O11" s="1453">
        <v>0</v>
      </c>
      <c r="P11" s="1496">
        <v>0</v>
      </c>
    </row>
    <row r="12" spans="1:19" ht="17.45" customHeight="1">
      <c r="A12" s="1409"/>
      <c r="B12" s="274" t="s">
        <v>2091</v>
      </c>
      <c r="C12" s="274"/>
      <c r="D12" s="1497">
        <f t="shared" ref="D12:P12" si="2">SUM(D14:D23)</f>
        <v>179</v>
      </c>
      <c r="E12" s="1497">
        <f t="shared" si="2"/>
        <v>757</v>
      </c>
      <c r="F12" s="1497">
        <f t="shared" si="2"/>
        <v>180</v>
      </c>
      <c r="G12" s="1497">
        <f t="shared" si="2"/>
        <v>0</v>
      </c>
      <c r="H12" s="1497">
        <f t="shared" si="2"/>
        <v>0</v>
      </c>
      <c r="I12" s="1497">
        <f t="shared" si="2"/>
        <v>113</v>
      </c>
      <c r="J12" s="1469">
        <f t="shared" si="2"/>
        <v>0</v>
      </c>
      <c r="K12" s="1498">
        <f t="shared" si="2"/>
        <v>137</v>
      </c>
      <c r="L12" s="1454">
        <f t="shared" si="2"/>
        <v>430</v>
      </c>
      <c r="M12" s="1497">
        <f t="shared" si="2"/>
        <v>9</v>
      </c>
      <c r="N12" s="1513">
        <f t="shared" si="2"/>
        <v>1</v>
      </c>
      <c r="O12" s="1468">
        <f t="shared" si="2"/>
        <v>30</v>
      </c>
      <c r="P12" s="1489">
        <f t="shared" si="2"/>
        <v>8</v>
      </c>
    </row>
    <row r="13" spans="1:19" ht="17.45" customHeight="1">
      <c r="A13" s="1412"/>
      <c r="B13" s="278" t="s">
        <v>896</v>
      </c>
      <c r="C13" s="278"/>
      <c r="D13" s="1500">
        <f t="shared" ref="D13:P13" si="3">SUM(D24:D31)</f>
        <v>69</v>
      </c>
      <c r="E13" s="1500">
        <f t="shared" si="3"/>
        <v>199</v>
      </c>
      <c r="F13" s="1500">
        <f t="shared" si="3"/>
        <v>69</v>
      </c>
      <c r="G13" s="1500">
        <f t="shared" si="3"/>
        <v>0</v>
      </c>
      <c r="H13" s="1500">
        <f t="shared" si="3"/>
        <v>0</v>
      </c>
      <c r="I13" s="1500">
        <f t="shared" si="3"/>
        <v>27</v>
      </c>
      <c r="J13" s="1475">
        <f t="shared" si="3"/>
        <v>0</v>
      </c>
      <c r="K13" s="1501">
        <f t="shared" si="3"/>
        <v>47</v>
      </c>
      <c r="L13" s="1474">
        <f t="shared" si="3"/>
        <v>153</v>
      </c>
      <c r="M13" s="1500">
        <f t="shared" si="3"/>
        <v>3</v>
      </c>
      <c r="N13" s="1521">
        <f t="shared" si="3"/>
        <v>0</v>
      </c>
      <c r="O13" s="1472">
        <f t="shared" si="3"/>
        <v>4</v>
      </c>
      <c r="P13" s="1503">
        <f t="shared" si="3"/>
        <v>2</v>
      </c>
    </row>
    <row r="14" spans="1:19" ht="17.45" customHeight="1">
      <c r="A14" s="1409"/>
      <c r="B14" s="274" t="s">
        <v>2093</v>
      </c>
      <c r="C14" s="274"/>
      <c r="D14" s="1488">
        <v>43</v>
      </c>
      <c r="E14" s="1488">
        <v>238</v>
      </c>
      <c r="F14" s="1488">
        <v>43</v>
      </c>
      <c r="G14" s="1488">
        <v>0</v>
      </c>
      <c r="H14" s="1488">
        <v>0</v>
      </c>
      <c r="I14" s="1488">
        <v>38</v>
      </c>
      <c r="J14" s="1466">
        <v>0</v>
      </c>
      <c r="K14" s="1488">
        <v>40</v>
      </c>
      <c r="L14" s="1465">
        <v>107</v>
      </c>
      <c r="M14" s="1488">
        <v>3</v>
      </c>
      <c r="N14" s="1518">
        <v>1</v>
      </c>
      <c r="O14" s="1453">
        <v>7</v>
      </c>
      <c r="P14" s="1496">
        <v>4</v>
      </c>
    </row>
    <row r="15" spans="1:19" ht="17.45" customHeight="1">
      <c r="A15" s="1409"/>
      <c r="B15" s="274" t="s">
        <v>867</v>
      </c>
      <c r="C15" s="274"/>
      <c r="D15" s="1488">
        <v>32</v>
      </c>
      <c r="E15" s="1488">
        <v>121</v>
      </c>
      <c r="F15" s="1488">
        <v>32</v>
      </c>
      <c r="G15" s="1488">
        <v>0</v>
      </c>
      <c r="H15" s="1488">
        <v>0</v>
      </c>
      <c r="I15" s="1488">
        <v>20</v>
      </c>
      <c r="J15" s="1466">
        <v>0</v>
      </c>
      <c r="K15" s="1488">
        <v>31</v>
      </c>
      <c r="L15" s="1465">
        <v>89</v>
      </c>
      <c r="M15" s="1488">
        <v>0</v>
      </c>
      <c r="N15" s="1518">
        <v>0</v>
      </c>
      <c r="O15" s="1453">
        <v>3</v>
      </c>
      <c r="P15" s="1496">
        <v>0</v>
      </c>
    </row>
    <row r="16" spans="1:19" ht="17.45" customHeight="1">
      <c r="A16" s="1409"/>
      <c r="B16" s="274" t="s">
        <v>2095</v>
      </c>
      <c r="C16" s="274"/>
      <c r="D16" s="1488">
        <v>41</v>
      </c>
      <c r="E16" s="1488">
        <v>221</v>
      </c>
      <c r="F16" s="1488">
        <v>41</v>
      </c>
      <c r="G16" s="1488">
        <v>0</v>
      </c>
      <c r="H16" s="1488">
        <v>0</v>
      </c>
      <c r="I16" s="1488">
        <v>29</v>
      </c>
      <c r="J16" s="1466">
        <v>0</v>
      </c>
      <c r="K16" s="1488">
        <v>28</v>
      </c>
      <c r="L16" s="1465">
        <v>76</v>
      </c>
      <c r="M16" s="1488">
        <v>3</v>
      </c>
      <c r="N16" s="1518">
        <v>0</v>
      </c>
      <c r="O16" s="1453">
        <v>14</v>
      </c>
      <c r="P16" s="1496">
        <v>1</v>
      </c>
    </row>
    <row r="17" spans="1:16" ht="17.45" customHeight="1">
      <c r="A17" s="1409"/>
      <c r="B17" s="274" t="s">
        <v>456</v>
      </c>
      <c r="C17" s="274"/>
      <c r="D17" s="1488">
        <v>4</v>
      </c>
      <c r="E17" s="1488">
        <v>12</v>
      </c>
      <c r="F17" s="1488">
        <v>4</v>
      </c>
      <c r="G17" s="1488">
        <v>0</v>
      </c>
      <c r="H17" s="1488">
        <v>0</v>
      </c>
      <c r="I17" s="1488">
        <v>3</v>
      </c>
      <c r="J17" s="1466">
        <v>0</v>
      </c>
      <c r="K17" s="1488">
        <v>5</v>
      </c>
      <c r="L17" s="1465">
        <v>13</v>
      </c>
      <c r="M17" s="1488">
        <v>0</v>
      </c>
      <c r="N17" s="1518">
        <v>0</v>
      </c>
      <c r="O17" s="1453">
        <v>0</v>
      </c>
      <c r="P17" s="1496">
        <v>0</v>
      </c>
    </row>
    <row r="18" spans="1:16" ht="17.45" customHeight="1">
      <c r="A18" s="1409"/>
      <c r="B18" s="274" t="s">
        <v>2951</v>
      </c>
      <c r="C18" s="274"/>
      <c r="D18" s="1488">
        <v>11</v>
      </c>
      <c r="E18" s="1488">
        <v>19</v>
      </c>
      <c r="F18" s="1488">
        <v>11</v>
      </c>
      <c r="G18" s="1488">
        <v>0</v>
      </c>
      <c r="H18" s="1488">
        <v>0</v>
      </c>
      <c r="I18" s="1488">
        <v>3</v>
      </c>
      <c r="J18" s="1466">
        <v>0</v>
      </c>
      <c r="K18" s="1488">
        <v>5</v>
      </c>
      <c r="L18" s="1465">
        <v>23</v>
      </c>
      <c r="M18" s="1488">
        <v>0</v>
      </c>
      <c r="N18" s="1518">
        <v>0</v>
      </c>
      <c r="O18" s="1453">
        <v>1</v>
      </c>
      <c r="P18" s="1496">
        <v>0</v>
      </c>
    </row>
    <row r="19" spans="1:16" ht="17.45" customHeight="1">
      <c r="A19" s="1409"/>
      <c r="B19" s="274" t="s">
        <v>2954</v>
      </c>
      <c r="C19" s="274"/>
      <c r="D19" s="1488">
        <v>13</v>
      </c>
      <c r="E19" s="1488">
        <v>31</v>
      </c>
      <c r="F19" s="1488">
        <v>14</v>
      </c>
      <c r="G19" s="1488">
        <v>0</v>
      </c>
      <c r="H19" s="1488">
        <v>0</v>
      </c>
      <c r="I19" s="1488">
        <v>5</v>
      </c>
      <c r="J19" s="1466">
        <v>0</v>
      </c>
      <c r="K19" s="1488">
        <v>7</v>
      </c>
      <c r="L19" s="1465">
        <v>39</v>
      </c>
      <c r="M19" s="1488">
        <v>1</v>
      </c>
      <c r="N19" s="1518">
        <v>0</v>
      </c>
      <c r="O19" s="1453">
        <v>1</v>
      </c>
      <c r="P19" s="1496">
        <v>0</v>
      </c>
    </row>
    <row r="20" spans="1:16" ht="17.45" customHeight="1">
      <c r="A20" s="1409"/>
      <c r="B20" s="274" t="s">
        <v>2714</v>
      </c>
      <c r="C20" s="274"/>
      <c r="D20" s="1488">
        <v>7</v>
      </c>
      <c r="E20" s="1488">
        <v>30</v>
      </c>
      <c r="F20" s="1488">
        <v>7</v>
      </c>
      <c r="G20" s="1488">
        <v>0</v>
      </c>
      <c r="H20" s="1488">
        <v>0</v>
      </c>
      <c r="I20" s="1488">
        <v>4</v>
      </c>
      <c r="J20" s="1466">
        <v>0</v>
      </c>
      <c r="K20" s="1488">
        <v>5</v>
      </c>
      <c r="L20" s="1465">
        <v>15</v>
      </c>
      <c r="M20" s="1488">
        <v>1</v>
      </c>
      <c r="N20" s="1518">
        <v>0</v>
      </c>
      <c r="O20" s="1453">
        <v>1</v>
      </c>
      <c r="P20" s="1496">
        <v>1</v>
      </c>
    </row>
    <row r="21" spans="1:16" ht="17.45" customHeight="1">
      <c r="A21" s="1409"/>
      <c r="B21" s="274" t="s">
        <v>1203</v>
      </c>
      <c r="C21" s="274"/>
      <c r="D21" s="1488">
        <v>12</v>
      </c>
      <c r="E21" s="1488">
        <v>42</v>
      </c>
      <c r="F21" s="1488">
        <v>12</v>
      </c>
      <c r="G21" s="1488">
        <v>0</v>
      </c>
      <c r="H21" s="1488">
        <v>0</v>
      </c>
      <c r="I21" s="1488">
        <v>5</v>
      </c>
      <c r="J21" s="1466">
        <v>0</v>
      </c>
      <c r="K21" s="1488">
        <v>7</v>
      </c>
      <c r="L21" s="1465">
        <v>31</v>
      </c>
      <c r="M21" s="1488">
        <v>1</v>
      </c>
      <c r="N21" s="1518">
        <v>0</v>
      </c>
      <c r="O21" s="1453">
        <v>3</v>
      </c>
      <c r="P21" s="1496">
        <v>0</v>
      </c>
    </row>
    <row r="22" spans="1:16" ht="17.45" customHeight="1">
      <c r="A22" s="1409"/>
      <c r="B22" s="274" t="s">
        <v>1551</v>
      </c>
      <c r="C22" s="274"/>
      <c r="D22" s="1488">
        <v>7</v>
      </c>
      <c r="E22" s="1488">
        <v>12</v>
      </c>
      <c r="F22" s="1488">
        <v>7</v>
      </c>
      <c r="G22" s="1488">
        <v>0</v>
      </c>
      <c r="H22" s="1488">
        <v>0</v>
      </c>
      <c r="I22" s="1488">
        <v>2</v>
      </c>
      <c r="J22" s="1466">
        <v>0</v>
      </c>
      <c r="K22" s="1488">
        <v>5</v>
      </c>
      <c r="L22" s="1465">
        <v>19</v>
      </c>
      <c r="M22" s="1488">
        <v>0</v>
      </c>
      <c r="N22" s="1518">
        <v>0</v>
      </c>
      <c r="O22" s="1453">
        <v>0</v>
      </c>
      <c r="P22" s="1496">
        <v>1</v>
      </c>
    </row>
    <row r="23" spans="1:16" ht="17.45" customHeight="1">
      <c r="A23" s="1412"/>
      <c r="B23" s="278" t="s">
        <v>1624</v>
      </c>
      <c r="C23" s="278"/>
      <c r="D23" s="1488">
        <v>9</v>
      </c>
      <c r="E23" s="1488">
        <v>31</v>
      </c>
      <c r="F23" s="1488">
        <v>9</v>
      </c>
      <c r="G23" s="1488">
        <v>0</v>
      </c>
      <c r="H23" s="1488">
        <v>0</v>
      </c>
      <c r="I23" s="1488">
        <v>4</v>
      </c>
      <c r="J23" s="1466">
        <v>0</v>
      </c>
      <c r="K23" s="1488">
        <v>4</v>
      </c>
      <c r="L23" s="1465">
        <v>18</v>
      </c>
      <c r="M23" s="1488">
        <v>0</v>
      </c>
      <c r="N23" s="1518">
        <v>0</v>
      </c>
      <c r="O23" s="1453">
        <v>0</v>
      </c>
      <c r="P23" s="1496">
        <v>1</v>
      </c>
    </row>
    <row r="24" spans="1:16" ht="17.45" customHeight="1">
      <c r="A24" s="1409"/>
      <c r="B24" s="274" t="s">
        <v>322</v>
      </c>
      <c r="C24" s="274"/>
      <c r="D24" s="1497">
        <v>7</v>
      </c>
      <c r="E24" s="1497">
        <v>31</v>
      </c>
      <c r="F24" s="1497">
        <v>7</v>
      </c>
      <c r="G24" s="1497">
        <v>0</v>
      </c>
      <c r="H24" s="1497">
        <v>0</v>
      </c>
      <c r="I24" s="1497">
        <v>2</v>
      </c>
      <c r="J24" s="1469">
        <v>0</v>
      </c>
      <c r="K24" s="1497">
        <v>3</v>
      </c>
      <c r="L24" s="1454">
        <v>14</v>
      </c>
      <c r="M24" s="1497">
        <v>0</v>
      </c>
      <c r="N24" s="1513">
        <v>0</v>
      </c>
      <c r="O24" s="1468">
        <v>1</v>
      </c>
      <c r="P24" s="1489">
        <v>1</v>
      </c>
    </row>
    <row r="25" spans="1:16" ht="17.45" customHeight="1">
      <c r="A25" s="1409"/>
      <c r="B25" s="274" t="s">
        <v>1416</v>
      </c>
      <c r="C25" s="274"/>
      <c r="D25" s="1488">
        <v>5</v>
      </c>
      <c r="E25" s="1488">
        <v>6</v>
      </c>
      <c r="F25" s="1488">
        <v>5</v>
      </c>
      <c r="G25" s="1488">
        <v>0</v>
      </c>
      <c r="H25" s="1488">
        <v>0</v>
      </c>
      <c r="I25" s="1488">
        <v>1</v>
      </c>
      <c r="J25" s="1466">
        <v>0</v>
      </c>
      <c r="K25" s="1488">
        <v>2</v>
      </c>
      <c r="L25" s="1465">
        <v>8</v>
      </c>
      <c r="M25" s="1488">
        <v>0</v>
      </c>
      <c r="N25" s="1518">
        <v>0</v>
      </c>
      <c r="O25" s="1453">
        <v>0</v>
      </c>
      <c r="P25" s="1496">
        <v>0</v>
      </c>
    </row>
    <row r="26" spans="1:16" ht="17.45" customHeight="1">
      <c r="A26" s="1409"/>
      <c r="B26" s="274" t="s">
        <v>1025</v>
      </c>
      <c r="C26" s="274"/>
      <c r="D26" s="1488">
        <v>1</v>
      </c>
      <c r="E26" s="1488">
        <v>0</v>
      </c>
      <c r="F26" s="1488">
        <v>1</v>
      </c>
      <c r="G26" s="1488">
        <v>0</v>
      </c>
      <c r="H26" s="1488">
        <v>0</v>
      </c>
      <c r="I26" s="1488">
        <v>1</v>
      </c>
      <c r="J26" s="1466">
        <v>0</v>
      </c>
      <c r="K26" s="1488">
        <v>0</v>
      </c>
      <c r="L26" s="1465">
        <v>2</v>
      </c>
      <c r="M26" s="1488">
        <v>0</v>
      </c>
      <c r="N26" s="1518">
        <v>0</v>
      </c>
      <c r="O26" s="1453">
        <v>0</v>
      </c>
      <c r="P26" s="1496">
        <v>0</v>
      </c>
    </row>
    <row r="27" spans="1:16" ht="17.45" customHeight="1">
      <c r="A27" s="1409"/>
      <c r="B27" s="274" t="s">
        <v>1395</v>
      </c>
      <c r="C27" s="274"/>
      <c r="D27" s="1488">
        <v>5</v>
      </c>
      <c r="E27" s="1488">
        <v>28</v>
      </c>
      <c r="F27" s="1488">
        <v>5</v>
      </c>
      <c r="G27" s="1488">
        <v>0</v>
      </c>
      <c r="H27" s="1488">
        <v>0</v>
      </c>
      <c r="I27" s="1488">
        <v>3</v>
      </c>
      <c r="J27" s="1466">
        <v>0</v>
      </c>
      <c r="K27" s="1488">
        <v>5</v>
      </c>
      <c r="L27" s="1465">
        <v>12</v>
      </c>
      <c r="M27" s="1488">
        <v>1</v>
      </c>
      <c r="N27" s="1518">
        <v>0</v>
      </c>
      <c r="O27" s="1453">
        <v>0</v>
      </c>
      <c r="P27" s="1496">
        <v>0</v>
      </c>
    </row>
    <row r="28" spans="1:16" ht="17.45" customHeight="1">
      <c r="A28" s="1409"/>
      <c r="B28" s="274" t="s">
        <v>1579</v>
      </c>
      <c r="C28" s="274"/>
      <c r="D28" s="1488">
        <v>9</v>
      </c>
      <c r="E28" s="1488">
        <v>6</v>
      </c>
      <c r="F28" s="1488">
        <v>9</v>
      </c>
      <c r="G28" s="1488">
        <v>0</v>
      </c>
      <c r="H28" s="1488">
        <v>0</v>
      </c>
      <c r="I28" s="1488">
        <v>2</v>
      </c>
      <c r="J28" s="1466">
        <v>0</v>
      </c>
      <c r="K28" s="1488">
        <v>4</v>
      </c>
      <c r="L28" s="1465">
        <v>18</v>
      </c>
      <c r="M28" s="1488">
        <v>0</v>
      </c>
      <c r="N28" s="1518">
        <v>0</v>
      </c>
      <c r="O28" s="1453">
        <v>0</v>
      </c>
      <c r="P28" s="1496">
        <v>0</v>
      </c>
    </row>
    <row r="29" spans="1:16" ht="17.45" customHeight="1">
      <c r="A29" s="1409"/>
      <c r="B29" s="274" t="s">
        <v>2955</v>
      </c>
      <c r="C29" s="274"/>
      <c r="D29" s="1488">
        <v>21</v>
      </c>
      <c r="E29" s="1488">
        <v>69</v>
      </c>
      <c r="F29" s="1488">
        <v>21</v>
      </c>
      <c r="G29" s="1488">
        <v>0</v>
      </c>
      <c r="H29" s="1488">
        <v>0</v>
      </c>
      <c r="I29" s="1488">
        <v>10</v>
      </c>
      <c r="J29" s="1466">
        <v>0</v>
      </c>
      <c r="K29" s="1488">
        <v>21</v>
      </c>
      <c r="L29" s="1465">
        <v>55</v>
      </c>
      <c r="M29" s="1488">
        <v>2</v>
      </c>
      <c r="N29" s="1518">
        <v>0</v>
      </c>
      <c r="O29" s="1453">
        <v>3</v>
      </c>
      <c r="P29" s="1496">
        <v>1</v>
      </c>
    </row>
    <row r="30" spans="1:16" ht="17.45" customHeight="1">
      <c r="A30" s="1409"/>
      <c r="B30" s="274" t="s">
        <v>2956</v>
      </c>
      <c r="C30" s="274"/>
      <c r="D30" s="1488">
        <v>6</v>
      </c>
      <c r="E30" s="1488">
        <v>6</v>
      </c>
      <c r="F30" s="1488">
        <v>6</v>
      </c>
      <c r="G30" s="1488">
        <v>0</v>
      </c>
      <c r="H30" s="1488">
        <v>0</v>
      </c>
      <c r="I30" s="1488">
        <v>4</v>
      </c>
      <c r="J30" s="1466">
        <v>0</v>
      </c>
      <c r="K30" s="1488">
        <v>3</v>
      </c>
      <c r="L30" s="1465">
        <v>11</v>
      </c>
      <c r="M30" s="1488">
        <v>0</v>
      </c>
      <c r="N30" s="1518">
        <v>0</v>
      </c>
      <c r="O30" s="1453">
        <v>0</v>
      </c>
      <c r="P30" s="1496">
        <v>0</v>
      </c>
    </row>
    <row r="31" spans="1:16" ht="17.45" customHeight="1">
      <c r="A31" s="1412"/>
      <c r="B31" s="278" t="s">
        <v>2957</v>
      </c>
      <c r="C31" s="278"/>
      <c r="D31" s="1500">
        <v>15</v>
      </c>
      <c r="E31" s="1500">
        <v>53</v>
      </c>
      <c r="F31" s="1500">
        <v>15</v>
      </c>
      <c r="G31" s="1500">
        <v>0</v>
      </c>
      <c r="H31" s="1500">
        <v>0</v>
      </c>
      <c r="I31" s="1500">
        <v>4</v>
      </c>
      <c r="J31" s="1475">
        <v>0</v>
      </c>
      <c r="K31" s="1500">
        <v>9</v>
      </c>
      <c r="L31" s="1474">
        <v>33</v>
      </c>
      <c r="M31" s="1500">
        <v>0</v>
      </c>
      <c r="N31" s="1521">
        <v>0</v>
      </c>
      <c r="O31" s="1472">
        <v>0</v>
      </c>
      <c r="P31" s="1503">
        <v>0</v>
      </c>
    </row>
    <row r="32" spans="1:16" ht="17.45" customHeight="1">
      <c r="A32" s="3365" t="s">
        <v>1596</v>
      </c>
      <c r="B32" s="3962" t="s">
        <v>2959</v>
      </c>
      <c r="C32" s="3963"/>
      <c r="D32" s="1488">
        <v>50</v>
      </c>
      <c r="E32" s="1488">
        <v>269</v>
      </c>
      <c r="F32" s="1488">
        <v>50</v>
      </c>
      <c r="G32" s="1488">
        <v>0</v>
      </c>
      <c r="H32" s="1488">
        <v>0</v>
      </c>
      <c r="I32" s="1488">
        <v>40</v>
      </c>
      <c r="J32" s="1466">
        <v>0</v>
      </c>
      <c r="K32" s="1488">
        <v>43</v>
      </c>
      <c r="L32" s="1465">
        <v>121</v>
      </c>
      <c r="M32" s="1488">
        <v>3</v>
      </c>
      <c r="N32" s="1518">
        <v>1</v>
      </c>
      <c r="O32" s="1453">
        <v>8</v>
      </c>
      <c r="P32" s="1496">
        <v>5</v>
      </c>
    </row>
    <row r="33" spans="1:19" ht="17.45" customHeight="1">
      <c r="A33" s="3366"/>
      <c r="B33" s="4242" t="s">
        <v>2960</v>
      </c>
      <c r="C33" s="3444"/>
      <c r="D33" s="1488">
        <v>32</v>
      </c>
      <c r="E33" s="1488">
        <v>43</v>
      </c>
      <c r="F33" s="1488">
        <v>32</v>
      </c>
      <c r="G33" s="1488">
        <v>0</v>
      </c>
      <c r="H33" s="1488">
        <v>0</v>
      </c>
      <c r="I33" s="1488">
        <v>8</v>
      </c>
      <c r="J33" s="1466">
        <v>0</v>
      </c>
      <c r="K33" s="1488">
        <v>16</v>
      </c>
      <c r="L33" s="1465">
        <v>68</v>
      </c>
      <c r="M33" s="1488">
        <v>0</v>
      </c>
      <c r="N33" s="1518">
        <v>0</v>
      </c>
      <c r="O33" s="1453">
        <v>1</v>
      </c>
      <c r="P33" s="1496">
        <v>1</v>
      </c>
    </row>
    <row r="34" spans="1:19" ht="17.45" customHeight="1">
      <c r="A34" s="3366"/>
      <c r="B34" s="4242" t="s">
        <v>2962</v>
      </c>
      <c r="C34" s="3444"/>
      <c r="D34" s="1466">
        <v>51</v>
      </c>
      <c r="E34" s="1466">
        <v>192</v>
      </c>
      <c r="F34" s="1488">
        <v>51</v>
      </c>
      <c r="G34" s="1488">
        <v>0</v>
      </c>
      <c r="H34" s="1488">
        <v>0</v>
      </c>
      <c r="I34" s="1488">
        <v>31</v>
      </c>
      <c r="J34" s="1466">
        <v>0</v>
      </c>
      <c r="K34" s="1488">
        <v>45</v>
      </c>
      <c r="L34" s="1465">
        <v>134</v>
      </c>
      <c r="M34" s="1488">
        <v>1</v>
      </c>
      <c r="N34" s="1518">
        <v>0</v>
      </c>
      <c r="O34" s="1453">
        <v>3</v>
      </c>
      <c r="P34" s="1496">
        <v>1</v>
      </c>
    </row>
    <row r="35" spans="1:19" ht="17.45" customHeight="1">
      <c r="A35" s="3366"/>
      <c r="B35" s="4242" t="s">
        <v>2964</v>
      </c>
      <c r="C35" s="3444"/>
      <c r="D35" s="1488">
        <v>41</v>
      </c>
      <c r="E35" s="1488">
        <v>130</v>
      </c>
      <c r="F35" s="1488">
        <v>42</v>
      </c>
      <c r="G35" s="1488">
        <v>0</v>
      </c>
      <c r="H35" s="1488">
        <v>0</v>
      </c>
      <c r="I35" s="1488">
        <v>19</v>
      </c>
      <c r="J35" s="1466">
        <v>0</v>
      </c>
      <c r="K35" s="1488">
        <v>33</v>
      </c>
      <c r="L35" s="1465">
        <v>109</v>
      </c>
      <c r="M35" s="1488">
        <v>4</v>
      </c>
      <c r="N35" s="1518">
        <v>0</v>
      </c>
      <c r="O35" s="1453">
        <v>5</v>
      </c>
      <c r="P35" s="1496">
        <v>2</v>
      </c>
    </row>
    <row r="36" spans="1:19" ht="17.45" customHeight="1">
      <c r="A36" s="3366"/>
      <c r="B36" s="4242" t="s">
        <v>2965</v>
      </c>
      <c r="C36" s="3444"/>
      <c r="D36" s="1488">
        <v>18</v>
      </c>
      <c r="E36" s="1488">
        <v>48</v>
      </c>
      <c r="F36" s="1488">
        <v>18</v>
      </c>
      <c r="G36" s="1488">
        <v>0</v>
      </c>
      <c r="H36" s="1488">
        <v>0</v>
      </c>
      <c r="I36" s="1488">
        <v>9</v>
      </c>
      <c r="J36" s="1466">
        <v>0</v>
      </c>
      <c r="K36" s="1488">
        <v>10</v>
      </c>
      <c r="L36" s="1465">
        <v>42</v>
      </c>
      <c r="M36" s="1488">
        <v>1</v>
      </c>
      <c r="N36" s="1518">
        <v>0</v>
      </c>
      <c r="O36" s="1453">
        <v>3</v>
      </c>
      <c r="P36" s="1496">
        <v>0</v>
      </c>
    </row>
    <row r="37" spans="1:19" ht="17.45" customHeight="1">
      <c r="A37" s="3403"/>
      <c r="B37" s="4229" t="s">
        <v>1610</v>
      </c>
      <c r="C37" s="4234"/>
      <c r="D37" s="1504">
        <v>56</v>
      </c>
      <c r="E37" s="1504">
        <v>274</v>
      </c>
      <c r="F37" s="1504">
        <v>56</v>
      </c>
      <c r="G37" s="1504">
        <v>0</v>
      </c>
      <c r="H37" s="1504">
        <v>0</v>
      </c>
      <c r="I37" s="1504">
        <v>33</v>
      </c>
      <c r="J37" s="1482">
        <v>0</v>
      </c>
      <c r="K37" s="1504">
        <v>37</v>
      </c>
      <c r="L37" s="1481">
        <v>109</v>
      </c>
      <c r="M37" s="1504">
        <v>3</v>
      </c>
      <c r="N37" s="1524">
        <v>0</v>
      </c>
      <c r="O37" s="1479">
        <v>14</v>
      </c>
      <c r="P37" s="1507">
        <v>1</v>
      </c>
    </row>
    <row r="38" spans="1:19" ht="17.45" customHeight="1">
      <c r="A38" s="1419"/>
      <c r="B38" s="273" t="s">
        <v>3059</v>
      </c>
      <c r="C38" s="273"/>
      <c r="D38" s="1488"/>
      <c r="E38" s="1488"/>
      <c r="F38" s="1488"/>
      <c r="G38" s="1488"/>
      <c r="H38" s="1488"/>
      <c r="I38" s="1488"/>
      <c r="J38" s="1466"/>
      <c r="K38" s="1488"/>
      <c r="L38" s="1465"/>
      <c r="M38" s="1488"/>
      <c r="N38" s="1518"/>
      <c r="O38" s="1453"/>
      <c r="P38" s="1496"/>
    </row>
    <row r="39" spans="1:19" s="97" customFormat="1" ht="17.45" customHeight="1">
      <c r="A39" s="1420"/>
      <c r="B39" s="1403" t="s">
        <v>2828</v>
      </c>
      <c r="C39" s="1403"/>
      <c r="D39" s="1490">
        <f t="shared" ref="D39:P39" si="4">D40+D41</f>
        <v>147</v>
      </c>
      <c r="E39" s="1490">
        <f t="shared" si="4"/>
        <v>421</v>
      </c>
      <c r="F39" s="1490">
        <f t="shared" si="4"/>
        <v>142</v>
      </c>
      <c r="G39" s="1490">
        <f t="shared" si="4"/>
        <v>145</v>
      </c>
      <c r="H39" s="1490">
        <f t="shared" si="4"/>
        <v>147</v>
      </c>
      <c r="I39" s="1490">
        <f t="shared" si="4"/>
        <v>73</v>
      </c>
      <c r="J39" s="1461">
        <f t="shared" si="4"/>
        <v>0</v>
      </c>
      <c r="K39" s="1490">
        <f t="shared" si="4"/>
        <v>63</v>
      </c>
      <c r="L39" s="1460">
        <f t="shared" si="4"/>
        <v>276</v>
      </c>
      <c r="M39" s="1490">
        <f t="shared" si="4"/>
        <v>5</v>
      </c>
      <c r="N39" s="1515">
        <f t="shared" si="4"/>
        <v>1</v>
      </c>
      <c r="O39" s="1458">
        <f t="shared" si="4"/>
        <v>18</v>
      </c>
      <c r="P39" s="1495">
        <f t="shared" si="4"/>
        <v>11</v>
      </c>
      <c r="Q39" s="1530"/>
      <c r="R39" s="1530"/>
      <c r="S39" s="1530"/>
    </row>
    <row r="40" spans="1:19" ht="17.45" customHeight="1">
      <c r="A40" s="1409"/>
      <c r="B40" s="274" t="s">
        <v>2087</v>
      </c>
      <c r="C40" s="274"/>
      <c r="D40" s="1488">
        <f t="shared" ref="D40:P40" si="5">SUM(D42:D44)</f>
        <v>147</v>
      </c>
      <c r="E40" s="1488">
        <f t="shared" si="5"/>
        <v>421</v>
      </c>
      <c r="F40" s="1488">
        <f t="shared" si="5"/>
        <v>142</v>
      </c>
      <c r="G40" s="1488">
        <f t="shared" si="5"/>
        <v>145</v>
      </c>
      <c r="H40" s="1488">
        <f t="shared" si="5"/>
        <v>147</v>
      </c>
      <c r="I40" s="1488">
        <f t="shared" si="5"/>
        <v>73</v>
      </c>
      <c r="J40" s="1466">
        <f t="shared" si="5"/>
        <v>0</v>
      </c>
      <c r="K40" s="1488">
        <f t="shared" si="5"/>
        <v>63</v>
      </c>
      <c r="L40" s="1465">
        <f t="shared" si="5"/>
        <v>276</v>
      </c>
      <c r="M40" s="1488">
        <f t="shared" si="5"/>
        <v>5</v>
      </c>
      <c r="N40" s="1518">
        <f t="shared" si="5"/>
        <v>1</v>
      </c>
      <c r="O40" s="1453">
        <f t="shared" si="5"/>
        <v>18</v>
      </c>
      <c r="P40" s="1496">
        <f t="shared" si="5"/>
        <v>11</v>
      </c>
    </row>
    <row r="41" spans="1:19" ht="17.45" customHeight="1">
      <c r="A41" s="1412"/>
      <c r="B41" s="278" t="s">
        <v>2089</v>
      </c>
      <c r="C41" s="278"/>
      <c r="D41" s="1488">
        <v>0</v>
      </c>
      <c r="E41" s="1488">
        <v>0</v>
      </c>
      <c r="F41" s="1488">
        <v>0</v>
      </c>
      <c r="G41" s="1488">
        <v>0</v>
      </c>
      <c r="H41" s="1488">
        <v>0</v>
      </c>
      <c r="I41" s="1488">
        <v>0</v>
      </c>
      <c r="J41" s="1466">
        <v>0</v>
      </c>
      <c r="K41" s="1488">
        <v>0</v>
      </c>
      <c r="L41" s="1465">
        <v>0</v>
      </c>
      <c r="M41" s="1488">
        <v>0</v>
      </c>
      <c r="N41" s="1518">
        <v>0</v>
      </c>
      <c r="O41" s="1453">
        <v>0</v>
      </c>
      <c r="P41" s="1496">
        <v>0</v>
      </c>
    </row>
    <row r="42" spans="1:19" ht="17.45" customHeight="1">
      <c r="A42" s="1409"/>
      <c r="B42" s="274" t="s">
        <v>1196</v>
      </c>
      <c r="C42" s="274"/>
      <c r="D42" s="1497">
        <v>1</v>
      </c>
      <c r="E42" s="1497">
        <v>3</v>
      </c>
      <c r="F42" s="1497">
        <v>1</v>
      </c>
      <c r="G42" s="1497">
        <v>1</v>
      </c>
      <c r="H42" s="1497">
        <v>1</v>
      </c>
      <c r="I42" s="1497">
        <v>0</v>
      </c>
      <c r="J42" s="1469">
        <v>0</v>
      </c>
      <c r="K42" s="1497">
        <v>0</v>
      </c>
      <c r="L42" s="1454">
        <v>0</v>
      </c>
      <c r="M42" s="1497">
        <v>0</v>
      </c>
      <c r="N42" s="1513">
        <v>0</v>
      </c>
      <c r="O42" s="1468">
        <v>0</v>
      </c>
      <c r="P42" s="1489">
        <v>0</v>
      </c>
    </row>
    <row r="43" spans="1:19" ht="17.45" customHeight="1">
      <c r="A43" s="1409"/>
      <c r="B43" s="274" t="s">
        <v>2091</v>
      </c>
      <c r="C43" s="274"/>
      <c r="D43" s="1488">
        <f t="shared" ref="D43:P43" si="6">SUM(D45:D54)</f>
        <v>100</v>
      </c>
      <c r="E43" s="1488">
        <f t="shared" si="6"/>
        <v>288</v>
      </c>
      <c r="F43" s="1488">
        <f t="shared" si="6"/>
        <v>97</v>
      </c>
      <c r="G43" s="1488">
        <f t="shared" si="6"/>
        <v>99</v>
      </c>
      <c r="H43" s="1488">
        <f t="shared" si="6"/>
        <v>101</v>
      </c>
      <c r="I43" s="1488">
        <f t="shared" si="6"/>
        <v>61</v>
      </c>
      <c r="J43" s="1466">
        <f t="shared" si="6"/>
        <v>0</v>
      </c>
      <c r="K43" s="1488">
        <f t="shared" si="6"/>
        <v>50</v>
      </c>
      <c r="L43" s="1465">
        <f t="shared" si="6"/>
        <v>193</v>
      </c>
      <c r="M43" s="1488">
        <f t="shared" si="6"/>
        <v>3</v>
      </c>
      <c r="N43" s="1518">
        <f t="shared" si="6"/>
        <v>0</v>
      </c>
      <c r="O43" s="1453">
        <f t="shared" si="6"/>
        <v>13</v>
      </c>
      <c r="P43" s="1496">
        <f t="shared" si="6"/>
        <v>10</v>
      </c>
    </row>
    <row r="44" spans="1:19" ht="17.45" customHeight="1">
      <c r="A44" s="1412"/>
      <c r="B44" s="278" t="s">
        <v>896</v>
      </c>
      <c r="C44" s="278"/>
      <c r="D44" s="1500">
        <f t="shared" ref="D44:P44" si="7">SUM(D55:D62)</f>
        <v>46</v>
      </c>
      <c r="E44" s="1500">
        <f t="shared" si="7"/>
        <v>130</v>
      </c>
      <c r="F44" s="1500">
        <f t="shared" si="7"/>
        <v>44</v>
      </c>
      <c r="G44" s="1500">
        <f t="shared" si="7"/>
        <v>45</v>
      </c>
      <c r="H44" s="1500">
        <f t="shared" si="7"/>
        <v>45</v>
      </c>
      <c r="I44" s="1500">
        <f t="shared" si="7"/>
        <v>12</v>
      </c>
      <c r="J44" s="1475">
        <f t="shared" si="7"/>
        <v>0</v>
      </c>
      <c r="K44" s="1500">
        <f t="shared" si="7"/>
        <v>13</v>
      </c>
      <c r="L44" s="1474">
        <f t="shared" si="7"/>
        <v>83</v>
      </c>
      <c r="M44" s="1500">
        <f t="shared" si="7"/>
        <v>2</v>
      </c>
      <c r="N44" s="1521">
        <f t="shared" si="7"/>
        <v>1</v>
      </c>
      <c r="O44" s="1472">
        <f t="shared" si="7"/>
        <v>5</v>
      </c>
      <c r="P44" s="1503">
        <f t="shared" si="7"/>
        <v>1</v>
      </c>
    </row>
    <row r="45" spans="1:19" ht="17.45" customHeight="1">
      <c r="A45" s="1409"/>
      <c r="B45" s="274" t="s">
        <v>2093</v>
      </c>
      <c r="C45" s="274"/>
      <c r="D45" s="1488">
        <v>20</v>
      </c>
      <c r="E45" s="1488">
        <v>61</v>
      </c>
      <c r="F45" s="1488">
        <v>20</v>
      </c>
      <c r="G45" s="1488">
        <v>20</v>
      </c>
      <c r="H45" s="1488">
        <v>21</v>
      </c>
      <c r="I45" s="1488">
        <v>19</v>
      </c>
      <c r="J45" s="1466">
        <v>0</v>
      </c>
      <c r="K45" s="1488">
        <v>21</v>
      </c>
      <c r="L45" s="1465">
        <v>35</v>
      </c>
      <c r="M45" s="1488">
        <v>2</v>
      </c>
      <c r="N45" s="1518">
        <v>0</v>
      </c>
      <c r="O45" s="1453">
        <v>7</v>
      </c>
      <c r="P45" s="1496">
        <v>1</v>
      </c>
    </row>
    <row r="46" spans="1:19" ht="17.45" customHeight="1">
      <c r="A46" s="1409"/>
      <c r="B46" s="274" t="s">
        <v>867</v>
      </c>
      <c r="C46" s="274"/>
      <c r="D46" s="1488">
        <v>16</v>
      </c>
      <c r="E46" s="1488">
        <v>45</v>
      </c>
      <c r="F46" s="1488">
        <v>16</v>
      </c>
      <c r="G46" s="1488">
        <v>16</v>
      </c>
      <c r="H46" s="1488">
        <v>16</v>
      </c>
      <c r="I46" s="1488">
        <v>8</v>
      </c>
      <c r="J46" s="1466">
        <v>0</v>
      </c>
      <c r="K46" s="1488">
        <v>5</v>
      </c>
      <c r="L46" s="1465">
        <v>43</v>
      </c>
      <c r="M46" s="1488">
        <v>0</v>
      </c>
      <c r="N46" s="1518">
        <v>0</v>
      </c>
      <c r="O46" s="1453">
        <v>0</v>
      </c>
      <c r="P46" s="1496">
        <v>1</v>
      </c>
    </row>
    <row r="47" spans="1:19" ht="17.45" customHeight="1">
      <c r="A47" s="1409"/>
      <c r="B47" s="274" t="s">
        <v>2095</v>
      </c>
      <c r="C47" s="274"/>
      <c r="D47" s="1488">
        <v>24</v>
      </c>
      <c r="E47" s="1488">
        <v>72</v>
      </c>
      <c r="F47" s="1488">
        <v>24</v>
      </c>
      <c r="G47" s="1488">
        <v>24</v>
      </c>
      <c r="H47" s="1488">
        <v>24</v>
      </c>
      <c r="I47" s="1488">
        <v>18</v>
      </c>
      <c r="J47" s="1466">
        <v>0</v>
      </c>
      <c r="K47" s="1488">
        <v>5</v>
      </c>
      <c r="L47" s="1465">
        <v>49</v>
      </c>
      <c r="M47" s="1488">
        <v>0</v>
      </c>
      <c r="N47" s="1518">
        <v>0</v>
      </c>
      <c r="O47" s="1453">
        <v>2</v>
      </c>
      <c r="P47" s="1496">
        <v>3</v>
      </c>
    </row>
    <row r="48" spans="1:19" ht="17.45" customHeight="1">
      <c r="A48" s="1409"/>
      <c r="B48" s="274" t="s">
        <v>456</v>
      </c>
      <c r="C48" s="274"/>
      <c r="D48" s="1488">
        <v>2</v>
      </c>
      <c r="E48" s="1488">
        <v>6</v>
      </c>
      <c r="F48" s="1488">
        <v>2</v>
      </c>
      <c r="G48" s="1488">
        <v>2</v>
      </c>
      <c r="H48" s="1488">
        <v>2</v>
      </c>
      <c r="I48" s="1488">
        <v>2</v>
      </c>
      <c r="J48" s="1466">
        <v>0</v>
      </c>
      <c r="K48" s="1488">
        <v>2</v>
      </c>
      <c r="L48" s="1465">
        <v>3</v>
      </c>
      <c r="M48" s="1488">
        <v>1</v>
      </c>
      <c r="N48" s="1518">
        <v>0</v>
      </c>
      <c r="O48" s="1453">
        <v>0</v>
      </c>
      <c r="P48" s="1496">
        <v>1</v>
      </c>
    </row>
    <row r="49" spans="1:16" ht="17.45" customHeight="1">
      <c r="A49" s="1409"/>
      <c r="B49" s="274" t="s">
        <v>2951</v>
      </c>
      <c r="C49" s="274"/>
      <c r="D49" s="1488">
        <v>6</v>
      </c>
      <c r="E49" s="1488">
        <v>18</v>
      </c>
      <c r="F49" s="1488">
        <v>6</v>
      </c>
      <c r="G49" s="1488">
        <v>6</v>
      </c>
      <c r="H49" s="1488">
        <v>6</v>
      </c>
      <c r="I49" s="1488">
        <v>3</v>
      </c>
      <c r="J49" s="1466">
        <v>0</v>
      </c>
      <c r="K49" s="1488">
        <v>1</v>
      </c>
      <c r="L49" s="1465">
        <v>9</v>
      </c>
      <c r="M49" s="1488">
        <v>0</v>
      </c>
      <c r="N49" s="1518">
        <v>0</v>
      </c>
      <c r="O49" s="1453">
        <v>0</v>
      </c>
      <c r="P49" s="1496">
        <v>0</v>
      </c>
    </row>
    <row r="50" spans="1:16" ht="17.45" customHeight="1">
      <c r="A50" s="1409"/>
      <c r="B50" s="274" t="s">
        <v>2954</v>
      </c>
      <c r="C50" s="274"/>
      <c r="D50" s="1488">
        <v>9</v>
      </c>
      <c r="E50" s="1488">
        <v>22</v>
      </c>
      <c r="F50" s="1488">
        <v>8</v>
      </c>
      <c r="G50" s="1488">
        <v>8</v>
      </c>
      <c r="H50" s="1488">
        <v>9</v>
      </c>
      <c r="I50" s="1488">
        <v>3</v>
      </c>
      <c r="J50" s="1466">
        <v>0</v>
      </c>
      <c r="K50" s="1488">
        <v>2</v>
      </c>
      <c r="L50" s="1465">
        <v>19</v>
      </c>
      <c r="M50" s="1488">
        <v>0</v>
      </c>
      <c r="N50" s="1518">
        <v>0</v>
      </c>
      <c r="O50" s="1453">
        <v>1</v>
      </c>
      <c r="P50" s="1496">
        <v>1</v>
      </c>
    </row>
    <row r="51" spans="1:16" ht="17.45" customHeight="1">
      <c r="A51" s="1409"/>
      <c r="B51" s="274" t="s">
        <v>2714</v>
      </c>
      <c r="C51" s="274"/>
      <c r="D51" s="1488">
        <v>5</v>
      </c>
      <c r="E51" s="1488">
        <v>15</v>
      </c>
      <c r="F51" s="1488">
        <v>5</v>
      </c>
      <c r="G51" s="1488">
        <v>5</v>
      </c>
      <c r="H51" s="1488">
        <v>5</v>
      </c>
      <c r="I51" s="1488">
        <v>3</v>
      </c>
      <c r="J51" s="1466">
        <v>0</v>
      </c>
      <c r="K51" s="1488">
        <v>1</v>
      </c>
      <c r="L51" s="1465">
        <v>11</v>
      </c>
      <c r="M51" s="1488">
        <v>0</v>
      </c>
      <c r="N51" s="1518">
        <v>0</v>
      </c>
      <c r="O51" s="1453">
        <v>1</v>
      </c>
      <c r="P51" s="1496">
        <v>0</v>
      </c>
    </row>
    <row r="52" spans="1:16" ht="17.45" customHeight="1">
      <c r="A52" s="1409"/>
      <c r="B52" s="274" t="s">
        <v>1203</v>
      </c>
      <c r="C52" s="274"/>
      <c r="D52" s="1488">
        <v>9</v>
      </c>
      <c r="E52" s="1488">
        <v>22</v>
      </c>
      <c r="F52" s="1488">
        <v>8</v>
      </c>
      <c r="G52" s="1488">
        <v>9</v>
      </c>
      <c r="H52" s="1488">
        <v>9</v>
      </c>
      <c r="I52" s="1488">
        <v>1</v>
      </c>
      <c r="J52" s="1466">
        <v>0</v>
      </c>
      <c r="K52" s="1488">
        <v>8</v>
      </c>
      <c r="L52" s="1465">
        <v>12</v>
      </c>
      <c r="M52" s="1488">
        <v>0</v>
      </c>
      <c r="N52" s="1518">
        <v>0</v>
      </c>
      <c r="O52" s="1453">
        <v>1</v>
      </c>
      <c r="P52" s="1496">
        <v>0</v>
      </c>
    </row>
    <row r="53" spans="1:16" ht="17.45" customHeight="1">
      <c r="A53" s="1409"/>
      <c r="B53" s="274" t="s">
        <v>1551</v>
      </c>
      <c r="C53" s="274"/>
      <c r="D53" s="1488">
        <v>5</v>
      </c>
      <c r="E53" s="1488">
        <v>15</v>
      </c>
      <c r="F53" s="1488">
        <v>5</v>
      </c>
      <c r="G53" s="1488">
        <v>5</v>
      </c>
      <c r="H53" s="1488">
        <v>5</v>
      </c>
      <c r="I53" s="1488">
        <v>2</v>
      </c>
      <c r="J53" s="1466">
        <v>0</v>
      </c>
      <c r="K53" s="1488">
        <v>1</v>
      </c>
      <c r="L53" s="1465">
        <v>8</v>
      </c>
      <c r="M53" s="1488">
        <v>0</v>
      </c>
      <c r="N53" s="1518">
        <v>0</v>
      </c>
      <c r="O53" s="1453">
        <v>1</v>
      </c>
      <c r="P53" s="1496">
        <v>2</v>
      </c>
    </row>
    <row r="54" spans="1:16" ht="17.45" customHeight="1">
      <c r="A54" s="1412"/>
      <c r="B54" s="278" t="s">
        <v>1624</v>
      </c>
      <c r="C54" s="278"/>
      <c r="D54" s="1488">
        <v>4</v>
      </c>
      <c r="E54" s="1488">
        <v>12</v>
      </c>
      <c r="F54" s="1488">
        <v>3</v>
      </c>
      <c r="G54" s="1488">
        <v>4</v>
      </c>
      <c r="H54" s="1488">
        <v>4</v>
      </c>
      <c r="I54" s="1488">
        <v>2</v>
      </c>
      <c r="J54" s="1466">
        <v>0</v>
      </c>
      <c r="K54" s="1488">
        <v>4</v>
      </c>
      <c r="L54" s="1465">
        <v>4</v>
      </c>
      <c r="M54" s="1488">
        <v>0</v>
      </c>
      <c r="N54" s="1518">
        <v>0</v>
      </c>
      <c r="O54" s="1453">
        <v>0</v>
      </c>
      <c r="P54" s="1496">
        <v>1</v>
      </c>
    </row>
    <row r="55" spans="1:16" ht="17.45" customHeight="1">
      <c r="A55" s="1409"/>
      <c r="B55" s="274" t="s">
        <v>322</v>
      </c>
      <c r="C55" s="274"/>
      <c r="D55" s="1497">
        <v>5</v>
      </c>
      <c r="E55" s="1497">
        <v>13</v>
      </c>
      <c r="F55" s="1497">
        <v>5</v>
      </c>
      <c r="G55" s="1497">
        <v>5</v>
      </c>
      <c r="H55" s="1497">
        <v>5</v>
      </c>
      <c r="I55" s="1497">
        <v>0</v>
      </c>
      <c r="J55" s="1469">
        <v>0</v>
      </c>
      <c r="K55" s="1497">
        <v>1</v>
      </c>
      <c r="L55" s="1454">
        <v>6</v>
      </c>
      <c r="M55" s="1497">
        <v>1</v>
      </c>
      <c r="N55" s="1513">
        <v>0</v>
      </c>
      <c r="O55" s="1468">
        <v>1</v>
      </c>
      <c r="P55" s="1489">
        <v>0</v>
      </c>
    </row>
    <row r="56" spans="1:16" ht="17.45" customHeight="1">
      <c r="A56" s="1409"/>
      <c r="B56" s="274" t="s">
        <v>1416</v>
      </c>
      <c r="C56" s="274"/>
      <c r="D56" s="1488">
        <v>3</v>
      </c>
      <c r="E56" s="1488">
        <v>9</v>
      </c>
      <c r="F56" s="1488">
        <v>3</v>
      </c>
      <c r="G56" s="1488">
        <v>3</v>
      </c>
      <c r="H56" s="1488">
        <v>3</v>
      </c>
      <c r="I56" s="1488">
        <v>1</v>
      </c>
      <c r="J56" s="1466">
        <v>0</v>
      </c>
      <c r="K56" s="1488">
        <v>2</v>
      </c>
      <c r="L56" s="1465">
        <v>11</v>
      </c>
      <c r="M56" s="1488">
        <v>1</v>
      </c>
      <c r="N56" s="1518">
        <v>0</v>
      </c>
      <c r="O56" s="1453">
        <v>0</v>
      </c>
      <c r="P56" s="1496">
        <v>0</v>
      </c>
    </row>
    <row r="57" spans="1:16" ht="17.45" customHeight="1">
      <c r="A57" s="1409"/>
      <c r="B57" s="274" t="s">
        <v>1025</v>
      </c>
      <c r="C57" s="274"/>
      <c r="D57" s="1488">
        <v>0</v>
      </c>
      <c r="E57" s="1488">
        <v>0</v>
      </c>
      <c r="F57" s="1488">
        <v>0</v>
      </c>
      <c r="G57" s="1488">
        <v>0</v>
      </c>
      <c r="H57" s="1488">
        <v>0</v>
      </c>
      <c r="I57" s="1488">
        <v>0</v>
      </c>
      <c r="J57" s="1466">
        <v>0</v>
      </c>
      <c r="K57" s="1488">
        <v>0</v>
      </c>
      <c r="L57" s="1465">
        <v>0</v>
      </c>
      <c r="M57" s="1488">
        <v>0</v>
      </c>
      <c r="N57" s="1518">
        <v>0</v>
      </c>
      <c r="O57" s="1453">
        <v>0</v>
      </c>
      <c r="P57" s="1496">
        <v>0</v>
      </c>
    </row>
    <row r="58" spans="1:16" ht="17.45" customHeight="1">
      <c r="A58" s="1409"/>
      <c r="B58" s="274" t="s">
        <v>1395</v>
      </c>
      <c r="C58" s="274"/>
      <c r="D58" s="1488">
        <v>4</v>
      </c>
      <c r="E58" s="1488">
        <v>12</v>
      </c>
      <c r="F58" s="1488">
        <v>4</v>
      </c>
      <c r="G58" s="1488">
        <v>4</v>
      </c>
      <c r="H58" s="1488">
        <v>4</v>
      </c>
      <c r="I58" s="1488">
        <v>2</v>
      </c>
      <c r="J58" s="1466">
        <v>0</v>
      </c>
      <c r="K58" s="1488">
        <v>1</v>
      </c>
      <c r="L58" s="1465">
        <v>7</v>
      </c>
      <c r="M58" s="1488">
        <v>0</v>
      </c>
      <c r="N58" s="1518">
        <v>0</v>
      </c>
      <c r="O58" s="1453">
        <v>0</v>
      </c>
      <c r="P58" s="1496">
        <v>0</v>
      </c>
    </row>
    <row r="59" spans="1:16" ht="17.45" customHeight="1">
      <c r="A59" s="1409"/>
      <c r="B59" s="274" t="s">
        <v>1579</v>
      </c>
      <c r="C59" s="274"/>
      <c r="D59" s="1488">
        <v>4</v>
      </c>
      <c r="E59" s="1488">
        <v>12</v>
      </c>
      <c r="F59" s="1488">
        <v>3</v>
      </c>
      <c r="G59" s="1488">
        <v>4</v>
      </c>
      <c r="H59" s="1488">
        <v>4</v>
      </c>
      <c r="I59" s="1488">
        <v>1</v>
      </c>
      <c r="J59" s="1466">
        <v>0</v>
      </c>
      <c r="K59" s="1488">
        <v>2</v>
      </c>
      <c r="L59" s="1465">
        <v>6</v>
      </c>
      <c r="M59" s="1488">
        <v>0</v>
      </c>
      <c r="N59" s="1518">
        <v>1</v>
      </c>
      <c r="O59" s="1453">
        <v>0</v>
      </c>
      <c r="P59" s="1496">
        <v>0</v>
      </c>
    </row>
    <row r="60" spans="1:16" ht="17.45" customHeight="1">
      <c r="A60" s="1409"/>
      <c r="B60" s="274" t="s">
        <v>2955</v>
      </c>
      <c r="C60" s="274"/>
      <c r="D60" s="1488">
        <v>14</v>
      </c>
      <c r="E60" s="1488">
        <v>42</v>
      </c>
      <c r="F60" s="1488">
        <v>14</v>
      </c>
      <c r="G60" s="1488">
        <v>14</v>
      </c>
      <c r="H60" s="1488">
        <v>14</v>
      </c>
      <c r="I60" s="1488">
        <v>4</v>
      </c>
      <c r="J60" s="1466">
        <v>0</v>
      </c>
      <c r="K60" s="1488">
        <v>5</v>
      </c>
      <c r="L60" s="1465">
        <v>24</v>
      </c>
      <c r="M60" s="1488">
        <v>0</v>
      </c>
      <c r="N60" s="1518">
        <v>0</v>
      </c>
      <c r="O60" s="1453">
        <v>2</v>
      </c>
      <c r="P60" s="1496">
        <v>1</v>
      </c>
    </row>
    <row r="61" spans="1:16" ht="17.45" customHeight="1">
      <c r="A61" s="1409"/>
      <c r="B61" s="274" t="s">
        <v>2956</v>
      </c>
      <c r="C61" s="274"/>
      <c r="D61" s="1488">
        <v>4</v>
      </c>
      <c r="E61" s="1488">
        <v>9</v>
      </c>
      <c r="F61" s="1488">
        <v>4</v>
      </c>
      <c r="G61" s="1488">
        <v>4</v>
      </c>
      <c r="H61" s="1488">
        <v>4</v>
      </c>
      <c r="I61" s="1488">
        <v>1</v>
      </c>
      <c r="J61" s="1466">
        <v>0</v>
      </c>
      <c r="K61" s="1488">
        <v>1</v>
      </c>
      <c r="L61" s="1465">
        <v>6</v>
      </c>
      <c r="M61" s="1488">
        <v>0</v>
      </c>
      <c r="N61" s="1518">
        <v>0</v>
      </c>
      <c r="O61" s="1453">
        <v>0</v>
      </c>
      <c r="P61" s="1496">
        <v>0</v>
      </c>
    </row>
    <row r="62" spans="1:16" ht="17.45" customHeight="1">
      <c r="A62" s="1412"/>
      <c r="B62" s="278" t="s">
        <v>2957</v>
      </c>
      <c r="C62" s="278"/>
      <c r="D62" s="1500">
        <v>12</v>
      </c>
      <c r="E62" s="1500">
        <v>33</v>
      </c>
      <c r="F62" s="1500">
        <v>11</v>
      </c>
      <c r="G62" s="1500">
        <v>11</v>
      </c>
      <c r="H62" s="1500">
        <v>11</v>
      </c>
      <c r="I62" s="1500">
        <v>3</v>
      </c>
      <c r="J62" s="1475">
        <v>0</v>
      </c>
      <c r="K62" s="1500">
        <v>1</v>
      </c>
      <c r="L62" s="1474">
        <v>23</v>
      </c>
      <c r="M62" s="1500">
        <v>0</v>
      </c>
      <c r="N62" s="1521">
        <v>0</v>
      </c>
      <c r="O62" s="1472">
        <v>2</v>
      </c>
      <c r="P62" s="1503">
        <v>0</v>
      </c>
    </row>
    <row r="63" spans="1:16" ht="17.45" customHeight="1">
      <c r="A63" s="3365" t="s">
        <v>1596</v>
      </c>
      <c r="B63" s="3962" t="s">
        <v>2959</v>
      </c>
      <c r="C63" s="3963"/>
      <c r="D63" s="1488">
        <v>25</v>
      </c>
      <c r="E63" s="1488">
        <v>74</v>
      </c>
      <c r="F63" s="1488">
        <v>25</v>
      </c>
      <c r="G63" s="1488">
        <v>25</v>
      </c>
      <c r="H63" s="1488">
        <v>26</v>
      </c>
      <c r="I63" s="1488">
        <v>19</v>
      </c>
      <c r="J63" s="1466">
        <v>0</v>
      </c>
      <c r="K63" s="1488">
        <v>22</v>
      </c>
      <c r="L63" s="1465">
        <v>41</v>
      </c>
      <c r="M63" s="1488">
        <v>3</v>
      </c>
      <c r="N63" s="1518">
        <v>0</v>
      </c>
      <c r="O63" s="1453">
        <v>8</v>
      </c>
      <c r="P63" s="1496">
        <v>1</v>
      </c>
    </row>
    <row r="64" spans="1:16" ht="17.45" customHeight="1">
      <c r="A64" s="3366"/>
      <c r="B64" s="4242" t="s">
        <v>2960</v>
      </c>
      <c r="C64" s="3444"/>
      <c r="D64" s="1488">
        <v>18</v>
      </c>
      <c r="E64" s="1488">
        <v>54</v>
      </c>
      <c r="F64" s="1488">
        <v>17</v>
      </c>
      <c r="G64" s="1488">
        <v>18</v>
      </c>
      <c r="H64" s="1488">
        <v>18</v>
      </c>
      <c r="I64" s="1488">
        <v>7</v>
      </c>
      <c r="J64" s="1466">
        <v>0</v>
      </c>
      <c r="K64" s="1488">
        <v>6</v>
      </c>
      <c r="L64" s="1465">
        <v>34</v>
      </c>
      <c r="M64" s="1488">
        <v>1</v>
      </c>
      <c r="N64" s="1518">
        <v>1</v>
      </c>
      <c r="O64" s="1453">
        <v>1</v>
      </c>
      <c r="P64" s="1496">
        <v>2</v>
      </c>
    </row>
    <row r="65" spans="1:16" ht="17.45" customHeight="1">
      <c r="A65" s="3366"/>
      <c r="B65" s="4242" t="s">
        <v>2962</v>
      </c>
      <c r="C65" s="3444"/>
      <c r="D65" s="1488">
        <v>26</v>
      </c>
      <c r="E65" s="1488">
        <v>75</v>
      </c>
      <c r="F65" s="1488">
        <v>25</v>
      </c>
      <c r="G65" s="1488">
        <v>26</v>
      </c>
      <c r="H65" s="1488">
        <v>26</v>
      </c>
      <c r="I65" s="1488">
        <v>14</v>
      </c>
      <c r="J65" s="1466">
        <v>0</v>
      </c>
      <c r="K65" s="1488">
        <v>12</v>
      </c>
      <c r="L65" s="1465">
        <v>57</v>
      </c>
      <c r="M65" s="1488">
        <v>1</v>
      </c>
      <c r="N65" s="1518">
        <v>0</v>
      </c>
      <c r="O65" s="1453">
        <v>0</v>
      </c>
      <c r="P65" s="1496">
        <v>3</v>
      </c>
    </row>
    <row r="66" spans="1:16" ht="17.45" customHeight="1">
      <c r="A66" s="3366"/>
      <c r="B66" s="4242" t="s">
        <v>2964</v>
      </c>
      <c r="C66" s="3444"/>
      <c r="D66" s="1488">
        <v>28</v>
      </c>
      <c r="E66" s="1488">
        <v>79</v>
      </c>
      <c r="F66" s="1488">
        <v>27</v>
      </c>
      <c r="G66" s="1488">
        <v>27</v>
      </c>
      <c r="H66" s="1488">
        <v>28</v>
      </c>
      <c r="I66" s="1488">
        <v>10</v>
      </c>
      <c r="J66" s="1466">
        <v>0</v>
      </c>
      <c r="K66" s="1488">
        <v>8</v>
      </c>
      <c r="L66" s="1465">
        <v>54</v>
      </c>
      <c r="M66" s="1488">
        <v>0</v>
      </c>
      <c r="N66" s="1518">
        <v>0</v>
      </c>
      <c r="O66" s="1453">
        <v>4</v>
      </c>
      <c r="P66" s="1496">
        <v>2</v>
      </c>
    </row>
    <row r="67" spans="1:16" ht="17.45" customHeight="1">
      <c r="A67" s="3366"/>
      <c r="B67" s="4242" t="s">
        <v>2965</v>
      </c>
      <c r="C67" s="3444"/>
      <c r="D67" s="1488">
        <v>13</v>
      </c>
      <c r="E67" s="1488">
        <v>31</v>
      </c>
      <c r="F67" s="1488">
        <v>12</v>
      </c>
      <c r="G67" s="1488">
        <v>13</v>
      </c>
      <c r="H67" s="1488">
        <v>13</v>
      </c>
      <c r="I67" s="1488">
        <v>2</v>
      </c>
      <c r="J67" s="1466">
        <v>0</v>
      </c>
      <c r="K67" s="1488">
        <v>9</v>
      </c>
      <c r="L67" s="1465">
        <v>18</v>
      </c>
      <c r="M67" s="1488">
        <v>0</v>
      </c>
      <c r="N67" s="1518">
        <v>0</v>
      </c>
      <c r="O67" s="1453">
        <v>1</v>
      </c>
      <c r="P67" s="1496">
        <v>0</v>
      </c>
    </row>
    <row r="68" spans="1:16" ht="17.45" customHeight="1">
      <c r="A68" s="3403"/>
      <c r="B68" s="4229" t="s">
        <v>1610</v>
      </c>
      <c r="C68" s="4234"/>
      <c r="D68" s="1504">
        <v>36</v>
      </c>
      <c r="E68" s="1504">
        <v>105</v>
      </c>
      <c r="F68" s="1504">
        <v>35</v>
      </c>
      <c r="G68" s="1504">
        <v>35</v>
      </c>
      <c r="H68" s="1504">
        <v>35</v>
      </c>
      <c r="I68" s="1504">
        <v>21</v>
      </c>
      <c r="J68" s="1482">
        <v>0</v>
      </c>
      <c r="K68" s="1504">
        <v>6</v>
      </c>
      <c r="L68" s="1481">
        <v>72</v>
      </c>
      <c r="M68" s="1504">
        <v>0</v>
      </c>
      <c r="N68" s="1524">
        <v>0</v>
      </c>
      <c r="O68" s="1479">
        <v>4</v>
      </c>
      <c r="P68" s="1507">
        <v>3</v>
      </c>
    </row>
  </sheetData>
  <mergeCells count="32">
    <mergeCell ref="A63:A68"/>
    <mergeCell ref="B63:C63"/>
    <mergeCell ref="B64:C64"/>
    <mergeCell ref="B65:C65"/>
    <mergeCell ref="B66:C66"/>
    <mergeCell ref="B67:C67"/>
    <mergeCell ref="B68:C68"/>
    <mergeCell ref="O6:O7"/>
    <mergeCell ref="P6:P7"/>
    <mergeCell ref="A32:A37"/>
    <mergeCell ref="B32:C32"/>
    <mergeCell ref="B33:C33"/>
    <mergeCell ref="B34:C34"/>
    <mergeCell ref="B35:C35"/>
    <mergeCell ref="B36:C36"/>
    <mergeCell ref="B37:C37"/>
    <mergeCell ref="A3:C7"/>
    <mergeCell ref="D3:P3"/>
    <mergeCell ref="K4:L5"/>
    <mergeCell ref="M4:N5"/>
    <mergeCell ref="O4:P5"/>
    <mergeCell ref="D5:D6"/>
    <mergeCell ref="E5:E6"/>
    <mergeCell ref="K6:K7"/>
    <mergeCell ref="L6:L7"/>
    <mergeCell ref="M6:M7"/>
    <mergeCell ref="N6:N7"/>
    <mergeCell ref="F5:F6"/>
    <mergeCell ref="G5:G6"/>
    <mergeCell ref="H5:H6"/>
    <mergeCell ref="I5:I6"/>
    <mergeCell ref="J5:J6"/>
  </mergeCells>
  <phoneticPr fontId="2"/>
  <pageMargins left="0.59055118110236227" right="0.59055118110236227" top="0.47244094488188981" bottom="0.39370078740157483" header="0.39370078740157483" footer="0.19685039370078741"/>
  <pageSetup paperSize="9" scale="67" firstPageNumber="56" fitToWidth="2" orientation="portrait" blackAndWhite="1" useFirstPageNumber="1" r:id="rId1"/>
  <headerFooter alignWithMargins="0">
    <oddHeader>&amp;R&amp;12－市郡・事務所、小・中－</oddHeader>
    <oddFooter>&amp;C&amp;16 &amp;P</oddFooter>
  </headerFooter>
  <rowBreaks count="1" manualBreakCount="1">
    <brk id="68" max="1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sheetPr>
  <dimension ref="A1:AV134"/>
  <sheetViews>
    <sheetView showGridLines="0" zoomScale="80" zoomScaleNormal="80" zoomScaleSheetLayoutView="100" workbookViewId="0">
      <pane xSplit="8" ySplit="10" topLeftCell="I11" activePane="bottomRight" state="frozen"/>
      <selection pane="topRight" activeCell="I1" sqref="I1"/>
      <selection pane="bottomLeft" activeCell="A11" sqref="A11"/>
      <selection pane="bottomRight" activeCell="L90" sqref="L90"/>
    </sheetView>
  </sheetViews>
  <sheetFormatPr defaultColWidth="9" defaultRowHeight="13.5"/>
  <cols>
    <col min="1" max="1" width="5.25" style="1532" customWidth="1"/>
    <col min="2" max="2" width="0.75" style="1532" customWidth="1"/>
    <col min="3" max="3" width="8.125" style="1719" customWidth="1"/>
    <col min="4" max="5" width="0.75" style="1719" customWidth="1"/>
    <col min="6" max="6" width="15.625" style="1720" customWidth="1"/>
    <col min="7" max="8" width="0.75" style="1534" customWidth="1"/>
    <col min="9" max="9" width="8" style="1531" customWidth="1"/>
    <col min="10" max="11" width="0.75" style="1532" customWidth="1"/>
    <col min="12" max="12" width="25.625" style="1533" customWidth="1"/>
    <col min="13" max="14" width="0.75" style="1534" customWidth="1"/>
    <col min="15" max="15" width="12.5" style="1535" customWidth="1"/>
    <col min="16" max="17" width="0.75" style="1536" customWidth="1"/>
    <col min="18" max="18" width="14.125" style="1537" customWidth="1"/>
    <col min="19" max="19" width="0.875" style="1537" customWidth="1"/>
    <col min="20" max="20" width="7.625" style="683" customWidth="1"/>
    <col min="21" max="24" width="7.625" style="1534" customWidth="1"/>
    <col min="25" max="30" width="7.375" style="1534" customWidth="1"/>
    <col min="31" max="44" width="6.125" style="1534" customWidth="1"/>
    <col min="45" max="45" width="6.625" style="1534" customWidth="1"/>
    <col min="46" max="46" width="2.5" style="1534" customWidth="1"/>
    <col min="47" max="47" width="9" style="1534" hidden="1" customWidth="1"/>
    <col min="48" max="48" width="9" style="1534"/>
    <col min="49" max="16384" width="9" style="2"/>
  </cols>
  <sheetData>
    <row r="1" spans="1:48" ht="24" customHeight="1">
      <c r="A1" s="4447" t="s">
        <v>3252</v>
      </c>
      <c r="B1" s="4447"/>
      <c r="C1" s="4447"/>
      <c r="D1" s="4447"/>
      <c r="E1" s="4447"/>
      <c r="F1" s="4448"/>
      <c r="G1" s="249"/>
      <c r="H1" s="249"/>
      <c r="Y1" s="4449" t="s">
        <v>5867</v>
      </c>
      <c r="Z1" s="4449"/>
      <c r="AA1" s="4449"/>
      <c r="AB1" s="4449"/>
      <c r="AC1" s="4449"/>
      <c r="AD1" s="4449"/>
      <c r="AE1" s="4449"/>
      <c r="AF1" s="4449"/>
      <c r="AG1" s="4449"/>
      <c r="AH1" s="4449"/>
      <c r="AI1" s="4449"/>
      <c r="AJ1" s="4449"/>
      <c r="AK1" s="4449"/>
      <c r="AL1" s="4449"/>
      <c r="AM1" s="4449"/>
      <c r="AN1" s="4449"/>
      <c r="AO1" s="4449"/>
      <c r="AP1" s="4449"/>
      <c r="AQ1" s="4449"/>
      <c r="AR1" s="4449"/>
      <c r="AS1" s="4449"/>
      <c r="AT1" s="1538"/>
    </row>
    <row r="2" spans="1:48" ht="9.9499999999999993" customHeight="1">
      <c r="A2" s="1539"/>
      <c r="B2" s="1539"/>
      <c r="C2" s="1539"/>
      <c r="D2" s="1539"/>
      <c r="E2" s="1539"/>
      <c r="F2" s="1540"/>
      <c r="G2" s="249"/>
      <c r="H2" s="249"/>
      <c r="Y2" s="4449"/>
      <c r="Z2" s="4449"/>
      <c r="AA2" s="4449"/>
      <c r="AB2" s="4449"/>
      <c r="AC2" s="4449"/>
      <c r="AD2" s="4449"/>
      <c r="AE2" s="4449"/>
      <c r="AF2" s="4449"/>
      <c r="AG2" s="4449"/>
      <c r="AH2" s="4449"/>
      <c r="AI2" s="4449"/>
      <c r="AJ2" s="4449"/>
      <c r="AK2" s="4449"/>
      <c r="AL2" s="4449"/>
      <c r="AM2" s="4449"/>
      <c r="AN2" s="4449"/>
      <c r="AO2" s="4449"/>
      <c r="AP2" s="4449"/>
      <c r="AQ2" s="4449"/>
      <c r="AR2" s="4449"/>
      <c r="AS2" s="4449"/>
      <c r="AT2" s="1538"/>
    </row>
    <row r="3" spans="1:48" s="84" customFormat="1" ht="18.75">
      <c r="A3" s="4451" t="s">
        <v>4014</v>
      </c>
      <c r="B3" s="4451"/>
      <c r="C3" s="4452"/>
      <c r="D3" s="4452"/>
      <c r="E3" s="4452"/>
      <c r="F3" s="4452"/>
      <c r="G3" s="249"/>
      <c r="H3" s="249"/>
      <c r="I3" s="1531"/>
      <c r="J3" s="1541"/>
      <c r="K3" s="1541"/>
      <c r="L3" s="1542"/>
      <c r="M3" s="1543"/>
      <c r="N3" s="1543"/>
      <c r="O3" s="1535"/>
      <c r="P3" s="1544"/>
      <c r="Q3" s="1544"/>
      <c r="R3" s="1545"/>
      <c r="S3" s="1545"/>
      <c r="T3" s="1543"/>
      <c r="U3" s="1543"/>
      <c r="V3" s="1543"/>
      <c r="W3" s="1543"/>
      <c r="X3" s="1543"/>
      <c r="Y3" s="4450"/>
      <c r="Z3" s="4450"/>
      <c r="AA3" s="4450"/>
      <c r="AB3" s="4450"/>
      <c r="AC3" s="4450"/>
      <c r="AD3" s="4450"/>
      <c r="AE3" s="4450"/>
      <c r="AF3" s="4450"/>
      <c r="AG3" s="4450"/>
      <c r="AH3" s="4450"/>
      <c r="AI3" s="4450"/>
      <c r="AJ3" s="4450"/>
      <c r="AK3" s="4450"/>
      <c r="AL3" s="4450"/>
      <c r="AM3" s="4450"/>
      <c r="AN3" s="4450"/>
      <c r="AO3" s="4450"/>
      <c r="AP3" s="4450"/>
      <c r="AQ3" s="4450"/>
      <c r="AR3" s="4450"/>
      <c r="AS3" s="4450"/>
      <c r="AT3" s="1538"/>
      <c r="AU3" s="1543"/>
      <c r="AV3" s="1543"/>
    </row>
    <row r="4" spans="1:48" s="91" customFormat="1" ht="4.5" customHeight="1">
      <c r="A4" s="1546"/>
      <c r="B4" s="1547"/>
      <c r="C4" s="756"/>
      <c r="D4" s="1548"/>
      <c r="E4" s="756"/>
      <c r="F4" s="1549"/>
      <c r="G4" s="756"/>
      <c r="H4" s="4453" t="s">
        <v>3075</v>
      </c>
      <c r="I4" s="4454"/>
      <c r="J4" s="4455"/>
      <c r="K4" s="1550"/>
      <c r="L4" s="1551"/>
      <c r="M4" s="1552"/>
      <c r="N4" s="1553"/>
      <c r="O4" s="1554"/>
      <c r="P4" s="1555"/>
      <c r="Q4" s="1556"/>
      <c r="R4" s="1557"/>
      <c r="S4" s="1558"/>
      <c r="T4" s="1559"/>
      <c r="U4" s="4462" t="s">
        <v>5981</v>
      </c>
      <c r="V4" s="4465" t="s">
        <v>21</v>
      </c>
      <c r="W4" s="4466"/>
      <c r="X4" s="4466"/>
      <c r="Y4" s="4466"/>
      <c r="Z4" s="4466"/>
      <c r="AA4" s="4466"/>
      <c r="AB4" s="4467"/>
      <c r="AC4" s="1560"/>
      <c r="AD4" s="1561"/>
      <c r="AE4" s="4465" t="s">
        <v>2915</v>
      </c>
      <c r="AF4" s="4471"/>
      <c r="AG4" s="4471"/>
      <c r="AH4" s="4471"/>
      <c r="AI4" s="4471"/>
      <c r="AJ4" s="4471"/>
      <c r="AK4" s="4471"/>
      <c r="AL4" s="4471"/>
      <c r="AM4" s="4471"/>
      <c r="AN4" s="4471"/>
      <c r="AO4" s="4471"/>
      <c r="AP4" s="4471"/>
      <c r="AQ4" s="4471"/>
      <c r="AR4" s="4471"/>
      <c r="AS4" s="1562"/>
      <c r="AT4" s="1563"/>
      <c r="AU4" s="1564"/>
      <c r="AV4" s="1564"/>
    </row>
    <row r="5" spans="1:48" s="86" customFormat="1" ht="21.75" customHeight="1">
      <c r="A5" s="4474" t="s">
        <v>1521</v>
      </c>
      <c r="B5" s="1565"/>
      <c r="C5" s="3884" t="s">
        <v>3074</v>
      </c>
      <c r="D5" s="882"/>
      <c r="E5" s="1566"/>
      <c r="F5" s="3351" t="s">
        <v>1050</v>
      </c>
      <c r="G5" s="274"/>
      <c r="H5" s="4456"/>
      <c r="I5" s="4457"/>
      <c r="J5" s="4458"/>
      <c r="K5" s="1566"/>
      <c r="L5" s="4475" t="s">
        <v>641</v>
      </c>
      <c r="M5" s="882"/>
      <c r="N5" s="827"/>
      <c r="O5" s="4476" t="s">
        <v>2543</v>
      </c>
      <c r="P5" s="1567"/>
      <c r="Q5" s="1566"/>
      <c r="R5" s="3351" t="s">
        <v>282</v>
      </c>
      <c r="S5" s="274"/>
      <c r="T5" s="4477" t="s">
        <v>4001</v>
      </c>
      <c r="U5" s="4463"/>
      <c r="V5" s="4468"/>
      <c r="W5" s="4469"/>
      <c r="X5" s="4469"/>
      <c r="Y5" s="4469"/>
      <c r="Z5" s="4469"/>
      <c r="AA5" s="4469"/>
      <c r="AB5" s="4470"/>
      <c r="AC5" s="4479" t="s">
        <v>4002</v>
      </c>
      <c r="AD5" s="4480"/>
      <c r="AE5" s="4472"/>
      <c r="AF5" s="4473"/>
      <c r="AG5" s="4473"/>
      <c r="AH5" s="4473"/>
      <c r="AI5" s="4473"/>
      <c r="AJ5" s="4473"/>
      <c r="AK5" s="4473"/>
      <c r="AL5" s="4473"/>
      <c r="AM5" s="4473"/>
      <c r="AN5" s="4473"/>
      <c r="AO5" s="4473"/>
      <c r="AP5" s="4473"/>
      <c r="AQ5" s="4473"/>
      <c r="AR5" s="4473"/>
      <c r="AS5" s="4484" t="s">
        <v>1521</v>
      </c>
      <c r="AT5" s="1568"/>
      <c r="AU5" s="1569"/>
      <c r="AV5" s="1569"/>
    </row>
    <row r="6" spans="1:48" s="86" customFormat="1" ht="4.5" customHeight="1">
      <c r="A6" s="4474"/>
      <c r="B6" s="1565"/>
      <c r="C6" s="3884"/>
      <c r="D6" s="882"/>
      <c r="E6" s="1565"/>
      <c r="F6" s="3351"/>
      <c r="G6" s="274"/>
      <c r="H6" s="4456"/>
      <c r="I6" s="4457"/>
      <c r="J6" s="4458"/>
      <c r="K6" s="1566"/>
      <c r="L6" s="4475"/>
      <c r="M6" s="882"/>
      <c r="N6" s="827"/>
      <c r="O6" s="4476"/>
      <c r="P6" s="1567"/>
      <c r="Q6" s="1566"/>
      <c r="R6" s="3351"/>
      <c r="S6" s="274"/>
      <c r="T6" s="4478"/>
      <c r="U6" s="4463"/>
      <c r="V6" s="4485" t="s">
        <v>1630</v>
      </c>
      <c r="W6" s="3963"/>
      <c r="X6" s="4228"/>
      <c r="Y6" s="4493" t="s">
        <v>1410</v>
      </c>
      <c r="Z6" s="4236"/>
      <c r="AA6" s="1570"/>
      <c r="AB6" s="1571"/>
      <c r="AC6" s="4481"/>
      <c r="AD6" s="4480"/>
      <c r="AE6" s="4485" t="s">
        <v>1630</v>
      </c>
      <c r="AF6" s="4228"/>
      <c r="AG6" s="1572"/>
      <c r="AH6" s="1570"/>
      <c r="AI6" s="1570"/>
      <c r="AJ6" s="1570"/>
      <c r="AK6" s="1570"/>
      <c r="AL6" s="1570"/>
      <c r="AM6" s="1570"/>
      <c r="AN6" s="1570"/>
      <c r="AO6" s="1570"/>
      <c r="AP6" s="1570"/>
      <c r="AQ6" s="1573"/>
      <c r="AR6" s="1574"/>
      <c r="AS6" s="4484"/>
      <c r="AT6" s="1568"/>
      <c r="AU6" s="1569"/>
      <c r="AV6" s="1569"/>
    </row>
    <row r="7" spans="1:48" s="86" customFormat="1" ht="35.25" customHeight="1">
      <c r="A7" s="4474"/>
      <c r="B7" s="827"/>
      <c r="C7" s="3884"/>
      <c r="D7" s="882"/>
      <c r="E7" s="827"/>
      <c r="F7" s="3351"/>
      <c r="G7" s="274"/>
      <c r="H7" s="4456"/>
      <c r="I7" s="4457"/>
      <c r="J7" s="4458"/>
      <c r="K7" s="274"/>
      <c r="L7" s="4475"/>
      <c r="M7" s="882"/>
      <c r="N7" s="827"/>
      <c r="O7" s="4476"/>
      <c r="P7" s="1567"/>
      <c r="Q7" s="274"/>
      <c r="R7" s="3351"/>
      <c r="S7" s="274"/>
      <c r="T7" s="4478"/>
      <c r="U7" s="4463"/>
      <c r="V7" s="3307"/>
      <c r="W7" s="3304"/>
      <c r="X7" s="3305"/>
      <c r="Y7" s="4494"/>
      <c r="Z7" s="4495"/>
      <c r="AA7" s="4496" t="s">
        <v>1842</v>
      </c>
      <c r="AB7" s="4498" t="s">
        <v>571</v>
      </c>
      <c r="AC7" s="4482"/>
      <c r="AD7" s="4483"/>
      <c r="AE7" s="3307"/>
      <c r="AF7" s="3305"/>
      <c r="AG7" s="4500" t="s">
        <v>2938</v>
      </c>
      <c r="AH7" s="4443" t="s">
        <v>760</v>
      </c>
      <c r="AI7" s="4440" t="s">
        <v>221</v>
      </c>
      <c r="AJ7" s="4440" t="s">
        <v>882</v>
      </c>
      <c r="AK7" s="4440" t="s">
        <v>1198</v>
      </c>
      <c r="AL7" s="4440" t="s">
        <v>2939</v>
      </c>
      <c r="AM7" s="4440" t="s">
        <v>2640</v>
      </c>
      <c r="AN7" s="4440" t="s">
        <v>1197</v>
      </c>
      <c r="AO7" s="4442" t="s">
        <v>2940</v>
      </c>
      <c r="AP7" s="4443" t="s">
        <v>1732</v>
      </c>
      <c r="AQ7" s="4444" t="s">
        <v>2941</v>
      </c>
      <c r="AR7" s="4446" t="s">
        <v>2942</v>
      </c>
      <c r="AS7" s="4484"/>
      <c r="AT7" s="1568"/>
      <c r="AU7" s="1569"/>
      <c r="AV7" s="1569"/>
    </row>
    <row r="8" spans="1:48" s="86" customFormat="1" ht="35.25" customHeight="1">
      <c r="A8" s="4474"/>
      <c r="B8" s="827"/>
      <c r="C8" s="3884"/>
      <c r="D8" s="882"/>
      <c r="E8" s="827"/>
      <c r="F8" s="3351"/>
      <c r="G8" s="274"/>
      <c r="H8" s="4456"/>
      <c r="I8" s="4457"/>
      <c r="J8" s="4458"/>
      <c r="K8" s="274"/>
      <c r="L8" s="4475"/>
      <c r="M8" s="882"/>
      <c r="N8" s="827"/>
      <c r="O8" s="4476"/>
      <c r="P8" s="1567"/>
      <c r="Q8" s="274"/>
      <c r="R8" s="3351"/>
      <c r="S8" s="274"/>
      <c r="T8" s="4478"/>
      <c r="U8" s="4463"/>
      <c r="V8" s="4486" t="s">
        <v>1239</v>
      </c>
      <c r="W8" s="4488" t="s">
        <v>2918</v>
      </c>
      <c r="X8" s="4490" t="s">
        <v>2920</v>
      </c>
      <c r="Y8" s="1575" t="s">
        <v>5281</v>
      </c>
      <c r="Z8" s="1576" t="s">
        <v>5282</v>
      </c>
      <c r="AA8" s="4497"/>
      <c r="AB8" s="4499"/>
      <c r="AC8" s="4488" t="s">
        <v>2918</v>
      </c>
      <c r="AD8" s="4490" t="s">
        <v>2920</v>
      </c>
      <c r="AE8" s="4488" t="s">
        <v>2918</v>
      </c>
      <c r="AF8" s="4490" t="s">
        <v>2920</v>
      </c>
      <c r="AG8" s="4501"/>
      <c r="AH8" s="4443"/>
      <c r="AI8" s="4441"/>
      <c r="AJ8" s="4441"/>
      <c r="AK8" s="4441"/>
      <c r="AL8" s="4441"/>
      <c r="AM8" s="4441"/>
      <c r="AN8" s="4441"/>
      <c r="AO8" s="4442"/>
      <c r="AP8" s="4443"/>
      <c r="AQ8" s="4445"/>
      <c r="AR8" s="4446"/>
      <c r="AS8" s="4484"/>
      <c r="AT8" s="1568"/>
      <c r="AU8" s="1569"/>
      <c r="AV8" s="1569"/>
    </row>
    <row r="9" spans="1:48" s="86" customFormat="1" ht="4.5" customHeight="1">
      <c r="A9" s="1577"/>
      <c r="B9" s="1578"/>
      <c r="C9" s="1579"/>
      <c r="D9" s="1580"/>
      <c r="E9" s="1578"/>
      <c r="F9" s="1581"/>
      <c r="G9" s="1579"/>
      <c r="H9" s="4459"/>
      <c r="I9" s="4460"/>
      <c r="J9" s="4461"/>
      <c r="K9" s="1579"/>
      <c r="L9" s="1582"/>
      <c r="M9" s="1580"/>
      <c r="N9" s="1578"/>
      <c r="O9" s="1583"/>
      <c r="P9" s="1580"/>
      <c r="Q9" s="1579"/>
      <c r="R9" s="1584"/>
      <c r="S9" s="1580"/>
      <c r="T9" s="1585"/>
      <c r="U9" s="4464"/>
      <c r="V9" s="4487"/>
      <c r="W9" s="4489"/>
      <c r="X9" s="4491"/>
      <c r="Y9" s="1586"/>
      <c r="Z9" s="1587"/>
      <c r="AA9" s="1588"/>
      <c r="AB9" s="1589"/>
      <c r="AC9" s="3371"/>
      <c r="AD9" s="4492"/>
      <c r="AE9" s="3371"/>
      <c r="AF9" s="4492"/>
      <c r="AG9" s="1590"/>
      <c r="AH9" s="1591"/>
      <c r="AI9" s="1591"/>
      <c r="AJ9" s="1591"/>
      <c r="AK9" s="1591"/>
      <c r="AL9" s="1591"/>
      <c r="AM9" s="1591"/>
      <c r="AN9" s="1591"/>
      <c r="AO9" s="1591"/>
      <c r="AP9" s="1591"/>
      <c r="AQ9" s="1592"/>
      <c r="AR9" s="1593"/>
      <c r="AS9" s="1594"/>
      <c r="AT9" s="717"/>
      <c r="AU9" s="1569"/>
      <c r="AV9" s="1569"/>
    </row>
    <row r="10" spans="1:48" s="93" customFormat="1" ht="21" customHeight="1">
      <c r="A10" s="1595"/>
      <c r="B10" s="1596"/>
      <c r="C10" s="1597"/>
      <c r="D10" s="1598"/>
      <c r="E10" s="1597"/>
      <c r="F10" s="1599" t="s">
        <v>5982</v>
      </c>
      <c r="G10" s="1597"/>
      <c r="H10" s="1600"/>
      <c r="I10" s="1601"/>
      <c r="J10" s="1602"/>
      <c r="K10" s="1603"/>
      <c r="L10" s="1604"/>
      <c r="M10" s="1605"/>
      <c r="N10" s="1606"/>
      <c r="O10" s="1607"/>
      <c r="P10" s="1602"/>
      <c r="Q10" s="1603"/>
      <c r="R10" s="1608"/>
      <c r="S10" s="1605"/>
      <c r="T10" s="1063">
        <f>T11+T13+T16</f>
        <v>270</v>
      </c>
      <c r="U10" s="1063">
        <f>U11+U13+U16</f>
        <v>9071</v>
      </c>
      <c r="V10" s="1063">
        <f t="shared" ref="V10:V55" si="0">W10+X10</f>
        <v>3000</v>
      </c>
      <c r="W10" s="830">
        <f>W11+W13+W16</f>
        <v>1494</v>
      </c>
      <c r="X10" s="1295">
        <f t="shared" ref="X10:AR10" si="1">X11+X13+X16</f>
        <v>1506</v>
      </c>
      <c r="Y10" s="830">
        <f t="shared" si="1"/>
        <v>36</v>
      </c>
      <c r="Z10" s="831">
        <f t="shared" si="1"/>
        <v>851</v>
      </c>
      <c r="AA10" s="1609">
        <f t="shared" si="1"/>
        <v>958</v>
      </c>
      <c r="AB10" s="1295">
        <f t="shared" si="1"/>
        <v>1155</v>
      </c>
      <c r="AC10" s="830">
        <f>AC11+AC13+AC16</f>
        <v>629</v>
      </c>
      <c r="AD10" s="1295">
        <f t="shared" si="1"/>
        <v>616</v>
      </c>
      <c r="AE10" s="830">
        <f t="shared" si="1"/>
        <v>30</v>
      </c>
      <c r="AF10" s="1295">
        <f t="shared" si="1"/>
        <v>582</v>
      </c>
      <c r="AG10" s="1296">
        <f t="shared" si="1"/>
        <v>70</v>
      </c>
      <c r="AH10" s="1609">
        <f t="shared" si="1"/>
        <v>21</v>
      </c>
      <c r="AI10" s="1609">
        <f t="shared" si="1"/>
        <v>43</v>
      </c>
      <c r="AJ10" s="1609">
        <f t="shared" si="1"/>
        <v>41</v>
      </c>
      <c r="AK10" s="1609">
        <f t="shared" si="1"/>
        <v>14</v>
      </c>
      <c r="AL10" s="1609">
        <f t="shared" si="1"/>
        <v>391</v>
      </c>
      <c r="AM10" s="1609">
        <f t="shared" si="1"/>
        <v>13</v>
      </c>
      <c r="AN10" s="1609">
        <f t="shared" si="1"/>
        <v>1</v>
      </c>
      <c r="AO10" s="1609">
        <f t="shared" si="1"/>
        <v>0</v>
      </c>
      <c r="AP10" s="1609">
        <f t="shared" si="1"/>
        <v>5</v>
      </c>
      <c r="AQ10" s="1016">
        <f t="shared" si="1"/>
        <v>13</v>
      </c>
      <c r="AR10" s="1610">
        <f t="shared" si="1"/>
        <v>40</v>
      </c>
      <c r="AS10" s="1611"/>
      <c r="AT10" s="1612"/>
      <c r="AU10" s="1613"/>
      <c r="AV10" s="1613"/>
    </row>
    <row r="11" spans="1:48" s="93" customFormat="1" ht="21" customHeight="1">
      <c r="A11" s="1614"/>
      <c r="B11" s="1615"/>
      <c r="C11" s="1616"/>
      <c r="D11" s="1617"/>
      <c r="E11" s="1616"/>
      <c r="F11" s="1618" t="s">
        <v>2430</v>
      </c>
      <c r="G11" s="1616"/>
      <c r="H11" s="1619"/>
      <c r="I11" s="1620"/>
      <c r="J11" s="1621"/>
      <c r="K11" s="1612"/>
      <c r="L11" s="1622"/>
      <c r="M11" s="1623"/>
      <c r="N11" s="1624"/>
      <c r="O11" s="1625"/>
      <c r="P11" s="1621"/>
      <c r="Q11" s="1612"/>
      <c r="R11" s="1626"/>
      <c r="S11" s="1623"/>
      <c r="T11" s="623">
        <f>T12</f>
        <v>4</v>
      </c>
      <c r="U11" s="623">
        <f>U12</f>
        <v>90</v>
      </c>
      <c r="V11" s="623">
        <f t="shared" si="0"/>
        <v>36</v>
      </c>
      <c r="W11" s="409">
        <f t="shared" ref="W11:AR11" si="2">W12</f>
        <v>20</v>
      </c>
      <c r="X11" s="1627">
        <f t="shared" si="2"/>
        <v>16</v>
      </c>
      <c r="Y11" s="393">
        <f t="shared" si="2"/>
        <v>0</v>
      </c>
      <c r="Z11" s="771">
        <f t="shared" si="2"/>
        <v>11</v>
      </c>
      <c r="AA11" s="1427">
        <f t="shared" si="2"/>
        <v>14</v>
      </c>
      <c r="AB11" s="1627">
        <f t="shared" si="2"/>
        <v>11</v>
      </c>
      <c r="AC11" s="393">
        <f t="shared" si="2"/>
        <v>12</v>
      </c>
      <c r="AD11" s="1627">
        <f t="shared" si="2"/>
        <v>6</v>
      </c>
      <c r="AE11" s="409">
        <f t="shared" si="2"/>
        <v>0</v>
      </c>
      <c r="AF11" s="1627">
        <f t="shared" si="2"/>
        <v>6</v>
      </c>
      <c r="AG11" s="993">
        <f t="shared" si="2"/>
        <v>0</v>
      </c>
      <c r="AH11" s="1427">
        <f t="shared" si="2"/>
        <v>1</v>
      </c>
      <c r="AI11" s="1427">
        <f t="shared" si="2"/>
        <v>0</v>
      </c>
      <c r="AJ11" s="1427">
        <f t="shared" si="2"/>
        <v>0</v>
      </c>
      <c r="AK11" s="1427">
        <f t="shared" si="2"/>
        <v>0</v>
      </c>
      <c r="AL11" s="1427">
        <f t="shared" si="2"/>
        <v>4</v>
      </c>
      <c r="AM11" s="1427">
        <f t="shared" si="2"/>
        <v>0</v>
      </c>
      <c r="AN11" s="1427">
        <f t="shared" si="2"/>
        <v>1</v>
      </c>
      <c r="AO11" s="1427">
        <f t="shared" si="2"/>
        <v>0</v>
      </c>
      <c r="AP11" s="1427">
        <f t="shared" si="2"/>
        <v>0</v>
      </c>
      <c r="AQ11" s="410">
        <f t="shared" si="2"/>
        <v>0</v>
      </c>
      <c r="AR11" s="1426">
        <f t="shared" si="2"/>
        <v>0</v>
      </c>
      <c r="AS11" s="1628"/>
      <c r="AT11" s="1612"/>
      <c r="AU11" s="1613"/>
      <c r="AV11" s="1613"/>
    </row>
    <row r="12" spans="1:48" s="1" customFormat="1" ht="22.5">
      <c r="A12" s="1629">
        <v>6501</v>
      </c>
      <c r="B12" s="1630"/>
      <c r="C12" s="1631" t="s">
        <v>1639</v>
      </c>
      <c r="D12" s="1632"/>
      <c r="E12" s="1631"/>
      <c r="F12" s="1633" t="s">
        <v>4000</v>
      </c>
      <c r="G12" s="1631"/>
      <c r="H12" s="1630"/>
      <c r="I12" s="1631" t="s">
        <v>2693</v>
      </c>
      <c r="J12" s="1634"/>
      <c r="K12" s="1635"/>
      <c r="L12" s="1636" t="s">
        <v>2694</v>
      </c>
      <c r="M12" s="1637"/>
      <c r="N12" s="1638"/>
      <c r="O12" s="1639" t="s">
        <v>4707</v>
      </c>
      <c r="P12" s="1634"/>
      <c r="Q12" s="1635"/>
      <c r="R12" s="1640" t="s">
        <v>5528</v>
      </c>
      <c r="S12" s="1634"/>
      <c r="T12" s="640">
        <v>4</v>
      </c>
      <c r="U12" s="640">
        <v>90</v>
      </c>
      <c r="V12" s="640">
        <f t="shared" si="0"/>
        <v>36</v>
      </c>
      <c r="W12" s="641">
        <v>20</v>
      </c>
      <c r="X12" s="642">
        <v>16</v>
      </c>
      <c r="Y12" s="641">
        <v>0</v>
      </c>
      <c r="Z12" s="785">
        <v>11</v>
      </c>
      <c r="AA12" s="847">
        <v>14</v>
      </c>
      <c r="AB12" s="642">
        <v>11</v>
      </c>
      <c r="AC12" s="641">
        <v>12</v>
      </c>
      <c r="AD12" s="642">
        <v>6</v>
      </c>
      <c r="AE12" s="641">
        <v>0</v>
      </c>
      <c r="AF12" s="642">
        <v>6</v>
      </c>
      <c r="AG12" s="638">
        <v>0</v>
      </c>
      <c r="AH12" s="847">
        <v>1</v>
      </c>
      <c r="AI12" s="847">
        <v>0</v>
      </c>
      <c r="AJ12" s="847">
        <v>0</v>
      </c>
      <c r="AK12" s="847">
        <v>0</v>
      </c>
      <c r="AL12" s="847">
        <v>4</v>
      </c>
      <c r="AM12" s="847">
        <v>0</v>
      </c>
      <c r="AN12" s="847">
        <v>1</v>
      </c>
      <c r="AO12" s="847">
        <v>0</v>
      </c>
      <c r="AP12" s="847">
        <v>0</v>
      </c>
      <c r="AQ12" s="1070">
        <v>0</v>
      </c>
      <c r="AR12" s="1641">
        <v>0</v>
      </c>
      <c r="AS12" s="1642">
        <f>A12</f>
        <v>6501</v>
      </c>
      <c r="AT12" s="1643"/>
      <c r="AU12" s="1644">
        <v>0</v>
      </c>
      <c r="AV12" s="1644"/>
    </row>
    <row r="13" spans="1:48" s="93" customFormat="1" ht="21" customHeight="1">
      <c r="A13" s="1645"/>
      <c r="B13" s="1646"/>
      <c r="C13" s="1618"/>
      <c r="D13" s="1647"/>
      <c r="E13" s="1618"/>
      <c r="F13" s="1618" t="s">
        <v>4385</v>
      </c>
      <c r="G13" s="1618"/>
      <c r="H13" s="1646"/>
      <c r="I13" s="1618"/>
      <c r="J13" s="1648"/>
      <c r="K13" s="1649"/>
      <c r="L13" s="1622"/>
      <c r="M13" s="1623"/>
      <c r="N13" s="1624"/>
      <c r="O13" s="1625"/>
      <c r="P13" s="1648"/>
      <c r="Q13" s="1649"/>
      <c r="R13" s="1650"/>
      <c r="S13" s="1648"/>
      <c r="T13" s="623">
        <f>T14+T15</f>
        <v>4</v>
      </c>
      <c r="U13" s="623">
        <f>U14+U15</f>
        <v>175</v>
      </c>
      <c r="V13" s="623">
        <f t="shared" si="0"/>
        <v>11</v>
      </c>
      <c r="W13" s="409">
        <f t="shared" ref="W13:AR13" si="3">W14+W15</f>
        <v>6</v>
      </c>
      <c r="X13" s="1627">
        <f t="shared" si="3"/>
        <v>5</v>
      </c>
      <c r="Y13" s="409">
        <f t="shared" si="3"/>
        <v>0</v>
      </c>
      <c r="Z13" s="771">
        <f t="shared" si="3"/>
        <v>3</v>
      </c>
      <c r="AA13" s="1427">
        <f t="shared" si="3"/>
        <v>2</v>
      </c>
      <c r="AB13" s="1627">
        <f t="shared" si="3"/>
        <v>6</v>
      </c>
      <c r="AC13" s="409">
        <f t="shared" si="3"/>
        <v>4</v>
      </c>
      <c r="AD13" s="1627">
        <f t="shared" si="3"/>
        <v>3</v>
      </c>
      <c r="AE13" s="409">
        <f t="shared" si="3"/>
        <v>3</v>
      </c>
      <c r="AF13" s="1627">
        <f t="shared" si="3"/>
        <v>4</v>
      </c>
      <c r="AG13" s="993">
        <f t="shared" si="3"/>
        <v>1</v>
      </c>
      <c r="AH13" s="1427">
        <f t="shared" si="3"/>
        <v>0</v>
      </c>
      <c r="AI13" s="1427">
        <f t="shared" si="3"/>
        <v>1</v>
      </c>
      <c r="AJ13" s="1427">
        <f t="shared" si="3"/>
        <v>0</v>
      </c>
      <c r="AK13" s="1427">
        <f t="shared" si="3"/>
        <v>0</v>
      </c>
      <c r="AL13" s="1427">
        <f t="shared" si="3"/>
        <v>5</v>
      </c>
      <c r="AM13" s="1427">
        <f t="shared" si="3"/>
        <v>0</v>
      </c>
      <c r="AN13" s="1427">
        <f t="shared" si="3"/>
        <v>0</v>
      </c>
      <c r="AO13" s="1427">
        <f t="shared" si="3"/>
        <v>0</v>
      </c>
      <c r="AP13" s="1427">
        <f t="shared" si="3"/>
        <v>0</v>
      </c>
      <c r="AQ13" s="410">
        <f t="shared" si="3"/>
        <v>0</v>
      </c>
      <c r="AR13" s="1426">
        <f t="shared" si="3"/>
        <v>0</v>
      </c>
      <c r="AS13" s="1628"/>
      <c r="AT13" s="1612"/>
      <c r="AU13" s="1613"/>
      <c r="AV13" s="1613"/>
    </row>
    <row r="14" spans="1:48" s="1" customFormat="1" ht="21" customHeight="1">
      <c r="A14" s="1651">
        <v>7706</v>
      </c>
      <c r="B14" s="1652"/>
      <c r="C14" s="1653" t="s">
        <v>1593</v>
      </c>
      <c r="D14" s="1654"/>
      <c r="E14" s="1653"/>
      <c r="F14" s="1653" t="s">
        <v>1340</v>
      </c>
      <c r="G14" s="1653"/>
      <c r="H14" s="1652"/>
      <c r="I14" s="1653" t="s">
        <v>1380</v>
      </c>
      <c r="J14" s="1567"/>
      <c r="K14" s="1566"/>
      <c r="L14" s="1655" t="s">
        <v>2696</v>
      </c>
      <c r="M14" s="1656"/>
      <c r="N14" s="1657"/>
      <c r="O14" s="1658" t="s">
        <v>4698</v>
      </c>
      <c r="P14" s="1567"/>
      <c r="Q14" s="1566"/>
      <c r="R14" s="1659" t="s">
        <v>5107</v>
      </c>
      <c r="S14" s="1567"/>
      <c r="T14" s="413">
        <v>3</v>
      </c>
      <c r="U14" s="413">
        <v>85</v>
      </c>
      <c r="V14" s="413">
        <f t="shared" si="0"/>
        <v>9</v>
      </c>
      <c r="W14" s="414">
        <v>5</v>
      </c>
      <c r="X14" s="415">
        <v>4</v>
      </c>
      <c r="Y14" s="414">
        <v>0</v>
      </c>
      <c r="Z14" s="502">
        <v>3</v>
      </c>
      <c r="AA14" s="845">
        <v>2</v>
      </c>
      <c r="AB14" s="415">
        <v>4</v>
      </c>
      <c r="AC14" s="414">
        <v>3</v>
      </c>
      <c r="AD14" s="415">
        <v>2</v>
      </c>
      <c r="AE14" s="414">
        <v>2</v>
      </c>
      <c r="AF14" s="415">
        <v>2</v>
      </c>
      <c r="AG14" s="412">
        <v>1</v>
      </c>
      <c r="AH14" s="845">
        <v>0</v>
      </c>
      <c r="AI14" s="845">
        <v>0</v>
      </c>
      <c r="AJ14" s="845">
        <v>0</v>
      </c>
      <c r="AK14" s="845">
        <v>0</v>
      </c>
      <c r="AL14" s="845">
        <v>3</v>
      </c>
      <c r="AM14" s="845">
        <v>0</v>
      </c>
      <c r="AN14" s="845">
        <v>0</v>
      </c>
      <c r="AO14" s="845">
        <v>0</v>
      </c>
      <c r="AP14" s="845">
        <v>0</v>
      </c>
      <c r="AQ14" s="1064">
        <v>0</v>
      </c>
      <c r="AR14" s="624">
        <v>0</v>
      </c>
      <c r="AS14" s="1660">
        <f>A14</f>
        <v>7706</v>
      </c>
      <c r="AT14" s="1643"/>
      <c r="AU14" s="1644">
        <v>1</v>
      </c>
      <c r="AV14" s="1644"/>
    </row>
    <row r="15" spans="1:48" s="1" customFormat="1" ht="21" customHeight="1">
      <c r="A15" s="1629">
        <v>7760</v>
      </c>
      <c r="B15" s="1630"/>
      <c r="C15" s="1631" t="s">
        <v>1601</v>
      </c>
      <c r="D15" s="1632"/>
      <c r="E15" s="1631"/>
      <c r="F15" s="1631" t="s">
        <v>2697</v>
      </c>
      <c r="G15" s="1631"/>
      <c r="H15" s="1630"/>
      <c r="I15" s="1631" t="s">
        <v>2698</v>
      </c>
      <c r="J15" s="1634"/>
      <c r="K15" s="1635"/>
      <c r="L15" s="1636" t="s">
        <v>144</v>
      </c>
      <c r="M15" s="1637"/>
      <c r="N15" s="1638"/>
      <c r="O15" s="1639" t="s">
        <v>4699</v>
      </c>
      <c r="P15" s="1634"/>
      <c r="Q15" s="1635"/>
      <c r="R15" s="1640" t="s">
        <v>5243</v>
      </c>
      <c r="S15" s="1634"/>
      <c r="T15" s="640">
        <v>1</v>
      </c>
      <c r="U15" s="640">
        <v>90</v>
      </c>
      <c r="V15" s="640">
        <f t="shared" si="0"/>
        <v>2</v>
      </c>
      <c r="W15" s="641">
        <v>1</v>
      </c>
      <c r="X15" s="642">
        <v>1</v>
      </c>
      <c r="Y15" s="641">
        <v>0</v>
      </c>
      <c r="Z15" s="785">
        <v>0</v>
      </c>
      <c r="AA15" s="847">
        <v>0</v>
      </c>
      <c r="AB15" s="642">
        <v>2</v>
      </c>
      <c r="AC15" s="641">
        <v>1</v>
      </c>
      <c r="AD15" s="642">
        <v>1</v>
      </c>
      <c r="AE15" s="641">
        <v>1</v>
      </c>
      <c r="AF15" s="642">
        <v>2</v>
      </c>
      <c r="AG15" s="638">
        <v>0</v>
      </c>
      <c r="AH15" s="847">
        <v>0</v>
      </c>
      <c r="AI15" s="847">
        <v>1</v>
      </c>
      <c r="AJ15" s="847">
        <v>0</v>
      </c>
      <c r="AK15" s="847">
        <v>0</v>
      </c>
      <c r="AL15" s="847">
        <v>2</v>
      </c>
      <c r="AM15" s="847">
        <v>0</v>
      </c>
      <c r="AN15" s="847">
        <v>0</v>
      </c>
      <c r="AO15" s="847">
        <v>0</v>
      </c>
      <c r="AP15" s="847">
        <v>0</v>
      </c>
      <c r="AQ15" s="1070">
        <v>0</v>
      </c>
      <c r="AR15" s="637">
        <v>0</v>
      </c>
      <c r="AS15" s="1642">
        <f>A15</f>
        <v>7760</v>
      </c>
      <c r="AT15" s="1643"/>
      <c r="AU15" s="1644">
        <v>1</v>
      </c>
      <c r="AV15" s="1644"/>
    </row>
    <row r="16" spans="1:48" s="93" customFormat="1" ht="21" customHeight="1">
      <c r="A16" s="1645"/>
      <c r="B16" s="1646"/>
      <c r="C16" s="1618"/>
      <c r="D16" s="1647"/>
      <c r="E16" s="1618"/>
      <c r="F16" s="1618" t="s">
        <v>5983</v>
      </c>
      <c r="G16" s="1618"/>
      <c r="H16" s="1646"/>
      <c r="I16" s="1618"/>
      <c r="J16" s="1648"/>
      <c r="K16" s="1649"/>
      <c r="L16" s="1622"/>
      <c r="M16" s="1623"/>
      <c r="N16" s="1624"/>
      <c r="O16" s="1625"/>
      <c r="P16" s="1648"/>
      <c r="Q16" s="1649"/>
      <c r="R16" s="1659"/>
      <c r="S16" s="1661"/>
      <c r="T16" s="623">
        <f>T17+T18</f>
        <v>262</v>
      </c>
      <c r="U16" s="623">
        <f>U17+U18</f>
        <v>8806</v>
      </c>
      <c r="V16" s="623">
        <f t="shared" si="0"/>
        <v>2953</v>
      </c>
      <c r="W16" s="409">
        <f t="shared" ref="W16:AR16" si="4">W17+W18</f>
        <v>1468</v>
      </c>
      <c r="X16" s="1627">
        <f t="shared" si="4"/>
        <v>1485</v>
      </c>
      <c r="Y16" s="409">
        <f t="shared" si="4"/>
        <v>36</v>
      </c>
      <c r="Z16" s="771">
        <f t="shared" si="4"/>
        <v>837</v>
      </c>
      <c r="AA16" s="1427">
        <f t="shared" si="4"/>
        <v>942</v>
      </c>
      <c r="AB16" s="1627">
        <f t="shared" si="4"/>
        <v>1138</v>
      </c>
      <c r="AC16" s="409">
        <f>AC17+AC18</f>
        <v>613</v>
      </c>
      <c r="AD16" s="1627">
        <f t="shared" si="4"/>
        <v>607</v>
      </c>
      <c r="AE16" s="409">
        <f t="shared" si="4"/>
        <v>27</v>
      </c>
      <c r="AF16" s="1627">
        <f t="shared" si="4"/>
        <v>572</v>
      </c>
      <c r="AG16" s="993">
        <f t="shared" si="4"/>
        <v>69</v>
      </c>
      <c r="AH16" s="1427">
        <f t="shared" si="4"/>
        <v>20</v>
      </c>
      <c r="AI16" s="1427">
        <f t="shared" si="4"/>
        <v>42</v>
      </c>
      <c r="AJ16" s="1427">
        <f t="shared" si="4"/>
        <v>41</v>
      </c>
      <c r="AK16" s="1427">
        <f t="shared" si="4"/>
        <v>14</v>
      </c>
      <c r="AL16" s="1427">
        <f t="shared" si="4"/>
        <v>382</v>
      </c>
      <c r="AM16" s="1427">
        <f t="shared" si="4"/>
        <v>13</v>
      </c>
      <c r="AN16" s="1427">
        <f t="shared" si="4"/>
        <v>0</v>
      </c>
      <c r="AO16" s="1427">
        <f t="shared" si="4"/>
        <v>0</v>
      </c>
      <c r="AP16" s="1427">
        <f t="shared" si="4"/>
        <v>5</v>
      </c>
      <c r="AQ16" s="410">
        <f t="shared" si="4"/>
        <v>13</v>
      </c>
      <c r="AR16" s="1426">
        <f t="shared" si="4"/>
        <v>40</v>
      </c>
      <c r="AS16" s="1628"/>
      <c r="AT16" s="1612"/>
      <c r="AU16" s="1613"/>
      <c r="AV16" s="1613"/>
    </row>
    <row r="17" spans="1:48" s="1" customFormat="1" ht="21" customHeight="1">
      <c r="A17" s="1651"/>
      <c r="B17" s="1652"/>
      <c r="C17" s="1653"/>
      <c r="D17" s="1654"/>
      <c r="E17" s="1653"/>
      <c r="F17" s="1653" t="s">
        <v>5984</v>
      </c>
      <c r="G17" s="1653"/>
      <c r="H17" s="1652"/>
      <c r="I17" s="1653"/>
      <c r="J17" s="1567"/>
      <c r="K17" s="1566"/>
      <c r="L17" s="1655"/>
      <c r="M17" s="1656"/>
      <c r="N17" s="1657"/>
      <c r="O17" s="1658"/>
      <c r="P17" s="1567"/>
      <c r="Q17" s="1566"/>
      <c r="R17" s="1659"/>
      <c r="S17" s="1567"/>
      <c r="T17" s="413">
        <f>T19+T44+T54+T80+T83+T89+T93+T97+T105+T107+T109+T111+T122+T124+T129-T18</f>
        <v>259</v>
      </c>
      <c r="U17" s="413">
        <f>U19+U44+U54+U80+U83+U89+U93+U97+U105+U107+U109+U111+U122+U124+U129-U18</f>
        <v>8766</v>
      </c>
      <c r="V17" s="413">
        <f t="shared" si="0"/>
        <v>2941</v>
      </c>
      <c r="W17" s="414">
        <f t="shared" ref="W17:AR17" si="5">W19+W44+W54+W80+W83+W89+W93+W97+W105+W107+W109+W111+W122+W124+W129-W18</f>
        <v>1463</v>
      </c>
      <c r="X17" s="415">
        <f t="shared" si="5"/>
        <v>1478</v>
      </c>
      <c r="Y17" s="414">
        <f t="shared" si="5"/>
        <v>36</v>
      </c>
      <c r="Z17" s="502">
        <f t="shared" si="5"/>
        <v>834</v>
      </c>
      <c r="AA17" s="845">
        <f t="shared" si="5"/>
        <v>938</v>
      </c>
      <c r="AB17" s="415">
        <f t="shared" si="5"/>
        <v>1133</v>
      </c>
      <c r="AC17" s="414">
        <f t="shared" si="5"/>
        <v>612</v>
      </c>
      <c r="AD17" s="415">
        <f t="shared" si="5"/>
        <v>605</v>
      </c>
      <c r="AE17" s="414">
        <f t="shared" si="5"/>
        <v>27</v>
      </c>
      <c r="AF17" s="415">
        <f t="shared" si="5"/>
        <v>567</v>
      </c>
      <c r="AG17" s="412">
        <f t="shared" si="5"/>
        <v>68</v>
      </c>
      <c r="AH17" s="845">
        <f t="shared" si="5"/>
        <v>19</v>
      </c>
      <c r="AI17" s="845">
        <f t="shared" si="5"/>
        <v>42</v>
      </c>
      <c r="AJ17" s="845">
        <f t="shared" si="5"/>
        <v>41</v>
      </c>
      <c r="AK17" s="845">
        <f t="shared" si="5"/>
        <v>14</v>
      </c>
      <c r="AL17" s="845">
        <f t="shared" si="5"/>
        <v>379</v>
      </c>
      <c r="AM17" s="845">
        <f t="shared" si="5"/>
        <v>13</v>
      </c>
      <c r="AN17" s="845">
        <f t="shared" si="5"/>
        <v>0</v>
      </c>
      <c r="AO17" s="845">
        <f t="shared" si="5"/>
        <v>0</v>
      </c>
      <c r="AP17" s="845">
        <f t="shared" si="5"/>
        <v>5</v>
      </c>
      <c r="AQ17" s="1064">
        <f t="shared" si="5"/>
        <v>13</v>
      </c>
      <c r="AR17" s="624">
        <f t="shared" si="5"/>
        <v>39</v>
      </c>
      <c r="AS17" s="1660"/>
      <c r="AT17" s="1643"/>
      <c r="AU17" s="1644"/>
      <c r="AV17" s="1644"/>
    </row>
    <row r="18" spans="1:48" s="1" customFormat="1" ht="21" customHeight="1">
      <c r="A18" s="1629"/>
      <c r="B18" s="1630"/>
      <c r="C18" s="1631"/>
      <c r="D18" s="1632"/>
      <c r="E18" s="1631"/>
      <c r="F18" s="1631" t="s">
        <v>3798</v>
      </c>
      <c r="G18" s="1631"/>
      <c r="H18" s="1630"/>
      <c r="I18" s="1631"/>
      <c r="J18" s="1634"/>
      <c r="K18" s="1635"/>
      <c r="L18" s="1636"/>
      <c r="M18" s="1637"/>
      <c r="N18" s="1638"/>
      <c r="O18" s="1639"/>
      <c r="P18" s="1634"/>
      <c r="Q18" s="1635"/>
      <c r="R18" s="1640"/>
      <c r="S18" s="1634"/>
      <c r="T18" s="640">
        <f>T43</f>
        <v>3</v>
      </c>
      <c r="U18" s="640">
        <f>U43</f>
        <v>40</v>
      </c>
      <c r="V18" s="640">
        <f t="shared" si="0"/>
        <v>12</v>
      </c>
      <c r="W18" s="641">
        <f t="shared" ref="W18:AR18" si="6">W43</f>
        <v>5</v>
      </c>
      <c r="X18" s="642">
        <f t="shared" si="6"/>
        <v>7</v>
      </c>
      <c r="Y18" s="641">
        <f t="shared" si="6"/>
        <v>0</v>
      </c>
      <c r="Z18" s="785">
        <f t="shared" si="6"/>
        <v>3</v>
      </c>
      <c r="AA18" s="847">
        <f t="shared" si="6"/>
        <v>4</v>
      </c>
      <c r="AB18" s="642">
        <f t="shared" si="6"/>
        <v>5</v>
      </c>
      <c r="AC18" s="641">
        <f t="shared" si="6"/>
        <v>1</v>
      </c>
      <c r="AD18" s="642">
        <f t="shared" si="6"/>
        <v>2</v>
      </c>
      <c r="AE18" s="641">
        <f t="shared" si="6"/>
        <v>0</v>
      </c>
      <c r="AF18" s="642">
        <f t="shared" si="6"/>
        <v>5</v>
      </c>
      <c r="AG18" s="638">
        <f t="shared" si="6"/>
        <v>1</v>
      </c>
      <c r="AH18" s="847">
        <f t="shared" si="6"/>
        <v>1</v>
      </c>
      <c r="AI18" s="847">
        <f t="shared" si="6"/>
        <v>0</v>
      </c>
      <c r="AJ18" s="847">
        <f t="shared" si="6"/>
        <v>0</v>
      </c>
      <c r="AK18" s="847">
        <f t="shared" si="6"/>
        <v>0</v>
      </c>
      <c r="AL18" s="847">
        <f t="shared" si="6"/>
        <v>3</v>
      </c>
      <c r="AM18" s="847">
        <f t="shared" si="6"/>
        <v>0</v>
      </c>
      <c r="AN18" s="847">
        <f t="shared" si="6"/>
        <v>0</v>
      </c>
      <c r="AO18" s="847">
        <f t="shared" si="6"/>
        <v>0</v>
      </c>
      <c r="AP18" s="847">
        <f t="shared" si="6"/>
        <v>0</v>
      </c>
      <c r="AQ18" s="1070">
        <f t="shared" si="6"/>
        <v>0</v>
      </c>
      <c r="AR18" s="637">
        <f t="shared" si="6"/>
        <v>1</v>
      </c>
      <c r="AS18" s="1642"/>
      <c r="AT18" s="1643"/>
      <c r="AU18" s="1644"/>
      <c r="AV18" s="1644"/>
    </row>
    <row r="19" spans="1:48" s="93" customFormat="1" ht="21" customHeight="1">
      <c r="A19" s="1645"/>
      <c r="B19" s="1646"/>
      <c r="C19" s="1618"/>
      <c r="D19" s="1647"/>
      <c r="E19" s="1618"/>
      <c r="F19" s="1618" t="s">
        <v>4600</v>
      </c>
      <c r="G19" s="1618"/>
      <c r="H19" s="1646"/>
      <c r="I19" s="1618"/>
      <c r="J19" s="1648"/>
      <c r="K19" s="1649"/>
      <c r="L19" s="1622"/>
      <c r="M19" s="1623"/>
      <c r="N19" s="1624"/>
      <c r="O19" s="1625"/>
      <c r="P19" s="1648"/>
      <c r="Q19" s="1649"/>
      <c r="R19" s="1650"/>
      <c r="S19" s="1648"/>
      <c r="T19" s="623">
        <f>SUM(T20:T43)</f>
        <v>85</v>
      </c>
      <c r="U19" s="623">
        <f>SUM(U20:U43)</f>
        <v>3115</v>
      </c>
      <c r="V19" s="623">
        <f t="shared" si="0"/>
        <v>1137</v>
      </c>
      <c r="W19" s="409">
        <f t="shared" ref="W19:AR19" si="7">SUM(W20:W43)</f>
        <v>565</v>
      </c>
      <c r="X19" s="1627">
        <f t="shared" si="7"/>
        <v>572</v>
      </c>
      <c r="Y19" s="409">
        <f t="shared" si="7"/>
        <v>15</v>
      </c>
      <c r="Z19" s="771">
        <f t="shared" si="7"/>
        <v>320</v>
      </c>
      <c r="AA19" s="1427">
        <f t="shared" si="7"/>
        <v>361</v>
      </c>
      <c r="AB19" s="1627">
        <f t="shared" si="7"/>
        <v>441</v>
      </c>
      <c r="AC19" s="409">
        <f t="shared" si="7"/>
        <v>225</v>
      </c>
      <c r="AD19" s="1627">
        <f t="shared" si="7"/>
        <v>226</v>
      </c>
      <c r="AE19" s="409">
        <f t="shared" si="7"/>
        <v>6</v>
      </c>
      <c r="AF19" s="1627">
        <f t="shared" si="7"/>
        <v>222</v>
      </c>
      <c r="AG19" s="993">
        <f t="shared" si="7"/>
        <v>23</v>
      </c>
      <c r="AH19" s="1427">
        <f t="shared" si="7"/>
        <v>6</v>
      </c>
      <c r="AI19" s="1427">
        <f t="shared" si="7"/>
        <v>12</v>
      </c>
      <c r="AJ19" s="1427">
        <f t="shared" si="7"/>
        <v>17</v>
      </c>
      <c r="AK19" s="1427">
        <f t="shared" si="7"/>
        <v>8</v>
      </c>
      <c r="AL19" s="1427">
        <f t="shared" si="7"/>
        <v>150</v>
      </c>
      <c r="AM19" s="1427">
        <f t="shared" si="7"/>
        <v>9</v>
      </c>
      <c r="AN19" s="1427">
        <f t="shared" si="7"/>
        <v>0</v>
      </c>
      <c r="AO19" s="1427">
        <f t="shared" si="7"/>
        <v>0</v>
      </c>
      <c r="AP19" s="1427">
        <f t="shared" si="7"/>
        <v>2</v>
      </c>
      <c r="AQ19" s="410">
        <f t="shared" si="7"/>
        <v>1</v>
      </c>
      <c r="AR19" s="1426">
        <f t="shared" si="7"/>
        <v>13</v>
      </c>
      <c r="AS19" s="1628"/>
      <c r="AT19" s="1612"/>
      <c r="AU19" s="1613"/>
      <c r="AV19" s="1613"/>
    </row>
    <row r="20" spans="1:48" s="1" customFormat="1" ht="21" customHeight="1">
      <c r="A20" s="1651">
        <v>6560</v>
      </c>
      <c r="B20" s="1652"/>
      <c r="C20" s="1653" t="s">
        <v>2258</v>
      </c>
      <c r="D20" s="1654"/>
      <c r="E20" s="1653"/>
      <c r="F20" s="1653" t="s">
        <v>660</v>
      </c>
      <c r="G20" s="1653"/>
      <c r="H20" s="1652"/>
      <c r="I20" s="1653" t="s">
        <v>423</v>
      </c>
      <c r="J20" s="1567"/>
      <c r="K20" s="1566"/>
      <c r="L20" s="1655" t="s">
        <v>2700</v>
      </c>
      <c r="M20" s="1656"/>
      <c r="N20" s="1657"/>
      <c r="O20" s="1658" t="s">
        <v>4706</v>
      </c>
      <c r="P20" s="1567"/>
      <c r="Q20" s="1566"/>
      <c r="R20" s="1659" t="s">
        <v>5242</v>
      </c>
      <c r="S20" s="1567"/>
      <c r="T20" s="413">
        <v>3</v>
      </c>
      <c r="U20" s="413">
        <v>100</v>
      </c>
      <c r="V20" s="413">
        <f t="shared" si="0"/>
        <v>22</v>
      </c>
      <c r="W20" s="414">
        <v>14</v>
      </c>
      <c r="X20" s="415">
        <v>8</v>
      </c>
      <c r="Y20" s="414">
        <v>0</v>
      </c>
      <c r="Z20" s="502">
        <v>7</v>
      </c>
      <c r="AA20" s="845">
        <v>8</v>
      </c>
      <c r="AB20" s="415">
        <v>7</v>
      </c>
      <c r="AC20" s="414">
        <v>6</v>
      </c>
      <c r="AD20" s="415">
        <v>4</v>
      </c>
      <c r="AE20" s="414">
        <v>0</v>
      </c>
      <c r="AF20" s="415">
        <v>7</v>
      </c>
      <c r="AG20" s="412">
        <v>1</v>
      </c>
      <c r="AH20" s="845">
        <v>0</v>
      </c>
      <c r="AI20" s="845">
        <v>1</v>
      </c>
      <c r="AJ20" s="845">
        <v>0</v>
      </c>
      <c r="AK20" s="845">
        <v>0</v>
      </c>
      <c r="AL20" s="845">
        <v>5</v>
      </c>
      <c r="AM20" s="845">
        <v>0</v>
      </c>
      <c r="AN20" s="845">
        <v>0</v>
      </c>
      <c r="AO20" s="845">
        <v>0</v>
      </c>
      <c r="AP20" s="845">
        <v>0</v>
      </c>
      <c r="AQ20" s="1064">
        <v>0</v>
      </c>
      <c r="AR20" s="624">
        <v>1</v>
      </c>
      <c r="AS20" s="1660">
        <f t="shared" ref="AS20:AS43" si="8">A20</f>
        <v>6560</v>
      </c>
      <c r="AT20" s="1643"/>
      <c r="AU20" s="1644">
        <v>1</v>
      </c>
      <c r="AV20" s="1644"/>
    </row>
    <row r="21" spans="1:48" s="1" customFormat="1" ht="21" customHeight="1">
      <c r="A21" s="1651">
        <v>6653</v>
      </c>
      <c r="B21" s="1652"/>
      <c r="C21" s="1653" t="s">
        <v>51</v>
      </c>
      <c r="D21" s="1654"/>
      <c r="E21" s="1653"/>
      <c r="F21" s="1653" t="s">
        <v>2703</v>
      </c>
      <c r="G21" s="1653"/>
      <c r="H21" s="1652"/>
      <c r="I21" s="1653" t="s">
        <v>3303</v>
      </c>
      <c r="J21" s="1567"/>
      <c r="K21" s="1566"/>
      <c r="L21" s="1655" t="s">
        <v>5202</v>
      </c>
      <c r="M21" s="1656"/>
      <c r="N21" s="1657"/>
      <c r="O21" s="1658" t="s">
        <v>4705</v>
      </c>
      <c r="P21" s="1567"/>
      <c r="Q21" s="1566"/>
      <c r="R21" s="1659" t="s">
        <v>5241</v>
      </c>
      <c r="S21" s="1567"/>
      <c r="T21" s="413">
        <v>3</v>
      </c>
      <c r="U21" s="413">
        <v>100</v>
      </c>
      <c r="V21" s="413">
        <f t="shared" si="0"/>
        <v>12</v>
      </c>
      <c r="W21" s="414">
        <v>8</v>
      </c>
      <c r="X21" s="415">
        <v>4</v>
      </c>
      <c r="Y21" s="414">
        <v>0</v>
      </c>
      <c r="Z21" s="502">
        <v>2</v>
      </c>
      <c r="AA21" s="845">
        <v>6</v>
      </c>
      <c r="AB21" s="415">
        <v>4</v>
      </c>
      <c r="AC21" s="414">
        <v>0</v>
      </c>
      <c r="AD21" s="415">
        <v>1</v>
      </c>
      <c r="AE21" s="414">
        <v>0</v>
      </c>
      <c r="AF21" s="415">
        <v>5</v>
      </c>
      <c r="AG21" s="412">
        <v>1</v>
      </c>
      <c r="AH21" s="845">
        <v>0</v>
      </c>
      <c r="AI21" s="845">
        <v>1</v>
      </c>
      <c r="AJ21" s="845">
        <v>0</v>
      </c>
      <c r="AK21" s="845">
        <v>0</v>
      </c>
      <c r="AL21" s="845">
        <v>3</v>
      </c>
      <c r="AM21" s="845">
        <v>0</v>
      </c>
      <c r="AN21" s="845">
        <v>0</v>
      </c>
      <c r="AO21" s="845">
        <v>0</v>
      </c>
      <c r="AP21" s="845">
        <v>0</v>
      </c>
      <c r="AQ21" s="1064">
        <v>0</v>
      </c>
      <c r="AR21" s="624">
        <v>0</v>
      </c>
      <c r="AS21" s="1660">
        <f t="shared" si="8"/>
        <v>6653</v>
      </c>
      <c r="AT21" s="1643"/>
      <c r="AU21" s="1644">
        <v>1</v>
      </c>
      <c r="AV21" s="1644"/>
    </row>
    <row r="22" spans="1:48" s="1" customFormat="1" ht="22.5">
      <c r="A22" s="1651">
        <v>6571</v>
      </c>
      <c r="B22" s="1652"/>
      <c r="C22" s="1653" t="s">
        <v>51</v>
      </c>
      <c r="D22" s="1654"/>
      <c r="E22" s="1653"/>
      <c r="F22" s="1662" t="s">
        <v>526</v>
      </c>
      <c r="G22" s="1653"/>
      <c r="H22" s="1652"/>
      <c r="I22" s="1653" t="s">
        <v>2202</v>
      </c>
      <c r="J22" s="1567"/>
      <c r="K22" s="1566"/>
      <c r="L22" s="1655" t="s">
        <v>2370</v>
      </c>
      <c r="M22" s="1656"/>
      <c r="N22" s="1657"/>
      <c r="O22" s="1658" t="s">
        <v>4708</v>
      </c>
      <c r="P22" s="1567"/>
      <c r="Q22" s="1566"/>
      <c r="R22" s="1659" t="s">
        <v>5108</v>
      </c>
      <c r="S22" s="1567"/>
      <c r="T22" s="413">
        <v>5</v>
      </c>
      <c r="U22" s="413">
        <v>160</v>
      </c>
      <c r="V22" s="413">
        <f t="shared" si="0"/>
        <v>88</v>
      </c>
      <c r="W22" s="414">
        <v>47</v>
      </c>
      <c r="X22" s="415">
        <v>41</v>
      </c>
      <c r="Y22" s="414">
        <v>0</v>
      </c>
      <c r="Z22" s="502">
        <v>21</v>
      </c>
      <c r="AA22" s="845">
        <v>28</v>
      </c>
      <c r="AB22" s="415">
        <v>39</v>
      </c>
      <c r="AC22" s="414">
        <v>13</v>
      </c>
      <c r="AD22" s="415">
        <v>22</v>
      </c>
      <c r="AE22" s="414">
        <v>0</v>
      </c>
      <c r="AF22" s="415">
        <v>11</v>
      </c>
      <c r="AG22" s="412">
        <v>1</v>
      </c>
      <c r="AH22" s="845">
        <v>0</v>
      </c>
      <c r="AI22" s="845">
        <v>0</v>
      </c>
      <c r="AJ22" s="845">
        <v>1</v>
      </c>
      <c r="AK22" s="845">
        <v>2</v>
      </c>
      <c r="AL22" s="845">
        <v>6</v>
      </c>
      <c r="AM22" s="845">
        <v>0</v>
      </c>
      <c r="AN22" s="845">
        <v>0</v>
      </c>
      <c r="AO22" s="845">
        <v>0</v>
      </c>
      <c r="AP22" s="845">
        <v>1</v>
      </c>
      <c r="AQ22" s="1064">
        <v>0</v>
      </c>
      <c r="AR22" s="624">
        <v>0</v>
      </c>
      <c r="AS22" s="1660">
        <v>0</v>
      </c>
      <c r="AT22" s="1643"/>
      <c r="AU22" s="1644">
        <v>4</v>
      </c>
      <c r="AV22" s="1644"/>
    </row>
    <row r="23" spans="1:48" s="1" customFormat="1" ht="22.5">
      <c r="A23" s="1651">
        <v>6578</v>
      </c>
      <c r="B23" s="1652"/>
      <c r="C23" s="1653" t="s">
        <v>51</v>
      </c>
      <c r="D23" s="1654"/>
      <c r="E23" s="1653"/>
      <c r="F23" s="1662" t="s">
        <v>3977</v>
      </c>
      <c r="G23" s="1653"/>
      <c r="H23" s="1652"/>
      <c r="I23" s="1653" t="s">
        <v>1187</v>
      </c>
      <c r="J23" s="1567"/>
      <c r="K23" s="1566"/>
      <c r="L23" s="1655" t="s">
        <v>2428</v>
      </c>
      <c r="M23" s="1656"/>
      <c r="N23" s="1657"/>
      <c r="O23" s="1658" t="s">
        <v>4709</v>
      </c>
      <c r="P23" s="1567"/>
      <c r="Q23" s="1566"/>
      <c r="R23" s="1659" t="s">
        <v>4402</v>
      </c>
      <c r="S23" s="1567"/>
      <c r="T23" s="413">
        <v>3</v>
      </c>
      <c r="U23" s="413">
        <v>160</v>
      </c>
      <c r="V23" s="413">
        <f t="shared" si="0"/>
        <v>78</v>
      </c>
      <c r="W23" s="414">
        <v>31</v>
      </c>
      <c r="X23" s="415">
        <v>47</v>
      </c>
      <c r="Y23" s="414">
        <v>0</v>
      </c>
      <c r="Z23" s="502">
        <v>25</v>
      </c>
      <c r="AA23" s="845">
        <v>24</v>
      </c>
      <c r="AB23" s="415">
        <v>29</v>
      </c>
      <c r="AC23" s="414">
        <v>16</v>
      </c>
      <c r="AD23" s="415">
        <v>16</v>
      </c>
      <c r="AE23" s="414">
        <v>0</v>
      </c>
      <c r="AF23" s="415">
        <v>10</v>
      </c>
      <c r="AG23" s="412">
        <v>1</v>
      </c>
      <c r="AH23" s="845">
        <v>0</v>
      </c>
      <c r="AI23" s="845">
        <v>0</v>
      </c>
      <c r="AJ23" s="845">
        <v>1</v>
      </c>
      <c r="AK23" s="845">
        <v>2</v>
      </c>
      <c r="AL23" s="845">
        <v>5</v>
      </c>
      <c r="AM23" s="845">
        <v>0</v>
      </c>
      <c r="AN23" s="845">
        <v>0</v>
      </c>
      <c r="AO23" s="845">
        <v>0</v>
      </c>
      <c r="AP23" s="845">
        <v>1</v>
      </c>
      <c r="AQ23" s="1064">
        <v>0</v>
      </c>
      <c r="AR23" s="624">
        <v>0</v>
      </c>
      <c r="AS23" s="1660">
        <f t="shared" si="8"/>
        <v>6578</v>
      </c>
      <c r="AT23" s="1643"/>
      <c r="AU23" s="1644">
        <v>4</v>
      </c>
      <c r="AV23" s="1644"/>
    </row>
    <row r="24" spans="1:48" s="1" customFormat="1" ht="22.5">
      <c r="A24" s="1651">
        <v>6652</v>
      </c>
      <c r="B24" s="1652"/>
      <c r="C24" s="1653" t="s">
        <v>51</v>
      </c>
      <c r="D24" s="1654"/>
      <c r="E24" s="1653"/>
      <c r="F24" s="1662" t="s">
        <v>3999</v>
      </c>
      <c r="G24" s="1653"/>
      <c r="H24" s="1652"/>
      <c r="I24" s="1653" t="s">
        <v>2035</v>
      </c>
      <c r="J24" s="1567"/>
      <c r="K24" s="1566"/>
      <c r="L24" s="1655" t="s">
        <v>2706</v>
      </c>
      <c r="M24" s="1656"/>
      <c r="N24" s="1657"/>
      <c r="O24" s="1658" t="s">
        <v>4710</v>
      </c>
      <c r="P24" s="1567"/>
      <c r="Q24" s="1566"/>
      <c r="R24" s="1659" t="s">
        <v>3320</v>
      </c>
      <c r="S24" s="1567"/>
      <c r="T24" s="413">
        <v>3</v>
      </c>
      <c r="U24" s="413">
        <v>120</v>
      </c>
      <c r="V24" s="413">
        <f t="shared" si="0"/>
        <v>64</v>
      </c>
      <c r="W24" s="414">
        <v>28</v>
      </c>
      <c r="X24" s="415">
        <v>36</v>
      </c>
      <c r="Y24" s="414">
        <v>0</v>
      </c>
      <c r="Z24" s="502">
        <v>19</v>
      </c>
      <c r="AA24" s="845">
        <v>23</v>
      </c>
      <c r="AB24" s="415">
        <v>22</v>
      </c>
      <c r="AC24" s="414">
        <v>8</v>
      </c>
      <c r="AD24" s="415">
        <v>13</v>
      </c>
      <c r="AE24" s="414">
        <v>0</v>
      </c>
      <c r="AF24" s="415">
        <v>9</v>
      </c>
      <c r="AG24" s="412">
        <v>1</v>
      </c>
      <c r="AH24" s="845">
        <v>0</v>
      </c>
      <c r="AI24" s="845">
        <v>0</v>
      </c>
      <c r="AJ24" s="845">
        <v>1</v>
      </c>
      <c r="AK24" s="845">
        <v>2</v>
      </c>
      <c r="AL24" s="845">
        <v>5</v>
      </c>
      <c r="AM24" s="845">
        <v>0</v>
      </c>
      <c r="AN24" s="845">
        <v>0</v>
      </c>
      <c r="AO24" s="845">
        <v>0</v>
      </c>
      <c r="AP24" s="845">
        <v>0</v>
      </c>
      <c r="AQ24" s="1064">
        <v>0</v>
      </c>
      <c r="AR24" s="624">
        <v>0</v>
      </c>
      <c r="AS24" s="1660">
        <f t="shared" si="8"/>
        <v>6652</v>
      </c>
      <c r="AT24" s="1643"/>
      <c r="AU24" s="1644">
        <v>3</v>
      </c>
      <c r="AV24" s="1644"/>
    </row>
    <row r="25" spans="1:48" s="1" customFormat="1" ht="22.5">
      <c r="A25" s="1651">
        <v>6572</v>
      </c>
      <c r="B25" s="1652"/>
      <c r="C25" s="1653" t="s">
        <v>51</v>
      </c>
      <c r="D25" s="1654"/>
      <c r="E25" s="1653"/>
      <c r="F25" s="1663" t="s">
        <v>3183</v>
      </c>
      <c r="G25" s="1653"/>
      <c r="H25" s="1652"/>
      <c r="I25" s="1653" t="s">
        <v>2517</v>
      </c>
      <c r="J25" s="1567"/>
      <c r="K25" s="1566"/>
      <c r="L25" s="1655" t="s">
        <v>1485</v>
      </c>
      <c r="M25" s="1656"/>
      <c r="N25" s="1657"/>
      <c r="O25" s="1658" t="s">
        <v>4711</v>
      </c>
      <c r="P25" s="1567"/>
      <c r="Q25" s="1566"/>
      <c r="R25" s="1659" t="s">
        <v>5276</v>
      </c>
      <c r="S25" s="1567"/>
      <c r="T25" s="413">
        <v>1</v>
      </c>
      <c r="U25" s="413">
        <v>70</v>
      </c>
      <c r="V25" s="413">
        <f t="shared" si="0"/>
        <v>5</v>
      </c>
      <c r="W25" s="414">
        <v>3</v>
      </c>
      <c r="X25" s="415">
        <v>2</v>
      </c>
      <c r="Y25" s="414">
        <v>0</v>
      </c>
      <c r="Z25" s="502">
        <v>0</v>
      </c>
      <c r="AA25" s="845">
        <v>5</v>
      </c>
      <c r="AB25" s="415">
        <v>0</v>
      </c>
      <c r="AC25" s="414">
        <v>2</v>
      </c>
      <c r="AD25" s="415">
        <v>2</v>
      </c>
      <c r="AE25" s="414">
        <v>0</v>
      </c>
      <c r="AF25" s="415">
        <v>4</v>
      </c>
      <c r="AG25" s="412">
        <v>1</v>
      </c>
      <c r="AH25" s="845">
        <v>0</v>
      </c>
      <c r="AI25" s="845">
        <v>1</v>
      </c>
      <c r="AJ25" s="845">
        <v>0</v>
      </c>
      <c r="AK25" s="845">
        <v>0</v>
      </c>
      <c r="AL25" s="845">
        <v>2</v>
      </c>
      <c r="AM25" s="845">
        <v>0</v>
      </c>
      <c r="AN25" s="845">
        <v>0</v>
      </c>
      <c r="AO25" s="845">
        <v>0</v>
      </c>
      <c r="AP25" s="845">
        <v>0</v>
      </c>
      <c r="AQ25" s="1064">
        <v>0</v>
      </c>
      <c r="AR25" s="624">
        <v>0</v>
      </c>
      <c r="AS25" s="1660">
        <f t="shared" si="8"/>
        <v>6572</v>
      </c>
      <c r="AT25" s="1643"/>
      <c r="AU25" s="1644">
        <v>3</v>
      </c>
      <c r="AV25" s="1644"/>
    </row>
    <row r="26" spans="1:48" s="1" customFormat="1" ht="21" customHeight="1">
      <c r="A26" s="1651">
        <v>6511</v>
      </c>
      <c r="B26" s="1652"/>
      <c r="C26" s="1653" t="s">
        <v>51</v>
      </c>
      <c r="D26" s="1654"/>
      <c r="E26" s="1653"/>
      <c r="F26" s="1653" t="s">
        <v>2707</v>
      </c>
      <c r="G26" s="1653"/>
      <c r="H26" s="1652"/>
      <c r="I26" s="1653" t="s">
        <v>2710</v>
      </c>
      <c r="J26" s="1567"/>
      <c r="K26" s="1566"/>
      <c r="L26" s="1655" t="s">
        <v>1635</v>
      </c>
      <c r="M26" s="1656"/>
      <c r="N26" s="1657"/>
      <c r="O26" s="1658" t="s">
        <v>4712</v>
      </c>
      <c r="P26" s="1567"/>
      <c r="Q26" s="1566"/>
      <c r="R26" s="1659" t="s">
        <v>5240</v>
      </c>
      <c r="S26" s="1567"/>
      <c r="T26" s="413">
        <v>3</v>
      </c>
      <c r="U26" s="413">
        <v>150</v>
      </c>
      <c r="V26" s="413">
        <f t="shared" si="0"/>
        <v>55</v>
      </c>
      <c r="W26" s="414">
        <v>23</v>
      </c>
      <c r="X26" s="415">
        <v>32</v>
      </c>
      <c r="Y26" s="414">
        <v>0</v>
      </c>
      <c r="Z26" s="502">
        <v>17</v>
      </c>
      <c r="AA26" s="845">
        <v>14</v>
      </c>
      <c r="AB26" s="415">
        <v>24</v>
      </c>
      <c r="AC26" s="414">
        <v>4</v>
      </c>
      <c r="AD26" s="415">
        <v>9</v>
      </c>
      <c r="AE26" s="414">
        <v>0</v>
      </c>
      <c r="AF26" s="415">
        <v>10</v>
      </c>
      <c r="AG26" s="412">
        <v>0</v>
      </c>
      <c r="AH26" s="845">
        <v>0</v>
      </c>
      <c r="AI26" s="845">
        <v>1</v>
      </c>
      <c r="AJ26" s="845">
        <v>0</v>
      </c>
      <c r="AK26" s="845">
        <v>0</v>
      </c>
      <c r="AL26" s="845">
        <v>9</v>
      </c>
      <c r="AM26" s="845">
        <v>0</v>
      </c>
      <c r="AN26" s="845">
        <v>0</v>
      </c>
      <c r="AO26" s="845">
        <v>0</v>
      </c>
      <c r="AP26" s="845">
        <v>0</v>
      </c>
      <c r="AQ26" s="1064">
        <v>0</v>
      </c>
      <c r="AR26" s="624">
        <v>0</v>
      </c>
      <c r="AS26" s="1660">
        <f t="shared" si="8"/>
        <v>6511</v>
      </c>
      <c r="AT26" s="1643"/>
      <c r="AU26" s="1644">
        <v>2</v>
      </c>
      <c r="AV26" s="1644"/>
    </row>
    <row r="27" spans="1:48" s="1" customFormat="1" ht="21" customHeight="1">
      <c r="A27" s="1651">
        <v>6512</v>
      </c>
      <c r="B27" s="1652"/>
      <c r="C27" s="1653" t="s">
        <v>51</v>
      </c>
      <c r="D27" s="1654"/>
      <c r="E27" s="1653"/>
      <c r="F27" s="1653" t="s">
        <v>2213</v>
      </c>
      <c r="G27" s="1653"/>
      <c r="H27" s="1652"/>
      <c r="I27" s="1653" t="s">
        <v>1148</v>
      </c>
      <c r="J27" s="1567"/>
      <c r="K27" s="1566"/>
      <c r="L27" s="1655" t="s">
        <v>5529</v>
      </c>
      <c r="M27" s="1656"/>
      <c r="N27" s="1657"/>
      <c r="O27" s="1658" t="s">
        <v>4713</v>
      </c>
      <c r="P27" s="1567"/>
      <c r="Q27" s="1566"/>
      <c r="R27" s="1659" t="s">
        <v>2014</v>
      </c>
      <c r="S27" s="1567"/>
      <c r="T27" s="413">
        <v>7</v>
      </c>
      <c r="U27" s="413">
        <v>200</v>
      </c>
      <c r="V27" s="413">
        <f t="shared" si="0"/>
        <v>122</v>
      </c>
      <c r="W27" s="414">
        <v>69</v>
      </c>
      <c r="X27" s="415">
        <v>53</v>
      </c>
      <c r="Y27" s="414">
        <v>2</v>
      </c>
      <c r="Z27" s="502">
        <v>35</v>
      </c>
      <c r="AA27" s="845">
        <v>43</v>
      </c>
      <c r="AB27" s="415">
        <v>42</v>
      </c>
      <c r="AC27" s="414">
        <v>24</v>
      </c>
      <c r="AD27" s="415">
        <v>27</v>
      </c>
      <c r="AE27" s="414">
        <v>0</v>
      </c>
      <c r="AF27" s="415">
        <v>19</v>
      </c>
      <c r="AG27" s="412">
        <v>1</v>
      </c>
      <c r="AH27" s="845">
        <v>0</v>
      </c>
      <c r="AI27" s="845">
        <v>1</v>
      </c>
      <c r="AJ27" s="845">
        <v>2</v>
      </c>
      <c r="AK27" s="845">
        <v>0</v>
      </c>
      <c r="AL27" s="845">
        <v>15</v>
      </c>
      <c r="AM27" s="845">
        <v>0</v>
      </c>
      <c r="AN27" s="845">
        <v>0</v>
      </c>
      <c r="AO27" s="845">
        <v>0</v>
      </c>
      <c r="AP27" s="845">
        <v>0</v>
      </c>
      <c r="AQ27" s="1064">
        <v>0</v>
      </c>
      <c r="AR27" s="624">
        <v>0</v>
      </c>
      <c r="AS27" s="1660">
        <f t="shared" si="8"/>
        <v>6512</v>
      </c>
      <c r="AT27" s="1643"/>
      <c r="AU27" s="1644">
        <v>6</v>
      </c>
      <c r="AV27" s="1644"/>
    </row>
    <row r="28" spans="1:48" s="1" customFormat="1" ht="21" customHeight="1">
      <c r="A28" s="1651">
        <v>6574</v>
      </c>
      <c r="B28" s="1652"/>
      <c r="C28" s="1653" t="s">
        <v>51</v>
      </c>
      <c r="D28" s="1654"/>
      <c r="E28" s="1653"/>
      <c r="F28" s="1653" t="s">
        <v>2713</v>
      </c>
      <c r="G28" s="1653"/>
      <c r="H28" s="1652"/>
      <c r="I28" s="1653" t="s">
        <v>2158</v>
      </c>
      <c r="J28" s="1567"/>
      <c r="K28" s="1566"/>
      <c r="L28" s="1655" t="s">
        <v>2715</v>
      </c>
      <c r="M28" s="1656"/>
      <c r="N28" s="1657"/>
      <c r="O28" s="1658" t="s">
        <v>4714</v>
      </c>
      <c r="P28" s="1567"/>
      <c r="Q28" s="1566"/>
      <c r="R28" s="1659" t="s">
        <v>4960</v>
      </c>
      <c r="S28" s="1567"/>
      <c r="T28" s="413">
        <v>7</v>
      </c>
      <c r="U28" s="413">
        <v>260</v>
      </c>
      <c r="V28" s="413">
        <f t="shared" si="0"/>
        <v>123</v>
      </c>
      <c r="W28" s="414">
        <v>60</v>
      </c>
      <c r="X28" s="415">
        <v>63</v>
      </c>
      <c r="Y28" s="414">
        <v>5</v>
      </c>
      <c r="Z28" s="502">
        <v>33</v>
      </c>
      <c r="AA28" s="845">
        <v>36</v>
      </c>
      <c r="AB28" s="415">
        <v>49</v>
      </c>
      <c r="AC28" s="414">
        <v>27</v>
      </c>
      <c r="AD28" s="415">
        <v>20</v>
      </c>
      <c r="AE28" s="414">
        <v>0</v>
      </c>
      <c r="AF28" s="415">
        <v>20</v>
      </c>
      <c r="AG28" s="412">
        <v>1</v>
      </c>
      <c r="AH28" s="845">
        <v>0</v>
      </c>
      <c r="AI28" s="845">
        <v>1</v>
      </c>
      <c r="AJ28" s="845">
        <v>3</v>
      </c>
      <c r="AK28" s="845">
        <v>0</v>
      </c>
      <c r="AL28" s="845">
        <v>15</v>
      </c>
      <c r="AM28" s="845">
        <v>0</v>
      </c>
      <c r="AN28" s="845">
        <v>0</v>
      </c>
      <c r="AO28" s="845">
        <v>0</v>
      </c>
      <c r="AP28" s="845">
        <v>0</v>
      </c>
      <c r="AQ28" s="1064">
        <v>0</v>
      </c>
      <c r="AR28" s="624">
        <v>0</v>
      </c>
      <c r="AS28" s="1660">
        <f t="shared" si="8"/>
        <v>6574</v>
      </c>
      <c r="AT28" s="1643"/>
      <c r="AU28" s="1644">
        <v>4</v>
      </c>
      <c r="AV28" s="1644"/>
    </row>
    <row r="29" spans="1:48" s="1" customFormat="1" ht="21" customHeight="1">
      <c r="A29" s="1651">
        <v>6515</v>
      </c>
      <c r="B29" s="1652"/>
      <c r="C29" s="1653" t="s">
        <v>51</v>
      </c>
      <c r="D29" s="1654"/>
      <c r="E29" s="1653"/>
      <c r="F29" s="1653" t="s">
        <v>2717</v>
      </c>
      <c r="G29" s="1653"/>
      <c r="H29" s="1652"/>
      <c r="I29" s="1653" t="s">
        <v>2301</v>
      </c>
      <c r="J29" s="1567"/>
      <c r="K29" s="1566"/>
      <c r="L29" s="1655" t="s">
        <v>2238</v>
      </c>
      <c r="M29" s="1656"/>
      <c r="N29" s="1657"/>
      <c r="O29" s="1658" t="s">
        <v>4715</v>
      </c>
      <c r="P29" s="1567"/>
      <c r="Q29" s="1566"/>
      <c r="R29" s="1659" t="s">
        <v>3785</v>
      </c>
      <c r="S29" s="1567"/>
      <c r="T29" s="413">
        <v>3</v>
      </c>
      <c r="U29" s="413">
        <v>150</v>
      </c>
      <c r="V29" s="413">
        <f t="shared" si="0"/>
        <v>31</v>
      </c>
      <c r="W29" s="414">
        <v>17</v>
      </c>
      <c r="X29" s="415">
        <v>14</v>
      </c>
      <c r="Y29" s="414">
        <v>0</v>
      </c>
      <c r="Z29" s="502">
        <v>8</v>
      </c>
      <c r="AA29" s="845">
        <v>8</v>
      </c>
      <c r="AB29" s="415">
        <v>15</v>
      </c>
      <c r="AC29" s="414">
        <v>8</v>
      </c>
      <c r="AD29" s="415">
        <v>8</v>
      </c>
      <c r="AE29" s="414">
        <v>0</v>
      </c>
      <c r="AF29" s="415">
        <v>8</v>
      </c>
      <c r="AG29" s="412">
        <v>1</v>
      </c>
      <c r="AH29" s="845">
        <v>1</v>
      </c>
      <c r="AI29" s="845">
        <v>0</v>
      </c>
      <c r="AJ29" s="845">
        <v>1</v>
      </c>
      <c r="AK29" s="845">
        <v>0</v>
      </c>
      <c r="AL29" s="845">
        <v>5</v>
      </c>
      <c r="AM29" s="845">
        <v>0</v>
      </c>
      <c r="AN29" s="845">
        <v>0</v>
      </c>
      <c r="AO29" s="845">
        <v>0</v>
      </c>
      <c r="AP29" s="845">
        <v>0</v>
      </c>
      <c r="AQ29" s="1064">
        <v>0</v>
      </c>
      <c r="AR29" s="624">
        <v>4</v>
      </c>
      <c r="AS29" s="1660">
        <f t="shared" si="8"/>
        <v>6515</v>
      </c>
      <c r="AT29" s="1643"/>
      <c r="AU29" s="1644">
        <v>5</v>
      </c>
      <c r="AV29" s="1644"/>
    </row>
    <row r="30" spans="1:48" s="1" customFormat="1" ht="21" customHeight="1">
      <c r="A30" s="1651">
        <v>6573</v>
      </c>
      <c r="B30" s="1652"/>
      <c r="C30" s="1653" t="s">
        <v>51</v>
      </c>
      <c r="D30" s="1654"/>
      <c r="E30" s="1653"/>
      <c r="F30" s="1653" t="s">
        <v>1330</v>
      </c>
      <c r="G30" s="1653"/>
      <c r="H30" s="1652"/>
      <c r="I30" s="1653" t="s">
        <v>1718</v>
      </c>
      <c r="J30" s="1567"/>
      <c r="K30" s="1566"/>
      <c r="L30" s="1655" t="s">
        <v>349</v>
      </c>
      <c r="M30" s="1656"/>
      <c r="N30" s="1657"/>
      <c r="O30" s="1658" t="s">
        <v>4716</v>
      </c>
      <c r="P30" s="1567"/>
      <c r="Q30" s="1566"/>
      <c r="R30" s="1659" t="s">
        <v>4961</v>
      </c>
      <c r="S30" s="1567"/>
      <c r="T30" s="413">
        <v>3</v>
      </c>
      <c r="U30" s="413">
        <v>230</v>
      </c>
      <c r="V30" s="413">
        <f t="shared" si="0"/>
        <v>52</v>
      </c>
      <c r="W30" s="414">
        <v>20</v>
      </c>
      <c r="X30" s="415">
        <v>32</v>
      </c>
      <c r="Y30" s="414">
        <v>0</v>
      </c>
      <c r="Z30" s="502">
        <v>16</v>
      </c>
      <c r="AA30" s="845">
        <v>20</v>
      </c>
      <c r="AB30" s="415">
        <v>16</v>
      </c>
      <c r="AC30" s="414">
        <v>15</v>
      </c>
      <c r="AD30" s="415">
        <v>7</v>
      </c>
      <c r="AE30" s="414">
        <v>0</v>
      </c>
      <c r="AF30" s="415">
        <v>12</v>
      </c>
      <c r="AG30" s="412">
        <v>1</v>
      </c>
      <c r="AH30" s="845">
        <v>0</v>
      </c>
      <c r="AI30" s="845">
        <v>1</v>
      </c>
      <c r="AJ30" s="845">
        <v>1</v>
      </c>
      <c r="AK30" s="845">
        <v>0</v>
      </c>
      <c r="AL30" s="845">
        <v>9</v>
      </c>
      <c r="AM30" s="845">
        <v>0</v>
      </c>
      <c r="AN30" s="845">
        <v>0</v>
      </c>
      <c r="AO30" s="845">
        <v>0</v>
      </c>
      <c r="AP30" s="845">
        <v>0</v>
      </c>
      <c r="AQ30" s="1064">
        <v>0</v>
      </c>
      <c r="AR30" s="624">
        <v>0</v>
      </c>
      <c r="AS30" s="1660">
        <f t="shared" si="8"/>
        <v>6573</v>
      </c>
      <c r="AT30" s="1643"/>
      <c r="AU30" s="1644">
        <v>4</v>
      </c>
      <c r="AV30" s="1644"/>
    </row>
    <row r="31" spans="1:48" s="1" customFormat="1" ht="21" customHeight="1">
      <c r="A31" s="1651">
        <v>6564</v>
      </c>
      <c r="B31" s="1652"/>
      <c r="C31" s="1653" t="s">
        <v>51</v>
      </c>
      <c r="D31" s="1654"/>
      <c r="E31" s="1653"/>
      <c r="F31" s="1653" t="s">
        <v>2719</v>
      </c>
      <c r="G31" s="1653"/>
      <c r="H31" s="1652"/>
      <c r="I31" s="1653" t="s">
        <v>1187</v>
      </c>
      <c r="J31" s="1567"/>
      <c r="K31" s="1566"/>
      <c r="L31" s="1655" t="s">
        <v>396</v>
      </c>
      <c r="M31" s="1656"/>
      <c r="N31" s="1657"/>
      <c r="O31" s="1658" t="s">
        <v>4717</v>
      </c>
      <c r="P31" s="1567"/>
      <c r="Q31" s="1566"/>
      <c r="R31" s="1659" t="s">
        <v>3683</v>
      </c>
      <c r="S31" s="1567"/>
      <c r="T31" s="413">
        <v>4</v>
      </c>
      <c r="U31" s="413">
        <v>200</v>
      </c>
      <c r="V31" s="413">
        <f t="shared" si="0"/>
        <v>45</v>
      </c>
      <c r="W31" s="414">
        <v>24</v>
      </c>
      <c r="X31" s="415">
        <v>21</v>
      </c>
      <c r="Y31" s="414">
        <v>0</v>
      </c>
      <c r="Z31" s="502">
        <v>19</v>
      </c>
      <c r="AA31" s="845">
        <v>16</v>
      </c>
      <c r="AB31" s="415">
        <v>10</v>
      </c>
      <c r="AC31" s="414">
        <v>11</v>
      </c>
      <c r="AD31" s="415">
        <v>9</v>
      </c>
      <c r="AE31" s="414">
        <v>0</v>
      </c>
      <c r="AF31" s="415">
        <v>8</v>
      </c>
      <c r="AG31" s="412">
        <v>1</v>
      </c>
      <c r="AH31" s="845">
        <v>0</v>
      </c>
      <c r="AI31" s="845">
        <v>1</v>
      </c>
      <c r="AJ31" s="845">
        <v>0</v>
      </c>
      <c r="AK31" s="845">
        <v>0</v>
      </c>
      <c r="AL31" s="845">
        <v>6</v>
      </c>
      <c r="AM31" s="845">
        <v>0</v>
      </c>
      <c r="AN31" s="845">
        <v>0</v>
      </c>
      <c r="AO31" s="845">
        <v>0</v>
      </c>
      <c r="AP31" s="845">
        <v>0</v>
      </c>
      <c r="AQ31" s="1064">
        <v>0</v>
      </c>
      <c r="AR31" s="624">
        <v>0</v>
      </c>
      <c r="AS31" s="1660">
        <f t="shared" si="8"/>
        <v>6564</v>
      </c>
      <c r="AT31" s="1643"/>
      <c r="AU31" s="1644">
        <v>3</v>
      </c>
      <c r="AV31" s="1644"/>
    </row>
    <row r="32" spans="1:48" s="1" customFormat="1" ht="21" customHeight="1">
      <c r="A32" s="1651">
        <v>6559</v>
      </c>
      <c r="B32" s="1652"/>
      <c r="C32" s="1653" t="s">
        <v>51</v>
      </c>
      <c r="D32" s="1654"/>
      <c r="E32" s="1653"/>
      <c r="F32" s="1653" t="s">
        <v>1932</v>
      </c>
      <c r="G32" s="1653"/>
      <c r="H32" s="1652"/>
      <c r="I32" s="1653" t="s">
        <v>872</v>
      </c>
      <c r="J32" s="1567"/>
      <c r="K32" s="1566"/>
      <c r="L32" s="1655" t="s">
        <v>2720</v>
      </c>
      <c r="M32" s="1656"/>
      <c r="N32" s="1657"/>
      <c r="O32" s="1658" t="s">
        <v>4718</v>
      </c>
      <c r="P32" s="1567"/>
      <c r="Q32" s="1566"/>
      <c r="R32" s="1659" t="s">
        <v>3682</v>
      </c>
      <c r="S32" s="1567"/>
      <c r="T32" s="413">
        <v>4</v>
      </c>
      <c r="U32" s="413">
        <v>120</v>
      </c>
      <c r="V32" s="413">
        <f t="shared" si="0"/>
        <v>68</v>
      </c>
      <c r="W32" s="414">
        <v>31</v>
      </c>
      <c r="X32" s="415">
        <v>37</v>
      </c>
      <c r="Y32" s="414">
        <v>1</v>
      </c>
      <c r="Z32" s="502">
        <v>16</v>
      </c>
      <c r="AA32" s="845">
        <v>21</v>
      </c>
      <c r="AB32" s="415">
        <v>30</v>
      </c>
      <c r="AC32" s="414">
        <v>13</v>
      </c>
      <c r="AD32" s="415">
        <v>15</v>
      </c>
      <c r="AE32" s="414">
        <v>0</v>
      </c>
      <c r="AF32" s="415">
        <v>13</v>
      </c>
      <c r="AG32" s="412">
        <v>1</v>
      </c>
      <c r="AH32" s="845">
        <v>0</v>
      </c>
      <c r="AI32" s="845">
        <v>1</v>
      </c>
      <c r="AJ32" s="845">
        <v>0</v>
      </c>
      <c r="AK32" s="845">
        <v>0</v>
      </c>
      <c r="AL32" s="845">
        <v>11</v>
      </c>
      <c r="AM32" s="845">
        <v>0</v>
      </c>
      <c r="AN32" s="845">
        <v>0</v>
      </c>
      <c r="AO32" s="845">
        <v>0</v>
      </c>
      <c r="AP32" s="845">
        <v>0</v>
      </c>
      <c r="AQ32" s="1064">
        <v>0</v>
      </c>
      <c r="AR32" s="624">
        <v>0</v>
      </c>
      <c r="AS32" s="1660">
        <f t="shared" si="8"/>
        <v>6559</v>
      </c>
      <c r="AT32" s="1643"/>
      <c r="AU32" s="1644">
        <v>5</v>
      </c>
      <c r="AV32" s="1644"/>
    </row>
    <row r="33" spans="1:48" s="1" customFormat="1" ht="21" customHeight="1">
      <c r="A33" s="1651">
        <v>6575</v>
      </c>
      <c r="B33" s="1652"/>
      <c r="C33" s="1653" t="s">
        <v>51</v>
      </c>
      <c r="D33" s="1654"/>
      <c r="E33" s="1653"/>
      <c r="F33" s="1653" t="s">
        <v>1638</v>
      </c>
      <c r="G33" s="1653"/>
      <c r="H33" s="1652"/>
      <c r="I33" s="1653" t="s">
        <v>2253</v>
      </c>
      <c r="J33" s="1567"/>
      <c r="K33" s="1566"/>
      <c r="L33" s="1655" t="s">
        <v>2721</v>
      </c>
      <c r="M33" s="1656"/>
      <c r="N33" s="1657"/>
      <c r="O33" s="1658" t="s">
        <v>4719</v>
      </c>
      <c r="P33" s="1567"/>
      <c r="Q33" s="1566"/>
      <c r="R33" s="1659" t="s">
        <v>5239</v>
      </c>
      <c r="S33" s="1567"/>
      <c r="T33" s="413">
        <v>4</v>
      </c>
      <c r="U33" s="413">
        <v>180</v>
      </c>
      <c r="V33" s="413">
        <f t="shared" si="0"/>
        <v>39</v>
      </c>
      <c r="W33" s="414">
        <v>18</v>
      </c>
      <c r="X33" s="415">
        <v>21</v>
      </c>
      <c r="Y33" s="414">
        <v>0</v>
      </c>
      <c r="Z33" s="502">
        <v>14</v>
      </c>
      <c r="AA33" s="845">
        <v>6</v>
      </c>
      <c r="AB33" s="415">
        <v>19</v>
      </c>
      <c r="AC33" s="414">
        <v>9</v>
      </c>
      <c r="AD33" s="415">
        <v>10</v>
      </c>
      <c r="AE33" s="414">
        <v>1</v>
      </c>
      <c r="AF33" s="415">
        <v>7</v>
      </c>
      <c r="AG33" s="412">
        <v>1</v>
      </c>
      <c r="AH33" s="845">
        <v>1</v>
      </c>
      <c r="AI33" s="845">
        <v>0</v>
      </c>
      <c r="AJ33" s="845">
        <v>0</v>
      </c>
      <c r="AK33" s="845">
        <v>0</v>
      </c>
      <c r="AL33" s="845">
        <v>6</v>
      </c>
      <c r="AM33" s="845">
        <v>0</v>
      </c>
      <c r="AN33" s="845">
        <v>0</v>
      </c>
      <c r="AO33" s="845">
        <v>0</v>
      </c>
      <c r="AP33" s="845">
        <v>0</v>
      </c>
      <c r="AQ33" s="1064">
        <v>0</v>
      </c>
      <c r="AR33" s="624">
        <v>1</v>
      </c>
      <c r="AS33" s="1660">
        <f t="shared" si="8"/>
        <v>6575</v>
      </c>
      <c r="AT33" s="1643"/>
      <c r="AU33" s="1644">
        <v>2</v>
      </c>
      <c r="AV33" s="1644"/>
    </row>
    <row r="34" spans="1:48" s="1" customFormat="1" ht="21" customHeight="1">
      <c r="A34" s="1651">
        <v>6576</v>
      </c>
      <c r="B34" s="1652"/>
      <c r="C34" s="1653" t="s">
        <v>51</v>
      </c>
      <c r="D34" s="1654"/>
      <c r="E34" s="1653"/>
      <c r="F34" s="1653" t="s">
        <v>2533</v>
      </c>
      <c r="G34" s="1653"/>
      <c r="H34" s="1652"/>
      <c r="I34" s="1653" t="s">
        <v>759</v>
      </c>
      <c r="J34" s="1567"/>
      <c r="K34" s="1566"/>
      <c r="L34" s="1655" t="s">
        <v>1929</v>
      </c>
      <c r="M34" s="1656"/>
      <c r="N34" s="1657"/>
      <c r="O34" s="1658" t="s">
        <v>4720</v>
      </c>
      <c r="P34" s="1567"/>
      <c r="Q34" s="1566"/>
      <c r="R34" s="1659" t="s">
        <v>2879</v>
      </c>
      <c r="S34" s="1567"/>
      <c r="T34" s="413">
        <v>3</v>
      </c>
      <c r="U34" s="413">
        <v>80</v>
      </c>
      <c r="V34" s="413">
        <f t="shared" si="0"/>
        <v>53</v>
      </c>
      <c r="W34" s="414">
        <v>28</v>
      </c>
      <c r="X34" s="415">
        <v>25</v>
      </c>
      <c r="Y34" s="414">
        <v>0</v>
      </c>
      <c r="Z34" s="502">
        <v>17</v>
      </c>
      <c r="AA34" s="845">
        <v>17</v>
      </c>
      <c r="AB34" s="415">
        <v>19</v>
      </c>
      <c r="AC34" s="414">
        <v>10</v>
      </c>
      <c r="AD34" s="415">
        <v>7</v>
      </c>
      <c r="AE34" s="414">
        <v>2</v>
      </c>
      <c r="AF34" s="415">
        <v>12</v>
      </c>
      <c r="AG34" s="412">
        <v>1</v>
      </c>
      <c r="AH34" s="845">
        <v>1</v>
      </c>
      <c r="AI34" s="845">
        <v>0</v>
      </c>
      <c r="AJ34" s="845">
        <v>1</v>
      </c>
      <c r="AK34" s="845">
        <v>1</v>
      </c>
      <c r="AL34" s="845">
        <v>10</v>
      </c>
      <c r="AM34" s="845">
        <v>0</v>
      </c>
      <c r="AN34" s="845">
        <v>0</v>
      </c>
      <c r="AO34" s="845">
        <v>0</v>
      </c>
      <c r="AP34" s="845">
        <v>0</v>
      </c>
      <c r="AQ34" s="1064">
        <v>0</v>
      </c>
      <c r="AR34" s="624">
        <v>2</v>
      </c>
      <c r="AS34" s="1660">
        <f t="shared" si="8"/>
        <v>6576</v>
      </c>
      <c r="AT34" s="1643"/>
      <c r="AU34" s="1644">
        <v>2</v>
      </c>
      <c r="AV34" s="1644"/>
    </row>
    <row r="35" spans="1:48" s="1" customFormat="1" ht="21" customHeight="1">
      <c r="A35" s="1651">
        <v>6552</v>
      </c>
      <c r="B35" s="1652"/>
      <c r="C35" s="1653" t="s">
        <v>51</v>
      </c>
      <c r="D35" s="1654"/>
      <c r="E35" s="1653"/>
      <c r="F35" s="1653" t="s">
        <v>965</v>
      </c>
      <c r="G35" s="1653"/>
      <c r="H35" s="1652"/>
      <c r="I35" s="1653" t="s">
        <v>2080</v>
      </c>
      <c r="J35" s="1567"/>
      <c r="K35" s="1566"/>
      <c r="L35" s="1655" t="s">
        <v>506</v>
      </c>
      <c r="M35" s="1656"/>
      <c r="N35" s="1657"/>
      <c r="O35" s="1658" t="s">
        <v>4721</v>
      </c>
      <c r="P35" s="1567"/>
      <c r="Q35" s="1566"/>
      <c r="R35" s="1659" t="s">
        <v>5788</v>
      </c>
      <c r="S35" s="1567"/>
      <c r="T35" s="413">
        <v>4</v>
      </c>
      <c r="U35" s="413">
        <v>90</v>
      </c>
      <c r="V35" s="413">
        <f t="shared" si="0"/>
        <v>54</v>
      </c>
      <c r="W35" s="414">
        <v>26</v>
      </c>
      <c r="X35" s="415">
        <v>28</v>
      </c>
      <c r="Y35" s="414">
        <v>3</v>
      </c>
      <c r="Z35" s="502">
        <v>12</v>
      </c>
      <c r="AA35" s="845">
        <v>22</v>
      </c>
      <c r="AB35" s="415">
        <v>17</v>
      </c>
      <c r="AC35" s="414">
        <v>9</v>
      </c>
      <c r="AD35" s="415">
        <v>8</v>
      </c>
      <c r="AE35" s="414">
        <v>0</v>
      </c>
      <c r="AF35" s="415">
        <v>15</v>
      </c>
      <c r="AG35" s="412">
        <v>1</v>
      </c>
      <c r="AH35" s="845">
        <v>1</v>
      </c>
      <c r="AI35" s="845">
        <v>0</v>
      </c>
      <c r="AJ35" s="845">
        <v>2</v>
      </c>
      <c r="AK35" s="845">
        <v>0</v>
      </c>
      <c r="AL35" s="845">
        <v>11</v>
      </c>
      <c r="AM35" s="845">
        <v>0</v>
      </c>
      <c r="AN35" s="845">
        <v>0</v>
      </c>
      <c r="AO35" s="845">
        <v>0</v>
      </c>
      <c r="AP35" s="845">
        <v>0</v>
      </c>
      <c r="AQ35" s="1064">
        <v>0</v>
      </c>
      <c r="AR35" s="624">
        <v>4</v>
      </c>
      <c r="AS35" s="1660">
        <f t="shared" si="8"/>
        <v>6552</v>
      </c>
      <c r="AT35" s="1643"/>
      <c r="AU35" s="1644">
        <v>3</v>
      </c>
      <c r="AV35" s="1644"/>
    </row>
    <row r="36" spans="1:48" s="1" customFormat="1" ht="21" customHeight="1">
      <c r="A36" s="1651">
        <v>6556</v>
      </c>
      <c r="B36" s="1652"/>
      <c r="C36" s="1653" t="s">
        <v>51</v>
      </c>
      <c r="D36" s="1654"/>
      <c r="E36" s="1653"/>
      <c r="F36" s="1653" t="s">
        <v>2725</v>
      </c>
      <c r="G36" s="1653"/>
      <c r="H36" s="1652"/>
      <c r="I36" s="1653" t="s">
        <v>2726</v>
      </c>
      <c r="J36" s="1567"/>
      <c r="K36" s="1566"/>
      <c r="L36" s="1655" t="s">
        <v>2626</v>
      </c>
      <c r="M36" s="1656"/>
      <c r="N36" s="1657"/>
      <c r="O36" s="1658" t="s">
        <v>4722</v>
      </c>
      <c r="P36" s="1567"/>
      <c r="Q36" s="1566"/>
      <c r="R36" s="1659" t="s">
        <v>4671</v>
      </c>
      <c r="S36" s="1567"/>
      <c r="T36" s="413">
        <v>3</v>
      </c>
      <c r="U36" s="413">
        <v>120</v>
      </c>
      <c r="V36" s="413">
        <f t="shared" si="0"/>
        <v>31</v>
      </c>
      <c r="W36" s="414">
        <v>16</v>
      </c>
      <c r="X36" s="415">
        <v>15</v>
      </c>
      <c r="Y36" s="414">
        <v>0</v>
      </c>
      <c r="Z36" s="502">
        <v>15</v>
      </c>
      <c r="AA36" s="845">
        <v>6</v>
      </c>
      <c r="AB36" s="415">
        <v>10</v>
      </c>
      <c r="AC36" s="414">
        <v>7</v>
      </c>
      <c r="AD36" s="415">
        <v>3</v>
      </c>
      <c r="AE36" s="414">
        <v>2</v>
      </c>
      <c r="AF36" s="415">
        <v>4</v>
      </c>
      <c r="AG36" s="412">
        <v>1</v>
      </c>
      <c r="AH36" s="845">
        <v>1</v>
      </c>
      <c r="AI36" s="845">
        <v>0</v>
      </c>
      <c r="AJ36" s="845">
        <v>0</v>
      </c>
      <c r="AK36" s="845">
        <v>0</v>
      </c>
      <c r="AL36" s="845">
        <v>4</v>
      </c>
      <c r="AM36" s="845">
        <v>0</v>
      </c>
      <c r="AN36" s="845">
        <v>0</v>
      </c>
      <c r="AO36" s="845">
        <v>0</v>
      </c>
      <c r="AP36" s="845">
        <v>0</v>
      </c>
      <c r="AQ36" s="1064">
        <v>0</v>
      </c>
      <c r="AR36" s="624">
        <v>0</v>
      </c>
      <c r="AS36" s="1660">
        <f t="shared" si="8"/>
        <v>6556</v>
      </c>
      <c r="AT36" s="1643"/>
      <c r="AU36" s="1644">
        <v>5</v>
      </c>
      <c r="AV36" s="1644"/>
    </row>
    <row r="37" spans="1:48" s="1" customFormat="1" ht="21" customHeight="1">
      <c r="A37" s="1651">
        <v>6565</v>
      </c>
      <c r="B37" s="1652"/>
      <c r="C37" s="1653" t="s">
        <v>51</v>
      </c>
      <c r="D37" s="1654"/>
      <c r="E37" s="1653"/>
      <c r="F37" s="1653" t="s">
        <v>1675</v>
      </c>
      <c r="G37" s="1653"/>
      <c r="H37" s="1652"/>
      <c r="I37" s="1653" t="s">
        <v>2010</v>
      </c>
      <c r="J37" s="1567"/>
      <c r="K37" s="1566"/>
      <c r="L37" s="1655" t="s">
        <v>1153</v>
      </c>
      <c r="M37" s="1656"/>
      <c r="N37" s="1657"/>
      <c r="O37" s="1658" t="s">
        <v>4723</v>
      </c>
      <c r="P37" s="1567"/>
      <c r="Q37" s="1566"/>
      <c r="R37" s="1659" t="s">
        <v>3091</v>
      </c>
      <c r="S37" s="1567"/>
      <c r="T37" s="413">
        <v>3</v>
      </c>
      <c r="U37" s="413">
        <v>140</v>
      </c>
      <c r="V37" s="413">
        <f t="shared" si="0"/>
        <v>39</v>
      </c>
      <c r="W37" s="414">
        <v>21</v>
      </c>
      <c r="X37" s="415">
        <v>18</v>
      </c>
      <c r="Y37" s="414">
        <v>0</v>
      </c>
      <c r="Z37" s="502">
        <v>4</v>
      </c>
      <c r="AA37" s="845">
        <v>19</v>
      </c>
      <c r="AB37" s="415">
        <v>16</v>
      </c>
      <c r="AC37" s="414">
        <v>16</v>
      </c>
      <c r="AD37" s="415">
        <v>10</v>
      </c>
      <c r="AE37" s="414">
        <v>0</v>
      </c>
      <c r="AF37" s="415">
        <v>10</v>
      </c>
      <c r="AG37" s="412">
        <v>1</v>
      </c>
      <c r="AH37" s="845">
        <v>0</v>
      </c>
      <c r="AI37" s="845">
        <v>1</v>
      </c>
      <c r="AJ37" s="845">
        <v>1</v>
      </c>
      <c r="AK37" s="845">
        <v>1</v>
      </c>
      <c r="AL37" s="845">
        <v>6</v>
      </c>
      <c r="AM37" s="845">
        <v>0</v>
      </c>
      <c r="AN37" s="845">
        <v>0</v>
      </c>
      <c r="AO37" s="845">
        <v>0</v>
      </c>
      <c r="AP37" s="845">
        <v>0</v>
      </c>
      <c r="AQ37" s="1064">
        <v>0</v>
      </c>
      <c r="AR37" s="624">
        <v>0</v>
      </c>
      <c r="AS37" s="1660">
        <f t="shared" si="8"/>
        <v>6565</v>
      </c>
      <c r="AT37" s="1643"/>
      <c r="AU37" s="1644">
        <v>4</v>
      </c>
      <c r="AV37" s="1644"/>
    </row>
    <row r="38" spans="1:48" s="1" customFormat="1" ht="21" customHeight="1">
      <c r="A38" s="1651">
        <v>6554</v>
      </c>
      <c r="B38" s="1652"/>
      <c r="C38" s="1653" t="s">
        <v>51</v>
      </c>
      <c r="D38" s="1654"/>
      <c r="E38" s="1653"/>
      <c r="F38" s="1653" t="s">
        <v>654</v>
      </c>
      <c r="G38" s="1653"/>
      <c r="H38" s="1652"/>
      <c r="I38" s="1653" t="s">
        <v>772</v>
      </c>
      <c r="J38" s="1567"/>
      <c r="K38" s="1566"/>
      <c r="L38" s="1655" t="s">
        <v>2729</v>
      </c>
      <c r="M38" s="1656"/>
      <c r="N38" s="1657"/>
      <c r="O38" s="1658" t="s">
        <v>4724</v>
      </c>
      <c r="P38" s="1567"/>
      <c r="Q38" s="1566"/>
      <c r="R38" s="1659" t="s">
        <v>5238</v>
      </c>
      <c r="S38" s="1567"/>
      <c r="T38" s="413">
        <v>4</v>
      </c>
      <c r="U38" s="413">
        <v>80</v>
      </c>
      <c r="V38" s="413">
        <f t="shared" si="0"/>
        <v>30</v>
      </c>
      <c r="W38" s="414">
        <v>12</v>
      </c>
      <c r="X38" s="415">
        <v>18</v>
      </c>
      <c r="Y38" s="414">
        <v>1</v>
      </c>
      <c r="Z38" s="502">
        <v>6</v>
      </c>
      <c r="AA38" s="845">
        <v>12</v>
      </c>
      <c r="AB38" s="415">
        <v>11</v>
      </c>
      <c r="AC38" s="414">
        <v>3</v>
      </c>
      <c r="AD38" s="415">
        <v>5</v>
      </c>
      <c r="AE38" s="414">
        <v>0</v>
      </c>
      <c r="AF38" s="415">
        <v>9</v>
      </c>
      <c r="AG38" s="412">
        <v>1</v>
      </c>
      <c r="AH38" s="845">
        <v>0</v>
      </c>
      <c r="AI38" s="845">
        <v>1</v>
      </c>
      <c r="AJ38" s="845">
        <v>1</v>
      </c>
      <c r="AK38" s="845">
        <v>0</v>
      </c>
      <c r="AL38" s="845">
        <v>3</v>
      </c>
      <c r="AM38" s="845">
        <v>3</v>
      </c>
      <c r="AN38" s="845">
        <v>0</v>
      </c>
      <c r="AO38" s="845">
        <v>0</v>
      </c>
      <c r="AP38" s="845">
        <v>0</v>
      </c>
      <c r="AQ38" s="1064">
        <v>0</v>
      </c>
      <c r="AR38" s="624">
        <v>0</v>
      </c>
      <c r="AS38" s="1660">
        <f t="shared" si="8"/>
        <v>6554</v>
      </c>
      <c r="AT38" s="1643"/>
      <c r="AU38" s="1644">
        <v>2</v>
      </c>
      <c r="AV38" s="1644"/>
    </row>
    <row r="39" spans="1:48" s="1" customFormat="1" ht="21" customHeight="1">
      <c r="A39" s="1651">
        <v>6555</v>
      </c>
      <c r="B39" s="1652"/>
      <c r="C39" s="1653" t="s">
        <v>51</v>
      </c>
      <c r="D39" s="1654"/>
      <c r="E39" s="1653"/>
      <c r="F39" s="1653" t="s">
        <v>2732</v>
      </c>
      <c r="G39" s="1653"/>
      <c r="H39" s="1652"/>
      <c r="I39" s="1653" t="s">
        <v>2517</v>
      </c>
      <c r="J39" s="1567"/>
      <c r="K39" s="1566"/>
      <c r="L39" s="1655" t="s">
        <v>775</v>
      </c>
      <c r="M39" s="1656"/>
      <c r="N39" s="1657"/>
      <c r="O39" s="1658" t="s">
        <v>4725</v>
      </c>
      <c r="P39" s="1567"/>
      <c r="Q39" s="1566"/>
      <c r="R39" s="1659" t="s">
        <v>2307</v>
      </c>
      <c r="S39" s="1567"/>
      <c r="T39" s="413">
        <v>3</v>
      </c>
      <c r="U39" s="413">
        <v>80</v>
      </c>
      <c r="V39" s="413">
        <f t="shared" si="0"/>
        <v>36</v>
      </c>
      <c r="W39" s="414">
        <v>20</v>
      </c>
      <c r="X39" s="415">
        <v>16</v>
      </c>
      <c r="Y39" s="414">
        <v>0</v>
      </c>
      <c r="Z39" s="502">
        <v>11</v>
      </c>
      <c r="AA39" s="845">
        <v>9</v>
      </c>
      <c r="AB39" s="415">
        <v>16</v>
      </c>
      <c r="AC39" s="414">
        <v>2</v>
      </c>
      <c r="AD39" s="415">
        <v>9</v>
      </c>
      <c r="AE39" s="414">
        <v>0</v>
      </c>
      <c r="AF39" s="415">
        <v>10</v>
      </c>
      <c r="AG39" s="412">
        <v>1</v>
      </c>
      <c r="AH39" s="845">
        <v>0</v>
      </c>
      <c r="AI39" s="845">
        <v>0</v>
      </c>
      <c r="AJ39" s="845">
        <v>1</v>
      </c>
      <c r="AK39" s="845">
        <v>0</v>
      </c>
      <c r="AL39" s="845">
        <v>4</v>
      </c>
      <c r="AM39" s="845">
        <v>4</v>
      </c>
      <c r="AN39" s="845">
        <v>0</v>
      </c>
      <c r="AO39" s="845">
        <v>0</v>
      </c>
      <c r="AP39" s="845">
        <v>0</v>
      </c>
      <c r="AQ39" s="1064">
        <v>0</v>
      </c>
      <c r="AR39" s="624">
        <v>0</v>
      </c>
      <c r="AS39" s="1660">
        <f t="shared" si="8"/>
        <v>6555</v>
      </c>
      <c r="AT39" s="1643"/>
      <c r="AU39" s="1644">
        <v>0</v>
      </c>
      <c r="AV39" s="1644"/>
    </row>
    <row r="40" spans="1:48" s="1" customFormat="1" ht="21" customHeight="1">
      <c r="A40" s="1651">
        <v>6517</v>
      </c>
      <c r="B40" s="1652"/>
      <c r="C40" s="1653" t="s">
        <v>51</v>
      </c>
      <c r="D40" s="1654"/>
      <c r="E40" s="1653"/>
      <c r="F40" s="1653" t="s">
        <v>1224</v>
      </c>
      <c r="G40" s="1653"/>
      <c r="H40" s="1652"/>
      <c r="I40" s="1653" t="s">
        <v>872</v>
      </c>
      <c r="J40" s="1567"/>
      <c r="K40" s="1566"/>
      <c r="L40" s="1655" t="s">
        <v>2733</v>
      </c>
      <c r="M40" s="1656"/>
      <c r="N40" s="1657"/>
      <c r="O40" s="1658" t="s">
        <v>4726</v>
      </c>
      <c r="P40" s="1567"/>
      <c r="Q40" s="1566"/>
      <c r="R40" s="1659" t="s">
        <v>3093</v>
      </c>
      <c r="S40" s="1567"/>
      <c r="T40" s="413">
        <v>4</v>
      </c>
      <c r="U40" s="413">
        <v>80</v>
      </c>
      <c r="V40" s="413">
        <f t="shared" si="0"/>
        <v>35</v>
      </c>
      <c r="W40" s="414">
        <v>20</v>
      </c>
      <c r="X40" s="415">
        <v>15</v>
      </c>
      <c r="Y40" s="414">
        <v>2</v>
      </c>
      <c r="Z40" s="502">
        <v>10</v>
      </c>
      <c r="AA40" s="845">
        <v>8</v>
      </c>
      <c r="AB40" s="415">
        <v>15</v>
      </c>
      <c r="AC40" s="414">
        <v>6</v>
      </c>
      <c r="AD40" s="415">
        <v>4</v>
      </c>
      <c r="AE40" s="414">
        <v>0</v>
      </c>
      <c r="AF40" s="415">
        <v>7</v>
      </c>
      <c r="AG40" s="412">
        <v>1</v>
      </c>
      <c r="AH40" s="845">
        <v>0</v>
      </c>
      <c r="AI40" s="845">
        <v>0</v>
      </c>
      <c r="AJ40" s="845">
        <v>1</v>
      </c>
      <c r="AK40" s="845">
        <v>0</v>
      </c>
      <c r="AL40" s="845">
        <v>3</v>
      </c>
      <c r="AM40" s="845">
        <v>2</v>
      </c>
      <c r="AN40" s="845">
        <v>0</v>
      </c>
      <c r="AO40" s="845">
        <v>0</v>
      </c>
      <c r="AP40" s="845">
        <v>0</v>
      </c>
      <c r="AQ40" s="1064">
        <v>0</v>
      </c>
      <c r="AR40" s="624">
        <v>0</v>
      </c>
      <c r="AS40" s="1660">
        <f t="shared" si="8"/>
        <v>6517</v>
      </c>
      <c r="AT40" s="1643"/>
      <c r="AU40" s="1644">
        <v>1</v>
      </c>
      <c r="AV40" s="1644"/>
    </row>
    <row r="41" spans="1:48" s="1" customFormat="1" ht="21" customHeight="1">
      <c r="A41" s="1651">
        <v>6551</v>
      </c>
      <c r="B41" s="1652"/>
      <c r="C41" s="1653" t="s">
        <v>51</v>
      </c>
      <c r="D41" s="1654"/>
      <c r="E41" s="1653"/>
      <c r="F41" s="1653" t="s">
        <v>2735</v>
      </c>
      <c r="G41" s="1653"/>
      <c r="H41" s="1652"/>
      <c r="I41" s="1653" t="s">
        <v>772</v>
      </c>
      <c r="J41" s="1567"/>
      <c r="K41" s="1566"/>
      <c r="L41" s="1655" t="s">
        <v>1984</v>
      </c>
      <c r="M41" s="1656"/>
      <c r="N41" s="1657"/>
      <c r="O41" s="1658" t="s">
        <v>4727</v>
      </c>
      <c r="P41" s="1567"/>
      <c r="Q41" s="1566"/>
      <c r="R41" s="1659" t="s">
        <v>2460</v>
      </c>
      <c r="S41" s="1567"/>
      <c r="T41" s="413">
        <v>1</v>
      </c>
      <c r="U41" s="413">
        <v>100</v>
      </c>
      <c r="V41" s="413">
        <f t="shared" si="0"/>
        <v>5</v>
      </c>
      <c r="W41" s="414">
        <v>2</v>
      </c>
      <c r="X41" s="415">
        <v>3</v>
      </c>
      <c r="Y41" s="414">
        <v>0</v>
      </c>
      <c r="Z41" s="845">
        <v>0</v>
      </c>
      <c r="AA41" s="845">
        <v>0</v>
      </c>
      <c r="AB41" s="411">
        <v>5</v>
      </c>
      <c r="AC41" s="412">
        <v>4</v>
      </c>
      <c r="AD41" s="411">
        <v>3</v>
      </c>
      <c r="AE41" s="414">
        <v>1</v>
      </c>
      <c r="AF41" s="415">
        <v>3</v>
      </c>
      <c r="AG41" s="412">
        <v>1</v>
      </c>
      <c r="AH41" s="845">
        <v>0</v>
      </c>
      <c r="AI41" s="845">
        <v>1</v>
      </c>
      <c r="AJ41" s="845">
        <v>0</v>
      </c>
      <c r="AK41" s="845">
        <v>0</v>
      </c>
      <c r="AL41" s="845">
        <v>1</v>
      </c>
      <c r="AM41" s="845">
        <v>0</v>
      </c>
      <c r="AN41" s="845">
        <v>0</v>
      </c>
      <c r="AO41" s="845">
        <v>0</v>
      </c>
      <c r="AP41" s="845">
        <v>0</v>
      </c>
      <c r="AQ41" s="1064">
        <v>1</v>
      </c>
      <c r="AR41" s="624">
        <v>0</v>
      </c>
      <c r="AS41" s="1660">
        <f t="shared" si="8"/>
        <v>6551</v>
      </c>
      <c r="AT41" s="1643"/>
      <c r="AU41" s="1644">
        <v>2</v>
      </c>
      <c r="AV41" s="1644"/>
    </row>
    <row r="42" spans="1:48" s="1" customFormat="1" ht="21" customHeight="1">
      <c r="A42" s="1651">
        <v>6550</v>
      </c>
      <c r="B42" s="1652"/>
      <c r="C42" s="1653" t="s">
        <v>51</v>
      </c>
      <c r="D42" s="1654"/>
      <c r="E42" s="1653"/>
      <c r="F42" s="1653" t="s">
        <v>49</v>
      </c>
      <c r="G42" s="1653"/>
      <c r="H42" s="1652"/>
      <c r="I42" s="1653" t="s">
        <v>2517</v>
      </c>
      <c r="J42" s="1567"/>
      <c r="K42" s="1566"/>
      <c r="L42" s="1655" t="s">
        <v>2737</v>
      </c>
      <c r="M42" s="1656"/>
      <c r="N42" s="1657"/>
      <c r="O42" s="1658" t="s">
        <v>4728</v>
      </c>
      <c r="P42" s="1567"/>
      <c r="Q42" s="1566"/>
      <c r="R42" s="1659" t="s">
        <v>5787</v>
      </c>
      <c r="S42" s="1567"/>
      <c r="T42" s="413">
        <v>4</v>
      </c>
      <c r="U42" s="413">
        <v>105</v>
      </c>
      <c r="V42" s="413">
        <f t="shared" si="0"/>
        <v>38</v>
      </c>
      <c r="W42" s="414">
        <v>22</v>
      </c>
      <c r="X42" s="415">
        <v>16</v>
      </c>
      <c r="Y42" s="414">
        <v>1</v>
      </c>
      <c r="Z42" s="845">
        <v>10</v>
      </c>
      <c r="AA42" s="845">
        <v>6</v>
      </c>
      <c r="AB42" s="411">
        <v>21</v>
      </c>
      <c r="AC42" s="412">
        <v>11</v>
      </c>
      <c r="AD42" s="411">
        <v>12</v>
      </c>
      <c r="AE42" s="414">
        <v>0</v>
      </c>
      <c r="AF42" s="415">
        <v>4</v>
      </c>
      <c r="AG42" s="412">
        <v>1</v>
      </c>
      <c r="AH42" s="845">
        <v>0</v>
      </c>
      <c r="AI42" s="845">
        <v>0</v>
      </c>
      <c r="AJ42" s="845">
        <v>0</v>
      </c>
      <c r="AK42" s="845">
        <v>0</v>
      </c>
      <c r="AL42" s="845">
        <v>3</v>
      </c>
      <c r="AM42" s="845">
        <v>0</v>
      </c>
      <c r="AN42" s="845">
        <v>0</v>
      </c>
      <c r="AO42" s="845">
        <v>0</v>
      </c>
      <c r="AP42" s="845">
        <v>0</v>
      </c>
      <c r="AQ42" s="1064">
        <v>0</v>
      </c>
      <c r="AR42" s="624">
        <v>0</v>
      </c>
      <c r="AS42" s="1660">
        <f t="shared" si="8"/>
        <v>6550</v>
      </c>
      <c r="AT42" s="1643"/>
      <c r="AU42" s="1644">
        <v>0</v>
      </c>
      <c r="AV42" s="1644"/>
    </row>
    <row r="43" spans="1:48" s="1" customFormat="1" ht="21" customHeight="1">
      <c r="A43" s="1651">
        <v>6557</v>
      </c>
      <c r="B43" s="1652"/>
      <c r="C43" s="1653" t="s">
        <v>2740</v>
      </c>
      <c r="D43" s="1654"/>
      <c r="E43" s="1653"/>
      <c r="F43" s="1653" t="s">
        <v>1471</v>
      </c>
      <c r="G43" s="1653"/>
      <c r="H43" s="1652"/>
      <c r="I43" s="1653" t="s">
        <v>500</v>
      </c>
      <c r="J43" s="1567"/>
      <c r="K43" s="1566"/>
      <c r="L43" s="1655" t="s">
        <v>2741</v>
      </c>
      <c r="M43" s="1656"/>
      <c r="N43" s="1657"/>
      <c r="O43" s="1658" t="s">
        <v>4729</v>
      </c>
      <c r="P43" s="1567"/>
      <c r="Q43" s="1566"/>
      <c r="R43" s="1659" t="s">
        <v>4962</v>
      </c>
      <c r="S43" s="1567"/>
      <c r="T43" s="413">
        <v>3</v>
      </c>
      <c r="U43" s="413">
        <v>40</v>
      </c>
      <c r="V43" s="413">
        <f t="shared" si="0"/>
        <v>12</v>
      </c>
      <c r="W43" s="414">
        <v>5</v>
      </c>
      <c r="X43" s="415">
        <v>7</v>
      </c>
      <c r="Y43" s="414">
        <v>0</v>
      </c>
      <c r="Z43" s="845">
        <v>3</v>
      </c>
      <c r="AA43" s="845">
        <v>4</v>
      </c>
      <c r="AB43" s="411">
        <v>5</v>
      </c>
      <c r="AC43" s="412">
        <v>1</v>
      </c>
      <c r="AD43" s="411">
        <v>2</v>
      </c>
      <c r="AE43" s="414">
        <v>0</v>
      </c>
      <c r="AF43" s="415">
        <v>5</v>
      </c>
      <c r="AG43" s="412">
        <v>1</v>
      </c>
      <c r="AH43" s="845">
        <v>1</v>
      </c>
      <c r="AI43" s="845">
        <v>0</v>
      </c>
      <c r="AJ43" s="845">
        <v>0</v>
      </c>
      <c r="AK43" s="845">
        <v>0</v>
      </c>
      <c r="AL43" s="845">
        <v>3</v>
      </c>
      <c r="AM43" s="845">
        <v>0</v>
      </c>
      <c r="AN43" s="845">
        <v>0</v>
      </c>
      <c r="AO43" s="845">
        <v>0</v>
      </c>
      <c r="AP43" s="845">
        <v>0</v>
      </c>
      <c r="AQ43" s="1064">
        <v>0</v>
      </c>
      <c r="AR43" s="624">
        <v>1</v>
      </c>
      <c r="AS43" s="1660">
        <f t="shared" si="8"/>
        <v>6557</v>
      </c>
      <c r="AT43" s="1643"/>
      <c r="AU43" s="1644">
        <v>0</v>
      </c>
      <c r="AV43" s="1644"/>
    </row>
    <row r="44" spans="1:48" s="93" customFormat="1" ht="21" customHeight="1">
      <c r="A44" s="1664"/>
      <c r="B44" s="1665"/>
      <c r="C44" s="1666"/>
      <c r="D44" s="1667"/>
      <c r="E44" s="1666"/>
      <c r="F44" s="1666" t="s">
        <v>3293</v>
      </c>
      <c r="G44" s="1666"/>
      <c r="H44" s="1665"/>
      <c r="I44" s="1666"/>
      <c r="J44" s="1668"/>
      <c r="K44" s="1669"/>
      <c r="L44" s="1670"/>
      <c r="M44" s="1671"/>
      <c r="N44" s="1672"/>
      <c r="O44" s="1673"/>
      <c r="P44" s="1668"/>
      <c r="Q44" s="1669"/>
      <c r="R44" s="1674"/>
      <c r="S44" s="1675"/>
      <c r="T44" s="644">
        <f>SUM(T45:T53)</f>
        <v>33</v>
      </c>
      <c r="U44" s="644">
        <f>SUM(U45:U53)</f>
        <v>1059</v>
      </c>
      <c r="V44" s="644">
        <f t="shared" si="0"/>
        <v>373</v>
      </c>
      <c r="W44" s="393">
        <f t="shared" ref="W44:AR44" si="9">SUM(W45:W53)</f>
        <v>175</v>
      </c>
      <c r="X44" s="1379">
        <f t="shared" si="9"/>
        <v>198</v>
      </c>
      <c r="Y44" s="393">
        <f t="shared" si="9"/>
        <v>2</v>
      </c>
      <c r="Z44" s="1676">
        <f t="shared" si="9"/>
        <v>106</v>
      </c>
      <c r="AA44" s="1676">
        <f t="shared" si="9"/>
        <v>126</v>
      </c>
      <c r="AB44" s="647">
        <f t="shared" si="9"/>
        <v>139</v>
      </c>
      <c r="AC44" s="646">
        <f t="shared" si="9"/>
        <v>78</v>
      </c>
      <c r="AD44" s="1677">
        <f t="shared" si="9"/>
        <v>76</v>
      </c>
      <c r="AE44" s="393">
        <v>2</v>
      </c>
      <c r="AF44" s="1379">
        <v>78</v>
      </c>
      <c r="AG44" s="646">
        <f t="shared" si="9"/>
        <v>9</v>
      </c>
      <c r="AH44" s="1676">
        <f t="shared" si="9"/>
        <v>1</v>
      </c>
      <c r="AI44" s="1676">
        <f t="shared" si="9"/>
        <v>6</v>
      </c>
      <c r="AJ44" s="1676">
        <f t="shared" si="9"/>
        <v>4</v>
      </c>
      <c r="AK44" s="1676">
        <f t="shared" si="9"/>
        <v>4</v>
      </c>
      <c r="AL44" s="1676">
        <f t="shared" si="9"/>
        <v>54</v>
      </c>
      <c r="AM44" s="1676">
        <f t="shared" si="9"/>
        <v>2</v>
      </c>
      <c r="AN44" s="1676">
        <f t="shared" si="9"/>
        <v>0</v>
      </c>
      <c r="AO44" s="1676">
        <f t="shared" si="9"/>
        <v>0</v>
      </c>
      <c r="AP44" s="1676">
        <f t="shared" si="9"/>
        <v>0</v>
      </c>
      <c r="AQ44" s="394">
        <f t="shared" si="9"/>
        <v>0</v>
      </c>
      <c r="AR44" s="1678">
        <f t="shared" si="9"/>
        <v>4</v>
      </c>
      <c r="AS44" s="1679"/>
      <c r="AT44" s="1612"/>
      <c r="AU44" s="1613"/>
      <c r="AV44" s="1613"/>
    </row>
    <row r="45" spans="1:48" s="1" customFormat="1" ht="21" customHeight="1">
      <c r="A45" s="1651">
        <v>6770</v>
      </c>
      <c r="B45" s="1652"/>
      <c r="C45" s="1653" t="s">
        <v>2258</v>
      </c>
      <c r="D45" s="1654"/>
      <c r="E45" s="1653"/>
      <c r="F45" s="1653" t="s">
        <v>788</v>
      </c>
      <c r="G45" s="1653"/>
      <c r="H45" s="1652"/>
      <c r="I45" s="1653" t="s">
        <v>1435</v>
      </c>
      <c r="J45" s="1567"/>
      <c r="K45" s="1566"/>
      <c r="L45" s="1655" t="s">
        <v>589</v>
      </c>
      <c r="M45" s="1656"/>
      <c r="N45" s="1657"/>
      <c r="O45" s="1658" t="s">
        <v>4700</v>
      </c>
      <c r="P45" s="1567"/>
      <c r="Q45" s="1566"/>
      <c r="R45" s="1659" t="s">
        <v>5789</v>
      </c>
      <c r="S45" s="1567"/>
      <c r="T45" s="1680">
        <v>6</v>
      </c>
      <c r="U45" s="413">
        <v>250</v>
      </c>
      <c r="V45" s="413">
        <f t="shared" si="0"/>
        <v>97</v>
      </c>
      <c r="W45" s="414">
        <v>48</v>
      </c>
      <c r="X45" s="415">
        <v>49</v>
      </c>
      <c r="Y45" s="414">
        <v>0</v>
      </c>
      <c r="Z45" s="845">
        <v>23</v>
      </c>
      <c r="AA45" s="845">
        <v>42</v>
      </c>
      <c r="AB45" s="411">
        <v>32</v>
      </c>
      <c r="AC45" s="412">
        <v>21</v>
      </c>
      <c r="AD45" s="411">
        <v>15</v>
      </c>
      <c r="AE45" s="414">
        <v>1</v>
      </c>
      <c r="AF45" s="415">
        <v>16</v>
      </c>
      <c r="AG45" s="412">
        <v>1</v>
      </c>
      <c r="AH45" s="845">
        <v>0</v>
      </c>
      <c r="AI45" s="845">
        <v>1</v>
      </c>
      <c r="AJ45" s="845">
        <v>1</v>
      </c>
      <c r="AK45" s="845">
        <v>2</v>
      </c>
      <c r="AL45" s="845">
        <v>12</v>
      </c>
      <c r="AM45" s="845">
        <v>0</v>
      </c>
      <c r="AN45" s="845">
        <v>0</v>
      </c>
      <c r="AO45" s="845">
        <v>0</v>
      </c>
      <c r="AP45" s="845">
        <v>0</v>
      </c>
      <c r="AQ45" s="1064">
        <v>0</v>
      </c>
      <c r="AR45" s="624">
        <v>0</v>
      </c>
      <c r="AS45" s="1660">
        <f t="shared" ref="AS45:AS53" si="10">A45</f>
        <v>6770</v>
      </c>
      <c r="AT45" s="1643"/>
      <c r="AU45" s="1644">
        <v>5</v>
      </c>
      <c r="AV45" s="1644"/>
    </row>
    <row r="46" spans="1:48" s="1" customFormat="1" ht="21" customHeight="1">
      <c r="A46" s="1651">
        <v>6773</v>
      </c>
      <c r="B46" s="1652"/>
      <c r="C46" s="1653" t="s">
        <v>51</v>
      </c>
      <c r="D46" s="1654"/>
      <c r="E46" s="1653"/>
      <c r="F46" s="1653" t="s">
        <v>451</v>
      </c>
      <c r="G46" s="1653"/>
      <c r="H46" s="1652"/>
      <c r="I46" s="1653" t="s">
        <v>2069</v>
      </c>
      <c r="J46" s="1567"/>
      <c r="K46" s="1566"/>
      <c r="L46" s="1655" t="s">
        <v>289</v>
      </c>
      <c r="M46" s="1656"/>
      <c r="N46" s="1657"/>
      <c r="O46" s="1658" t="s">
        <v>4730</v>
      </c>
      <c r="P46" s="1567"/>
      <c r="Q46" s="1566"/>
      <c r="R46" s="1659" t="s">
        <v>5237</v>
      </c>
      <c r="S46" s="1567"/>
      <c r="T46" s="1680">
        <v>3</v>
      </c>
      <c r="U46" s="413">
        <v>90</v>
      </c>
      <c r="V46" s="413">
        <f t="shared" si="0"/>
        <v>13</v>
      </c>
      <c r="W46" s="414">
        <v>6</v>
      </c>
      <c r="X46" s="415">
        <v>7</v>
      </c>
      <c r="Y46" s="414">
        <v>0</v>
      </c>
      <c r="Z46" s="845">
        <v>2</v>
      </c>
      <c r="AA46" s="845">
        <v>6</v>
      </c>
      <c r="AB46" s="411">
        <v>5</v>
      </c>
      <c r="AC46" s="412">
        <v>3</v>
      </c>
      <c r="AD46" s="411">
        <v>3</v>
      </c>
      <c r="AE46" s="414">
        <v>0</v>
      </c>
      <c r="AF46" s="415">
        <v>4</v>
      </c>
      <c r="AG46" s="412">
        <v>1</v>
      </c>
      <c r="AH46" s="845">
        <v>0</v>
      </c>
      <c r="AI46" s="845">
        <v>1</v>
      </c>
      <c r="AJ46" s="845">
        <v>0</v>
      </c>
      <c r="AK46" s="845">
        <v>0</v>
      </c>
      <c r="AL46" s="845">
        <v>2</v>
      </c>
      <c r="AM46" s="845">
        <v>0</v>
      </c>
      <c r="AN46" s="845">
        <v>0</v>
      </c>
      <c r="AO46" s="845">
        <v>0</v>
      </c>
      <c r="AP46" s="845">
        <v>0</v>
      </c>
      <c r="AQ46" s="1064">
        <v>0</v>
      </c>
      <c r="AR46" s="624">
        <v>0</v>
      </c>
      <c r="AS46" s="1660">
        <f t="shared" si="10"/>
        <v>6773</v>
      </c>
      <c r="AT46" s="1643"/>
      <c r="AU46" s="1644">
        <v>2</v>
      </c>
      <c r="AV46" s="1644"/>
    </row>
    <row r="47" spans="1:48" s="1" customFormat="1" ht="21" customHeight="1">
      <c r="A47" s="1651">
        <v>6802</v>
      </c>
      <c r="B47" s="1652"/>
      <c r="C47" s="1653" t="s">
        <v>51</v>
      </c>
      <c r="D47" s="1654"/>
      <c r="E47" s="1653"/>
      <c r="F47" s="1653" t="s">
        <v>1736</v>
      </c>
      <c r="G47" s="1653"/>
      <c r="H47" s="1652"/>
      <c r="I47" s="1653" t="s">
        <v>2442</v>
      </c>
      <c r="J47" s="1567"/>
      <c r="K47" s="1566"/>
      <c r="L47" s="1655" t="s">
        <v>133</v>
      </c>
      <c r="M47" s="1656"/>
      <c r="N47" s="1657"/>
      <c r="O47" s="1658" t="s">
        <v>4731</v>
      </c>
      <c r="P47" s="1567"/>
      <c r="Q47" s="1566"/>
      <c r="R47" s="1659" t="s">
        <v>3797</v>
      </c>
      <c r="S47" s="1567"/>
      <c r="T47" s="1680">
        <v>3</v>
      </c>
      <c r="U47" s="413">
        <v>70</v>
      </c>
      <c r="V47" s="413">
        <f t="shared" si="0"/>
        <v>29</v>
      </c>
      <c r="W47" s="414">
        <v>10</v>
      </c>
      <c r="X47" s="415">
        <v>19</v>
      </c>
      <c r="Y47" s="414">
        <v>0</v>
      </c>
      <c r="Z47" s="845">
        <v>8</v>
      </c>
      <c r="AA47" s="845">
        <v>9</v>
      </c>
      <c r="AB47" s="411">
        <v>12</v>
      </c>
      <c r="AC47" s="412">
        <v>9</v>
      </c>
      <c r="AD47" s="411">
        <v>4</v>
      </c>
      <c r="AE47" s="414">
        <v>0</v>
      </c>
      <c r="AF47" s="415">
        <v>9</v>
      </c>
      <c r="AG47" s="412">
        <v>1</v>
      </c>
      <c r="AH47" s="845">
        <v>0</v>
      </c>
      <c r="AI47" s="845">
        <v>0</v>
      </c>
      <c r="AJ47" s="845">
        <v>1</v>
      </c>
      <c r="AK47" s="845">
        <v>0</v>
      </c>
      <c r="AL47" s="845">
        <v>6</v>
      </c>
      <c r="AM47" s="845">
        <v>1</v>
      </c>
      <c r="AN47" s="845">
        <v>0</v>
      </c>
      <c r="AO47" s="845">
        <v>0</v>
      </c>
      <c r="AP47" s="845">
        <v>0</v>
      </c>
      <c r="AQ47" s="1064">
        <v>0</v>
      </c>
      <c r="AR47" s="624">
        <v>0</v>
      </c>
      <c r="AS47" s="1660">
        <f t="shared" si="10"/>
        <v>6802</v>
      </c>
      <c r="AT47" s="1643"/>
      <c r="AU47" s="1644">
        <v>1</v>
      </c>
      <c r="AV47" s="1644"/>
    </row>
    <row r="48" spans="1:48" s="1" customFormat="1" ht="21" customHeight="1">
      <c r="A48" s="1651">
        <v>6771</v>
      </c>
      <c r="B48" s="1652"/>
      <c r="C48" s="1653" t="s">
        <v>51</v>
      </c>
      <c r="D48" s="1654"/>
      <c r="E48" s="1653"/>
      <c r="F48" s="1653" t="s">
        <v>425</v>
      </c>
      <c r="G48" s="1653"/>
      <c r="H48" s="1652"/>
      <c r="I48" s="1653" t="s">
        <v>2571</v>
      </c>
      <c r="J48" s="1567"/>
      <c r="K48" s="1566"/>
      <c r="L48" s="1655" t="s">
        <v>2545</v>
      </c>
      <c r="M48" s="1656"/>
      <c r="N48" s="1657"/>
      <c r="O48" s="1658" t="s">
        <v>4732</v>
      </c>
      <c r="P48" s="1567"/>
      <c r="Q48" s="1566"/>
      <c r="R48" s="1659" t="s">
        <v>5277</v>
      </c>
      <c r="S48" s="1567"/>
      <c r="T48" s="1680">
        <v>5</v>
      </c>
      <c r="U48" s="413">
        <v>230</v>
      </c>
      <c r="V48" s="413">
        <f t="shared" si="0"/>
        <v>80</v>
      </c>
      <c r="W48" s="414">
        <v>42</v>
      </c>
      <c r="X48" s="415">
        <v>38</v>
      </c>
      <c r="Y48" s="414">
        <v>0</v>
      </c>
      <c r="Z48" s="845">
        <v>25</v>
      </c>
      <c r="AA48" s="845">
        <v>24</v>
      </c>
      <c r="AB48" s="411">
        <v>31</v>
      </c>
      <c r="AC48" s="412">
        <v>16</v>
      </c>
      <c r="AD48" s="411">
        <v>22</v>
      </c>
      <c r="AE48" s="414">
        <v>0</v>
      </c>
      <c r="AF48" s="415">
        <v>10</v>
      </c>
      <c r="AG48" s="412">
        <v>1</v>
      </c>
      <c r="AH48" s="845">
        <v>0</v>
      </c>
      <c r="AI48" s="845">
        <v>1</v>
      </c>
      <c r="AJ48" s="845">
        <v>0</v>
      </c>
      <c r="AK48" s="845">
        <v>0</v>
      </c>
      <c r="AL48" s="845">
        <v>8</v>
      </c>
      <c r="AM48" s="845">
        <v>0</v>
      </c>
      <c r="AN48" s="845">
        <v>0</v>
      </c>
      <c r="AO48" s="845">
        <v>0</v>
      </c>
      <c r="AP48" s="845">
        <v>0</v>
      </c>
      <c r="AQ48" s="1064">
        <v>0</v>
      </c>
      <c r="AR48" s="624">
        <v>0</v>
      </c>
      <c r="AS48" s="1660">
        <f t="shared" si="10"/>
        <v>6771</v>
      </c>
      <c r="AT48" s="1643"/>
      <c r="AU48" s="1644">
        <v>5</v>
      </c>
      <c r="AV48" s="1644"/>
    </row>
    <row r="49" spans="1:48" s="1" customFormat="1" ht="21" customHeight="1">
      <c r="A49" s="1651">
        <v>6801</v>
      </c>
      <c r="B49" s="1652"/>
      <c r="C49" s="1653" t="s">
        <v>51</v>
      </c>
      <c r="D49" s="1654"/>
      <c r="E49" s="1653"/>
      <c r="F49" s="1653" t="s">
        <v>2743</v>
      </c>
      <c r="G49" s="1653"/>
      <c r="H49" s="1652"/>
      <c r="I49" s="1653" t="s">
        <v>2745</v>
      </c>
      <c r="J49" s="1567"/>
      <c r="K49" s="1566"/>
      <c r="L49" s="1655" t="s">
        <v>2746</v>
      </c>
      <c r="M49" s="1656"/>
      <c r="N49" s="1657"/>
      <c r="O49" s="1658" t="s">
        <v>4733</v>
      </c>
      <c r="P49" s="1567"/>
      <c r="Q49" s="1566"/>
      <c r="R49" s="1659" t="s">
        <v>2662</v>
      </c>
      <c r="S49" s="1567"/>
      <c r="T49" s="1680">
        <v>3</v>
      </c>
      <c r="U49" s="413">
        <v>50</v>
      </c>
      <c r="V49" s="413">
        <f t="shared" si="0"/>
        <v>15</v>
      </c>
      <c r="W49" s="414">
        <v>6</v>
      </c>
      <c r="X49" s="415">
        <v>9</v>
      </c>
      <c r="Y49" s="414">
        <v>1</v>
      </c>
      <c r="Z49" s="845">
        <v>4</v>
      </c>
      <c r="AA49" s="845">
        <v>3</v>
      </c>
      <c r="AB49" s="411">
        <v>7</v>
      </c>
      <c r="AC49" s="412">
        <v>3</v>
      </c>
      <c r="AD49" s="411">
        <v>0</v>
      </c>
      <c r="AE49" s="414">
        <v>0</v>
      </c>
      <c r="AF49" s="415">
        <v>5</v>
      </c>
      <c r="AG49" s="412">
        <v>1</v>
      </c>
      <c r="AH49" s="845">
        <v>0</v>
      </c>
      <c r="AI49" s="845">
        <v>1</v>
      </c>
      <c r="AJ49" s="845">
        <v>0</v>
      </c>
      <c r="AK49" s="845">
        <v>0</v>
      </c>
      <c r="AL49" s="845">
        <v>3</v>
      </c>
      <c r="AM49" s="845">
        <v>0</v>
      </c>
      <c r="AN49" s="845">
        <v>0</v>
      </c>
      <c r="AO49" s="845">
        <v>0</v>
      </c>
      <c r="AP49" s="845">
        <v>0</v>
      </c>
      <c r="AQ49" s="1064">
        <v>0</v>
      </c>
      <c r="AR49" s="624">
        <v>0</v>
      </c>
      <c r="AS49" s="1660">
        <f t="shared" si="10"/>
        <v>6801</v>
      </c>
      <c r="AT49" s="1643"/>
      <c r="AU49" s="1644">
        <v>1</v>
      </c>
      <c r="AV49" s="1644"/>
    </row>
    <row r="50" spans="1:48" s="1" customFormat="1" ht="21" customHeight="1">
      <c r="A50" s="1651">
        <v>6805</v>
      </c>
      <c r="B50" s="1652"/>
      <c r="C50" s="1653" t="s">
        <v>51</v>
      </c>
      <c r="D50" s="1654"/>
      <c r="E50" s="1653"/>
      <c r="F50" s="1653" t="s">
        <v>993</v>
      </c>
      <c r="G50" s="1653"/>
      <c r="H50" s="1652"/>
      <c r="I50" s="1653" t="s">
        <v>2747</v>
      </c>
      <c r="J50" s="1567"/>
      <c r="K50" s="1566"/>
      <c r="L50" s="1655" t="s">
        <v>2748</v>
      </c>
      <c r="M50" s="1656"/>
      <c r="N50" s="1657"/>
      <c r="O50" s="1658" t="s">
        <v>4734</v>
      </c>
      <c r="P50" s="1567"/>
      <c r="Q50" s="1566"/>
      <c r="R50" s="1659" t="s">
        <v>5236</v>
      </c>
      <c r="S50" s="1567"/>
      <c r="T50" s="1680">
        <v>3</v>
      </c>
      <c r="U50" s="413">
        <v>36</v>
      </c>
      <c r="V50" s="413">
        <f t="shared" si="0"/>
        <v>23</v>
      </c>
      <c r="W50" s="414">
        <v>9</v>
      </c>
      <c r="X50" s="415">
        <v>14</v>
      </c>
      <c r="Y50" s="414">
        <v>0</v>
      </c>
      <c r="Z50" s="845">
        <v>8</v>
      </c>
      <c r="AA50" s="845">
        <v>10</v>
      </c>
      <c r="AB50" s="411">
        <v>5</v>
      </c>
      <c r="AC50" s="412">
        <v>5</v>
      </c>
      <c r="AD50" s="411">
        <v>7</v>
      </c>
      <c r="AE50" s="414">
        <v>0</v>
      </c>
      <c r="AF50" s="415">
        <v>9</v>
      </c>
      <c r="AG50" s="412">
        <v>1</v>
      </c>
      <c r="AH50" s="845">
        <v>0</v>
      </c>
      <c r="AI50" s="845">
        <v>1</v>
      </c>
      <c r="AJ50" s="845">
        <v>1</v>
      </c>
      <c r="AK50" s="845">
        <v>0</v>
      </c>
      <c r="AL50" s="845">
        <v>6</v>
      </c>
      <c r="AM50" s="845">
        <v>0</v>
      </c>
      <c r="AN50" s="845">
        <v>0</v>
      </c>
      <c r="AO50" s="845">
        <v>0</v>
      </c>
      <c r="AP50" s="845">
        <v>0</v>
      </c>
      <c r="AQ50" s="1064">
        <v>0</v>
      </c>
      <c r="AR50" s="624">
        <v>0</v>
      </c>
      <c r="AS50" s="1660">
        <f t="shared" si="10"/>
        <v>6805</v>
      </c>
      <c r="AT50" s="1643"/>
      <c r="AU50" s="1644">
        <v>0</v>
      </c>
      <c r="AV50" s="1644"/>
    </row>
    <row r="51" spans="1:48" s="1" customFormat="1" ht="21" customHeight="1">
      <c r="A51" s="1651">
        <v>6790</v>
      </c>
      <c r="B51" s="1652"/>
      <c r="C51" s="1653" t="s">
        <v>51</v>
      </c>
      <c r="D51" s="1654"/>
      <c r="E51" s="1653"/>
      <c r="F51" s="1653" t="s">
        <v>2749</v>
      </c>
      <c r="G51" s="1653"/>
      <c r="H51" s="1652"/>
      <c r="I51" s="1653" t="s">
        <v>20</v>
      </c>
      <c r="J51" s="1567"/>
      <c r="K51" s="1566"/>
      <c r="L51" s="1655" t="s">
        <v>2750</v>
      </c>
      <c r="M51" s="1656"/>
      <c r="N51" s="1657"/>
      <c r="O51" s="1658" t="s">
        <v>4735</v>
      </c>
      <c r="P51" s="1567"/>
      <c r="Q51" s="1566"/>
      <c r="R51" s="1659" t="s">
        <v>3686</v>
      </c>
      <c r="S51" s="1567"/>
      <c r="T51" s="1680">
        <v>3</v>
      </c>
      <c r="U51" s="413">
        <v>100</v>
      </c>
      <c r="V51" s="413">
        <f t="shared" si="0"/>
        <v>55</v>
      </c>
      <c r="W51" s="414">
        <v>22</v>
      </c>
      <c r="X51" s="415">
        <v>33</v>
      </c>
      <c r="Y51" s="414">
        <v>0</v>
      </c>
      <c r="Z51" s="845">
        <v>18</v>
      </c>
      <c r="AA51" s="845">
        <v>13</v>
      </c>
      <c r="AB51" s="411">
        <v>24</v>
      </c>
      <c r="AC51" s="412">
        <v>10</v>
      </c>
      <c r="AD51" s="411">
        <v>15</v>
      </c>
      <c r="AE51" s="414">
        <v>0</v>
      </c>
      <c r="AF51" s="415">
        <v>11</v>
      </c>
      <c r="AG51" s="412">
        <v>1</v>
      </c>
      <c r="AH51" s="845">
        <v>0</v>
      </c>
      <c r="AI51" s="845">
        <v>1</v>
      </c>
      <c r="AJ51" s="845">
        <v>0</v>
      </c>
      <c r="AK51" s="845">
        <v>0</v>
      </c>
      <c r="AL51" s="845">
        <v>9</v>
      </c>
      <c r="AM51" s="845">
        <v>0</v>
      </c>
      <c r="AN51" s="845">
        <v>0</v>
      </c>
      <c r="AO51" s="845">
        <v>0</v>
      </c>
      <c r="AP51" s="845">
        <v>0</v>
      </c>
      <c r="AQ51" s="1064">
        <v>0</v>
      </c>
      <c r="AR51" s="624">
        <v>0</v>
      </c>
      <c r="AS51" s="1660">
        <f t="shared" si="10"/>
        <v>6790</v>
      </c>
      <c r="AT51" s="1643"/>
      <c r="AU51" s="1644">
        <v>4</v>
      </c>
      <c r="AV51" s="1644"/>
    </row>
    <row r="52" spans="1:48" s="1" customFormat="1" ht="21" customHeight="1">
      <c r="A52" s="1651">
        <v>6804</v>
      </c>
      <c r="B52" s="1652"/>
      <c r="C52" s="1653" t="s">
        <v>51</v>
      </c>
      <c r="D52" s="1654"/>
      <c r="E52" s="1653"/>
      <c r="F52" s="1653" t="s">
        <v>2753</v>
      </c>
      <c r="G52" s="1653"/>
      <c r="H52" s="1652"/>
      <c r="I52" s="1653" t="s">
        <v>413</v>
      </c>
      <c r="J52" s="1567"/>
      <c r="K52" s="1566"/>
      <c r="L52" s="1655" t="s">
        <v>1700</v>
      </c>
      <c r="M52" s="1656"/>
      <c r="N52" s="1657"/>
      <c r="O52" s="1658" t="s">
        <v>4736</v>
      </c>
      <c r="P52" s="1567"/>
      <c r="Q52" s="1566"/>
      <c r="R52" s="1659" t="s">
        <v>3095</v>
      </c>
      <c r="S52" s="1567"/>
      <c r="T52" s="1680">
        <v>3</v>
      </c>
      <c r="U52" s="413">
        <v>128</v>
      </c>
      <c r="V52" s="413">
        <f t="shared" si="0"/>
        <v>38</v>
      </c>
      <c r="W52" s="414">
        <v>21</v>
      </c>
      <c r="X52" s="415">
        <v>17</v>
      </c>
      <c r="Y52" s="414">
        <v>0</v>
      </c>
      <c r="Z52" s="845">
        <v>11</v>
      </c>
      <c r="AA52" s="845">
        <v>12</v>
      </c>
      <c r="AB52" s="411">
        <v>15</v>
      </c>
      <c r="AC52" s="412">
        <v>5</v>
      </c>
      <c r="AD52" s="411">
        <v>9</v>
      </c>
      <c r="AE52" s="414">
        <v>1</v>
      </c>
      <c r="AF52" s="415">
        <v>12</v>
      </c>
      <c r="AG52" s="412">
        <v>1</v>
      </c>
      <c r="AH52" s="845">
        <v>1</v>
      </c>
      <c r="AI52" s="845">
        <v>0</v>
      </c>
      <c r="AJ52" s="845">
        <v>1</v>
      </c>
      <c r="AK52" s="845">
        <v>2</v>
      </c>
      <c r="AL52" s="845">
        <v>7</v>
      </c>
      <c r="AM52" s="845">
        <v>1</v>
      </c>
      <c r="AN52" s="845">
        <v>0</v>
      </c>
      <c r="AO52" s="845">
        <v>0</v>
      </c>
      <c r="AP52" s="845">
        <v>0</v>
      </c>
      <c r="AQ52" s="1064">
        <v>0</v>
      </c>
      <c r="AR52" s="624">
        <v>4</v>
      </c>
      <c r="AS52" s="1660">
        <f t="shared" si="10"/>
        <v>6804</v>
      </c>
      <c r="AT52" s="1643"/>
      <c r="AU52" s="1644">
        <v>3</v>
      </c>
      <c r="AV52" s="1644"/>
    </row>
    <row r="53" spans="1:48" s="1" customFormat="1" ht="21" customHeight="1">
      <c r="A53" s="1629">
        <v>6800</v>
      </c>
      <c r="B53" s="1630"/>
      <c r="C53" s="1631" t="s">
        <v>51</v>
      </c>
      <c r="D53" s="1632"/>
      <c r="E53" s="1631"/>
      <c r="F53" s="1631" t="s">
        <v>2627</v>
      </c>
      <c r="G53" s="1631"/>
      <c r="H53" s="1630"/>
      <c r="I53" s="1631" t="s">
        <v>73</v>
      </c>
      <c r="J53" s="1634"/>
      <c r="K53" s="1635"/>
      <c r="L53" s="1636" t="s">
        <v>2755</v>
      </c>
      <c r="M53" s="1637"/>
      <c r="N53" s="1638"/>
      <c r="O53" s="1639" t="s">
        <v>4737</v>
      </c>
      <c r="P53" s="1634"/>
      <c r="Q53" s="1635"/>
      <c r="R53" s="1640" t="s">
        <v>1044</v>
      </c>
      <c r="S53" s="1634"/>
      <c r="T53" s="1681">
        <v>4</v>
      </c>
      <c r="U53" s="640">
        <v>105</v>
      </c>
      <c r="V53" s="640">
        <f t="shared" si="0"/>
        <v>23</v>
      </c>
      <c r="W53" s="641">
        <v>11</v>
      </c>
      <c r="X53" s="642">
        <v>12</v>
      </c>
      <c r="Y53" s="641">
        <v>1</v>
      </c>
      <c r="Z53" s="847">
        <v>7</v>
      </c>
      <c r="AA53" s="847">
        <v>7</v>
      </c>
      <c r="AB53" s="639">
        <v>8</v>
      </c>
      <c r="AC53" s="638">
        <v>6</v>
      </c>
      <c r="AD53" s="639">
        <v>1</v>
      </c>
      <c r="AE53" s="641">
        <v>0</v>
      </c>
      <c r="AF53" s="642">
        <v>2</v>
      </c>
      <c r="AG53" s="638">
        <v>1</v>
      </c>
      <c r="AH53" s="847">
        <v>0</v>
      </c>
      <c r="AI53" s="847">
        <v>0</v>
      </c>
      <c r="AJ53" s="847">
        <v>0</v>
      </c>
      <c r="AK53" s="847">
        <v>0</v>
      </c>
      <c r="AL53" s="847">
        <v>1</v>
      </c>
      <c r="AM53" s="847">
        <v>0</v>
      </c>
      <c r="AN53" s="847">
        <v>0</v>
      </c>
      <c r="AO53" s="847">
        <v>0</v>
      </c>
      <c r="AP53" s="847">
        <v>0</v>
      </c>
      <c r="AQ53" s="1070">
        <v>0</v>
      </c>
      <c r="AR53" s="637">
        <v>0</v>
      </c>
      <c r="AS53" s="1642">
        <f t="shared" si="10"/>
        <v>6800</v>
      </c>
      <c r="AT53" s="1643"/>
      <c r="AU53" s="1644">
        <v>0</v>
      </c>
      <c r="AV53" s="1644"/>
    </row>
    <row r="54" spans="1:48" s="1" customFormat="1" ht="21" customHeight="1">
      <c r="A54" s="1645"/>
      <c r="B54" s="1646"/>
      <c r="C54" s="1618"/>
      <c r="D54" s="1647"/>
      <c r="E54" s="1618"/>
      <c r="F54" s="1618" t="s">
        <v>4400</v>
      </c>
      <c r="G54" s="1618"/>
      <c r="H54" s="1646"/>
      <c r="I54" s="1618"/>
      <c r="J54" s="1648"/>
      <c r="K54" s="1649"/>
      <c r="L54" s="1622"/>
      <c r="M54" s="1623"/>
      <c r="N54" s="1624"/>
      <c r="O54" s="1625"/>
      <c r="P54" s="1648"/>
      <c r="Q54" s="1649"/>
      <c r="R54" s="1650"/>
      <c r="S54" s="1648"/>
      <c r="T54" s="623">
        <f>SUM(T55:T79)</f>
        <v>53</v>
      </c>
      <c r="U54" s="623">
        <f>SUM(U55:U79)</f>
        <v>1870</v>
      </c>
      <c r="V54" s="623">
        <f t="shared" si="0"/>
        <v>593</v>
      </c>
      <c r="W54" s="409">
        <f t="shared" ref="W54:AR54" si="11">SUM(W55:W79)</f>
        <v>315</v>
      </c>
      <c r="X54" s="1627">
        <f t="shared" si="11"/>
        <v>278</v>
      </c>
      <c r="Y54" s="409">
        <f t="shared" si="11"/>
        <v>7</v>
      </c>
      <c r="Z54" s="1427">
        <f t="shared" si="11"/>
        <v>167</v>
      </c>
      <c r="AA54" s="1427">
        <f t="shared" si="11"/>
        <v>188</v>
      </c>
      <c r="AB54" s="1065">
        <f t="shared" si="11"/>
        <v>231</v>
      </c>
      <c r="AC54" s="993">
        <f t="shared" si="11"/>
        <v>127</v>
      </c>
      <c r="AD54" s="1682">
        <f t="shared" si="11"/>
        <v>109</v>
      </c>
      <c r="AE54" s="409">
        <v>7</v>
      </c>
      <c r="AF54" s="1627">
        <v>96</v>
      </c>
      <c r="AG54" s="993">
        <f t="shared" si="11"/>
        <v>11</v>
      </c>
      <c r="AH54" s="1427">
        <f t="shared" si="11"/>
        <v>4</v>
      </c>
      <c r="AI54" s="1427">
        <f t="shared" si="11"/>
        <v>11</v>
      </c>
      <c r="AJ54" s="1427">
        <f t="shared" si="11"/>
        <v>5</v>
      </c>
      <c r="AK54" s="1427">
        <f t="shared" si="11"/>
        <v>1</v>
      </c>
      <c r="AL54" s="1427">
        <f t="shared" si="11"/>
        <v>62</v>
      </c>
      <c r="AM54" s="1427">
        <f t="shared" si="11"/>
        <v>2</v>
      </c>
      <c r="AN54" s="1427">
        <f t="shared" si="11"/>
        <v>0</v>
      </c>
      <c r="AO54" s="1427">
        <f t="shared" si="11"/>
        <v>0</v>
      </c>
      <c r="AP54" s="1427">
        <f t="shared" si="11"/>
        <v>0</v>
      </c>
      <c r="AQ54" s="410">
        <f t="shared" si="11"/>
        <v>7</v>
      </c>
      <c r="AR54" s="1426">
        <f t="shared" si="11"/>
        <v>7</v>
      </c>
      <c r="AS54" s="1628"/>
      <c r="AT54" s="1612"/>
      <c r="AU54" s="1644"/>
      <c r="AV54" s="1644"/>
    </row>
    <row r="55" spans="1:48" s="1" customFormat="1" ht="21" customHeight="1">
      <c r="A55" s="1651">
        <v>7040</v>
      </c>
      <c r="B55" s="1652"/>
      <c r="C55" s="1653" t="s">
        <v>2258</v>
      </c>
      <c r="D55" s="1654"/>
      <c r="E55" s="1653"/>
      <c r="F55" s="1653" t="s">
        <v>2349</v>
      </c>
      <c r="G55" s="1653"/>
      <c r="H55" s="1652"/>
      <c r="I55" s="1653" t="s">
        <v>2756</v>
      </c>
      <c r="J55" s="1567"/>
      <c r="K55" s="1566"/>
      <c r="L55" s="1655" t="s">
        <v>2757</v>
      </c>
      <c r="M55" s="1656"/>
      <c r="N55" s="1657"/>
      <c r="O55" s="1658" t="s">
        <v>4738</v>
      </c>
      <c r="P55" s="1567"/>
      <c r="Q55" s="1566"/>
      <c r="R55" s="1659" t="s">
        <v>5791</v>
      </c>
      <c r="S55" s="1567"/>
      <c r="T55" s="413">
        <v>4</v>
      </c>
      <c r="U55" s="413">
        <v>90</v>
      </c>
      <c r="V55" s="413">
        <f t="shared" si="0"/>
        <v>61</v>
      </c>
      <c r="W55" s="414">
        <v>31</v>
      </c>
      <c r="X55" s="415">
        <v>30</v>
      </c>
      <c r="Y55" s="414">
        <v>1</v>
      </c>
      <c r="Z55" s="845">
        <v>14</v>
      </c>
      <c r="AA55" s="845">
        <v>20</v>
      </c>
      <c r="AB55" s="411">
        <v>26</v>
      </c>
      <c r="AC55" s="412">
        <v>14</v>
      </c>
      <c r="AD55" s="411">
        <v>10</v>
      </c>
      <c r="AE55" s="414">
        <v>0</v>
      </c>
      <c r="AF55" s="415">
        <v>6</v>
      </c>
      <c r="AG55" s="412">
        <v>1</v>
      </c>
      <c r="AH55" s="845">
        <v>0</v>
      </c>
      <c r="AI55" s="845">
        <v>1</v>
      </c>
      <c r="AJ55" s="845">
        <v>0</v>
      </c>
      <c r="AK55" s="845">
        <v>0</v>
      </c>
      <c r="AL55" s="845">
        <v>4</v>
      </c>
      <c r="AM55" s="845">
        <v>0</v>
      </c>
      <c r="AN55" s="845">
        <v>0</v>
      </c>
      <c r="AO55" s="845">
        <v>0</v>
      </c>
      <c r="AP55" s="845">
        <v>0</v>
      </c>
      <c r="AQ55" s="1064">
        <v>0</v>
      </c>
      <c r="AR55" s="624">
        <v>3</v>
      </c>
      <c r="AS55" s="1660">
        <f>A55</f>
        <v>7040</v>
      </c>
      <c r="AT55" s="1643"/>
      <c r="AU55" s="1644">
        <v>1</v>
      </c>
      <c r="AV55" s="1644"/>
    </row>
    <row r="56" spans="1:48" s="1" customFormat="1" ht="20.25" customHeight="1" thickBot="1">
      <c r="A56" s="1683">
        <v>7043</v>
      </c>
      <c r="B56" s="1684"/>
      <c r="C56" s="1685" t="s">
        <v>4802</v>
      </c>
      <c r="D56" s="1686"/>
      <c r="E56" s="1685"/>
      <c r="F56" s="1687" t="s">
        <v>4280</v>
      </c>
      <c r="G56" s="1685"/>
      <c r="H56" s="1684"/>
      <c r="I56" s="1685" t="s">
        <v>2758</v>
      </c>
      <c r="J56" s="1688"/>
      <c r="K56" s="1689"/>
      <c r="L56" s="1690" t="s">
        <v>2759</v>
      </c>
      <c r="M56" s="1691"/>
      <c r="N56" s="1692"/>
      <c r="O56" s="1693" t="s">
        <v>5201</v>
      </c>
      <c r="P56" s="1688"/>
      <c r="Q56" s="1689"/>
      <c r="R56" s="1694" t="s">
        <v>3098</v>
      </c>
      <c r="S56" s="1688"/>
      <c r="T56" s="682">
        <v>4</v>
      </c>
      <c r="U56" s="682">
        <v>90</v>
      </c>
      <c r="V56" s="682">
        <f>W56+X56</f>
        <v>34</v>
      </c>
      <c r="W56" s="507">
        <v>18</v>
      </c>
      <c r="X56" s="509">
        <v>16</v>
      </c>
      <c r="Y56" s="507">
        <v>1</v>
      </c>
      <c r="Z56" s="862">
        <v>6</v>
      </c>
      <c r="AA56" s="862">
        <v>14</v>
      </c>
      <c r="AB56" s="681">
        <v>13</v>
      </c>
      <c r="AC56" s="506">
        <v>8</v>
      </c>
      <c r="AD56" s="681">
        <v>6</v>
      </c>
      <c r="AE56" s="507">
        <v>0</v>
      </c>
      <c r="AF56" s="509">
        <v>7</v>
      </c>
      <c r="AG56" s="506">
        <v>1</v>
      </c>
      <c r="AH56" s="862">
        <v>0</v>
      </c>
      <c r="AI56" s="862">
        <v>1</v>
      </c>
      <c r="AJ56" s="862">
        <v>1</v>
      </c>
      <c r="AK56" s="862">
        <v>0</v>
      </c>
      <c r="AL56" s="862">
        <v>2</v>
      </c>
      <c r="AM56" s="862">
        <v>0</v>
      </c>
      <c r="AN56" s="862">
        <v>0</v>
      </c>
      <c r="AO56" s="862">
        <v>0</v>
      </c>
      <c r="AP56" s="862">
        <v>0</v>
      </c>
      <c r="AQ56" s="1073">
        <v>2</v>
      </c>
      <c r="AR56" s="766">
        <v>0</v>
      </c>
      <c r="AS56" s="1695">
        <f>A56</f>
        <v>7043</v>
      </c>
      <c r="AT56" s="1643"/>
      <c r="AU56" s="1644">
        <v>0</v>
      </c>
      <c r="AV56" s="1644"/>
    </row>
    <row r="57" spans="1:48" s="88" customFormat="1" ht="14.25" customHeight="1">
      <c r="A57" s="4502"/>
      <c r="B57" s="4502"/>
      <c r="C57" s="4502"/>
      <c r="D57" s="4502"/>
      <c r="E57" s="4502"/>
      <c r="F57" s="4503"/>
      <c r="G57" s="756"/>
      <c r="H57" s="756"/>
      <c r="I57" s="1696"/>
      <c r="J57" s="1697"/>
      <c r="K57" s="1697"/>
      <c r="L57" s="1698"/>
      <c r="M57" s="1699"/>
      <c r="N57" s="1699"/>
      <c r="O57" s="1554"/>
      <c r="P57" s="1700"/>
      <c r="Q57" s="1700"/>
      <c r="R57" s="1701"/>
      <c r="S57" s="1702"/>
      <c r="T57" s="1703"/>
      <c r="U57" s="1699"/>
      <c r="V57" s="1699"/>
      <c r="W57" s="1699"/>
      <c r="X57" s="1699"/>
      <c r="Y57" s="1699"/>
      <c r="Z57" s="1699"/>
      <c r="AA57" s="1699"/>
      <c r="AB57" s="1699"/>
      <c r="AC57" s="1699"/>
      <c r="AD57" s="1699"/>
      <c r="AE57" s="1699"/>
      <c r="AF57" s="1699"/>
      <c r="AG57" s="1699"/>
      <c r="AH57" s="1699"/>
      <c r="AI57" s="1699"/>
      <c r="AJ57" s="1699"/>
      <c r="AK57" s="1699"/>
      <c r="AL57" s="1699"/>
      <c r="AM57" s="1699"/>
      <c r="AN57" s="1699"/>
      <c r="AO57" s="1699"/>
      <c r="AP57" s="1699"/>
      <c r="AQ57" s="1699"/>
      <c r="AR57" s="1699"/>
      <c r="AS57" s="1704"/>
      <c r="AT57" s="1705"/>
      <c r="AU57" s="1706"/>
      <c r="AV57" s="1706"/>
    </row>
    <row r="58" spans="1:48" s="88" customFormat="1" ht="9.9499999999999993" customHeight="1">
      <c r="A58" s="248"/>
      <c r="B58" s="248"/>
      <c r="C58" s="248"/>
      <c r="D58" s="248"/>
      <c r="E58" s="248"/>
      <c r="F58" s="848"/>
      <c r="G58" s="717"/>
      <c r="H58" s="717"/>
      <c r="I58" s="1707"/>
      <c r="J58" s="1708"/>
      <c r="K58" s="1708"/>
      <c r="L58" s="1709"/>
      <c r="M58" s="1569"/>
      <c r="N58" s="1569"/>
      <c r="O58" s="1658"/>
      <c r="P58" s="1643"/>
      <c r="Q58" s="1643"/>
      <c r="R58" s="1659"/>
      <c r="S58" s="1566"/>
      <c r="T58" s="1401"/>
      <c r="U58" s="1569"/>
      <c r="V58" s="1569"/>
      <c r="W58" s="1569"/>
      <c r="X58" s="1569"/>
      <c r="Y58" s="1569"/>
      <c r="Z58" s="1569"/>
      <c r="AA58" s="1569"/>
      <c r="AB58" s="1569"/>
      <c r="AC58" s="1569"/>
      <c r="AD58" s="1569"/>
      <c r="AE58" s="1569"/>
      <c r="AF58" s="1569"/>
      <c r="AG58" s="1569"/>
      <c r="AH58" s="1569"/>
      <c r="AI58" s="1569"/>
      <c r="AJ58" s="1569"/>
      <c r="AK58" s="1569"/>
      <c r="AL58" s="1569"/>
      <c r="AM58" s="1569"/>
      <c r="AN58" s="1569"/>
      <c r="AO58" s="1569"/>
      <c r="AP58" s="1569"/>
      <c r="AQ58" s="1569"/>
      <c r="AR58" s="1569"/>
      <c r="AS58" s="1705"/>
      <c r="AT58" s="1705"/>
      <c r="AU58" s="1706"/>
      <c r="AV58" s="1706"/>
    </row>
    <row r="59" spans="1:48" s="91" customFormat="1" ht="27" customHeight="1">
      <c r="A59" s="4504"/>
      <c r="B59" s="4504"/>
      <c r="C59" s="4505"/>
      <c r="D59" s="4505"/>
      <c r="E59" s="4505"/>
      <c r="F59" s="4505"/>
      <c r="G59" s="717"/>
      <c r="H59" s="717"/>
      <c r="I59" s="1707"/>
      <c r="J59" s="1708"/>
      <c r="K59" s="1708"/>
      <c r="L59" s="1709"/>
      <c r="M59" s="1569"/>
      <c r="N59" s="1569"/>
      <c r="O59" s="1658"/>
      <c r="P59" s="1643"/>
      <c r="Q59" s="1643"/>
      <c r="R59" s="1659"/>
      <c r="S59" s="1566"/>
      <c r="T59" s="717"/>
      <c r="U59" s="1569"/>
      <c r="V59" s="1569"/>
      <c r="W59" s="1569"/>
      <c r="X59" s="1569"/>
      <c r="Y59" s="1569"/>
      <c r="Z59" s="1569"/>
      <c r="AA59" s="1569"/>
      <c r="AB59" s="1569"/>
      <c r="AC59" s="1569"/>
      <c r="AD59" s="1569"/>
      <c r="AE59" s="1569"/>
      <c r="AF59" s="1569"/>
      <c r="AG59" s="1710"/>
      <c r="AH59" s="1710"/>
      <c r="AI59" s="1569"/>
      <c r="AJ59" s="1569"/>
      <c r="AK59" s="1569"/>
      <c r="AL59" s="1569"/>
      <c r="AM59" s="1569"/>
      <c r="AN59" s="1569"/>
      <c r="AO59" s="1569"/>
      <c r="AP59" s="1569"/>
      <c r="AQ59" s="1569"/>
      <c r="AR59" s="1569"/>
      <c r="AS59" s="1569"/>
      <c r="AT59" s="1569"/>
      <c r="AU59" s="1564"/>
      <c r="AV59" s="1564"/>
    </row>
    <row r="60" spans="1:48" s="91" customFormat="1" ht="4.5" customHeight="1">
      <c r="A60" s="1546"/>
      <c r="B60" s="1547"/>
      <c r="C60" s="756"/>
      <c r="D60" s="1548"/>
      <c r="E60" s="756"/>
      <c r="F60" s="1549"/>
      <c r="G60" s="756"/>
      <c r="H60" s="4453" t="s">
        <v>3075</v>
      </c>
      <c r="I60" s="4454"/>
      <c r="J60" s="4455"/>
      <c r="K60" s="1550"/>
      <c r="L60" s="1551"/>
      <c r="M60" s="1552"/>
      <c r="N60" s="1553"/>
      <c r="O60" s="1554"/>
      <c r="P60" s="1555"/>
      <c r="Q60" s="1556"/>
      <c r="R60" s="1557"/>
      <c r="S60" s="1558"/>
      <c r="T60" s="1559"/>
      <c r="U60" s="4462" t="s">
        <v>5981</v>
      </c>
      <c r="V60" s="4465" t="s">
        <v>21</v>
      </c>
      <c r="W60" s="4466"/>
      <c r="X60" s="4466"/>
      <c r="Y60" s="4466"/>
      <c r="Z60" s="4466"/>
      <c r="AA60" s="4466"/>
      <c r="AB60" s="4467"/>
      <c r="AC60" s="1560"/>
      <c r="AD60" s="1561"/>
      <c r="AE60" s="4465" t="s">
        <v>2915</v>
      </c>
      <c r="AF60" s="4471"/>
      <c r="AG60" s="4471"/>
      <c r="AH60" s="4471"/>
      <c r="AI60" s="4471"/>
      <c r="AJ60" s="4471"/>
      <c r="AK60" s="4471"/>
      <c r="AL60" s="4471"/>
      <c r="AM60" s="4471"/>
      <c r="AN60" s="4471"/>
      <c r="AO60" s="4471"/>
      <c r="AP60" s="4471"/>
      <c r="AQ60" s="4471"/>
      <c r="AR60" s="4471"/>
      <c r="AS60" s="1562"/>
      <c r="AT60" s="1563"/>
      <c r="AU60" s="1564"/>
      <c r="AV60" s="1564"/>
    </row>
    <row r="61" spans="1:48" s="86" customFormat="1" ht="21.75" customHeight="1">
      <c r="A61" s="4474" t="s">
        <v>1521</v>
      </c>
      <c r="B61" s="1565"/>
      <c r="C61" s="3884" t="s">
        <v>3074</v>
      </c>
      <c r="D61" s="882"/>
      <c r="E61" s="1566"/>
      <c r="F61" s="3351" t="s">
        <v>1050</v>
      </c>
      <c r="G61" s="274"/>
      <c r="H61" s="4456"/>
      <c r="I61" s="4457"/>
      <c r="J61" s="4458"/>
      <c r="K61" s="1566"/>
      <c r="L61" s="4475" t="s">
        <v>641</v>
      </c>
      <c r="M61" s="882"/>
      <c r="N61" s="827"/>
      <c r="O61" s="4476" t="s">
        <v>2543</v>
      </c>
      <c r="P61" s="1567"/>
      <c r="Q61" s="1566"/>
      <c r="R61" s="4506" t="s">
        <v>282</v>
      </c>
      <c r="S61" s="274"/>
      <c r="T61" s="4477" t="s">
        <v>4003</v>
      </c>
      <c r="U61" s="4463"/>
      <c r="V61" s="4468"/>
      <c r="W61" s="4469"/>
      <c r="X61" s="4469"/>
      <c r="Y61" s="4469"/>
      <c r="Z61" s="4469"/>
      <c r="AA61" s="4469"/>
      <c r="AB61" s="4470"/>
      <c r="AC61" s="4479" t="s">
        <v>4002</v>
      </c>
      <c r="AD61" s="4480"/>
      <c r="AE61" s="4472"/>
      <c r="AF61" s="4473"/>
      <c r="AG61" s="4473"/>
      <c r="AH61" s="4473"/>
      <c r="AI61" s="4473"/>
      <c r="AJ61" s="4473"/>
      <c r="AK61" s="4473"/>
      <c r="AL61" s="4473"/>
      <c r="AM61" s="4473"/>
      <c r="AN61" s="4473"/>
      <c r="AO61" s="4473"/>
      <c r="AP61" s="4473"/>
      <c r="AQ61" s="4473"/>
      <c r="AR61" s="4473"/>
      <c r="AS61" s="4484" t="s">
        <v>1521</v>
      </c>
      <c r="AT61" s="1568"/>
      <c r="AU61" s="1569"/>
      <c r="AV61" s="1569"/>
    </row>
    <row r="62" spans="1:48" s="86" customFormat="1" ht="4.5" customHeight="1">
      <c r="A62" s="4474"/>
      <c r="B62" s="1565"/>
      <c r="C62" s="3884"/>
      <c r="D62" s="882"/>
      <c r="E62" s="1565"/>
      <c r="F62" s="3351"/>
      <c r="G62" s="274"/>
      <c r="H62" s="4456"/>
      <c r="I62" s="4457"/>
      <c r="J62" s="4458"/>
      <c r="K62" s="1566"/>
      <c r="L62" s="4475"/>
      <c r="M62" s="882"/>
      <c r="N62" s="827"/>
      <c r="O62" s="4476"/>
      <c r="P62" s="1567"/>
      <c r="Q62" s="1566"/>
      <c r="R62" s="4506"/>
      <c r="S62" s="274"/>
      <c r="T62" s="4478"/>
      <c r="U62" s="4463"/>
      <c r="V62" s="4485" t="s">
        <v>1630</v>
      </c>
      <c r="W62" s="3963"/>
      <c r="X62" s="4228"/>
      <c r="Y62" s="4493" t="s">
        <v>1410</v>
      </c>
      <c r="Z62" s="4236"/>
      <c r="AA62" s="1570"/>
      <c r="AB62" s="1571"/>
      <c r="AC62" s="4481"/>
      <c r="AD62" s="4480"/>
      <c r="AE62" s="4485" t="s">
        <v>1630</v>
      </c>
      <c r="AF62" s="4228"/>
      <c r="AG62" s="1572"/>
      <c r="AH62" s="1570"/>
      <c r="AI62" s="1570"/>
      <c r="AJ62" s="1570"/>
      <c r="AK62" s="1570"/>
      <c r="AL62" s="1570"/>
      <c r="AM62" s="1570"/>
      <c r="AN62" s="1570"/>
      <c r="AO62" s="1570"/>
      <c r="AP62" s="1570"/>
      <c r="AQ62" s="1573"/>
      <c r="AR62" s="1574"/>
      <c r="AS62" s="4484"/>
      <c r="AT62" s="1568"/>
      <c r="AU62" s="1569"/>
      <c r="AV62" s="1569"/>
    </row>
    <row r="63" spans="1:48" s="86" customFormat="1" ht="35.25" customHeight="1">
      <c r="A63" s="4474"/>
      <c r="B63" s="827"/>
      <c r="C63" s="3884"/>
      <c r="D63" s="882"/>
      <c r="E63" s="827"/>
      <c r="F63" s="3351"/>
      <c r="G63" s="274"/>
      <c r="H63" s="4456"/>
      <c r="I63" s="4457"/>
      <c r="J63" s="4458"/>
      <c r="K63" s="274"/>
      <c r="L63" s="4475"/>
      <c r="M63" s="882"/>
      <c r="N63" s="827"/>
      <c r="O63" s="4476"/>
      <c r="P63" s="1567"/>
      <c r="Q63" s="274"/>
      <c r="R63" s="4506"/>
      <c r="S63" s="274"/>
      <c r="T63" s="4478"/>
      <c r="U63" s="4463"/>
      <c r="V63" s="3307"/>
      <c r="W63" s="3304"/>
      <c r="X63" s="3305"/>
      <c r="Y63" s="4494"/>
      <c r="Z63" s="4495"/>
      <c r="AA63" s="4496" t="s">
        <v>1842</v>
      </c>
      <c r="AB63" s="4498" t="s">
        <v>571</v>
      </c>
      <c r="AC63" s="4482"/>
      <c r="AD63" s="4483"/>
      <c r="AE63" s="3307"/>
      <c r="AF63" s="3305"/>
      <c r="AG63" s="4500" t="s">
        <v>2938</v>
      </c>
      <c r="AH63" s="4443" t="s">
        <v>760</v>
      </c>
      <c r="AI63" s="4440" t="s">
        <v>221</v>
      </c>
      <c r="AJ63" s="4440" t="s">
        <v>882</v>
      </c>
      <c r="AK63" s="4440" t="s">
        <v>1198</v>
      </c>
      <c r="AL63" s="4440" t="s">
        <v>2939</v>
      </c>
      <c r="AM63" s="4440" t="s">
        <v>2640</v>
      </c>
      <c r="AN63" s="4440" t="s">
        <v>1197</v>
      </c>
      <c r="AO63" s="4442" t="s">
        <v>2940</v>
      </c>
      <c r="AP63" s="4443" t="s">
        <v>1732</v>
      </c>
      <c r="AQ63" s="4444" t="s">
        <v>2941</v>
      </c>
      <c r="AR63" s="4446" t="s">
        <v>2942</v>
      </c>
      <c r="AS63" s="4484"/>
      <c r="AT63" s="1568"/>
      <c r="AU63" s="1569"/>
      <c r="AV63" s="1569"/>
    </row>
    <row r="64" spans="1:48" s="86" customFormat="1" ht="35.25" customHeight="1">
      <c r="A64" s="4474"/>
      <c r="B64" s="827"/>
      <c r="C64" s="3884"/>
      <c r="D64" s="882"/>
      <c r="E64" s="827"/>
      <c r="F64" s="3351"/>
      <c r="G64" s="274"/>
      <c r="H64" s="4456"/>
      <c r="I64" s="4457"/>
      <c r="J64" s="4458"/>
      <c r="K64" s="274"/>
      <c r="L64" s="4475"/>
      <c r="M64" s="882"/>
      <c r="N64" s="827"/>
      <c r="O64" s="4476"/>
      <c r="P64" s="1567"/>
      <c r="Q64" s="274"/>
      <c r="R64" s="4506"/>
      <c r="S64" s="274"/>
      <c r="T64" s="4478"/>
      <c r="U64" s="4463"/>
      <c r="V64" s="4486" t="s">
        <v>1239</v>
      </c>
      <c r="W64" s="4488" t="s">
        <v>2918</v>
      </c>
      <c r="X64" s="4490" t="s">
        <v>2920</v>
      </c>
      <c r="Y64" s="4507" t="str">
        <f>Y8</f>
        <v>R2.4.2～
R2.5.1生</v>
      </c>
      <c r="Z64" s="4509" t="str">
        <f>Z8</f>
        <v>H31.4.2～
R2.4.1生</v>
      </c>
      <c r="AA64" s="4497"/>
      <c r="AB64" s="4499"/>
      <c r="AC64" s="4488" t="s">
        <v>2918</v>
      </c>
      <c r="AD64" s="4490" t="s">
        <v>2920</v>
      </c>
      <c r="AE64" s="4488" t="s">
        <v>2918</v>
      </c>
      <c r="AF64" s="4490" t="s">
        <v>2920</v>
      </c>
      <c r="AG64" s="4501"/>
      <c r="AH64" s="4443"/>
      <c r="AI64" s="4441"/>
      <c r="AJ64" s="4441"/>
      <c r="AK64" s="4441"/>
      <c r="AL64" s="4441"/>
      <c r="AM64" s="4441"/>
      <c r="AN64" s="4441"/>
      <c r="AO64" s="4442"/>
      <c r="AP64" s="4443"/>
      <c r="AQ64" s="4445"/>
      <c r="AR64" s="4446"/>
      <c r="AS64" s="4484"/>
      <c r="AT64" s="1568"/>
      <c r="AU64" s="1569"/>
      <c r="AV64" s="1569"/>
    </row>
    <row r="65" spans="1:48" s="86" customFormat="1" ht="4.5" customHeight="1">
      <c r="A65" s="1577"/>
      <c r="B65" s="1578"/>
      <c r="C65" s="1579"/>
      <c r="D65" s="1580"/>
      <c r="E65" s="1578"/>
      <c r="F65" s="1581"/>
      <c r="G65" s="1579"/>
      <c r="H65" s="4459"/>
      <c r="I65" s="4460"/>
      <c r="J65" s="4461"/>
      <c r="K65" s="1579"/>
      <c r="L65" s="1582"/>
      <c r="M65" s="1580"/>
      <c r="N65" s="1578"/>
      <c r="O65" s="1583"/>
      <c r="P65" s="1580"/>
      <c r="Q65" s="1579"/>
      <c r="R65" s="1584"/>
      <c r="S65" s="1580"/>
      <c r="T65" s="1585"/>
      <c r="U65" s="4464"/>
      <c r="V65" s="4487"/>
      <c r="W65" s="4489"/>
      <c r="X65" s="4491"/>
      <c r="Y65" s="4508"/>
      <c r="Z65" s="4510"/>
      <c r="AA65" s="1588"/>
      <c r="AB65" s="1589"/>
      <c r="AC65" s="3371"/>
      <c r="AD65" s="4492"/>
      <c r="AE65" s="3371"/>
      <c r="AF65" s="4492"/>
      <c r="AG65" s="1590"/>
      <c r="AH65" s="1591"/>
      <c r="AI65" s="1591"/>
      <c r="AJ65" s="1591"/>
      <c r="AK65" s="1591"/>
      <c r="AL65" s="1591"/>
      <c r="AM65" s="1591"/>
      <c r="AN65" s="1591"/>
      <c r="AO65" s="1591"/>
      <c r="AP65" s="1591"/>
      <c r="AQ65" s="1592"/>
      <c r="AR65" s="1593"/>
      <c r="AS65" s="1594"/>
      <c r="AT65" s="717"/>
      <c r="AU65" s="1569"/>
      <c r="AV65" s="1569"/>
    </row>
    <row r="66" spans="1:48" s="1" customFormat="1" ht="24" customHeight="1">
      <c r="A66" s="1651">
        <v>7047</v>
      </c>
      <c r="B66" s="1652"/>
      <c r="C66" s="1653" t="s">
        <v>4803</v>
      </c>
      <c r="D66" s="1654"/>
      <c r="E66" s="1711"/>
      <c r="F66" s="1712" t="s">
        <v>1193</v>
      </c>
      <c r="G66" s="1713"/>
      <c r="H66" s="1652"/>
      <c r="I66" s="1653" t="s">
        <v>240</v>
      </c>
      <c r="J66" s="1567"/>
      <c r="K66" s="1566"/>
      <c r="L66" s="1655" t="s">
        <v>2762</v>
      </c>
      <c r="M66" s="1656"/>
      <c r="N66" s="1657"/>
      <c r="O66" s="1658" t="s">
        <v>4701</v>
      </c>
      <c r="P66" s="1567"/>
      <c r="Q66" s="1566"/>
      <c r="R66" s="1659" t="s">
        <v>5278</v>
      </c>
      <c r="S66" s="1567"/>
      <c r="T66" s="413">
        <v>3</v>
      </c>
      <c r="U66" s="413">
        <v>90</v>
      </c>
      <c r="V66" s="413">
        <f t="shared" ref="V66:V112" si="12">W66+X66</f>
        <v>23</v>
      </c>
      <c r="W66" s="414">
        <v>17</v>
      </c>
      <c r="X66" s="415">
        <v>6</v>
      </c>
      <c r="Y66" s="414">
        <v>0</v>
      </c>
      <c r="Z66" s="845">
        <v>5</v>
      </c>
      <c r="AA66" s="845">
        <v>7</v>
      </c>
      <c r="AB66" s="411">
        <v>11</v>
      </c>
      <c r="AC66" s="412">
        <v>9</v>
      </c>
      <c r="AD66" s="411">
        <v>4</v>
      </c>
      <c r="AE66" s="414">
        <v>0</v>
      </c>
      <c r="AF66" s="415">
        <v>6</v>
      </c>
      <c r="AG66" s="412">
        <v>0</v>
      </c>
      <c r="AH66" s="845">
        <v>0</v>
      </c>
      <c r="AI66" s="845">
        <v>1</v>
      </c>
      <c r="AJ66" s="845">
        <v>0</v>
      </c>
      <c r="AK66" s="845">
        <v>0</v>
      </c>
      <c r="AL66" s="845">
        <v>3</v>
      </c>
      <c r="AM66" s="845">
        <v>0</v>
      </c>
      <c r="AN66" s="845">
        <v>0</v>
      </c>
      <c r="AO66" s="845">
        <v>0</v>
      </c>
      <c r="AP66" s="845">
        <v>0</v>
      </c>
      <c r="AQ66" s="1064">
        <v>2</v>
      </c>
      <c r="AR66" s="624">
        <v>0</v>
      </c>
      <c r="AS66" s="1660">
        <f t="shared" ref="AS66:AS79" si="13">A66</f>
        <v>7047</v>
      </c>
      <c r="AT66" s="1643"/>
      <c r="AU66" s="1644">
        <v>0</v>
      </c>
      <c r="AV66" s="1644"/>
    </row>
    <row r="67" spans="1:48" s="1" customFormat="1" ht="21" customHeight="1">
      <c r="A67" s="1651">
        <v>7000</v>
      </c>
      <c r="B67" s="1652"/>
      <c r="C67" s="1653" t="s">
        <v>51</v>
      </c>
      <c r="D67" s="1654"/>
      <c r="E67" s="1653"/>
      <c r="F67" s="1714" t="s">
        <v>1646</v>
      </c>
      <c r="G67" s="1653"/>
      <c r="H67" s="1652"/>
      <c r="I67" s="1653" t="s">
        <v>1696</v>
      </c>
      <c r="J67" s="1567"/>
      <c r="K67" s="1566"/>
      <c r="L67" s="1655" t="s">
        <v>2763</v>
      </c>
      <c r="M67" s="1656"/>
      <c r="N67" s="1657"/>
      <c r="O67" s="1658" t="s">
        <v>4739</v>
      </c>
      <c r="P67" s="1567"/>
      <c r="Q67" s="1566"/>
      <c r="R67" s="1659" t="s">
        <v>5235</v>
      </c>
      <c r="S67" s="1567"/>
      <c r="T67" s="413">
        <v>4</v>
      </c>
      <c r="U67" s="413">
        <v>100</v>
      </c>
      <c r="V67" s="413">
        <f t="shared" si="12"/>
        <v>64</v>
      </c>
      <c r="W67" s="414">
        <v>32</v>
      </c>
      <c r="X67" s="415">
        <v>32</v>
      </c>
      <c r="Y67" s="414">
        <v>1</v>
      </c>
      <c r="Z67" s="845">
        <v>19</v>
      </c>
      <c r="AA67" s="845">
        <v>22</v>
      </c>
      <c r="AB67" s="411">
        <v>22</v>
      </c>
      <c r="AC67" s="412">
        <v>13</v>
      </c>
      <c r="AD67" s="411">
        <v>14</v>
      </c>
      <c r="AE67" s="414">
        <v>0</v>
      </c>
      <c r="AF67" s="415">
        <v>8</v>
      </c>
      <c r="AG67" s="412">
        <v>1</v>
      </c>
      <c r="AH67" s="845">
        <v>0</v>
      </c>
      <c r="AI67" s="845">
        <v>1</v>
      </c>
      <c r="AJ67" s="845">
        <v>0</v>
      </c>
      <c r="AK67" s="845">
        <v>0</v>
      </c>
      <c r="AL67" s="845">
        <v>3</v>
      </c>
      <c r="AM67" s="845">
        <v>0</v>
      </c>
      <c r="AN67" s="845">
        <v>0</v>
      </c>
      <c r="AO67" s="845">
        <v>0</v>
      </c>
      <c r="AP67" s="845">
        <v>0</v>
      </c>
      <c r="AQ67" s="1064">
        <v>3</v>
      </c>
      <c r="AR67" s="624">
        <v>0</v>
      </c>
      <c r="AS67" s="1660">
        <f t="shared" si="13"/>
        <v>7000</v>
      </c>
      <c r="AT67" s="1643"/>
      <c r="AU67" s="1644">
        <v>1</v>
      </c>
      <c r="AV67" s="1644"/>
    </row>
    <row r="68" spans="1:48" s="1" customFormat="1" ht="21" customHeight="1">
      <c r="A68" s="1651">
        <v>7002</v>
      </c>
      <c r="B68" s="1652"/>
      <c r="C68" s="1653" t="s">
        <v>51</v>
      </c>
      <c r="D68" s="1654"/>
      <c r="E68" s="1653"/>
      <c r="F68" s="1653" t="s">
        <v>2412</v>
      </c>
      <c r="G68" s="1653"/>
      <c r="H68" s="1652"/>
      <c r="I68" s="1653" t="s">
        <v>593</v>
      </c>
      <c r="J68" s="1567"/>
      <c r="K68" s="1566"/>
      <c r="L68" s="1655" t="s">
        <v>2266</v>
      </c>
      <c r="M68" s="1656"/>
      <c r="N68" s="1657"/>
      <c r="O68" s="1658" t="s">
        <v>4740</v>
      </c>
      <c r="P68" s="1567"/>
      <c r="Q68" s="1566"/>
      <c r="R68" s="1659" t="s">
        <v>101</v>
      </c>
      <c r="S68" s="1567"/>
      <c r="T68" s="413">
        <v>7</v>
      </c>
      <c r="U68" s="413">
        <v>200</v>
      </c>
      <c r="V68" s="413">
        <f t="shared" si="12"/>
        <v>112</v>
      </c>
      <c r="W68" s="414">
        <v>57</v>
      </c>
      <c r="X68" s="415">
        <v>55</v>
      </c>
      <c r="Y68" s="414">
        <v>1</v>
      </c>
      <c r="Z68" s="845">
        <v>30</v>
      </c>
      <c r="AA68" s="845">
        <v>34</v>
      </c>
      <c r="AB68" s="411">
        <v>47</v>
      </c>
      <c r="AC68" s="412">
        <v>21</v>
      </c>
      <c r="AD68" s="411">
        <v>16</v>
      </c>
      <c r="AE68" s="414">
        <v>0</v>
      </c>
      <c r="AF68" s="415">
        <v>10</v>
      </c>
      <c r="AG68" s="412">
        <v>0</v>
      </c>
      <c r="AH68" s="845">
        <v>0</v>
      </c>
      <c r="AI68" s="845">
        <v>1</v>
      </c>
      <c r="AJ68" s="845">
        <v>1</v>
      </c>
      <c r="AK68" s="845">
        <v>0</v>
      </c>
      <c r="AL68" s="845">
        <v>8</v>
      </c>
      <c r="AM68" s="845">
        <v>0</v>
      </c>
      <c r="AN68" s="845">
        <v>0</v>
      </c>
      <c r="AO68" s="845">
        <v>0</v>
      </c>
      <c r="AP68" s="845">
        <v>0</v>
      </c>
      <c r="AQ68" s="1064">
        <v>0</v>
      </c>
      <c r="AR68" s="624">
        <v>2</v>
      </c>
      <c r="AS68" s="1660">
        <f t="shared" si="13"/>
        <v>7002</v>
      </c>
      <c r="AT68" s="1643"/>
      <c r="AU68" s="1644">
        <v>3</v>
      </c>
      <c r="AV68" s="1644"/>
    </row>
    <row r="69" spans="1:48" s="1" customFormat="1" ht="21" customHeight="1">
      <c r="A69" s="1651">
        <v>7034</v>
      </c>
      <c r="B69" s="1652"/>
      <c r="C69" s="1653" t="s">
        <v>51</v>
      </c>
      <c r="D69" s="1654"/>
      <c r="E69" s="1653"/>
      <c r="F69" s="1653" t="s">
        <v>2770</v>
      </c>
      <c r="G69" s="1653"/>
      <c r="H69" s="1652"/>
      <c r="I69" s="1653" t="s">
        <v>879</v>
      </c>
      <c r="J69" s="1567"/>
      <c r="K69" s="1566"/>
      <c r="L69" s="1655" t="s">
        <v>2773</v>
      </c>
      <c r="M69" s="1656"/>
      <c r="N69" s="1657"/>
      <c r="O69" s="1658" t="s">
        <v>4741</v>
      </c>
      <c r="P69" s="1567"/>
      <c r="Q69" s="1566"/>
      <c r="R69" s="1659" t="s">
        <v>4672</v>
      </c>
      <c r="S69" s="1567"/>
      <c r="T69" s="413">
        <v>4</v>
      </c>
      <c r="U69" s="413">
        <v>80</v>
      </c>
      <c r="V69" s="413">
        <f t="shared" si="12"/>
        <v>30</v>
      </c>
      <c r="W69" s="414">
        <v>17</v>
      </c>
      <c r="X69" s="415">
        <v>13</v>
      </c>
      <c r="Y69" s="414">
        <v>2</v>
      </c>
      <c r="Z69" s="845">
        <v>13</v>
      </c>
      <c r="AA69" s="845">
        <v>10</v>
      </c>
      <c r="AB69" s="411">
        <v>5</v>
      </c>
      <c r="AC69" s="412">
        <v>5</v>
      </c>
      <c r="AD69" s="411">
        <v>6</v>
      </c>
      <c r="AE69" s="414">
        <v>0</v>
      </c>
      <c r="AF69" s="415">
        <v>7</v>
      </c>
      <c r="AG69" s="412">
        <v>1</v>
      </c>
      <c r="AH69" s="845">
        <v>0</v>
      </c>
      <c r="AI69" s="845">
        <v>1</v>
      </c>
      <c r="AJ69" s="845">
        <v>0</v>
      </c>
      <c r="AK69" s="845">
        <v>0</v>
      </c>
      <c r="AL69" s="845">
        <v>3</v>
      </c>
      <c r="AM69" s="845">
        <v>2</v>
      </c>
      <c r="AN69" s="845">
        <v>0</v>
      </c>
      <c r="AO69" s="845">
        <v>0</v>
      </c>
      <c r="AP69" s="845">
        <v>0</v>
      </c>
      <c r="AQ69" s="1064">
        <v>0</v>
      </c>
      <c r="AR69" s="624">
        <v>0</v>
      </c>
      <c r="AS69" s="1660">
        <f t="shared" si="13"/>
        <v>7034</v>
      </c>
      <c r="AT69" s="1643"/>
      <c r="AU69" s="1644">
        <v>0</v>
      </c>
      <c r="AV69" s="1644"/>
    </row>
    <row r="70" spans="1:48" s="1" customFormat="1" ht="21" customHeight="1">
      <c r="A70" s="1651">
        <v>7031</v>
      </c>
      <c r="B70" s="1652"/>
      <c r="C70" s="1653" t="s">
        <v>51</v>
      </c>
      <c r="D70" s="1654"/>
      <c r="E70" s="1653"/>
      <c r="F70" s="1653" t="s">
        <v>1487</v>
      </c>
      <c r="G70" s="1653"/>
      <c r="H70" s="1652"/>
      <c r="I70" s="1653" t="s">
        <v>1931</v>
      </c>
      <c r="J70" s="1567"/>
      <c r="K70" s="1566"/>
      <c r="L70" s="1655" t="s">
        <v>2774</v>
      </c>
      <c r="M70" s="1656"/>
      <c r="N70" s="1657"/>
      <c r="O70" s="1658" t="s">
        <v>4742</v>
      </c>
      <c r="P70" s="1567"/>
      <c r="Q70" s="1566"/>
      <c r="R70" s="1659" t="s">
        <v>5109</v>
      </c>
      <c r="S70" s="1567"/>
      <c r="T70" s="413">
        <v>3</v>
      </c>
      <c r="U70" s="413">
        <v>160</v>
      </c>
      <c r="V70" s="413">
        <f t="shared" si="12"/>
        <v>42</v>
      </c>
      <c r="W70" s="414">
        <v>24</v>
      </c>
      <c r="X70" s="415">
        <v>18</v>
      </c>
      <c r="Y70" s="414">
        <v>0</v>
      </c>
      <c r="Z70" s="845">
        <v>19</v>
      </c>
      <c r="AA70" s="845">
        <v>8</v>
      </c>
      <c r="AB70" s="411">
        <v>15</v>
      </c>
      <c r="AC70" s="412">
        <v>8</v>
      </c>
      <c r="AD70" s="411">
        <v>12</v>
      </c>
      <c r="AE70" s="414">
        <v>0</v>
      </c>
      <c r="AF70" s="415">
        <v>8</v>
      </c>
      <c r="AG70" s="412">
        <v>1</v>
      </c>
      <c r="AH70" s="845">
        <v>0</v>
      </c>
      <c r="AI70" s="845">
        <v>1</v>
      </c>
      <c r="AJ70" s="845">
        <v>1</v>
      </c>
      <c r="AK70" s="845">
        <v>0</v>
      </c>
      <c r="AL70" s="845">
        <v>5</v>
      </c>
      <c r="AM70" s="845">
        <v>0</v>
      </c>
      <c r="AN70" s="845">
        <v>0</v>
      </c>
      <c r="AO70" s="845">
        <v>0</v>
      </c>
      <c r="AP70" s="845">
        <v>0</v>
      </c>
      <c r="AQ70" s="1064">
        <v>0</v>
      </c>
      <c r="AR70" s="624">
        <v>0</v>
      </c>
      <c r="AS70" s="1660">
        <f t="shared" si="13"/>
        <v>7031</v>
      </c>
      <c r="AT70" s="1643"/>
      <c r="AU70" s="1644">
        <v>4</v>
      </c>
      <c r="AV70" s="1644"/>
    </row>
    <row r="71" spans="1:48" s="1" customFormat="1" ht="21" customHeight="1">
      <c r="A71" s="1651">
        <v>7006</v>
      </c>
      <c r="B71" s="1652"/>
      <c r="C71" s="1653" t="s">
        <v>51</v>
      </c>
      <c r="D71" s="1654"/>
      <c r="E71" s="1653"/>
      <c r="F71" s="1653" t="s">
        <v>2775</v>
      </c>
      <c r="G71" s="1653"/>
      <c r="H71" s="1652"/>
      <c r="I71" s="1653" t="s">
        <v>2776</v>
      </c>
      <c r="J71" s="1567"/>
      <c r="K71" s="1566"/>
      <c r="L71" s="1655" t="s">
        <v>2388</v>
      </c>
      <c r="M71" s="1656"/>
      <c r="N71" s="1657"/>
      <c r="O71" s="1658" t="s">
        <v>4743</v>
      </c>
      <c r="P71" s="1567"/>
      <c r="Q71" s="1566"/>
      <c r="R71" s="1659" t="s">
        <v>4010</v>
      </c>
      <c r="S71" s="1567"/>
      <c r="T71" s="413">
        <v>4</v>
      </c>
      <c r="U71" s="413">
        <v>240</v>
      </c>
      <c r="V71" s="413">
        <f t="shared" si="12"/>
        <v>53</v>
      </c>
      <c r="W71" s="414">
        <v>31</v>
      </c>
      <c r="X71" s="415">
        <v>22</v>
      </c>
      <c r="Y71" s="414">
        <v>1</v>
      </c>
      <c r="Z71" s="845">
        <v>11</v>
      </c>
      <c r="AA71" s="845">
        <v>18</v>
      </c>
      <c r="AB71" s="411">
        <v>23</v>
      </c>
      <c r="AC71" s="412">
        <v>10</v>
      </c>
      <c r="AD71" s="411">
        <v>10</v>
      </c>
      <c r="AE71" s="414">
        <v>1</v>
      </c>
      <c r="AF71" s="415">
        <v>8</v>
      </c>
      <c r="AG71" s="412">
        <v>1</v>
      </c>
      <c r="AH71" s="845">
        <v>1</v>
      </c>
      <c r="AI71" s="845">
        <v>0</v>
      </c>
      <c r="AJ71" s="845">
        <v>0</v>
      </c>
      <c r="AK71" s="845">
        <v>0</v>
      </c>
      <c r="AL71" s="845">
        <v>7</v>
      </c>
      <c r="AM71" s="845">
        <v>0</v>
      </c>
      <c r="AN71" s="845">
        <v>0</v>
      </c>
      <c r="AO71" s="845">
        <v>0</v>
      </c>
      <c r="AP71" s="845">
        <v>0</v>
      </c>
      <c r="AQ71" s="1064">
        <v>0</v>
      </c>
      <c r="AR71" s="624">
        <v>0</v>
      </c>
      <c r="AS71" s="1660">
        <f t="shared" si="13"/>
        <v>7006</v>
      </c>
      <c r="AT71" s="1643"/>
      <c r="AU71" s="1644">
        <v>4</v>
      </c>
      <c r="AV71" s="1644"/>
    </row>
    <row r="72" spans="1:48" s="1" customFormat="1" ht="21" customHeight="1">
      <c r="A72" s="1651">
        <v>7007</v>
      </c>
      <c r="B72" s="1652"/>
      <c r="C72" s="1653" t="s">
        <v>51</v>
      </c>
      <c r="D72" s="1654"/>
      <c r="E72" s="1653"/>
      <c r="F72" s="1653" t="s">
        <v>2781</v>
      </c>
      <c r="G72" s="1653"/>
      <c r="H72" s="1652"/>
      <c r="I72" s="1653" t="s">
        <v>399</v>
      </c>
      <c r="J72" s="1567"/>
      <c r="K72" s="1566"/>
      <c r="L72" s="1655" t="s">
        <v>2784</v>
      </c>
      <c r="M72" s="1656"/>
      <c r="N72" s="1657"/>
      <c r="O72" s="1658" t="s">
        <v>4744</v>
      </c>
      <c r="P72" s="1567"/>
      <c r="Q72" s="1566"/>
      <c r="R72" s="1659" t="s">
        <v>5222</v>
      </c>
      <c r="S72" s="1567"/>
      <c r="T72" s="413">
        <v>3</v>
      </c>
      <c r="U72" s="413">
        <v>175</v>
      </c>
      <c r="V72" s="413">
        <f t="shared" si="12"/>
        <v>45</v>
      </c>
      <c r="W72" s="414">
        <v>19</v>
      </c>
      <c r="X72" s="415">
        <v>26</v>
      </c>
      <c r="Y72" s="414">
        <v>0</v>
      </c>
      <c r="Z72" s="845">
        <v>11</v>
      </c>
      <c r="AA72" s="845">
        <v>18</v>
      </c>
      <c r="AB72" s="411">
        <v>16</v>
      </c>
      <c r="AC72" s="412">
        <v>14</v>
      </c>
      <c r="AD72" s="411">
        <v>7</v>
      </c>
      <c r="AE72" s="414">
        <v>2</v>
      </c>
      <c r="AF72" s="415">
        <v>7</v>
      </c>
      <c r="AG72" s="412">
        <v>1</v>
      </c>
      <c r="AH72" s="845">
        <v>1</v>
      </c>
      <c r="AI72" s="845">
        <v>1</v>
      </c>
      <c r="AJ72" s="845">
        <v>1</v>
      </c>
      <c r="AK72" s="845">
        <v>0</v>
      </c>
      <c r="AL72" s="845">
        <v>5</v>
      </c>
      <c r="AM72" s="845">
        <v>0</v>
      </c>
      <c r="AN72" s="845">
        <v>0</v>
      </c>
      <c r="AO72" s="845">
        <v>0</v>
      </c>
      <c r="AP72" s="845">
        <v>0</v>
      </c>
      <c r="AQ72" s="1064">
        <v>0</v>
      </c>
      <c r="AR72" s="624">
        <v>0</v>
      </c>
      <c r="AS72" s="1660">
        <f t="shared" si="13"/>
        <v>7007</v>
      </c>
      <c r="AT72" s="1643"/>
      <c r="AU72" s="1644">
        <v>4</v>
      </c>
      <c r="AV72" s="1644"/>
    </row>
    <row r="73" spans="1:48" s="1" customFormat="1" ht="21" customHeight="1">
      <c r="A73" s="1651">
        <v>7008</v>
      </c>
      <c r="B73" s="1652"/>
      <c r="C73" s="1653" t="s">
        <v>51</v>
      </c>
      <c r="D73" s="1654"/>
      <c r="E73" s="1653"/>
      <c r="F73" s="1653" t="s">
        <v>2786</v>
      </c>
      <c r="G73" s="1653"/>
      <c r="H73" s="1652"/>
      <c r="I73" s="1653" t="s">
        <v>2790</v>
      </c>
      <c r="J73" s="1567"/>
      <c r="K73" s="1566"/>
      <c r="L73" s="1655" t="s">
        <v>2791</v>
      </c>
      <c r="M73" s="1656"/>
      <c r="N73" s="1657"/>
      <c r="O73" s="1658" t="s">
        <v>4745</v>
      </c>
      <c r="P73" s="1567"/>
      <c r="Q73" s="1566"/>
      <c r="R73" s="1659" t="s">
        <v>5279</v>
      </c>
      <c r="S73" s="1567"/>
      <c r="T73" s="413">
        <v>3</v>
      </c>
      <c r="U73" s="413">
        <v>80</v>
      </c>
      <c r="V73" s="413">
        <f t="shared" si="12"/>
        <v>23</v>
      </c>
      <c r="W73" s="414">
        <v>17</v>
      </c>
      <c r="X73" s="415">
        <v>6</v>
      </c>
      <c r="Y73" s="414">
        <v>0</v>
      </c>
      <c r="Z73" s="845">
        <v>6</v>
      </c>
      <c r="AA73" s="845">
        <v>5</v>
      </c>
      <c r="AB73" s="411">
        <v>12</v>
      </c>
      <c r="AC73" s="412">
        <v>4</v>
      </c>
      <c r="AD73" s="411">
        <v>5</v>
      </c>
      <c r="AE73" s="414">
        <v>0</v>
      </c>
      <c r="AF73" s="415">
        <v>7</v>
      </c>
      <c r="AG73" s="412">
        <v>1</v>
      </c>
      <c r="AH73" s="845">
        <v>0</v>
      </c>
      <c r="AI73" s="845">
        <v>1</v>
      </c>
      <c r="AJ73" s="845">
        <v>0</v>
      </c>
      <c r="AK73" s="845">
        <v>0</v>
      </c>
      <c r="AL73" s="845">
        <v>5</v>
      </c>
      <c r="AM73" s="845">
        <v>0</v>
      </c>
      <c r="AN73" s="845">
        <v>0</v>
      </c>
      <c r="AO73" s="845">
        <v>0</v>
      </c>
      <c r="AP73" s="845">
        <v>0</v>
      </c>
      <c r="AQ73" s="1064">
        <v>0</v>
      </c>
      <c r="AR73" s="624">
        <v>0</v>
      </c>
      <c r="AS73" s="1660">
        <f t="shared" si="13"/>
        <v>7008</v>
      </c>
      <c r="AT73" s="1643"/>
      <c r="AU73" s="1644">
        <v>2</v>
      </c>
      <c r="AV73" s="1644"/>
    </row>
    <row r="74" spans="1:48" s="1" customFormat="1" ht="21" customHeight="1">
      <c r="A74" s="1651">
        <v>7045</v>
      </c>
      <c r="B74" s="1652"/>
      <c r="C74" s="1653" t="s">
        <v>51</v>
      </c>
      <c r="D74" s="1654"/>
      <c r="E74" s="1653"/>
      <c r="F74" s="1653" t="s">
        <v>985</v>
      </c>
      <c r="G74" s="1653"/>
      <c r="H74" s="1652"/>
      <c r="I74" s="1653" t="s">
        <v>2576</v>
      </c>
      <c r="J74" s="1567"/>
      <c r="K74" s="1566"/>
      <c r="L74" s="1655" t="s">
        <v>1134</v>
      </c>
      <c r="M74" s="1656"/>
      <c r="N74" s="1657"/>
      <c r="O74" s="1658" t="s">
        <v>4746</v>
      </c>
      <c r="P74" s="1567"/>
      <c r="Q74" s="1566"/>
      <c r="R74" s="1659" t="s">
        <v>5234</v>
      </c>
      <c r="S74" s="1567"/>
      <c r="T74" s="413">
        <v>3</v>
      </c>
      <c r="U74" s="413">
        <v>140</v>
      </c>
      <c r="V74" s="413">
        <f t="shared" si="12"/>
        <v>33</v>
      </c>
      <c r="W74" s="414">
        <v>18</v>
      </c>
      <c r="X74" s="415">
        <v>15</v>
      </c>
      <c r="Y74" s="414">
        <v>0</v>
      </c>
      <c r="Z74" s="845">
        <v>12</v>
      </c>
      <c r="AA74" s="845">
        <v>11</v>
      </c>
      <c r="AB74" s="411">
        <v>10</v>
      </c>
      <c r="AC74" s="412">
        <v>8</v>
      </c>
      <c r="AD74" s="411">
        <v>1</v>
      </c>
      <c r="AE74" s="414">
        <v>0</v>
      </c>
      <c r="AF74" s="415">
        <v>6</v>
      </c>
      <c r="AG74" s="412">
        <v>1</v>
      </c>
      <c r="AH74" s="845">
        <v>0</v>
      </c>
      <c r="AI74" s="845">
        <v>1</v>
      </c>
      <c r="AJ74" s="845">
        <v>0</v>
      </c>
      <c r="AK74" s="845">
        <v>0</v>
      </c>
      <c r="AL74" s="845">
        <v>4</v>
      </c>
      <c r="AM74" s="845">
        <v>0</v>
      </c>
      <c r="AN74" s="845">
        <v>0</v>
      </c>
      <c r="AO74" s="845">
        <v>0</v>
      </c>
      <c r="AP74" s="845">
        <v>0</v>
      </c>
      <c r="AQ74" s="1064">
        <v>0</v>
      </c>
      <c r="AR74" s="624">
        <v>0</v>
      </c>
      <c r="AS74" s="1660">
        <f t="shared" si="13"/>
        <v>7045</v>
      </c>
      <c r="AT74" s="1643"/>
      <c r="AU74" s="1644">
        <v>4</v>
      </c>
      <c r="AV74" s="1644"/>
    </row>
    <row r="75" spans="1:48" s="1" customFormat="1" ht="21" customHeight="1">
      <c r="A75" s="1651">
        <v>7044</v>
      </c>
      <c r="B75" s="1652"/>
      <c r="C75" s="1653" t="s">
        <v>51</v>
      </c>
      <c r="D75" s="1654"/>
      <c r="E75" s="1653"/>
      <c r="F75" s="1653" t="s">
        <v>4372</v>
      </c>
      <c r="G75" s="1653"/>
      <c r="H75" s="1652"/>
      <c r="I75" s="1653" t="s">
        <v>2792</v>
      </c>
      <c r="J75" s="1567"/>
      <c r="K75" s="1566"/>
      <c r="L75" s="1655" t="s">
        <v>2793</v>
      </c>
      <c r="M75" s="1656"/>
      <c r="N75" s="1657"/>
      <c r="O75" s="1658" t="s">
        <v>4747</v>
      </c>
      <c r="P75" s="1567"/>
      <c r="Q75" s="1566"/>
      <c r="R75" s="1659"/>
      <c r="S75" s="1567"/>
      <c r="T75" s="413">
        <v>0</v>
      </c>
      <c r="U75" s="413">
        <v>80</v>
      </c>
      <c r="V75" s="413">
        <f t="shared" si="12"/>
        <v>0</v>
      </c>
      <c r="W75" s="414">
        <v>0</v>
      </c>
      <c r="X75" s="415">
        <v>0</v>
      </c>
      <c r="Y75" s="414">
        <v>0</v>
      </c>
      <c r="Z75" s="845">
        <v>0</v>
      </c>
      <c r="AA75" s="845">
        <v>0</v>
      </c>
      <c r="AB75" s="411">
        <v>0</v>
      </c>
      <c r="AC75" s="412">
        <v>0</v>
      </c>
      <c r="AD75" s="411">
        <v>0</v>
      </c>
      <c r="AE75" s="414"/>
      <c r="AF75" s="415"/>
      <c r="AG75" s="412"/>
      <c r="AH75" s="845"/>
      <c r="AI75" s="845"/>
      <c r="AJ75" s="845"/>
      <c r="AK75" s="845"/>
      <c r="AL75" s="845"/>
      <c r="AM75" s="845"/>
      <c r="AN75" s="845"/>
      <c r="AO75" s="845"/>
      <c r="AP75" s="845"/>
      <c r="AQ75" s="1064"/>
      <c r="AR75" s="624"/>
      <c r="AS75" s="1660">
        <f t="shared" si="13"/>
        <v>7044</v>
      </c>
      <c r="AT75" s="1643"/>
      <c r="AU75" s="1644"/>
      <c r="AV75" s="1644"/>
    </row>
    <row r="76" spans="1:48" s="1" customFormat="1" ht="21" customHeight="1">
      <c r="A76" s="1651">
        <v>7039</v>
      </c>
      <c r="B76" s="1652"/>
      <c r="C76" s="1653" t="s">
        <v>51</v>
      </c>
      <c r="D76" s="1654"/>
      <c r="E76" s="1653"/>
      <c r="F76" s="1653" t="s">
        <v>2794</v>
      </c>
      <c r="G76" s="1653"/>
      <c r="H76" s="1652"/>
      <c r="I76" s="1653" t="s">
        <v>915</v>
      </c>
      <c r="J76" s="1567"/>
      <c r="K76" s="1566"/>
      <c r="L76" s="1655" t="s">
        <v>2795</v>
      </c>
      <c r="M76" s="1656"/>
      <c r="N76" s="1657"/>
      <c r="O76" s="1658" t="s">
        <v>4748</v>
      </c>
      <c r="P76" s="1567"/>
      <c r="Q76" s="1566"/>
      <c r="R76" s="1659" t="s">
        <v>5233</v>
      </c>
      <c r="S76" s="1567"/>
      <c r="T76" s="413">
        <v>3</v>
      </c>
      <c r="U76" s="413">
        <v>90</v>
      </c>
      <c r="V76" s="413">
        <f t="shared" si="12"/>
        <v>6</v>
      </c>
      <c r="W76" s="414">
        <v>3</v>
      </c>
      <c r="X76" s="415">
        <v>3</v>
      </c>
      <c r="Y76" s="414">
        <v>0</v>
      </c>
      <c r="Z76" s="845">
        <v>1</v>
      </c>
      <c r="AA76" s="845">
        <v>2</v>
      </c>
      <c r="AB76" s="411">
        <v>3</v>
      </c>
      <c r="AC76" s="412">
        <v>2</v>
      </c>
      <c r="AD76" s="411">
        <v>1</v>
      </c>
      <c r="AE76" s="414">
        <v>2</v>
      </c>
      <c r="AF76" s="415">
        <v>2</v>
      </c>
      <c r="AG76" s="412">
        <v>0</v>
      </c>
      <c r="AH76" s="845">
        <v>0</v>
      </c>
      <c r="AI76" s="845">
        <v>1</v>
      </c>
      <c r="AJ76" s="845">
        <v>0</v>
      </c>
      <c r="AK76" s="845">
        <v>0</v>
      </c>
      <c r="AL76" s="845">
        <v>3</v>
      </c>
      <c r="AM76" s="845">
        <v>0</v>
      </c>
      <c r="AN76" s="845">
        <v>0</v>
      </c>
      <c r="AO76" s="845">
        <v>0</v>
      </c>
      <c r="AP76" s="845">
        <v>0</v>
      </c>
      <c r="AQ76" s="1064">
        <v>0</v>
      </c>
      <c r="AR76" s="624">
        <v>0</v>
      </c>
      <c r="AS76" s="1660">
        <f t="shared" si="13"/>
        <v>7039</v>
      </c>
      <c r="AT76" s="1643"/>
      <c r="AU76" s="1644">
        <v>1</v>
      </c>
      <c r="AV76" s="1644"/>
    </row>
    <row r="77" spans="1:48" s="1" customFormat="1" ht="21" customHeight="1">
      <c r="A77" s="1651">
        <v>7038</v>
      </c>
      <c r="B77" s="1652"/>
      <c r="C77" s="1653" t="s">
        <v>51</v>
      </c>
      <c r="D77" s="1654"/>
      <c r="E77" s="1653"/>
      <c r="F77" s="1653" t="s">
        <v>272</v>
      </c>
      <c r="G77" s="1653"/>
      <c r="H77" s="1652"/>
      <c r="I77" s="1653" t="s">
        <v>2796</v>
      </c>
      <c r="J77" s="1567"/>
      <c r="K77" s="1566"/>
      <c r="L77" s="1655" t="s">
        <v>2797</v>
      </c>
      <c r="M77" s="1656"/>
      <c r="N77" s="1657"/>
      <c r="O77" s="1658" t="s">
        <v>4749</v>
      </c>
      <c r="P77" s="1567"/>
      <c r="Q77" s="1566"/>
      <c r="R77" s="1659" t="s">
        <v>5232</v>
      </c>
      <c r="S77" s="1567"/>
      <c r="T77" s="413">
        <v>3</v>
      </c>
      <c r="U77" s="413">
        <v>35</v>
      </c>
      <c r="V77" s="413">
        <f t="shared" si="12"/>
        <v>14</v>
      </c>
      <c r="W77" s="414">
        <v>8</v>
      </c>
      <c r="X77" s="415">
        <v>6</v>
      </c>
      <c r="Y77" s="414">
        <v>0</v>
      </c>
      <c r="Z77" s="845">
        <v>3</v>
      </c>
      <c r="AA77" s="845">
        <v>4</v>
      </c>
      <c r="AB77" s="411">
        <v>7</v>
      </c>
      <c r="AC77" s="412">
        <v>0</v>
      </c>
      <c r="AD77" s="411">
        <v>6</v>
      </c>
      <c r="AE77" s="414">
        <v>1</v>
      </c>
      <c r="AF77" s="415">
        <v>4</v>
      </c>
      <c r="AG77" s="412">
        <v>0</v>
      </c>
      <c r="AH77" s="845">
        <v>1</v>
      </c>
      <c r="AI77" s="845">
        <v>0</v>
      </c>
      <c r="AJ77" s="845">
        <v>0</v>
      </c>
      <c r="AK77" s="845">
        <v>1</v>
      </c>
      <c r="AL77" s="845">
        <v>3</v>
      </c>
      <c r="AM77" s="845">
        <v>0</v>
      </c>
      <c r="AN77" s="845">
        <v>0</v>
      </c>
      <c r="AO77" s="845">
        <v>0</v>
      </c>
      <c r="AP77" s="845">
        <v>0</v>
      </c>
      <c r="AQ77" s="1064">
        <v>0</v>
      </c>
      <c r="AR77" s="624">
        <v>1</v>
      </c>
      <c r="AS77" s="1660">
        <f t="shared" si="13"/>
        <v>7038</v>
      </c>
      <c r="AT77" s="1643"/>
      <c r="AU77" s="1644">
        <v>3</v>
      </c>
      <c r="AV77" s="1644"/>
    </row>
    <row r="78" spans="1:48" s="1" customFormat="1" ht="21" customHeight="1">
      <c r="A78" s="1651">
        <v>7035</v>
      </c>
      <c r="B78" s="1652"/>
      <c r="C78" s="1653" t="s">
        <v>51</v>
      </c>
      <c r="D78" s="1654"/>
      <c r="E78" s="1653"/>
      <c r="F78" s="1653" t="s">
        <v>2799</v>
      </c>
      <c r="G78" s="1653"/>
      <c r="H78" s="1652"/>
      <c r="I78" s="1653" t="s">
        <v>2800</v>
      </c>
      <c r="J78" s="1567"/>
      <c r="K78" s="1566"/>
      <c r="L78" s="1655" t="s">
        <v>2802</v>
      </c>
      <c r="M78" s="1656"/>
      <c r="N78" s="1657"/>
      <c r="O78" s="1658" t="s">
        <v>4750</v>
      </c>
      <c r="P78" s="1567"/>
      <c r="Q78" s="1566"/>
      <c r="R78" s="1659" t="s">
        <v>5790</v>
      </c>
      <c r="S78" s="1567"/>
      <c r="T78" s="413">
        <v>3</v>
      </c>
      <c r="U78" s="413">
        <v>80</v>
      </c>
      <c r="V78" s="413">
        <f t="shared" si="12"/>
        <v>25</v>
      </c>
      <c r="W78" s="414">
        <v>5</v>
      </c>
      <c r="X78" s="415">
        <v>20</v>
      </c>
      <c r="Y78" s="414">
        <v>0</v>
      </c>
      <c r="Z78" s="845">
        <v>5</v>
      </c>
      <c r="AA78" s="845">
        <v>10</v>
      </c>
      <c r="AB78" s="411">
        <v>10</v>
      </c>
      <c r="AC78" s="412">
        <v>4</v>
      </c>
      <c r="AD78" s="411">
        <v>3</v>
      </c>
      <c r="AE78" s="414">
        <v>0</v>
      </c>
      <c r="AF78" s="415">
        <v>5</v>
      </c>
      <c r="AG78" s="412">
        <v>1</v>
      </c>
      <c r="AH78" s="845">
        <v>1</v>
      </c>
      <c r="AI78" s="845">
        <v>0</v>
      </c>
      <c r="AJ78" s="845">
        <v>0</v>
      </c>
      <c r="AK78" s="845">
        <v>0</v>
      </c>
      <c r="AL78" s="845">
        <v>3</v>
      </c>
      <c r="AM78" s="845">
        <v>0</v>
      </c>
      <c r="AN78" s="845">
        <v>0</v>
      </c>
      <c r="AO78" s="845">
        <v>0</v>
      </c>
      <c r="AP78" s="845">
        <v>0</v>
      </c>
      <c r="AQ78" s="1064">
        <v>0</v>
      </c>
      <c r="AR78" s="624">
        <v>1</v>
      </c>
      <c r="AS78" s="1660">
        <f t="shared" si="13"/>
        <v>7035</v>
      </c>
      <c r="AT78" s="1643"/>
      <c r="AU78" s="1644">
        <v>3</v>
      </c>
      <c r="AV78" s="1644"/>
    </row>
    <row r="79" spans="1:48" s="1" customFormat="1" ht="21" customHeight="1">
      <c r="A79" s="1629">
        <v>7030</v>
      </c>
      <c r="B79" s="1630"/>
      <c r="C79" s="1631" t="s">
        <v>51</v>
      </c>
      <c r="D79" s="1632"/>
      <c r="E79" s="1631"/>
      <c r="F79" s="1631" t="s">
        <v>1130</v>
      </c>
      <c r="G79" s="1631"/>
      <c r="H79" s="1630"/>
      <c r="I79" s="1631" t="s">
        <v>2576</v>
      </c>
      <c r="J79" s="1634"/>
      <c r="K79" s="1635"/>
      <c r="L79" s="1636" t="s">
        <v>2803</v>
      </c>
      <c r="M79" s="1637"/>
      <c r="N79" s="1638"/>
      <c r="O79" s="1639" t="s">
        <v>4751</v>
      </c>
      <c r="P79" s="1634"/>
      <c r="Q79" s="1635"/>
      <c r="R79" s="1640" t="s">
        <v>1162</v>
      </c>
      <c r="S79" s="1634"/>
      <c r="T79" s="413">
        <v>2</v>
      </c>
      <c r="U79" s="413">
        <v>140</v>
      </c>
      <c r="V79" s="413">
        <f t="shared" si="12"/>
        <v>28</v>
      </c>
      <c r="W79" s="414">
        <v>18</v>
      </c>
      <c r="X79" s="415">
        <v>10</v>
      </c>
      <c r="Y79" s="414">
        <v>0</v>
      </c>
      <c r="Z79" s="845">
        <v>12</v>
      </c>
      <c r="AA79" s="845">
        <v>5</v>
      </c>
      <c r="AB79" s="411">
        <v>11</v>
      </c>
      <c r="AC79" s="412">
        <v>7</v>
      </c>
      <c r="AD79" s="411">
        <v>8</v>
      </c>
      <c r="AE79" s="414">
        <v>1</v>
      </c>
      <c r="AF79" s="415">
        <v>5</v>
      </c>
      <c r="AG79" s="412">
        <v>1</v>
      </c>
      <c r="AH79" s="845">
        <v>0</v>
      </c>
      <c r="AI79" s="845">
        <v>0</v>
      </c>
      <c r="AJ79" s="845">
        <v>1</v>
      </c>
      <c r="AK79" s="845">
        <v>0</v>
      </c>
      <c r="AL79" s="845">
        <v>4</v>
      </c>
      <c r="AM79" s="845">
        <v>0</v>
      </c>
      <c r="AN79" s="845">
        <v>0</v>
      </c>
      <c r="AO79" s="845">
        <v>0</v>
      </c>
      <c r="AP79" s="845">
        <v>0</v>
      </c>
      <c r="AQ79" s="1064">
        <v>0</v>
      </c>
      <c r="AR79" s="624">
        <v>0</v>
      </c>
      <c r="AS79" s="1660">
        <f t="shared" si="13"/>
        <v>7030</v>
      </c>
      <c r="AT79" s="1643"/>
      <c r="AU79" s="1644">
        <v>1</v>
      </c>
      <c r="AV79" s="1644"/>
    </row>
    <row r="80" spans="1:48" s="93" customFormat="1" ht="21" customHeight="1">
      <c r="A80" s="1645"/>
      <c r="B80" s="1646"/>
      <c r="C80" s="1618"/>
      <c r="D80" s="1647"/>
      <c r="E80" s="1618"/>
      <c r="F80" s="1618" t="s">
        <v>2691</v>
      </c>
      <c r="G80" s="1618"/>
      <c r="H80" s="1646"/>
      <c r="I80" s="1618"/>
      <c r="J80" s="1648"/>
      <c r="K80" s="1649"/>
      <c r="L80" s="1622"/>
      <c r="M80" s="1623"/>
      <c r="N80" s="1624"/>
      <c r="O80" s="1625"/>
      <c r="P80" s="1648"/>
      <c r="Q80" s="1649"/>
      <c r="R80" s="1650"/>
      <c r="S80" s="1648"/>
      <c r="T80" s="644">
        <f>T81+T82</f>
        <v>6</v>
      </c>
      <c r="U80" s="644">
        <f>U81+U82</f>
        <v>145</v>
      </c>
      <c r="V80" s="644">
        <f t="shared" si="12"/>
        <v>30</v>
      </c>
      <c r="W80" s="393">
        <f t="shared" ref="W80:AR80" si="14">W81+W82</f>
        <v>18</v>
      </c>
      <c r="X80" s="1379">
        <f t="shared" si="14"/>
        <v>12</v>
      </c>
      <c r="Y80" s="393">
        <f t="shared" si="14"/>
        <v>0</v>
      </c>
      <c r="Z80" s="1676">
        <f t="shared" si="14"/>
        <v>11</v>
      </c>
      <c r="AA80" s="1676">
        <f t="shared" si="14"/>
        <v>8</v>
      </c>
      <c r="AB80" s="647">
        <f t="shared" si="14"/>
        <v>11</v>
      </c>
      <c r="AC80" s="646">
        <f t="shared" si="14"/>
        <v>4</v>
      </c>
      <c r="AD80" s="1677">
        <f t="shared" si="14"/>
        <v>11</v>
      </c>
      <c r="AE80" s="393">
        <v>1</v>
      </c>
      <c r="AF80" s="1379">
        <v>16</v>
      </c>
      <c r="AG80" s="646">
        <f t="shared" si="14"/>
        <v>2</v>
      </c>
      <c r="AH80" s="1676">
        <f t="shared" si="14"/>
        <v>0</v>
      </c>
      <c r="AI80" s="1676">
        <f t="shared" si="14"/>
        <v>1</v>
      </c>
      <c r="AJ80" s="1676">
        <f t="shared" si="14"/>
        <v>1</v>
      </c>
      <c r="AK80" s="1676">
        <f t="shared" si="14"/>
        <v>0</v>
      </c>
      <c r="AL80" s="1676">
        <f t="shared" si="14"/>
        <v>11</v>
      </c>
      <c r="AM80" s="1676">
        <f t="shared" si="14"/>
        <v>0</v>
      </c>
      <c r="AN80" s="1676">
        <f t="shared" si="14"/>
        <v>0</v>
      </c>
      <c r="AO80" s="1676">
        <f t="shared" si="14"/>
        <v>0</v>
      </c>
      <c r="AP80" s="1676">
        <f t="shared" si="14"/>
        <v>2</v>
      </c>
      <c r="AQ80" s="394">
        <f t="shared" si="14"/>
        <v>0</v>
      </c>
      <c r="AR80" s="1678">
        <f t="shared" si="14"/>
        <v>0</v>
      </c>
      <c r="AS80" s="1679"/>
      <c r="AT80" s="1612"/>
      <c r="AU80" s="1613"/>
      <c r="AV80" s="1613"/>
    </row>
    <row r="81" spans="1:48" s="1" customFormat="1" ht="21" customHeight="1">
      <c r="A81" s="1651">
        <v>7250</v>
      </c>
      <c r="B81" s="1652"/>
      <c r="C81" s="1653" t="s">
        <v>2258</v>
      </c>
      <c r="D81" s="1654"/>
      <c r="E81" s="1653"/>
      <c r="F81" s="1653" t="s">
        <v>2807</v>
      </c>
      <c r="G81" s="1653"/>
      <c r="H81" s="1652"/>
      <c r="I81" s="1653" t="s">
        <v>2300</v>
      </c>
      <c r="J81" s="1567"/>
      <c r="K81" s="1566"/>
      <c r="L81" s="1655" t="s">
        <v>2808</v>
      </c>
      <c r="M81" s="1656"/>
      <c r="N81" s="1657"/>
      <c r="O81" s="1658" t="s">
        <v>4702</v>
      </c>
      <c r="P81" s="1567"/>
      <c r="Q81" s="1566"/>
      <c r="R81" s="1659" t="s">
        <v>5231</v>
      </c>
      <c r="S81" s="1567"/>
      <c r="T81" s="413">
        <v>3</v>
      </c>
      <c r="U81" s="413">
        <v>90</v>
      </c>
      <c r="V81" s="413">
        <f t="shared" si="12"/>
        <v>9</v>
      </c>
      <c r="W81" s="414">
        <v>6</v>
      </c>
      <c r="X81" s="415">
        <v>3</v>
      </c>
      <c r="Y81" s="414">
        <v>0</v>
      </c>
      <c r="Z81" s="845">
        <v>2</v>
      </c>
      <c r="AA81" s="845">
        <v>4</v>
      </c>
      <c r="AB81" s="411">
        <v>3</v>
      </c>
      <c r="AC81" s="412">
        <v>3</v>
      </c>
      <c r="AD81" s="411">
        <v>3</v>
      </c>
      <c r="AE81" s="414">
        <v>0</v>
      </c>
      <c r="AF81" s="415">
        <v>5</v>
      </c>
      <c r="AG81" s="412">
        <v>1</v>
      </c>
      <c r="AH81" s="845">
        <v>0</v>
      </c>
      <c r="AI81" s="845">
        <v>0</v>
      </c>
      <c r="AJ81" s="845">
        <v>0</v>
      </c>
      <c r="AK81" s="845">
        <v>0</v>
      </c>
      <c r="AL81" s="845">
        <v>4</v>
      </c>
      <c r="AM81" s="845">
        <v>0</v>
      </c>
      <c r="AN81" s="845">
        <v>0</v>
      </c>
      <c r="AO81" s="845">
        <v>0</v>
      </c>
      <c r="AP81" s="845">
        <v>0</v>
      </c>
      <c r="AQ81" s="1064">
        <v>0</v>
      </c>
      <c r="AR81" s="624">
        <v>0</v>
      </c>
      <c r="AS81" s="1660">
        <f>A81</f>
        <v>7250</v>
      </c>
      <c r="AT81" s="1643"/>
      <c r="AU81" s="1644">
        <v>0</v>
      </c>
      <c r="AV81" s="1644"/>
    </row>
    <row r="82" spans="1:48" s="1" customFormat="1" ht="21" customHeight="1">
      <c r="A82" s="1629">
        <v>7251</v>
      </c>
      <c r="B82" s="1630"/>
      <c r="C82" s="1631" t="s">
        <v>51</v>
      </c>
      <c r="D82" s="1632"/>
      <c r="E82" s="1631"/>
      <c r="F82" s="1631" t="s">
        <v>644</v>
      </c>
      <c r="G82" s="1631"/>
      <c r="H82" s="1630"/>
      <c r="I82" s="1631" t="s">
        <v>2809</v>
      </c>
      <c r="J82" s="1634"/>
      <c r="K82" s="1635"/>
      <c r="L82" s="1636" t="s">
        <v>2050</v>
      </c>
      <c r="M82" s="1637"/>
      <c r="N82" s="1638"/>
      <c r="O82" s="1639" t="s">
        <v>4752</v>
      </c>
      <c r="P82" s="1634"/>
      <c r="Q82" s="1635"/>
      <c r="R82" s="1640" t="s">
        <v>4403</v>
      </c>
      <c r="S82" s="1634"/>
      <c r="T82" s="640">
        <v>3</v>
      </c>
      <c r="U82" s="640">
        <v>55</v>
      </c>
      <c r="V82" s="640">
        <f t="shared" si="12"/>
        <v>21</v>
      </c>
      <c r="W82" s="641">
        <v>12</v>
      </c>
      <c r="X82" s="642">
        <v>9</v>
      </c>
      <c r="Y82" s="641">
        <v>0</v>
      </c>
      <c r="Z82" s="847">
        <v>9</v>
      </c>
      <c r="AA82" s="847">
        <v>4</v>
      </c>
      <c r="AB82" s="639">
        <v>8</v>
      </c>
      <c r="AC82" s="638">
        <v>1</v>
      </c>
      <c r="AD82" s="639">
        <v>8</v>
      </c>
      <c r="AE82" s="641">
        <v>1</v>
      </c>
      <c r="AF82" s="642">
        <v>11</v>
      </c>
      <c r="AG82" s="638">
        <v>1</v>
      </c>
      <c r="AH82" s="847">
        <v>0</v>
      </c>
      <c r="AI82" s="847">
        <v>1</v>
      </c>
      <c r="AJ82" s="847">
        <v>1</v>
      </c>
      <c r="AK82" s="847">
        <v>0</v>
      </c>
      <c r="AL82" s="847">
        <v>7</v>
      </c>
      <c r="AM82" s="847">
        <v>0</v>
      </c>
      <c r="AN82" s="847">
        <v>0</v>
      </c>
      <c r="AO82" s="847">
        <v>0</v>
      </c>
      <c r="AP82" s="847">
        <v>2</v>
      </c>
      <c r="AQ82" s="1070">
        <v>0</v>
      </c>
      <c r="AR82" s="637">
        <v>0</v>
      </c>
      <c r="AS82" s="1642">
        <f>A82</f>
        <v>7251</v>
      </c>
      <c r="AT82" s="1643"/>
      <c r="AU82" s="1644">
        <v>3</v>
      </c>
      <c r="AV82" s="1644"/>
    </row>
    <row r="83" spans="1:48" s="93" customFormat="1" ht="21" customHeight="1">
      <c r="A83" s="1645"/>
      <c r="B83" s="1646"/>
      <c r="C83" s="1618"/>
      <c r="D83" s="1647"/>
      <c r="E83" s="1618"/>
      <c r="F83" s="2795" t="s">
        <v>6039</v>
      </c>
      <c r="G83" s="1618"/>
      <c r="H83" s="1646"/>
      <c r="I83" s="1618"/>
      <c r="J83" s="1648"/>
      <c r="K83" s="1649"/>
      <c r="L83" s="1622"/>
      <c r="M83" s="1623"/>
      <c r="N83" s="1624"/>
      <c r="O83" s="1625"/>
      <c r="P83" s="1648"/>
      <c r="Q83" s="1649"/>
      <c r="R83" s="1650"/>
      <c r="S83" s="1648"/>
      <c r="T83" s="623">
        <f>SUM(T84:T88)</f>
        <v>11</v>
      </c>
      <c r="U83" s="623">
        <f>SUM(U84:U88)</f>
        <v>337</v>
      </c>
      <c r="V83" s="623">
        <f t="shared" si="12"/>
        <v>66</v>
      </c>
      <c r="W83" s="409">
        <f t="shared" ref="W83:AD83" si="15">SUM(W84:W88)</f>
        <v>26</v>
      </c>
      <c r="X83" s="1627">
        <f t="shared" si="15"/>
        <v>40</v>
      </c>
      <c r="Y83" s="409">
        <f t="shared" si="15"/>
        <v>1</v>
      </c>
      <c r="Z83" s="1427">
        <f t="shared" si="15"/>
        <v>14</v>
      </c>
      <c r="AA83" s="1427">
        <f t="shared" si="15"/>
        <v>19</v>
      </c>
      <c r="AB83" s="1065">
        <f t="shared" si="15"/>
        <v>32</v>
      </c>
      <c r="AC83" s="646">
        <f t="shared" si="15"/>
        <v>21</v>
      </c>
      <c r="AD83" s="1378">
        <f t="shared" si="15"/>
        <v>16</v>
      </c>
      <c r="AE83" s="409">
        <v>0</v>
      </c>
      <c r="AF83" s="1627">
        <v>25</v>
      </c>
      <c r="AG83" s="993">
        <f t="shared" ref="AG83:AR83" si="16">SUM(AG84:AG88)</f>
        <v>4</v>
      </c>
      <c r="AH83" s="1427">
        <f t="shared" si="16"/>
        <v>2</v>
      </c>
      <c r="AI83" s="1427">
        <f t="shared" si="16"/>
        <v>1</v>
      </c>
      <c r="AJ83" s="1427">
        <f t="shared" si="16"/>
        <v>1</v>
      </c>
      <c r="AK83" s="1427">
        <f t="shared" si="16"/>
        <v>0</v>
      </c>
      <c r="AL83" s="1427">
        <f t="shared" si="16"/>
        <v>16</v>
      </c>
      <c r="AM83" s="1427">
        <f t="shared" si="16"/>
        <v>0</v>
      </c>
      <c r="AN83" s="1427">
        <f t="shared" si="16"/>
        <v>0</v>
      </c>
      <c r="AO83" s="1427">
        <f t="shared" si="16"/>
        <v>0</v>
      </c>
      <c r="AP83" s="1427">
        <f t="shared" si="16"/>
        <v>0</v>
      </c>
      <c r="AQ83" s="410">
        <f t="shared" si="16"/>
        <v>1</v>
      </c>
      <c r="AR83" s="1426">
        <f t="shared" si="16"/>
        <v>0</v>
      </c>
      <c r="AS83" s="1628"/>
      <c r="AT83" s="1612"/>
      <c r="AU83" s="1613"/>
      <c r="AV83" s="1613"/>
    </row>
    <row r="84" spans="1:48" s="1" customFormat="1" ht="21" customHeight="1">
      <c r="A84" s="1651">
        <v>7302</v>
      </c>
      <c r="B84" s="1652"/>
      <c r="C84" s="2796" t="s">
        <v>6018</v>
      </c>
      <c r="D84" s="1654"/>
      <c r="E84" s="1653"/>
      <c r="F84" s="1653" t="s">
        <v>2811</v>
      </c>
      <c r="G84" s="1653"/>
      <c r="H84" s="1652"/>
      <c r="I84" s="1653" t="s">
        <v>2812</v>
      </c>
      <c r="J84" s="1567"/>
      <c r="K84" s="1566"/>
      <c r="L84" s="1655" t="s">
        <v>2813</v>
      </c>
      <c r="M84" s="1656"/>
      <c r="N84" s="1657"/>
      <c r="O84" s="1658" t="s">
        <v>4703</v>
      </c>
      <c r="P84" s="1567"/>
      <c r="Q84" s="1566"/>
      <c r="R84" s="1659" t="s">
        <v>5110</v>
      </c>
      <c r="S84" s="1567"/>
      <c r="T84" s="413">
        <v>3</v>
      </c>
      <c r="U84" s="413">
        <v>60</v>
      </c>
      <c r="V84" s="413">
        <f t="shared" si="12"/>
        <v>12</v>
      </c>
      <c r="W84" s="414">
        <v>4</v>
      </c>
      <c r="X84" s="415">
        <v>8</v>
      </c>
      <c r="Y84" s="414">
        <v>0</v>
      </c>
      <c r="Z84" s="845">
        <v>5</v>
      </c>
      <c r="AA84" s="845">
        <v>1</v>
      </c>
      <c r="AB84" s="411">
        <v>6</v>
      </c>
      <c r="AC84" s="412">
        <v>3</v>
      </c>
      <c r="AD84" s="411">
        <v>3</v>
      </c>
      <c r="AE84" s="414">
        <v>0</v>
      </c>
      <c r="AF84" s="415">
        <v>5</v>
      </c>
      <c r="AG84" s="412">
        <v>1</v>
      </c>
      <c r="AH84" s="845">
        <v>0</v>
      </c>
      <c r="AI84" s="845">
        <v>1</v>
      </c>
      <c r="AJ84" s="845">
        <v>0</v>
      </c>
      <c r="AK84" s="845">
        <v>0</v>
      </c>
      <c r="AL84" s="845">
        <v>3</v>
      </c>
      <c r="AM84" s="845">
        <v>0</v>
      </c>
      <c r="AN84" s="845">
        <v>0</v>
      </c>
      <c r="AO84" s="845">
        <v>0</v>
      </c>
      <c r="AP84" s="845">
        <v>0</v>
      </c>
      <c r="AQ84" s="1064">
        <v>0</v>
      </c>
      <c r="AR84" s="624">
        <v>0</v>
      </c>
      <c r="AS84" s="1660">
        <f>A84</f>
        <v>7302</v>
      </c>
      <c r="AT84" s="1643"/>
      <c r="AU84" s="1644">
        <v>4</v>
      </c>
      <c r="AV84" s="1644"/>
    </row>
    <row r="85" spans="1:48" s="1" customFormat="1" ht="21" customHeight="1">
      <c r="A85" s="1651">
        <v>7301</v>
      </c>
      <c r="B85" s="1652"/>
      <c r="C85" s="1653" t="s">
        <v>51</v>
      </c>
      <c r="D85" s="1654"/>
      <c r="E85" s="1653"/>
      <c r="F85" s="1653" t="s">
        <v>2814</v>
      </c>
      <c r="G85" s="1653"/>
      <c r="H85" s="1652"/>
      <c r="I85" s="1653" t="s">
        <v>2815</v>
      </c>
      <c r="J85" s="1567"/>
      <c r="K85" s="1566"/>
      <c r="L85" s="1655" t="s">
        <v>2817</v>
      </c>
      <c r="M85" s="1656"/>
      <c r="N85" s="1657"/>
      <c r="O85" s="1658" t="s">
        <v>4753</v>
      </c>
      <c r="P85" s="1567"/>
      <c r="Q85" s="1566"/>
      <c r="R85" s="1659" t="s">
        <v>5230</v>
      </c>
      <c r="S85" s="1567"/>
      <c r="T85" s="413">
        <v>3</v>
      </c>
      <c r="U85" s="413">
        <v>105</v>
      </c>
      <c r="V85" s="413">
        <f t="shared" si="12"/>
        <v>24</v>
      </c>
      <c r="W85" s="414">
        <v>11</v>
      </c>
      <c r="X85" s="415">
        <v>13</v>
      </c>
      <c r="Y85" s="414">
        <v>0</v>
      </c>
      <c r="Z85" s="845">
        <v>6</v>
      </c>
      <c r="AA85" s="845">
        <v>5</v>
      </c>
      <c r="AB85" s="411">
        <v>13</v>
      </c>
      <c r="AC85" s="412">
        <v>3</v>
      </c>
      <c r="AD85" s="411">
        <v>6</v>
      </c>
      <c r="AE85" s="414">
        <v>0</v>
      </c>
      <c r="AF85" s="415">
        <v>9</v>
      </c>
      <c r="AG85" s="412">
        <v>1</v>
      </c>
      <c r="AH85" s="845">
        <v>1</v>
      </c>
      <c r="AI85" s="845">
        <v>0</v>
      </c>
      <c r="AJ85" s="845">
        <v>0</v>
      </c>
      <c r="AK85" s="845">
        <v>0</v>
      </c>
      <c r="AL85" s="845">
        <v>6</v>
      </c>
      <c r="AM85" s="845">
        <v>0</v>
      </c>
      <c r="AN85" s="845">
        <v>0</v>
      </c>
      <c r="AO85" s="845">
        <v>0</v>
      </c>
      <c r="AP85" s="845">
        <v>0</v>
      </c>
      <c r="AQ85" s="1064">
        <v>1</v>
      </c>
      <c r="AR85" s="624">
        <v>0</v>
      </c>
      <c r="AS85" s="1660">
        <f>A85</f>
        <v>7301</v>
      </c>
      <c r="AT85" s="1643"/>
      <c r="AU85" s="1644">
        <v>2</v>
      </c>
      <c r="AV85" s="1644"/>
    </row>
    <row r="86" spans="1:48" s="1" customFormat="1" ht="17.25" customHeight="1">
      <c r="A86" s="1651">
        <v>7310</v>
      </c>
      <c r="B86" s="1652"/>
      <c r="C86" s="1653" t="s">
        <v>51</v>
      </c>
      <c r="D86" s="1654"/>
      <c r="E86" s="1653"/>
      <c r="F86" s="1653" t="s">
        <v>2727</v>
      </c>
      <c r="G86" s="1653"/>
      <c r="H86" s="1652"/>
      <c r="I86" s="1653" t="s">
        <v>2818</v>
      </c>
      <c r="J86" s="1567"/>
      <c r="K86" s="1566"/>
      <c r="L86" s="1655" t="s">
        <v>1586</v>
      </c>
      <c r="M86" s="1656"/>
      <c r="N86" s="1657"/>
      <c r="O86" s="1658" t="s">
        <v>4754</v>
      </c>
      <c r="P86" s="1567"/>
      <c r="Q86" s="1566"/>
      <c r="R86" s="1659" t="s">
        <v>5229</v>
      </c>
      <c r="S86" s="1567"/>
      <c r="T86" s="413">
        <v>2</v>
      </c>
      <c r="U86" s="413">
        <v>105</v>
      </c>
      <c r="V86" s="413">
        <f t="shared" si="12"/>
        <v>12</v>
      </c>
      <c r="W86" s="414">
        <v>3</v>
      </c>
      <c r="X86" s="415">
        <v>9</v>
      </c>
      <c r="Y86" s="414">
        <v>1</v>
      </c>
      <c r="Z86" s="845">
        <v>1</v>
      </c>
      <c r="AA86" s="845">
        <v>6</v>
      </c>
      <c r="AB86" s="411">
        <v>4</v>
      </c>
      <c r="AC86" s="412">
        <v>3</v>
      </c>
      <c r="AD86" s="411">
        <v>0</v>
      </c>
      <c r="AE86" s="414">
        <v>0</v>
      </c>
      <c r="AF86" s="415">
        <v>4</v>
      </c>
      <c r="AG86" s="412">
        <v>1</v>
      </c>
      <c r="AH86" s="845">
        <v>0</v>
      </c>
      <c r="AI86" s="845">
        <v>0</v>
      </c>
      <c r="AJ86" s="845">
        <v>0</v>
      </c>
      <c r="AK86" s="845">
        <v>0</v>
      </c>
      <c r="AL86" s="845">
        <v>3</v>
      </c>
      <c r="AM86" s="845">
        <v>0</v>
      </c>
      <c r="AN86" s="845">
        <v>0</v>
      </c>
      <c r="AO86" s="845">
        <v>0</v>
      </c>
      <c r="AP86" s="845">
        <v>0</v>
      </c>
      <c r="AQ86" s="1064">
        <v>0</v>
      </c>
      <c r="AR86" s="624">
        <v>0</v>
      </c>
      <c r="AS86" s="1660">
        <f>A86</f>
        <v>7310</v>
      </c>
      <c r="AT86" s="1643"/>
      <c r="AU86" s="1644">
        <v>0</v>
      </c>
      <c r="AV86" s="1644"/>
    </row>
    <row r="87" spans="1:48" s="2872" customFormat="1" ht="17.25" customHeight="1">
      <c r="A87" s="2853">
        <v>7311</v>
      </c>
      <c r="B87" s="2854"/>
      <c r="C87" s="2796" t="s">
        <v>51</v>
      </c>
      <c r="D87" s="2855"/>
      <c r="E87" s="2796"/>
      <c r="F87" s="2796" t="s">
        <v>6019</v>
      </c>
      <c r="G87" s="2796"/>
      <c r="H87" s="2854"/>
      <c r="I87" s="2796" t="s">
        <v>5827</v>
      </c>
      <c r="J87" s="2856"/>
      <c r="K87" s="2857"/>
      <c r="L87" s="2858" t="s">
        <v>6020</v>
      </c>
      <c r="M87" s="2859"/>
      <c r="N87" s="2860"/>
      <c r="O87" s="2861" t="s">
        <v>6021</v>
      </c>
      <c r="P87" s="2856"/>
      <c r="Q87" s="2857"/>
      <c r="R87" s="2857"/>
      <c r="S87" s="2856"/>
      <c r="T87" s="2822">
        <v>0</v>
      </c>
      <c r="U87" s="2822">
        <v>0</v>
      </c>
      <c r="V87" s="2822">
        <v>0</v>
      </c>
      <c r="W87" s="2862">
        <v>0</v>
      </c>
      <c r="X87" s="2863">
        <v>0</v>
      </c>
      <c r="Y87" s="2862">
        <v>0</v>
      </c>
      <c r="Z87" s="2827">
        <v>0</v>
      </c>
      <c r="AA87" s="2827">
        <v>0</v>
      </c>
      <c r="AB87" s="2864">
        <v>0</v>
      </c>
      <c r="AC87" s="2865">
        <v>7</v>
      </c>
      <c r="AD87" s="2866">
        <v>6</v>
      </c>
      <c r="AE87" s="2862">
        <v>0</v>
      </c>
      <c r="AF87" s="2863">
        <v>0</v>
      </c>
      <c r="AG87" s="2865">
        <v>0</v>
      </c>
      <c r="AH87" s="2827">
        <v>0</v>
      </c>
      <c r="AI87" s="2827">
        <v>0</v>
      </c>
      <c r="AJ87" s="2827">
        <v>0</v>
      </c>
      <c r="AK87" s="2827">
        <v>0</v>
      </c>
      <c r="AL87" s="2827">
        <v>0</v>
      </c>
      <c r="AM87" s="2827">
        <v>0</v>
      </c>
      <c r="AN87" s="2827">
        <v>0</v>
      </c>
      <c r="AO87" s="2827">
        <v>0</v>
      </c>
      <c r="AP87" s="2827">
        <v>0</v>
      </c>
      <c r="AQ87" s="2867">
        <v>0</v>
      </c>
      <c r="AR87" s="2868">
        <v>0</v>
      </c>
      <c r="AS87" s="2869">
        <v>7311</v>
      </c>
      <c r="AT87" s="2870"/>
      <c r="AU87" s="2871"/>
      <c r="AV87" s="2871"/>
    </row>
    <row r="88" spans="1:48" s="1" customFormat="1" ht="21" customHeight="1">
      <c r="A88" s="1651">
        <v>7612</v>
      </c>
      <c r="B88" s="1652"/>
      <c r="C88" s="1653" t="s">
        <v>51</v>
      </c>
      <c r="D88" s="1654"/>
      <c r="E88" s="1653"/>
      <c r="F88" s="1653" t="s">
        <v>2819</v>
      </c>
      <c r="G88" s="1653"/>
      <c r="H88" s="1652"/>
      <c r="I88" s="1653" t="s">
        <v>1960</v>
      </c>
      <c r="J88" s="1567"/>
      <c r="K88" s="1566"/>
      <c r="L88" s="1655" t="s">
        <v>360</v>
      </c>
      <c r="M88" s="1656"/>
      <c r="N88" s="1657"/>
      <c r="O88" s="1658" t="s">
        <v>4755</v>
      </c>
      <c r="P88" s="1567"/>
      <c r="Q88" s="1566"/>
      <c r="R88" s="1659" t="s">
        <v>1391</v>
      </c>
      <c r="S88" s="1567"/>
      <c r="T88" s="413">
        <v>3</v>
      </c>
      <c r="U88" s="413">
        <v>67</v>
      </c>
      <c r="V88" s="413">
        <f t="shared" si="12"/>
        <v>18</v>
      </c>
      <c r="W88" s="414">
        <v>8</v>
      </c>
      <c r="X88" s="415">
        <v>10</v>
      </c>
      <c r="Y88" s="414">
        <v>0</v>
      </c>
      <c r="Z88" s="845">
        <v>2</v>
      </c>
      <c r="AA88" s="845">
        <v>7</v>
      </c>
      <c r="AB88" s="411">
        <v>9</v>
      </c>
      <c r="AC88" s="412">
        <v>5</v>
      </c>
      <c r="AD88" s="411">
        <v>1</v>
      </c>
      <c r="AE88" s="414">
        <v>0</v>
      </c>
      <c r="AF88" s="415">
        <v>7</v>
      </c>
      <c r="AG88" s="412">
        <v>1</v>
      </c>
      <c r="AH88" s="845">
        <v>1</v>
      </c>
      <c r="AI88" s="845">
        <v>0</v>
      </c>
      <c r="AJ88" s="845">
        <v>1</v>
      </c>
      <c r="AK88" s="845">
        <v>0</v>
      </c>
      <c r="AL88" s="845">
        <v>4</v>
      </c>
      <c r="AM88" s="845">
        <v>0</v>
      </c>
      <c r="AN88" s="845">
        <v>0</v>
      </c>
      <c r="AO88" s="845">
        <v>0</v>
      </c>
      <c r="AP88" s="845">
        <v>0</v>
      </c>
      <c r="AQ88" s="1064">
        <v>0</v>
      </c>
      <c r="AR88" s="624">
        <v>0</v>
      </c>
      <c r="AS88" s="1660">
        <f>A88</f>
        <v>7612</v>
      </c>
      <c r="AT88" s="1643"/>
      <c r="AU88" s="1644">
        <v>2</v>
      </c>
      <c r="AV88" s="1644"/>
    </row>
    <row r="89" spans="1:48" s="93" customFormat="1" ht="21" customHeight="1">
      <c r="A89" s="1664"/>
      <c r="B89" s="1665"/>
      <c r="C89" s="1666"/>
      <c r="D89" s="1667"/>
      <c r="E89" s="1666"/>
      <c r="F89" s="1666" t="s">
        <v>3295</v>
      </c>
      <c r="G89" s="1666"/>
      <c r="H89" s="1665"/>
      <c r="I89" s="1666"/>
      <c r="J89" s="1668"/>
      <c r="K89" s="1669"/>
      <c r="L89" s="1670"/>
      <c r="M89" s="1671"/>
      <c r="N89" s="1672"/>
      <c r="O89" s="1673"/>
      <c r="P89" s="1668"/>
      <c r="Q89" s="1669"/>
      <c r="R89" s="1715"/>
      <c r="S89" s="1668"/>
      <c r="T89" s="644">
        <f>SUM(T90:T92)</f>
        <v>10</v>
      </c>
      <c r="U89" s="644">
        <f>SUM(U90:U92)</f>
        <v>275</v>
      </c>
      <c r="V89" s="644">
        <f t="shared" si="12"/>
        <v>105</v>
      </c>
      <c r="W89" s="393">
        <f t="shared" ref="W89:AR89" si="17">SUM(W90:W92)</f>
        <v>44</v>
      </c>
      <c r="X89" s="1379">
        <f t="shared" si="17"/>
        <v>61</v>
      </c>
      <c r="Y89" s="393">
        <f t="shared" si="17"/>
        <v>1</v>
      </c>
      <c r="Z89" s="1676">
        <f t="shared" si="17"/>
        <v>30</v>
      </c>
      <c r="AA89" s="1676">
        <f t="shared" si="17"/>
        <v>29</v>
      </c>
      <c r="AB89" s="647">
        <f t="shared" si="17"/>
        <v>45</v>
      </c>
      <c r="AC89" s="393">
        <f t="shared" si="17"/>
        <v>19</v>
      </c>
      <c r="AD89" s="1716">
        <f t="shared" si="17"/>
        <v>22</v>
      </c>
      <c r="AE89" s="646">
        <v>0</v>
      </c>
      <c r="AF89" s="647">
        <v>22</v>
      </c>
      <c r="AG89" s="646">
        <f t="shared" si="17"/>
        <v>3</v>
      </c>
      <c r="AH89" s="1676">
        <f t="shared" si="17"/>
        <v>0</v>
      </c>
      <c r="AI89" s="1676">
        <f t="shared" si="17"/>
        <v>2</v>
      </c>
      <c r="AJ89" s="1676">
        <f t="shared" si="17"/>
        <v>3</v>
      </c>
      <c r="AK89" s="1676">
        <f t="shared" si="17"/>
        <v>0</v>
      </c>
      <c r="AL89" s="1676">
        <f t="shared" si="17"/>
        <v>14</v>
      </c>
      <c r="AM89" s="1676">
        <f t="shared" si="17"/>
        <v>0</v>
      </c>
      <c r="AN89" s="1676">
        <f t="shared" si="17"/>
        <v>0</v>
      </c>
      <c r="AO89" s="1676">
        <f t="shared" si="17"/>
        <v>0</v>
      </c>
      <c r="AP89" s="1676">
        <f t="shared" si="17"/>
        <v>0</v>
      </c>
      <c r="AQ89" s="394">
        <f t="shared" si="17"/>
        <v>0</v>
      </c>
      <c r="AR89" s="1678">
        <f t="shared" si="17"/>
        <v>2</v>
      </c>
      <c r="AS89" s="1679"/>
      <c r="AT89" s="1612"/>
      <c r="AU89" s="1613"/>
      <c r="AV89" s="1613"/>
    </row>
    <row r="90" spans="1:48" s="1" customFormat="1" ht="21" customHeight="1">
      <c r="A90" s="1651">
        <v>7359</v>
      </c>
      <c r="B90" s="1652"/>
      <c r="C90" s="1653" t="s">
        <v>2258</v>
      </c>
      <c r="D90" s="1654"/>
      <c r="E90" s="1653"/>
      <c r="F90" s="1653" t="s">
        <v>549</v>
      </c>
      <c r="G90" s="1653"/>
      <c r="H90" s="1652"/>
      <c r="I90" s="1653" t="s">
        <v>2821</v>
      </c>
      <c r="J90" s="1567"/>
      <c r="K90" s="1566"/>
      <c r="L90" s="1655" t="s">
        <v>1268</v>
      </c>
      <c r="M90" s="1656"/>
      <c r="N90" s="1657"/>
      <c r="O90" s="1658" t="s">
        <v>4704</v>
      </c>
      <c r="P90" s="1567"/>
      <c r="Q90" s="1566"/>
      <c r="R90" s="1659" t="s">
        <v>4373</v>
      </c>
      <c r="S90" s="1567"/>
      <c r="T90" s="413">
        <v>3</v>
      </c>
      <c r="U90" s="413">
        <v>80</v>
      </c>
      <c r="V90" s="413">
        <f t="shared" si="12"/>
        <v>8</v>
      </c>
      <c r="W90" s="414">
        <v>5</v>
      </c>
      <c r="X90" s="415">
        <v>3</v>
      </c>
      <c r="Y90" s="414">
        <v>0</v>
      </c>
      <c r="Z90" s="845">
        <v>1</v>
      </c>
      <c r="AA90" s="845">
        <v>2</v>
      </c>
      <c r="AB90" s="411">
        <v>5</v>
      </c>
      <c r="AC90" s="414">
        <v>2</v>
      </c>
      <c r="AD90" s="415">
        <v>0</v>
      </c>
      <c r="AE90" s="412">
        <v>0</v>
      </c>
      <c r="AF90" s="411">
        <v>3</v>
      </c>
      <c r="AG90" s="412">
        <v>1</v>
      </c>
      <c r="AH90" s="845">
        <v>0</v>
      </c>
      <c r="AI90" s="845">
        <v>1</v>
      </c>
      <c r="AJ90" s="845">
        <v>0</v>
      </c>
      <c r="AK90" s="845">
        <v>0</v>
      </c>
      <c r="AL90" s="845">
        <v>1</v>
      </c>
      <c r="AM90" s="845">
        <v>0</v>
      </c>
      <c r="AN90" s="845">
        <v>0</v>
      </c>
      <c r="AO90" s="845">
        <v>0</v>
      </c>
      <c r="AP90" s="845">
        <v>0</v>
      </c>
      <c r="AQ90" s="1064">
        <v>0</v>
      </c>
      <c r="AR90" s="624">
        <v>1</v>
      </c>
      <c r="AS90" s="1660">
        <f>A90</f>
        <v>7359</v>
      </c>
      <c r="AT90" s="1643"/>
      <c r="AU90" s="1644">
        <v>1</v>
      </c>
      <c r="AV90" s="1644"/>
    </row>
    <row r="91" spans="1:48" s="1" customFormat="1" ht="21" customHeight="1">
      <c r="A91" s="1651">
        <v>7350</v>
      </c>
      <c r="B91" s="1652"/>
      <c r="C91" s="1653" t="s">
        <v>51</v>
      </c>
      <c r="D91" s="1654"/>
      <c r="E91" s="1653"/>
      <c r="F91" s="1653" t="s">
        <v>2824</v>
      </c>
      <c r="G91" s="1653"/>
      <c r="H91" s="1652"/>
      <c r="I91" s="1653" t="s">
        <v>4551</v>
      </c>
      <c r="J91" s="1567"/>
      <c r="K91" s="1566"/>
      <c r="L91" s="1655" t="s">
        <v>4552</v>
      </c>
      <c r="M91" s="1656"/>
      <c r="N91" s="1657"/>
      <c r="O91" s="1658" t="s">
        <v>4756</v>
      </c>
      <c r="P91" s="1567"/>
      <c r="Q91" s="1566"/>
      <c r="R91" s="1659" t="s">
        <v>5228</v>
      </c>
      <c r="S91" s="1567"/>
      <c r="T91" s="413">
        <v>3</v>
      </c>
      <c r="U91" s="413">
        <v>105</v>
      </c>
      <c r="V91" s="413">
        <f t="shared" si="12"/>
        <v>58</v>
      </c>
      <c r="W91" s="414">
        <v>25</v>
      </c>
      <c r="X91" s="415">
        <v>33</v>
      </c>
      <c r="Y91" s="414">
        <v>0</v>
      </c>
      <c r="Z91" s="845">
        <v>13</v>
      </c>
      <c r="AA91" s="845">
        <v>18</v>
      </c>
      <c r="AB91" s="411">
        <v>27</v>
      </c>
      <c r="AC91" s="414">
        <v>9</v>
      </c>
      <c r="AD91" s="415">
        <v>12</v>
      </c>
      <c r="AE91" s="412">
        <v>0</v>
      </c>
      <c r="AF91" s="411">
        <v>8</v>
      </c>
      <c r="AG91" s="412">
        <v>1</v>
      </c>
      <c r="AH91" s="845">
        <v>0</v>
      </c>
      <c r="AI91" s="845">
        <v>0</v>
      </c>
      <c r="AJ91" s="845">
        <v>1</v>
      </c>
      <c r="AK91" s="845">
        <v>0</v>
      </c>
      <c r="AL91" s="845">
        <v>6</v>
      </c>
      <c r="AM91" s="845">
        <v>0</v>
      </c>
      <c r="AN91" s="845">
        <v>0</v>
      </c>
      <c r="AO91" s="845">
        <v>0</v>
      </c>
      <c r="AP91" s="845">
        <v>0</v>
      </c>
      <c r="AQ91" s="1064">
        <v>0</v>
      </c>
      <c r="AR91" s="624">
        <v>0</v>
      </c>
      <c r="AS91" s="1660">
        <f>A91</f>
        <v>7350</v>
      </c>
      <c r="AT91" s="1643"/>
      <c r="AU91" s="1644">
        <v>2</v>
      </c>
      <c r="AV91" s="1644"/>
    </row>
    <row r="92" spans="1:48" s="1" customFormat="1" ht="21" customHeight="1">
      <c r="A92" s="1629">
        <v>7351</v>
      </c>
      <c r="B92" s="1630"/>
      <c r="C92" s="1631" t="s">
        <v>51</v>
      </c>
      <c r="D92" s="1632"/>
      <c r="E92" s="1631"/>
      <c r="F92" s="1631" t="s">
        <v>2826</v>
      </c>
      <c r="G92" s="1631"/>
      <c r="H92" s="1630"/>
      <c r="I92" s="1631" t="s">
        <v>2829</v>
      </c>
      <c r="J92" s="1634"/>
      <c r="K92" s="1635"/>
      <c r="L92" s="1636" t="s">
        <v>2830</v>
      </c>
      <c r="M92" s="1637"/>
      <c r="N92" s="1638"/>
      <c r="O92" s="1639" t="s">
        <v>4757</v>
      </c>
      <c r="P92" s="1634"/>
      <c r="Q92" s="1635"/>
      <c r="R92" s="1640" t="s">
        <v>5111</v>
      </c>
      <c r="S92" s="1634"/>
      <c r="T92" s="640">
        <v>4</v>
      </c>
      <c r="U92" s="640">
        <v>90</v>
      </c>
      <c r="V92" s="640">
        <f t="shared" si="12"/>
        <v>39</v>
      </c>
      <c r="W92" s="641">
        <v>14</v>
      </c>
      <c r="X92" s="642">
        <v>25</v>
      </c>
      <c r="Y92" s="641">
        <v>1</v>
      </c>
      <c r="Z92" s="847">
        <v>16</v>
      </c>
      <c r="AA92" s="847">
        <v>9</v>
      </c>
      <c r="AB92" s="639">
        <v>13</v>
      </c>
      <c r="AC92" s="641">
        <v>8</v>
      </c>
      <c r="AD92" s="642">
        <v>10</v>
      </c>
      <c r="AE92" s="638">
        <v>0</v>
      </c>
      <c r="AF92" s="639">
        <v>11</v>
      </c>
      <c r="AG92" s="638">
        <v>1</v>
      </c>
      <c r="AH92" s="847">
        <v>0</v>
      </c>
      <c r="AI92" s="847">
        <v>1</v>
      </c>
      <c r="AJ92" s="847">
        <v>2</v>
      </c>
      <c r="AK92" s="847">
        <v>0</v>
      </c>
      <c r="AL92" s="847">
        <v>7</v>
      </c>
      <c r="AM92" s="847">
        <v>0</v>
      </c>
      <c r="AN92" s="847">
        <v>0</v>
      </c>
      <c r="AO92" s="847">
        <v>0</v>
      </c>
      <c r="AP92" s="847">
        <v>0</v>
      </c>
      <c r="AQ92" s="1070">
        <v>0</v>
      </c>
      <c r="AR92" s="637">
        <v>1</v>
      </c>
      <c r="AS92" s="1642">
        <f>A92</f>
        <v>7351</v>
      </c>
      <c r="AT92" s="1643"/>
      <c r="AU92" s="1644">
        <v>4</v>
      </c>
      <c r="AV92" s="1644"/>
    </row>
    <row r="93" spans="1:48" s="93" customFormat="1" ht="21" customHeight="1">
      <c r="A93" s="1645"/>
      <c r="B93" s="1646"/>
      <c r="C93" s="1618"/>
      <c r="D93" s="1647"/>
      <c r="E93" s="1618"/>
      <c r="F93" s="1618" t="s">
        <v>3296</v>
      </c>
      <c r="G93" s="1618"/>
      <c r="H93" s="1646"/>
      <c r="I93" s="1618"/>
      <c r="J93" s="1648"/>
      <c r="K93" s="1649"/>
      <c r="L93" s="1622"/>
      <c r="M93" s="1623"/>
      <c r="N93" s="1624"/>
      <c r="O93" s="1625"/>
      <c r="P93" s="1648"/>
      <c r="Q93" s="1649"/>
      <c r="R93" s="1650"/>
      <c r="S93" s="1648"/>
      <c r="T93" s="623">
        <f>SUM(T94:T96)</f>
        <v>11</v>
      </c>
      <c r="U93" s="623">
        <f>SUM(U94:U96)</f>
        <v>470</v>
      </c>
      <c r="V93" s="623">
        <f t="shared" si="12"/>
        <v>210</v>
      </c>
      <c r="W93" s="409">
        <f t="shared" ref="W93:AR93" si="18">SUM(W94:W96)</f>
        <v>105</v>
      </c>
      <c r="X93" s="1627">
        <f t="shared" si="18"/>
        <v>105</v>
      </c>
      <c r="Y93" s="409">
        <f t="shared" si="18"/>
        <v>6</v>
      </c>
      <c r="Z93" s="1427">
        <f t="shared" si="18"/>
        <v>59</v>
      </c>
      <c r="AA93" s="1427">
        <f t="shared" si="18"/>
        <v>67</v>
      </c>
      <c r="AB93" s="1065">
        <f t="shared" si="18"/>
        <v>78</v>
      </c>
      <c r="AC93" s="393">
        <f t="shared" si="18"/>
        <v>31</v>
      </c>
      <c r="AD93" s="1717">
        <f t="shared" si="18"/>
        <v>39</v>
      </c>
      <c r="AE93" s="993">
        <v>1</v>
      </c>
      <c r="AF93" s="1065">
        <v>17</v>
      </c>
      <c r="AG93" s="993">
        <f t="shared" si="18"/>
        <v>3</v>
      </c>
      <c r="AH93" s="1427">
        <f t="shared" si="18"/>
        <v>0</v>
      </c>
      <c r="AI93" s="1427">
        <f t="shared" si="18"/>
        <v>2</v>
      </c>
      <c r="AJ93" s="1427">
        <f t="shared" si="18"/>
        <v>1</v>
      </c>
      <c r="AK93" s="1427">
        <f t="shared" si="18"/>
        <v>0</v>
      </c>
      <c r="AL93" s="1427">
        <f t="shared" si="18"/>
        <v>12</v>
      </c>
      <c r="AM93" s="1427">
        <f t="shared" si="18"/>
        <v>0</v>
      </c>
      <c r="AN93" s="1427">
        <f t="shared" si="18"/>
        <v>0</v>
      </c>
      <c r="AO93" s="1427">
        <f t="shared" si="18"/>
        <v>0</v>
      </c>
      <c r="AP93" s="1427">
        <f t="shared" si="18"/>
        <v>0</v>
      </c>
      <c r="AQ93" s="410">
        <f t="shared" si="18"/>
        <v>0</v>
      </c>
      <c r="AR93" s="1426">
        <f t="shared" si="18"/>
        <v>2</v>
      </c>
      <c r="AS93" s="1628"/>
      <c r="AT93" s="1612"/>
      <c r="AU93" s="1613"/>
      <c r="AV93" s="1613"/>
    </row>
    <row r="94" spans="1:48" s="1" customFormat="1" ht="21" customHeight="1">
      <c r="A94" s="1651">
        <v>7400</v>
      </c>
      <c r="B94" s="1652"/>
      <c r="C94" s="1653" t="s">
        <v>2258</v>
      </c>
      <c r="D94" s="1654"/>
      <c r="E94" s="1653"/>
      <c r="F94" s="1653" t="s">
        <v>1336</v>
      </c>
      <c r="G94" s="1653"/>
      <c r="H94" s="1652"/>
      <c r="I94" s="1653" t="s">
        <v>1741</v>
      </c>
      <c r="J94" s="1567"/>
      <c r="K94" s="1566"/>
      <c r="L94" s="1655" t="s">
        <v>2831</v>
      </c>
      <c r="M94" s="1656"/>
      <c r="N94" s="1657"/>
      <c r="O94" s="1658" t="s">
        <v>2833</v>
      </c>
      <c r="P94" s="1567"/>
      <c r="Q94" s="1566"/>
      <c r="R94" s="1659" t="s">
        <v>5227</v>
      </c>
      <c r="S94" s="1567"/>
      <c r="T94" s="413">
        <v>4</v>
      </c>
      <c r="U94" s="413">
        <v>240</v>
      </c>
      <c r="V94" s="413">
        <f t="shared" si="12"/>
        <v>68</v>
      </c>
      <c r="W94" s="414">
        <v>34</v>
      </c>
      <c r="X94" s="415">
        <v>34</v>
      </c>
      <c r="Y94" s="414">
        <v>3</v>
      </c>
      <c r="Z94" s="845">
        <v>18</v>
      </c>
      <c r="AA94" s="845">
        <v>23</v>
      </c>
      <c r="AB94" s="411">
        <v>24</v>
      </c>
      <c r="AC94" s="414">
        <v>8</v>
      </c>
      <c r="AD94" s="415">
        <v>12</v>
      </c>
      <c r="AE94" s="412">
        <v>0</v>
      </c>
      <c r="AF94" s="411">
        <v>6</v>
      </c>
      <c r="AG94" s="412">
        <v>1</v>
      </c>
      <c r="AH94" s="845">
        <v>0</v>
      </c>
      <c r="AI94" s="845">
        <v>0</v>
      </c>
      <c r="AJ94" s="845">
        <v>0</v>
      </c>
      <c r="AK94" s="845">
        <v>0</v>
      </c>
      <c r="AL94" s="845">
        <v>5</v>
      </c>
      <c r="AM94" s="845">
        <v>0</v>
      </c>
      <c r="AN94" s="845">
        <v>0</v>
      </c>
      <c r="AO94" s="845">
        <v>0</v>
      </c>
      <c r="AP94" s="845">
        <v>0</v>
      </c>
      <c r="AQ94" s="1064">
        <v>0</v>
      </c>
      <c r="AR94" s="624">
        <v>0</v>
      </c>
      <c r="AS94" s="1660">
        <f>A94</f>
        <v>7400</v>
      </c>
      <c r="AT94" s="1643"/>
      <c r="AU94" s="1644">
        <v>3</v>
      </c>
      <c r="AV94" s="1644"/>
    </row>
    <row r="95" spans="1:48" s="1" customFormat="1" ht="21" customHeight="1">
      <c r="A95" s="1651">
        <v>7402</v>
      </c>
      <c r="B95" s="1652"/>
      <c r="C95" s="1653" t="s">
        <v>51</v>
      </c>
      <c r="D95" s="1654"/>
      <c r="E95" s="1653"/>
      <c r="F95" s="1653" t="s">
        <v>2834</v>
      </c>
      <c r="G95" s="1653"/>
      <c r="H95" s="1652"/>
      <c r="I95" s="1653" t="s">
        <v>2835</v>
      </c>
      <c r="J95" s="1567"/>
      <c r="K95" s="1566"/>
      <c r="L95" s="1655" t="s">
        <v>2836</v>
      </c>
      <c r="M95" s="1656"/>
      <c r="N95" s="1657"/>
      <c r="O95" s="1658" t="s">
        <v>4758</v>
      </c>
      <c r="P95" s="1567"/>
      <c r="Q95" s="1566"/>
      <c r="R95" s="1659" t="s">
        <v>332</v>
      </c>
      <c r="S95" s="1567"/>
      <c r="T95" s="413">
        <v>4</v>
      </c>
      <c r="U95" s="413">
        <v>140</v>
      </c>
      <c r="V95" s="413">
        <f t="shared" si="12"/>
        <v>79</v>
      </c>
      <c r="W95" s="414">
        <v>36</v>
      </c>
      <c r="X95" s="415">
        <v>43</v>
      </c>
      <c r="Y95" s="414">
        <v>3</v>
      </c>
      <c r="Z95" s="845">
        <v>20</v>
      </c>
      <c r="AA95" s="845">
        <v>23</v>
      </c>
      <c r="AB95" s="411">
        <v>33</v>
      </c>
      <c r="AC95" s="414">
        <v>18</v>
      </c>
      <c r="AD95" s="415">
        <v>12</v>
      </c>
      <c r="AE95" s="412">
        <v>1</v>
      </c>
      <c r="AF95" s="411">
        <v>6</v>
      </c>
      <c r="AG95" s="412">
        <v>1</v>
      </c>
      <c r="AH95" s="845">
        <v>0</v>
      </c>
      <c r="AI95" s="845">
        <v>1</v>
      </c>
      <c r="AJ95" s="845">
        <v>0</v>
      </c>
      <c r="AK95" s="845">
        <v>0</v>
      </c>
      <c r="AL95" s="845">
        <v>5</v>
      </c>
      <c r="AM95" s="845">
        <v>0</v>
      </c>
      <c r="AN95" s="845">
        <v>0</v>
      </c>
      <c r="AO95" s="845">
        <v>0</v>
      </c>
      <c r="AP95" s="845">
        <v>0</v>
      </c>
      <c r="AQ95" s="1064">
        <v>0</v>
      </c>
      <c r="AR95" s="624">
        <v>2</v>
      </c>
      <c r="AS95" s="1660">
        <f>A95</f>
        <v>7402</v>
      </c>
      <c r="AT95" s="1643"/>
      <c r="AU95" s="1644">
        <v>4</v>
      </c>
      <c r="AV95" s="1644"/>
    </row>
    <row r="96" spans="1:48" s="1" customFormat="1" ht="21" customHeight="1">
      <c r="A96" s="1629">
        <v>7403</v>
      </c>
      <c r="B96" s="1630"/>
      <c r="C96" s="1631" t="s">
        <v>51</v>
      </c>
      <c r="D96" s="1632"/>
      <c r="E96" s="1631"/>
      <c r="F96" s="1631" t="s">
        <v>808</v>
      </c>
      <c r="G96" s="1631"/>
      <c r="H96" s="1630"/>
      <c r="I96" s="1631" t="s">
        <v>2839</v>
      </c>
      <c r="J96" s="1634"/>
      <c r="K96" s="1635"/>
      <c r="L96" s="1636" t="s">
        <v>2840</v>
      </c>
      <c r="M96" s="1637"/>
      <c r="N96" s="1638"/>
      <c r="O96" s="1639" t="s">
        <v>4759</v>
      </c>
      <c r="P96" s="1634"/>
      <c r="Q96" s="1635"/>
      <c r="R96" s="1640" t="s">
        <v>3023</v>
      </c>
      <c r="S96" s="1634"/>
      <c r="T96" s="640">
        <v>3</v>
      </c>
      <c r="U96" s="413">
        <v>90</v>
      </c>
      <c r="V96" s="413">
        <f t="shared" si="12"/>
        <v>63</v>
      </c>
      <c r="W96" s="414">
        <v>35</v>
      </c>
      <c r="X96" s="415">
        <v>28</v>
      </c>
      <c r="Y96" s="414">
        <v>0</v>
      </c>
      <c r="Z96" s="845">
        <v>21</v>
      </c>
      <c r="AA96" s="845">
        <v>21</v>
      </c>
      <c r="AB96" s="411">
        <v>21</v>
      </c>
      <c r="AC96" s="414">
        <v>5</v>
      </c>
      <c r="AD96" s="415">
        <v>15</v>
      </c>
      <c r="AE96" s="412">
        <v>0</v>
      </c>
      <c r="AF96" s="411">
        <v>5</v>
      </c>
      <c r="AG96" s="412">
        <v>1</v>
      </c>
      <c r="AH96" s="845">
        <v>0</v>
      </c>
      <c r="AI96" s="845">
        <v>1</v>
      </c>
      <c r="AJ96" s="845">
        <v>1</v>
      </c>
      <c r="AK96" s="845">
        <v>0</v>
      </c>
      <c r="AL96" s="845">
        <v>2</v>
      </c>
      <c r="AM96" s="845">
        <v>0</v>
      </c>
      <c r="AN96" s="845">
        <v>0</v>
      </c>
      <c r="AO96" s="845">
        <v>0</v>
      </c>
      <c r="AP96" s="845">
        <v>0</v>
      </c>
      <c r="AQ96" s="1064">
        <v>0</v>
      </c>
      <c r="AR96" s="624">
        <v>0</v>
      </c>
      <c r="AS96" s="1642">
        <f>A96</f>
        <v>7403</v>
      </c>
      <c r="AT96" s="1643"/>
      <c r="AU96" s="1644">
        <v>1</v>
      </c>
      <c r="AV96" s="1644"/>
    </row>
    <row r="97" spans="1:48" s="93" customFormat="1" ht="21" customHeight="1">
      <c r="A97" s="1645"/>
      <c r="B97" s="1646"/>
      <c r="C97" s="1618"/>
      <c r="D97" s="1647"/>
      <c r="E97" s="1618"/>
      <c r="F97" s="1618" t="s">
        <v>5985</v>
      </c>
      <c r="G97" s="1618"/>
      <c r="H97" s="1646"/>
      <c r="I97" s="1618"/>
      <c r="J97" s="1648"/>
      <c r="K97" s="1649"/>
      <c r="L97" s="1622"/>
      <c r="M97" s="1623"/>
      <c r="N97" s="1624"/>
      <c r="O97" s="1625"/>
      <c r="P97" s="1648"/>
      <c r="Q97" s="249"/>
      <c r="R97" s="246"/>
      <c r="S97" s="249"/>
      <c r="T97" s="623">
        <f>SUM(T98:T104)</f>
        <v>21</v>
      </c>
      <c r="U97" s="644">
        <f>SUM(U98:U104)</f>
        <v>660</v>
      </c>
      <c r="V97" s="644">
        <f t="shared" si="12"/>
        <v>183</v>
      </c>
      <c r="W97" s="393">
        <f t="shared" ref="W97:AR97" si="19">SUM(W98:W104)</f>
        <v>85</v>
      </c>
      <c r="X97" s="1379">
        <f t="shared" si="19"/>
        <v>98</v>
      </c>
      <c r="Y97" s="393">
        <f t="shared" si="19"/>
        <v>1</v>
      </c>
      <c r="Z97" s="1676">
        <f t="shared" si="19"/>
        <v>53</v>
      </c>
      <c r="AA97" s="1676">
        <f t="shared" si="19"/>
        <v>62</v>
      </c>
      <c r="AB97" s="647">
        <f t="shared" si="19"/>
        <v>67</v>
      </c>
      <c r="AC97" s="393">
        <f t="shared" si="19"/>
        <v>53</v>
      </c>
      <c r="AD97" s="1716">
        <f t="shared" si="19"/>
        <v>53</v>
      </c>
      <c r="AE97" s="646">
        <v>4</v>
      </c>
      <c r="AF97" s="647">
        <v>39</v>
      </c>
      <c r="AG97" s="646">
        <f t="shared" si="19"/>
        <v>5</v>
      </c>
      <c r="AH97" s="1676">
        <f t="shared" si="19"/>
        <v>5</v>
      </c>
      <c r="AI97" s="1676">
        <f t="shared" si="19"/>
        <v>1</v>
      </c>
      <c r="AJ97" s="1676">
        <f t="shared" si="19"/>
        <v>3</v>
      </c>
      <c r="AK97" s="1676">
        <f t="shared" si="19"/>
        <v>0</v>
      </c>
      <c r="AL97" s="1676">
        <f t="shared" si="19"/>
        <v>26</v>
      </c>
      <c r="AM97" s="1676">
        <f t="shared" si="19"/>
        <v>0</v>
      </c>
      <c r="AN97" s="1676">
        <f t="shared" si="19"/>
        <v>0</v>
      </c>
      <c r="AO97" s="1676">
        <f t="shared" si="19"/>
        <v>0</v>
      </c>
      <c r="AP97" s="1676">
        <f t="shared" si="19"/>
        <v>1</v>
      </c>
      <c r="AQ97" s="394">
        <f t="shared" si="19"/>
        <v>2</v>
      </c>
      <c r="AR97" s="1678">
        <f t="shared" si="19"/>
        <v>6</v>
      </c>
      <c r="AS97" s="1628"/>
      <c r="AT97" s="1612"/>
      <c r="AU97" s="1613"/>
      <c r="AV97" s="1613"/>
    </row>
    <row r="98" spans="1:48" s="1" customFormat="1" ht="20.25" customHeight="1">
      <c r="A98" s="1651">
        <v>7450</v>
      </c>
      <c r="B98" s="1652"/>
      <c r="C98" s="1653" t="s">
        <v>2258</v>
      </c>
      <c r="D98" s="1654"/>
      <c r="E98" s="1653"/>
      <c r="F98" s="1653" t="s">
        <v>2843</v>
      </c>
      <c r="G98" s="1653"/>
      <c r="H98" s="1652"/>
      <c r="I98" s="1653" t="s">
        <v>618</v>
      </c>
      <c r="J98" s="1567"/>
      <c r="K98" s="1566"/>
      <c r="L98" s="1655" t="s">
        <v>2844</v>
      </c>
      <c r="M98" s="1656"/>
      <c r="N98" s="1657"/>
      <c r="O98" s="1658" t="s">
        <v>1439</v>
      </c>
      <c r="P98" s="1567"/>
      <c r="Q98" s="1565"/>
      <c r="R98" s="1659" t="s">
        <v>864</v>
      </c>
      <c r="S98" s="1567"/>
      <c r="T98" s="413">
        <v>3</v>
      </c>
      <c r="U98" s="413">
        <v>140</v>
      </c>
      <c r="V98" s="413">
        <f t="shared" si="12"/>
        <v>18</v>
      </c>
      <c r="W98" s="414">
        <v>11</v>
      </c>
      <c r="X98" s="415">
        <v>7</v>
      </c>
      <c r="Y98" s="414">
        <v>0</v>
      </c>
      <c r="Z98" s="845">
        <v>7</v>
      </c>
      <c r="AA98" s="845">
        <v>6</v>
      </c>
      <c r="AB98" s="411">
        <v>5</v>
      </c>
      <c r="AC98" s="414">
        <v>1</v>
      </c>
      <c r="AD98" s="415">
        <v>0</v>
      </c>
      <c r="AE98" s="412">
        <v>0</v>
      </c>
      <c r="AF98" s="411">
        <v>4</v>
      </c>
      <c r="AG98" s="412">
        <v>0</v>
      </c>
      <c r="AH98" s="845">
        <v>1</v>
      </c>
      <c r="AI98" s="845">
        <v>0</v>
      </c>
      <c r="AJ98" s="845">
        <v>0</v>
      </c>
      <c r="AK98" s="845">
        <v>0</v>
      </c>
      <c r="AL98" s="845">
        <v>3</v>
      </c>
      <c r="AM98" s="845">
        <v>0</v>
      </c>
      <c r="AN98" s="845">
        <v>0</v>
      </c>
      <c r="AO98" s="845">
        <v>0</v>
      </c>
      <c r="AP98" s="845">
        <v>0</v>
      </c>
      <c r="AQ98" s="1064">
        <v>0</v>
      </c>
      <c r="AR98" s="624">
        <v>0</v>
      </c>
      <c r="AS98" s="1660">
        <f t="shared" ref="AS98:AS103" si="20">A98</f>
        <v>7450</v>
      </c>
      <c r="AT98" s="1643"/>
      <c r="AU98" s="1644">
        <v>1</v>
      </c>
      <c r="AV98" s="1644"/>
    </row>
    <row r="99" spans="1:48" s="1" customFormat="1" ht="24.75" customHeight="1">
      <c r="A99" s="1651">
        <v>7452</v>
      </c>
      <c r="B99" s="1652"/>
      <c r="C99" s="1653" t="s">
        <v>51</v>
      </c>
      <c r="D99" s="1654"/>
      <c r="E99" s="1653"/>
      <c r="F99" s="1718" t="s">
        <v>5868</v>
      </c>
      <c r="G99" s="1653"/>
      <c r="H99" s="1652"/>
      <c r="I99" s="1653" t="s">
        <v>2102</v>
      </c>
      <c r="J99" s="1567"/>
      <c r="K99" s="1566"/>
      <c r="L99" s="1655" t="s">
        <v>62</v>
      </c>
      <c r="M99" s="1656"/>
      <c r="N99" s="1657"/>
      <c r="O99" s="1658" t="s">
        <v>4760</v>
      </c>
      <c r="P99" s="1567"/>
      <c r="Q99" s="1565"/>
      <c r="R99" s="1659"/>
      <c r="S99" s="1567"/>
      <c r="T99" s="413">
        <v>0</v>
      </c>
      <c r="U99" s="413">
        <v>0</v>
      </c>
      <c r="V99" s="413">
        <f t="shared" si="12"/>
        <v>0</v>
      </c>
      <c r="W99" s="414">
        <v>0</v>
      </c>
      <c r="X99" s="415">
        <v>0</v>
      </c>
      <c r="Y99" s="414">
        <v>0</v>
      </c>
      <c r="Z99" s="845">
        <v>0</v>
      </c>
      <c r="AA99" s="845">
        <v>0</v>
      </c>
      <c r="AB99" s="411">
        <v>0</v>
      </c>
      <c r="AC99" s="414">
        <v>4</v>
      </c>
      <c r="AD99" s="415">
        <v>1</v>
      </c>
      <c r="AE99" s="412">
        <v>0</v>
      </c>
      <c r="AF99" s="411">
        <v>0</v>
      </c>
      <c r="AG99" s="412">
        <v>0</v>
      </c>
      <c r="AH99" s="845">
        <v>0</v>
      </c>
      <c r="AI99" s="845">
        <v>0</v>
      </c>
      <c r="AJ99" s="845">
        <v>0</v>
      </c>
      <c r="AK99" s="845">
        <v>0</v>
      </c>
      <c r="AL99" s="845">
        <v>0</v>
      </c>
      <c r="AM99" s="845">
        <v>0</v>
      </c>
      <c r="AN99" s="845">
        <v>0</v>
      </c>
      <c r="AO99" s="845">
        <v>0</v>
      </c>
      <c r="AP99" s="845">
        <v>0</v>
      </c>
      <c r="AQ99" s="1064">
        <v>0</v>
      </c>
      <c r="AR99" s="624">
        <v>0</v>
      </c>
      <c r="AS99" s="1660">
        <f t="shared" si="20"/>
        <v>7452</v>
      </c>
      <c r="AT99" s="1643"/>
      <c r="AU99" s="1644">
        <v>1</v>
      </c>
      <c r="AV99" s="1644"/>
    </row>
    <row r="100" spans="1:48" s="1" customFormat="1" ht="21" customHeight="1">
      <c r="A100" s="1651">
        <v>7456</v>
      </c>
      <c r="B100" s="1652"/>
      <c r="C100" s="1653" t="s">
        <v>51</v>
      </c>
      <c r="D100" s="1654"/>
      <c r="E100" s="1653"/>
      <c r="F100" s="1653" t="s">
        <v>567</v>
      </c>
      <c r="G100" s="1653"/>
      <c r="H100" s="1652"/>
      <c r="I100" s="1653" t="s">
        <v>1858</v>
      </c>
      <c r="J100" s="1567"/>
      <c r="K100" s="1566"/>
      <c r="L100" s="1655" t="s">
        <v>2847</v>
      </c>
      <c r="M100" s="1656"/>
      <c r="N100" s="1657"/>
      <c r="O100" s="1658" t="s">
        <v>4761</v>
      </c>
      <c r="P100" s="1567"/>
      <c r="Q100" s="1565"/>
      <c r="R100" s="1659" t="s">
        <v>4009</v>
      </c>
      <c r="S100" s="1567"/>
      <c r="T100" s="413">
        <v>3</v>
      </c>
      <c r="U100" s="413">
        <v>80</v>
      </c>
      <c r="V100" s="413">
        <f t="shared" si="12"/>
        <v>25</v>
      </c>
      <c r="W100" s="414">
        <v>13</v>
      </c>
      <c r="X100" s="415">
        <v>12</v>
      </c>
      <c r="Y100" s="414">
        <v>0</v>
      </c>
      <c r="Z100" s="845">
        <v>4</v>
      </c>
      <c r="AA100" s="845">
        <v>9</v>
      </c>
      <c r="AB100" s="411">
        <v>12</v>
      </c>
      <c r="AC100" s="414">
        <v>8</v>
      </c>
      <c r="AD100" s="415">
        <v>6</v>
      </c>
      <c r="AE100" s="412">
        <v>1</v>
      </c>
      <c r="AF100" s="411">
        <v>9</v>
      </c>
      <c r="AG100" s="412">
        <v>1</v>
      </c>
      <c r="AH100" s="845">
        <v>1</v>
      </c>
      <c r="AI100" s="845">
        <v>0</v>
      </c>
      <c r="AJ100" s="845">
        <v>1</v>
      </c>
      <c r="AK100" s="845">
        <v>0</v>
      </c>
      <c r="AL100" s="845">
        <v>5</v>
      </c>
      <c r="AM100" s="845">
        <v>0</v>
      </c>
      <c r="AN100" s="845">
        <v>0</v>
      </c>
      <c r="AO100" s="845">
        <v>0</v>
      </c>
      <c r="AP100" s="845">
        <v>0</v>
      </c>
      <c r="AQ100" s="1064">
        <v>2</v>
      </c>
      <c r="AR100" s="624">
        <v>0</v>
      </c>
      <c r="AS100" s="1660">
        <f t="shared" si="20"/>
        <v>7456</v>
      </c>
      <c r="AT100" s="1643"/>
      <c r="AU100" s="1644">
        <v>3</v>
      </c>
      <c r="AV100" s="1644"/>
    </row>
    <row r="101" spans="1:48" s="1" customFormat="1" ht="21" customHeight="1">
      <c r="A101" s="1651">
        <v>7453</v>
      </c>
      <c r="B101" s="1652"/>
      <c r="C101" s="1653" t="s">
        <v>51</v>
      </c>
      <c r="D101" s="1654"/>
      <c r="E101" s="1653"/>
      <c r="F101" s="1653" t="s">
        <v>2848</v>
      </c>
      <c r="G101" s="1653"/>
      <c r="H101" s="1652"/>
      <c r="I101" s="1653" t="s">
        <v>2849</v>
      </c>
      <c r="J101" s="1567"/>
      <c r="K101" s="1566"/>
      <c r="L101" s="1655" t="s">
        <v>1191</v>
      </c>
      <c r="M101" s="1656"/>
      <c r="N101" s="1657"/>
      <c r="O101" s="1658" t="s">
        <v>4762</v>
      </c>
      <c r="P101" s="1567"/>
      <c r="Q101" s="1565"/>
      <c r="R101" s="1659" t="s">
        <v>4674</v>
      </c>
      <c r="S101" s="1567"/>
      <c r="T101" s="413">
        <v>6</v>
      </c>
      <c r="U101" s="413">
        <v>140</v>
      </c>
      <c r="V101" s="413">
        <f t="shared" si="12"/>
        <v>86</v>
      </c>
      <c r="W101" s="414">
        <v>38</v>
      </c>
      <c r="X101" s="415">
        <v>48</v>
      </c>
      <c r="Y101" s="414">
        <v>0</v>
      </c>
      <c r="Z101" s="845">
        <v>25</v>
      </c>
      <c r="AA101" s="845">
        <v>31</v>
      </c>
      <c r="AB101" s="411">
        <v>30</v>
      </c>
      <c r="AC101" s="414">
        <v>25</v>
      </c>
      <c r="AD101" s="415">
        <v>25</v>
      </c>
      <c r="AE101" s="412">
        <v>1</v>
      </c>
      <c r="AF101" s="411">
        <v>11</v>
      </c>
      <c r="AG101" s="412">
        <v>1</v>
      </c>
      <c r="AH101" s="845">
        <v>1</v>
      </c>
      <c r="AI101" s="845">
        <v>0</v>
      </c>
      <c r="AJ101" s="845">
        <v>1</v>
      </c>
      <c r="AK101" s="845">
        <v>0</v>
      </c>
      <c r="AL101" s="845">
        <v>9</v>
      </c>
      <c r="AM101" s="845">
        <v>0</v>
      </c>
      <c r="AN101" s="845">
        <v>0</v>
      </c>
      <c r="AO101" s="845">
        <v>0</v>
      </c>
      <c r="AP101" s="845">
        <v>0</v>
      </c>
      <c r="AQ101" s="1064">
        <v>0</v>
      </c>
      <c r="AR101" s="624">
        <v>0</v>
      </c>
      <c r="AS101" s="1660">
        <f t="shared" si="20"/>
        <v>7453</v>
      </c>
      <c r="AT101" s="1643"/>
      <c r="AU101" s="1644">
        <v>6</v>
      </c>
      <c r="AV101" s="1644"/>
    </row>
    <row r="102" spans="1:48" s="1" customFormat="1" ht="21" customHeight="1">
      <c r="A102" s="1651">
        <v>7454</v>
      </c>
      <c r="B102" s="1652"/>
      <c r="C102" s="1653" t="s">
        <v>51</v>
      </c>
      <c r="D102" s="1654"/>
      <c r="E102" s="1653"/>
      <c r="F102" s="1653" t="s">
        <v>2853</v>
      </c>
      <c r="G102" s="1653"/>
      <c r="H102" s="1652"/>
      <c r="I102" s="1653" t="s">
        <v>2047</v>
      </c>
      <c r="J102" s="1567"/>
      <c r="K102" s="1566"/>
      <c r="L102" s="1655" t="s">
        <v>2855</v>
      </c>
      <c r="M102" s="1656"/>
      <c r="N102" s="1657"/>
      <c r="O102" s="1658" t="s">
        <v>4763</v>
      </c>
      <c r="P102" s="1567"/>
      <c r="Q102" s="1565"/>
      <c r="R102" s="1659" t="s">
        <v>4673</v>
      </c>
      <c r="S102" s="1567"/>
      <c r="T102" s="413">
        <v>3</v>
      </c>
      <c r="U102" s="413">
        <v>140</v>
      </c>
      <c r="V102" s="413">
        <f t="shared" si="12"/>
        <v>18</v>
      </c>
      <c r="W102" s="414">
        <v>6</v>
      </c>
      <c r="X102" s="415">
        <v>12</v>
      </c>
      <c r="Y102" s="414">
        <v>1</v>
      </c>
      <c r="Z102" s="845">
        <v>6</v>
      </c>
      <c r="AA102" s="845">
        <v>3</v>
      </c>
      <c r="AB102" s="411">
        <v>8</v>
      </c>
      <c r="AC102" s="414">
        <v>7</v>
      </c>
      <c r="AD102" s="415">
        <v>15</v>
      </c>
      <c r="AE102" s="412">
        <v>1</v>
      </c>
      <c r="AF102" s="411">
        <v>5</v>
      </c>
      <c r="AG102" s="412">
        <v>1</v>
      </c>
      <c r="AH102" s="845">
        <v>1</v>
      </c>
      <c r="AI102" s="845">
        <v>0</v>
      </c>
      <c r="AJ102" s="845">
        <v>1</v>
      </c>
      <c r="AK102" s="845">
        <v>0</v>
      </c>
      <c r="AL102" s="845">
        <v>2</v>
      </c>
      <c r="AM102" s="845">
        <v>0</v>
      </c>
      <c r="AN102" s="845">
        <v>0</v>
      </c>
      <c r="AO102" s="845">
        <v>0</v>
      </c>
      <c r="AP102" s="845">
        <v>1</v>
      </c>
      <c r="AQ102" s="1064">
        <v>0</v>
      </c>
      <c r="AR102" s="624">
        <v>2</v>
      </c>
      <c r="AS102" s="1660">
        <f t="shared" si="20"/>
        <v>7454</v>
      </c>
      <c r="AT102" s="1643"/>
      <c r="AU102" s="1644">
        <v>6</v>
      </c>
      <c r="AV102" s="1644"/>
    </row>
    <row r="103" spans="1:48" s="1" customFormat="1" ht="21" customHeight="1">
      <c r="A103" s="1651">
        <v>7700</v>
      </c>
      <c r="B103" s="1652"/>
      <c r="C103" s="1653" t="s">
        <v>51</v>
      </c>
      <c r="D103" s="1654"/>
      <c r="E103" s="1653"/>
      <c r="F103" s="1653" t="s">
        <v>971</v>
      </c>
      <c r="G103" s="1653"/>
      <c r="H103" s="1652"/>
      <c r="I103" s="1653" t="s">
        <v>5193</v>
      </c>
      <c r="J103" s="1567"/>
      <c r="K103" s="1566"/>
      <c r="L103" s="1655" t="s">
        <v>2858</v>
      </c>
      <c r="M103" s="1656"/>
      <c r="N103" s="1657"/>
      <c r="O103" s="1658" t="s">
        <v>4764</v>
      </c>
      <c r="P103" s="1567"/>
      <c r="Q103" s="1565"/>
      <c r="R103" s="1659" t="s">
        <v>4405</v>
      </c>
      <c r="S103" s="1567"/>
      <c r="T103" s="413">
        <v>3</v>
      </c>
      <c r="U103" s="413">
        <v>80</v>
      </c>
      <c r="V103" s="413">
        <f t="shared" si="12"/>
        <v>19</v>
      </c>
      <c r="W103" s="414">
        <v>9</v>
      </c>
      <c r="X103" s="415">
        <v>10</v>
      </c>
      <c r="Y103" s="414">
        <v>0</v>
      </c>
      <c r="Z103" s="845">
        <v>5</v>
      </c>
      <c r="AA103" s="845">
        <v>7</v>
      </c>
      <c r="AB103" s="411">
        <v>7</v>
      </c>
      <c r="AC103" s="414">
        <v>5</v>
      </c>
      <c r="AD103" s="415">
        <v>2</v>
      </c>
      <c r="AE103" s="412">
        <v>1</v>
      </c>
      <c r="AF103" s="411">
        <v>4</v>
      </c>
      <c r="AG103" s="412">
        <v>1</v>
      </c>
      <c r="AH103" s="845">
        <v>0</v>
      </c>
      <c r="AI103" s="845">
        <v>1</v>
      </c>
      <c r="AJ103" s="845">
        <v>0</v>
      </c>
      <c r="AK103" s="845">
        <v>0</v>
      </c>
      <c r="AL103" s="845">
        <v>3</v>
      </c>
      <c r="AM103" s="845">
        <v>0</v>
      </c>
      <c r="AN103" s="845">
        <v>0</v>
      </c>
      <c r="AO103" s="845">
        <v>0</v>
      </c>
      <c r="AP103" s="845">
        <v>0</v>
      </c>
      <c r="AQ103" s="1064">
        <v>0</v>
      </c>
      <c r="AR103" s="624">
        <v>2</v>
      </c>
      <c r="AS103" s="1660">
        <f t="shared" si="20"/>
        <v>7700</v>
      </c>
      <c r="AT103" s="1643"/>
      <c r="AU103" s="1644">
        <v>1</v>
      </c>
      <c r="AV103" s="1644"/>
    </row>
    <row r="104" spans="1:48" s="1" customFormat="1" ht="21" customHeight="1">
      <c r="A104" s="1651">
        <v>7708</v>
      </c>
      <c r="B104" s="1652"/>
      <c r="C104" s="1653" t="s">
        <v>51</v>
      </c>
      <c r="D104" s="1654"/>
      <c r="E104" s="1653"/>
      <c r="F104" s="1653" t="s">
        <v>2859</v>
      </c>
      <c r="G104" s="1653"/>
      <c r="H104" s="1652"/>
      <c r="I104" s="1653" t="s">
        <v>978</v>
      </c>
      <c r="J104" s="1567"/>
      <c r="K104" s="1566"/>
      <c r="L104" s="1655" t="s">
        <v>2861</v>
      </c>
      <c r="M104" s="1656"/>
      <c r="N104" s="1657"/>
      <c r="O104" s="1658" t="s">
        <v>4765</v>
      </c>
      <c r="P104" s="1567"/>
      <c r="Q104" s="1565"/>
      <c r="R104" s="1659" t="s">
        <v>5226</v>
      </c>
      <c r="S104" s="1567"/>
      <c r="T104" s="413">
        <v>3</v>
      </c>
      <c r="U104" s="413">
        <v>80</v>
      </c>
      <c r="V104" s="413">
        <f t="shared" ref="V104" si="21">W104+X104</f>
        <v>17</v>
      </c>
      <c r="W104" s="414">
        <v>8</v>
      </c>
      <c r="X104" s="415">
        <v>9</v>
      </c>
      <c r="Y104" s="414">
        <v>0</v>
      </c>
      <c r="Z104" s="845">
        <v>6</v>
      </c>
      <c r="AA104" s="845">
        <v>6</v>
      </c>
      <c r="AB104" s="411">
        <v>5</v>
      </c>
      <c r="AC104" s="414">
        <v>3</v>
      </c>
      <c r="AD104" s="415">
        <v>4</v>
      </c>
      <c r="AE104" s="412">
        <v>0</v>
      </c>
      <c r="AF104" s="411">
        <v>6</v>
      </c>
      <c r="AG104" s="412">
        <v>1</v>
      </c>
      <c r="AH104" s="845">
        <v>1</v>
      </c>
      <c r="AI104" s="845">
        <v>0</v>
      </c>
      <c r="AJ104" s="845">
        <v>0</v>
      </c>
      <c r="AK104" s="845">
        <v>0</v>
      </c>
      <c r="AL104" s="845">
        <v>4</v>
      </c>
      <c r="AM104" s="845">
        <v>0</v>
      </c>
      <c r="AN104" s="845">
        <v>0</v>
      </c>
      <c r="AO104" s="845">
        <v>0</v>
      </c>
      <c r="AP104" s="845">
        <v>0</v>
      </c>
      <c r="AQ104" s="1064">
        <v>0</v>
      </c>
      <c r="AR104" s="624">
        <v>2</v>
      </c>
      <c r="AS104" s="1660">
        <f t="shared" ref="AS104" si="22">A104</f>
        <v>7708</v>
      </c>
      <c r="AT104" s="1643"/>
      <c r="AU104" s="1644">
        <v>6</v>
      </c>
      <c r="AV104" s="1644"/>
    </row>
    <row r="105" spans="1:48" s="93" customFormat="1" ht="21" customHeight="1">
      <c r="A105" s="1664"/>
      <c r="B105" s="1665"/>
      <c r="C105" s="1666"/>
      <c r="D105" s="1667"/>
      <c r="E105" s="1666"/>
      <c r="F105" s="1666" t="s">
        <v>3297</v>
      </c>
      <c r="G105" s="1666"/>
      <c r="H105" s="1665"/>
      <c r="I105" s="1666"/>
      <c r="J105" s="1668"/>
      <c r="K105" s="1669"/>
      <c r="L105" s="1670"/>
      <c r="M105" s="1671"/>
      <c r="N105" s="1672"/>
      <c r="O105" s="1673"/>
      <c r="P105" s="1668"/>
      <c r="Q105" s="1669"/>
      <c r="R105" s="1715"/>
      <c r="S105" s="1668"/>
      <c r="T105" s="644">
        <f>T106</f>
        <v>4</v>
      </c>
      <c r="U105" s="644">
        <f>U106</f>
        <v>60</v>
      </c>
      <c r="V105" s="644">
        <f t="shared" si="12"/>
        <v>47</v>
      </c>
      <c r="W105" s="393">
        <f t="shared" ref="W105:AR105" si="23">W106</f>
        <v>26</v>
      </c>
      <c r="X105" s="1379">
        <f t="shared" si="23"/>
        <v>21</v>
      </c>
      <c r="Y105" s="393">
        <f t="shared" si="23"/>
        <v>1</v>
      </c>
      <c r="Z105" s="1676">
        <f t="shared" si="23"/>
        <v>17</v>
      </c>
      <c r="AA105" s="1676">
        <f t="shared" si="23"/>
        <v>17</v>
      </c>
      <c r="AB105" s="647">
        <f t="shared" si="23"/>
        <v>12</v>
      </c>
      <c r="AC105" s="393">
        <f t="shared" si="23"/>
        <v>11</v>
      </c>
      <c r="AD105" s="1716">
        <f t="shared" si="23"/>
        <v>13</v>
      </c>
      <c r="AE105" s="646">
        <v>1</v>
      </c>
      <c r="AF105" s="647">
        <v>9</v>
      </c>
      <c r="AG105" s="646">
        <f t="shared" si="23"/>
        <v>1</v>
      </c>
      <c r="AH105" s="1676">
        <f t="shared" si="23"/>
        <v>1</v>
      </c>
      <c r="AI105" s="1676">
        <f t="shared" si="23"/>
        <v>0</v>
      </c>
      <c r="AJ105" s="1676">
        <f t="shared" si="23"/>
        <v>1</v>
      </c>
      <c r="AK105" s="1676">
        <f t="shared" si="23"/>
        <v>0</v>
      </c>
      <c r="AL105" s="1676">
        <f t="shared" si="23"/>
        <v>7</v>
      </c>
      <c r="AM105" s="1676">
        <f t="shared" si="23"/>
        <v>0</v>
      </c>
      <c r="AN105" s="1676">
        <f t="shared" si="23"/>
        <v>0</v>
      </c>
      <c r="AO105" s="1676">
        <f t="shared" si="23"/>
        <v>0</v>
      </c>
      <c r="AP105" s="1676">
        <f t="shared" si="23"/>
        <v>0</v>
      </c>
      <c r="AQ105" s="394">
        <f t="shared" si="23"/>
        <v>0</v>
      </c>
      <c r="AR105" s="1678">
        <f t="shared" si="23"/>
        <v>0</v>
      </c>
      <c r="AS105" s="1679"/>
      <c r="AT105" s="1612"/>
      <c r="AU105" s="1613"/>
      <c r="AV105" s="1613"/>
    </row>
    <row r="106" spans="1:48" s="1" customFormat="1" ht="21" customHeight="1">
      <c r="A106" s="1629">
        <v>7535</v>
      </c>
      <c r="B106" s="1630"/>
      <c r="C106" s="1631" t="s">
        <v>2926</v>
      </c>
      <c r="D106" s="1632"/>
      <c r="E106" s="1631"/>
      <c r="F106" s="1631" t="s">
        <v>2865</v>
      </c>
      <c r="G106" s="1631"/>
      <c r="H106" s="1630"/>
      <c r="I106" s="1631" t="s">
        <v>4611</v>
      </c>
      <c r="J106" s="1634"/>
      <c r="K106" s="1635"/>
      <c r="L106" s="1636" t="s">
        <v>4610</v>
      </c>
      <c r="M106" s="1637"/>
      <c r="N106" s="1638"/>
      <c r="O106" s="1639" t="s">
        <v>4176</v>
      </c>
      <c r="P106" s="1634"/>
      <c r="Q106" s="1635"/>
      <c r="R106" s="1640" t="s">
        <v>4675</v>
      </c>
      <c r="S106" s="1634"/>
      <c r="T106" s="640">
        <v>4</v>
      </c>
      <c r="U106" s="640">
        <v>60</v>
      </c>
      <c r="V106" s="640">
        <f t="shared" si="12"/>
        <v>47</v>
      </c>
      <c r="W106" s="641">
        <v>26</v>
      </c>
      <c r="X106" s="642">
        <v>21</v>
      </c>
      <c r="Y106" s="641">
        <v>1</v>
      </c>
      <c r="Z106" s="847">
        <v>17</v>
      </c>
      <c r="AA106" s="847">
        <v>17</v>
      </c>
      <c r="AB106" s="639">
        <v>12</v>
      </c>
      <c r="AC106" s="641">
        <v>11</v>
      </c>
      <c r="AD106" s="642">
        <v>13</v>
      </c>
      <c r="AE106" s="638">
        <v>1</v>
      </c>
      <c r="AF106" s="639">
        <v>9</v>
      </c>
      <c r="AG106" s="638">
        <v>1</v>
      </c>
      <c r="AH106" s="847">
        <v>1</v>
      </c>
      <c r="AI106" s="847">
        <v>0</v>
      </c>
      <c r="AJ106" s="847">
        <v>1</v>
      </c>
      <c r="AK106" s="847">
        <v>0</v>
      </c>
      <c r="AL106" s="847">
        <v>7</v>
      </c>
      <c r="AM106" s="847">
        <v>0</v>
      </c>
      <c r="AN106" s="847">
        <v>0</v>
      </c>
      <c r="AO106" s="847">
        <v>0</v>
      </c>
      <c r="AP106" s="847">
        <v>0</v>
      </c>
      <c r="AQ106" s="1070">
        <v>0</v>
      </c>
      <c r="AR106" s="637">
        <v>0</v>
      </c>
      <c r="AS106" s="1642">
        <f>A106</f>
        <v>7535</v>
      </c>
      <c r="AT106" s="1643"/>
      <c r="AU106" s="1644">
        <v>4</v>
      </c>
      <c r="AV106" s="1644"/>
    </row>
    <row r="107" spans="1:48" s="93" customFormat="1" ht="21" hidden="1" customHeight="1">
      <c r="A107" s="1664"/>
      <c r="B107" s="1665"/>
      <c r="C107" s="1666"/>
      <c r="D107" s="1667"/>
      <c r="E107" s="1666"/>
      <c r="F107" s="1666" t="s">
        <v>2868</v>
      </c>
      <c r="G107" s="1666"/>
      <c r="H107" s="1665"/>
      <c r="I107" s="1666"/>
      <c r="J107" s="1668"/>
      <c r="K107" s="1669"/>
      <c r="L107" s="1670"/>
      <c r="M107" s="1671"/>
      <c r="N107" s="1672"/>
      <c r="O107" s="1673"/>
      <c r="P107" s="1668"/>
      <c r="Q107" s="1669"/>
      <c r="R107" s="1715"/>
      <c r="S107" s="1668"/>
      <c r="T107" s="644">
        <f>T108</f>
        <v>0</v>
      </c>
      <c r="U107" s="644">
        <f>U108</f>
        <v>0</v>
      </c>
      <c r="V107" s="644">
        <f t="shared" si="12"/>
        <v>0</v>
      </c>
      <c r="W107" s="393">
        <f t="shared" ref="W107:AR107" si="24">W108</f>
        <v>0</v>
      </c>
      <c r="X107" s="1379">
        <f t="shared" si="24"/>
        <v>0</v>
      </c>
      <c r="Y107" s="393">
        <f t="shared" si="24"/>
        <v>0</v>
      </c>
      <c r="Z107" s="1676">
        <f t="shared" si="24"/>
        <v>0</v>
      </c>
      <c r="AA107" s="1676">
        <f t="shared" si="24"/>
        <v>0</v>
      </c>
      <c r="AB107" s="647">
        <f t="shared" si="24"/>
        <v>0</v>
      </c>
      <c r="AC107" s="393">
        <f t="shared" si="24"/>
        <v>0</v>
      </c>
      <c r="AD107" s="1716">
        <f t="shared" si="24"/>
        <v>0</v>
      </c>
      <c r="AE107" s="646">
        <v>0</v>
      </c>
      <c r="AF107" s="647">
        <v>0</v>
      </c>
      <c r="AG107" s="646">
        <f t="shared" si="24"/>
        <v>0</v>
      </c>
      <c r="AH107" s="1676">
        <f t="shared" si="24"/>
        <v>0</v>
      </c>
      <c r="AI107" s="1676">
        <f t="shared" si="24"/>
        <v>0</v>
      </c>
      <c r="AJ107" s="1676">
        <f t="shared" si="24"/>
        <v>0</v>
      </c>
      <c r="AK107" s="1676">
        <f t="shared" si="24"/>
        <v>0</v>
      </c>
      <c r="AL107" s="1676">
        <f t="shared" si="24"/>
        <v>0</v>
      </c>
      <c r="AM107" s="1676">
        <f t="shared" si="24"/>
        <v>0</v>
      </c>
      <c r="AN107" s="1676">
        <f t="shared" si="24"/>
        <v>0</v>
      </c>
      <c r="AO107" s="1676">
        <f t="shared" si="24"/>
        <v>0</v>
      </c>
      <c r="AP107" s="1676">
        <f t="shared" si="24"/>
        <v>0</v>
      </c>
      <c r="AQ107" s="394">
        <f t="shared" si="24"/>
        <v>0</v>
      </c>
      <c r="AR107" s="1678">
        <f t="shared" si="24"/>
        <v>0</v>
      </c>
      <c r="AS107" s="1679"/>
      <c r="AT107" s="1612"/>
      <c r="AU107" s="1613"/>
      <c r="AV107" s="1613"/>
    </row>
    <row r="108" spans="1:48" s="1" customFormat="1" ht="21" hidden="1" customHeight="1">
      <c r="A108" s="1629">
        <v>7562</v>
      </c>
      <c r="B108" s="1630"/>
      <c r="C108" s="1631" t="s">
        <v>2258</v>
      </c>
      <c r="D108" s="1632"/>
      <c r="E108" s="1631"/>
      <c r="F108" s="1631" t="s">
        <v>5800</v>
      </c>
      <c r="G108" s="1631"/>
      <c r="H108" s="1630"/>
      <c r="I108" s="1631" t="s">
        <v>2074</v>
      </c>
      <c r="J108" s="1634"/>
      <c r="K108" s="1635"/>
      <c r="L108" s="1636" t="s">
        <v>2870</v>
      </c>
      <c r="M108" s="1637"/>
      <c r="N108" s="1638"/>
      <c r="O108" s="1639" t="s">
        <v>2856</v>
      </c>
      <c r="P108" s="1634"/>
      <c r="Q108" s="1635"/>
      <c r="R108" s="1640"/>
      <c r="S108" s="1634"/>
      <c r="T108" s="640">
        <v>0</v>
      </c>
      <c r="U108" s="640">
        <v>0</v>
      </c>
      <c r="V108" s="640">
        <f t="shared" si="12"/>
        <v>0</v>
      </c>
      <c r="W108" s="641">
        <v>0</v>
      </c>
      <c r="X108" s="642">
        <v>0</v>
      </c>
      <c r="Y108" s="641">
        <v>0</v>
      </c>
      <c r="Z108" s="847">
        <v>0</v>
      </c>
      <c r="AA108" s="847">
        <v>0</v>
      </c>
      <c r="AB108" s="639">
        <v>0</v>
      </c>
      <c r="AC108" s="641">
        <v>0</v>
      </c>
      <c r="AD108" s="642">
        <v>0</v>
      </c>
      <c r="AE108" s="638">
        <v>0</v>
      </c>
      <c r="AF108" s="639">
        <v>0</v>
      </c>
      <c r="AG108" s="638">
        <v>0</v>
      </c>
      <c r="AH108" s="847">
        <v>0</v>
      </c>
      <c r="AI108" s="847">
        <v>0</v>
      </c>
      <c r="AJ108" s="847">
        <v>0</v>
      </c>
      <c r="AK108" s="847">
        <v>0</v>
      </c>
      <c r="AL108" s="847">
        <v>0</v>
      </c>
      <c r="AM108" s="847">
        <v>0</v>
      </c>
      <c r="AN108" s="847">
        <v>0</v>
      </c>
      <c r="AO108" s="847">
        <v>0</v>
      </c>
      <c r="AP108" s="847">
        <v>0</v>
      </c>
      <c r="AQ108" s="1070">
        <v>0</v>
      </c>
      <c r="AR108" s="637">
        <v>0</v>
      </c>
      <c r="AS108" s="1642">
        <f>A108</f>
        <v>7562</v>
      </c>
      <c r="AT108" s="1643"/>
      <c r="AU108" s="1644">
        <v>2</v>
      </c>
      <c r="AV108" s="1644"/>
    </row>
    <row r="109" spans="1:48" s="93" customFormat="1" ht="21" customHeight="1">
      <c r="A109" s="1645"/>
      <c r="B109" s="1646"/>
      <c r="C109" s="1618"/>
      <c r="D109" s="1647"/>
      <c r="E109" s="1618"/>
      <c r="F109" s="1618" t="s">
        <v>4279</v>
      </c>
      <c r="G109" s="1618"/>
      <c r="H109" s="1646"/>
      <c r="I109" s="1618"/>
      <c r="J109" s="1648"/>
      <c r="K109" s="1649"/>
      <c r="L109" s="1622"/>
      <c r="M109" s="1623"/>
      <c r="N109" s="1624"/>
      <c r="O109" s="1625"/>
      <c r="P109" s="1648"/>
      <c r="Q109" s="1649"/>
      <c r="R109" s="1650"/>
      <c r="S109" s="1648"/>
      <c r="T109" s="623">
        <f>T110</f>
        <v>3</v>
      </c>
      <c r="U109" s="623">
        <f>U110</f>
        <v>80</v>
      </c>
      <c r="V109" s="623">
        <f t="shared" si="12"/>
        <v>6</v>
      </c>
      <c r="W109" s="409">
        <f t="shared" ref="W109:AR109" si="25">W110</f>
        <v>4</v>
      </c>
      <c r="X109" s="1627">
        <f t="shared" si="25"/>
        <v>2</v>
      </c>
      <c r="Y109" s="409">
        <f t="shared" si="25"/>
        <v>0</v>
      </c>
      <c r="Z109" s="1427">
        <f t="shared" si="25"/>
        <v>1</v>
      </c>
      <c r="AA109" s="1427">
        <f t="shared" si="25"/>
        <v>1</v>
      </c>
      <c r="AB109" s="1065">
        <f t="shared" si="25"/>
        <v>4</v>
      </c>
      <c r="AC109" s="409">
        <f t="shared" si="25"/>
        <v>2</v>
      </c>
      <c r="AD109" s="1717">
        <f t="shared" si="25"/>
        <v>1</v>
      </c>
      <c r="AE109" s="993">
        <v>0</v>
      </c>
      <c r="AF109" s="1065">
        <v>4</v>
      </c>
      <c r="AG109" s="993">
        <f t="shared" si="25"/>
        <v>1</v>
      </c>
      <c r="AH109" s="1427">
        <f t="shared" si="25"/>
        <v>0</v>
      </c>
      <c r="AI109" s="1427">
        <f t="shared" si="25"/>
        <v>1</v>
      </c>
      <c r="AJ109" s="1427">
        <f t="shared" si="25"/>
        <v>0</v>
      </c>
      <c r="AK109" s="1427">
        <f t="shared" si="25"/>
        <v>0</v>
      </c>
      <c r="AL109" s="1427">
        <f t="shared" si="25"/>
        <v>1</v>
      </c>
      <c r="AM109" s="1427">
        <f t="shared" si="25"/>
        <v>0</v>
      </c>
      <c r="AN109" s="1427">
        <f t="shared" si="25"/>
        <v>0</v>
      </c>
      <c r="AO109" s="1427">
        <f t="shared" si="25"/>
        <v>0</v>
      </c>
      <c r="AP109" s="1427">
        <f t="shared" si="25"/>
        <v>0</v>
      </c>
      <c r="AQ109" s="410">
        <f t="shared" si="25"/>
        <v>1</v>
      </c>
      <c r="AR109" s="1426">
        <f t="shared" si="25"/>
        <v>0</v>
      </c>
      <c r="AS109" s="1628"/>
      <c r="AT109" s="1612"/>
      <c r="AU109" s="1613"/>
      <c r="AV109" s="1613"/>
    </row>
    <row r="110" spans="1:48" s="1" customFormat="1" ht="21" customHeight="1">
      <c r="A110" s="1629">
        <v>7504</v>
      </c>
      <c r="B110" s="1630"/>
      <c r="C110" s="1631" t="s">
        <v>2258</v>
      </c>
      <c r="D110" s="1632"/>
      <c r="E110" s="1631"/>
      <c r="F110" s="1631" t="s">
        <v>2871</v>
      </c>
      <c r="G110" s="1631"/>
      <c r="H110" s="1630"/>
      <c r="I110" s="1631" t="s">
        <v>2577</v>
      </c>
      <c r="J110" s="1634"/>
      <c r="K110" s="1635"/>
      <c r="L110" s="1636" t="s">
        <v>2342</v>
      </c>
      <c r="M110" s="1637"/>
      <c r="N110" s="1638"/>
      <c r="O110" s="1639" t="s">
        <v>2872</v>
      </c>
      <c r="P110" s="1634"/>
      <c r="Q110" s="1635"/>
      <c r="R110" s="1640" t="s">
        <v>2027</v>
      </c>
      <c r="S110" s="1634"/>
      <c r="T110" s="640">
        <v>3</v>
      </c>
      <c r="U110" s="640">
        <v>80</v>
      </c>
      <c r="V110" s="640">
        <f t="shared" si="12"/>
        <v>6</v>
      </c>
      <c r="W110" s="641">
        <v>4</v>
      </c>
      <c r="X110" s="642">
        <v>2</v>
      </c>
      <c r="Y110" s="641">
        <v>0</v>
      </c>
      <c r="Z110" s="847">
        <v>1</v>
      </c>
      <c r="AA110" s="847">
        <v>1</v>
      </c>
      <c r="AB110" s="639">
        <v>4</v>
      </c>
      <c r="AC110" s="641">
        <v>2</v>
      </c>
      <c r="AD110" s="642">
        <v>1</v>
      </c>
      <c r="AE110" s="638">
        <v>0</v>
      </c>
      <c r="AF110" s="639">
        <v>4</v>
      </c>
      <c r="AG110" s="638">
        <v>1</v>
      </c>
      <c r="AH110" s="847">
        <v>0</v>
      </c>
      <c r="AI110" s="847">
        <v>1</v>
      </c>
      <c r="AJ110" s="847">
        <v>0</v>
      </c>
      <c r="AK110" s="847">
        <v>0</v>
      </c>
      <c r="AL110" s="847">
        <v>1</v>
      </c>
      <c r="AM110" s="847">
        <v>0</v>
      </c>
      <c r="AN110" s="847">
        <v>0</v>
      </c>
      <c r="AO110" s="847">
        <v>0</v>
      </c>
      <c r="AP110" s="847">
        <v>0</v>
      </c>
      <c r="AQ110" s="1070">
        <v>1</v>
      </c>
      <c r="AR110" s="637">
        <v>0</v>
      </c>
      <c r="AS110" s="1642">
        <f>A110</f>
        <v>7504</v>
      </c>
      <c r="AT110" s="1643"/>
      <c r="AU110" s="1644">
        <v>0</v>
      </c>
      <c r="AV110" s="1644"/>
    </row>
    <row r="111" spans="1:48" s="93" customFormat="1" ht="21" customHeight="1">
      <c r="A111" s="1645"/>
      <c r="B111" s="1646"/>
      <c r="C111" s="1618"/>
      <c r="D111" s="1647"/>
      <c r="E111" s="1618"/>
      <c r="F111" s="1618" t="s">
        <v>3635</v>
      </c>
      <c r="G111" s="1618"/>
      <c r="H111" s="1646"/>
      <c r="I111" s="1618"/>
      <c r="J111" s="1648"/>
      <c r="K111" s="1649"/>
      <c r="L111" s="1622"/>
      <c r="M111" s="1623"/>
      <c r="N111" s="1624"/>
      <c r="O111" s="1625"/>
      <c r="P111" s="1648"/>
      <c r="Q111" s="1649"/>
      <c r="R111" s="1650"/>
      <c r="S111" s="1648"/>
      <c r="T111" s="623">
        <f>T112</f>
        <v>3</v>
      </c>
      <c r="U111" s="623">
        <f>U112</f>
        <v>30</v>
      </c>
      <c r="V111" s="623">
        <f t="shared" si="12"/>
        <v>21</v>
      </c>
      <c r="W111" s="409">
        <f t="shared" ref="W111:AR111" si="26">W112</f>
        <v>12</v>
      </c>
      <c r="X111" s="1627">
        <f t="shared" si="26"/>
        <v>9</v>
      </c>
      <c r="Y111" s="409">
        <f t="shared" si="26"/>
        <v>0</v>
      </c>
      <c r="Z111" s="1427">
        <f t="shared" si="26"/>
        <v>7</v>
      </c>
      <c r="AA111" s="1427">
        <f t="shared" si="26"/>
        <v>5</v>
      </c>
      <c r="AB111" s="1065">
        <f t="shared" si="26"/>
        <v>9</v>
      </c>
      <c r="AC111" s="409">
        <f t="shared" si="26"/>
        <v>3</v>
      </c>
      <c r="AD111" s="1717">
        <f t="shared" si="26"/>
        <v>2</v>
      </c>
      <c r="AE111" s="993">
        <v>0</v>
      </c>
      <c r="AF111" s="1065">
        <v>5</v>
      </c>
      <c r="AG111" s="993">
        <f t="shared" si="26"/>
        <v>1</v>
      </c>
      <c r="AH111" s="1427">
        <f t="shared" si="26"/>
        <v>0</v>
      </c>
      <c r="AI111" s="1427">
        <f t="shared" si="26"/>
        <v>1</v>
      </c>
      <c r="AJ111" s="1427">
        <f t="shared" si="26"/>
        <v>1</v>
      </c>
      <c r="AK111" s="1427">
        <f t="shared" si="26"/>
        <v>1</v>
      </c>
      <c r="AL111" s="1427">
        <f t="shared" si="26"/>
        <v>1</v>
      </c>
      <c r="AM111" s="1427">
        <f t="shared" si="26"/>
        <v>0</v>
      </c>
      <c r="AN111" s="1427">
        <f t="shared" si="26"/>
        <v>0</v>
      </c>
      <c r="AO111" s="1427">
        <f t="shared" si="26"/>
        <v>0</v>
      </c>
      <c r="AP111" s="1427">
        <f t="shared" si="26"/>
        <v>0</v>
      </c>
      <c r="AQ111" s="410">
        <f t="shared" si="26"/>
        <v>0</v>
      </c>
      <c r="AR111" s="1426">
        <f t="shared" si="26"/>
        <v>1</v>
      </c>
      <c r="AS111" s="1628"/>
      <c r="AT111" s="1612"/>
      <c r="AU111" s="1613"/>
      <c r="AV111" s="1613"/>
    </row>
    <row r="112" spans="1:48" s="1" customFormat="1" ht="21" customHeight="1">
      <c r="A112" s="1683">
        <v>7560</v>
      </c>
      <c r="B112" s="1684"/>
      <c r="C112" s="1685" t="s">
        <v>2258</v>
      </c>
      <c r="D112" s="1686"/>
      <c r="E112" s="1685"/>
      <c r="F112" s="1685" t="s">
        <v>2875</v>
      </c>
      <c r="G112" s="1685"/>
      <c r="H112" s="1684"/>
      <c r="I112" s="1685" t="s">
        <v>2205</v>
      </c>
      <c r="J112" s="1688"/>
      <c r="K112" s="1689"/>
      <c r="L112" s="1690" t="s">
        <v>1028</v>
      </c>
      <c r="M112" s="1691"/>
      <c r="N112" s="1692"/>
      <c r="O112" s="1693" t="s">
        <v>2208</v>
      </c>
      <c r="P112" s="1688"/>
      <c r="Q112" s="1689"/>
      <c r="R112" s="1694" t="s">
        <v>5792</v>
      </c>
      <c r="S112" s="1688"/>
      <c r="T112" s="682">
        <v>3</v>
      </c>
      <c r="U112" s="682">
        <v>30</v>
      </c>
      <c r="V112" s="682">
        <f t="shared" si="12"/>
        <v>21</v>
      </c>
      <c r="W112" s="507">
        <v>12</v>
      </c>
      <c r="X112" s="509">
        <v>9</v>
      </c>
      <c r="Y112" s="507">
        <v>0</v>
      </c>
      <c r="Z112" s="862">
        <v>7</v>
      </c>
      <c r="AA112" s="862">
        <v>5</v>
      </c>
      <c r="AB112" s="681">
        <v>9</v>
      </c>
      <c r="AC112" s="507">
        <v>3</v>
      </c>
      <c r="AD112" s="509">
        <v>2</v>
      </c>
      <c r="AE112" s="506">
        <v>0</v>
      </c>
      <c r="AF112" s="681">
        <v>5</v>
      </c>
      <c r="AG112" s="506">
        <v>1</v>
      </c>
      <c r="AH112" s="862">
        <v>0</v>
      </c>
      <c r="AI112" s="862">
        <v>1</v>
      </c>
      <c r="AJ112" s="862">
        <v>1</v>
      </c>
      <c r="AK112" s="862">
        <v>1</v>
      </c>
      <c r="AL112" s="862">
        <v>1</v>
      </c>
      <c r="AM112" s="862">
        <v>0</v>
      </c>
      <c r="AN112" s="862">
        <v>0</v>
      </c>
      <c r="AO112" s="862">
        <v>0</v>
      </c>
      <c r="AP112" s="862">
        <v>0</v>
      </c>
      <c r="AQ112" s="1073">
        <v>0</v>
      </c>
      <c r="AR112" s="766">
        <v>1</v>
      </c>
      <c r="AS112" s="1695">
        <f>A112</f>
        <v>7560</v>
      </c>
      <c r="AT112" s="1643"/>
      <c r="AU112" s="1644">
        <v>1</v>
      </c>
      <c r="AV112" s="1644"/>
    </row>
    <row r="113" spans="1:48" s="88" customFormat="1" ht="14.25" customHeight="1">
      <c r="A113" s="4511"/>
      <c r="B113" s="4511"/>
      <c r="C113" s="4511"/>
      <c r="D113" s="4511"/>
      <c r="E113" s="4511"/>
      <c r="F113" s="4505"/>
      <c r="G113" s="717"/>
      <c r="H113" s="717"/>
      <c r="I113" s="1707"/>
      <c r="J113" s="1708"/>
      <c r="K113" s="1708"/>
      <c r="L113" s="1709"/>
      <c r="M113" s="1569"/>
      <c r="N113" s="1569"/>
      <c r="O113" s="1658"/>
      <c r="P113" s="1643"/>
      <c r="Q113" s="1643"/>
      <c r="R113" s="1659"/>
      <c r="S113" s="1566"/>
      <c r="T113" s="717"/>
      <c r="U113" s="1569"/>
      <c r="V113" s="1569"/>
      <c r="W113" s="1569"/>
      <c r="X113" s="1569"/>
      <c r="Y113" s="1569"/>
      <c r="Z113" s="1569"/>
      <c r="AA113" s="1569"/>
      <c r="AB113" s="1569"/>
      <c r="AC113" s="1569"/>
      <c r="AD113" s="1569"/>
      <c r="AE113" s="1569"/>
      <c r="AF113" s="1569"/>
      <c r="AG113" s="1569"/>
      <c r="AH113" s="1569"/>
      <c r="AI113" s="1569"/>
      <c r="AJ113" s="1569"/>
      <c r="AK113" s="1569"/>
      <c r="AL113" s="1569"/>
      <c r="AM113" s="1569"/>
      <c r="AN113" s="1569"/>
      <c r="AO113" s="1569"/>
      <c r="AP113" s="1569"/>
      <c r="AQ113" s="1569"/>
      <c r="AR113" s="1569"/>
      <c r="AS113" s="1705"/>
      <c r="AT113" s="1705"/>
      <c r="AU113" s="1706"/>
      <c r="AV113" s="1706"/>
    </row>
    <row r="114" spans="1:48" s="88" customFormat="1" ht="9.9499999999999993" customHeight="1">
      <c r="A114" s="248"/>
      <c r="B114" s="248"/>
      <c r="C114" s="248"/>
      <c r="D114" s="248"/>
      <c r="E114" s="248"/>
      <c r="F114" s="848"/>
      <c r="G114" s="717"/>
      <c r="H114" s="717"/>
      <c r="I114" s="1707"/>
      <c r="J114" s="1708"/>
      <c r="K114" s="1708"/>
      <c r="L114" s="1709"/>
      <c r="M114" s="1569"/>
      <c r="N114" s="1569"/>
      <c r="O114" s="1658"/>
      <c r="P114" s="1643"/>
      <c r="Q114" s="1643"/>
      <c r="R114" s="1659"/>
      <c r="S114" s="1566"/>
      <c r="T114" s="717"/>
      <c r="U114" s="1569"/>
      <c r="V114" s="1569"/>
      <c r="W114" s="1569"/>
      <c r="X114" s="1569"/>
      <c r="Y114" s="1569"/>
      <c r="Z114" s="1569"/>
      <c r="AA114" s="1569"/>
      <c r="AB114" s="1569"/>
      <c r="AC114" s="1569"/>
      <c r="AD114" s="1569"/>
      <c r="AE114" s="1569"/>
      <c r="AF114" s="1569"/>
      <c r="AG114" s="1569"/>
      <c r="AH114" s="1569"/>
      <c r="AI114" s="1569"/>
      <c r="AJ114" s="1569"/>
      <c r="AK114" s="1569"/>
      <c r="AL114" s="1569"/>
      <c r="AM114" s="1569"/>
      <c r="AN114" s="1569"/>
      <c r="AO114" s="1569"/>
      <c r="AP114" s="1569"/>
      <c r="AQ114" s="1569"/>
      <c r="AR114" s="1569"/>
      <c r="AS114" s="1705"/>
      <c r="AT114" s="1705"/>
      <c r="AU114" s="1706"/>
      <c r="AV114" s="1706"/>
    </row>
    <row r="115" spans="1:48" s="91" customFormat="1" ht="27" customHeight="1">
      <c r="A115" s="4504"/>
      <c r="B115" s="4504"/>
      <c r="C115" s="4505"/>
      <c r="D115" s="4505"/>
      <c r="E115" s="4505"/>
      <c r="F115" s="4505"/>
      <c r="G115" s="717"/>
      <c r="H115" s="717"/>
      <c r="I115" s="1707"/>
      <c r="J115" s="1708"/>
      <c r="K115" s="1708"/>
      <c r="L115" s="1709"/>
      <c r="M115" s="1569"/>
      <c r="N115" s="1569"/>
      <c r="O115" s="1658"/>
      <c r="P115" s="1643"/>
      <c r="Q115" s="1643"/>
      <c r="R115" s="1659"/>
      <c r="S115" s="1566"/>
      <c r="T115" s="717"/>
      <c r="U115" s="1569"/>
      <c r="V115" s="1569"/>
      <c r="W115" s="1569"/>
      <c r="X115" s="1569"/>
      <c r="Y115" s="1569"/>
      <c r="Z115" s="1569"/>
      <c r="AA115" s="1569"/>
      <c r="AB115" s="1569"/>
      <c r="AC115" s="1569"/>
      <c r="AD115" s="1569"/>
      <c r="AE115" s="1569"/>
      <c r="AF115" s="1569"/>
      <c r="AG115" s="1710"/>
      <c r="AH115" s="1710"/>
      <c r="AI115" s="1569"/>
      <c r="AJ115" s="1569"/>
      <c r="AK115" s="1569"/>
      <c r="AL115" s="1569"/>
      <c r="AM115" s="1569"/>
      <c r="AN115" s="1569"/>
      <c r="AO115" s="1569"/>
      <c r="AP115" s="1569"/>
      <c r="AQ115" s="1569"/>
      <c r="AR115" s="1569"/>
      <c r="AS115" s="1569"/>
      <c r="AT115" s="1569"/>
      <c r="AU115" s="1564"/>
      <c r="AV115" s="1564"/>
    </row>
    <row r="116" spans="1:48" s="91" customFormat="1" ht="4.5" customHeight="1">
      <c r="A116" s="1546"/>
      <c r="B116" s="1547"/>
      <c r="C116" s="756"/>
      <c r="D116" s="1548"/>
      <c r="E116" s="756"/>
      <c r="F116" s="1549"/>
      <c r="G116" s="756"/>
      <c r="H116" s="4453" t="s">
        <v>3075</v>
      </c>
      <c r="I116" s="4454"/>
      <c r="J116" s="4455"/>
      <c r="K116" s="1550"/>
      <c r="L116" s="1551"/>
      <c r="M116" s="1552"/>
      <c r="N116" s="1553"/>
      <c r="O116" s="1554"/>
      <c r="P116" s="1555"/>
      <c r="Q116" s="1556"/>
      <c r="R116" s="1557"/>
      <c r="S116" s="1558"/>
      <c r="T116" s="1559"/>
      <c r="U116" s="4462" t="s">
        <v>5981</v>
      </c>
      <c r="V116" s="4465" t="s">
        <v>21</v>
      </c>
      <c r="W116" s="4466"/>
      <c r="X116" s="4466"/>
      <c r="Y116" s="4466"/>
      <c r="Z116" s="4466"/>
      <c r="AA116" s="4466"/>
      <c r="AB116" s="4467"/>
      <c r="AC116" s="1560"/>
      <c r="AD116" s="1561"/>
      <c r="AE116" s="4465" t="s">
        <v>2915</v>
      </c>
      <c r="AF116" s="4471"/>
      <c r="AG116" s="4471"/>
      <c r="AH116" s="4471"/>
      <c r="AI116" s="4471"/>
      <c r="AJ116" s="4471"/>
      <c r="AK116" s="4471"/>
      <c r="AL116" s="4471"/>
      <c r="AM116" s="4471"/>
      <c r="AN116" s="4471"/>
      <c r="AO116" s="4471"/>
      <c r="AP116" s="4471"/>
      <c r="AQ116" s="4471"/>
      <c r="AR116" s="4471"/>
      <c r="AS116" s="1562"/>
      <c r="AT116" s="1563"/>
      <c r="AU116" s="1564"/>
      <c r="AV116" s="1564"/>
    </row>
    <row r="117" spans="1:48" s="86" customFormat="1" ht="21.75" customHeight="1">
      <c r="A117" s="4474" t="s">
        <v>1521</v>
      </c>
      <c r="B117" s="1565"/>
      <c r="C117" s="3884" t="s">
        <v>3074</v>
      </c>
      <c r="D117" s="882"/>
      <c r="E117" s="1566"/>
      <c r="F117" s="3351" t="s">
        <v>1050</v>
      </c>
      <c r="G117" s="274"/>
      <c r="H117" s="4456"/>
      <c r="I117" s="4457"/>
      <c r="J117" s="4458"/>
      <c r="K117" s="1566"/>
      <c r="L117" s="4475" t="s">
        <v>641</v>
      </c>
      <c r="M117" s="882"/>
      <c r="N117" s="827"/>
      <c r="O117" s="4476" t="s">
        <v>2543</v>
      </c>
      <c r="P117" s="1567"/>
      <c r="Q117" s="1566"/>
      <c r="R117" s="4506" t="s">
        <v>282</v>
      </c>
      <c r="S117" s="274"/>
      <c r="T117" s="4477" t="s">
        <v>4003</v>
      </c>
      <c r="U117" s="4463"/>
      <c r="V117" s="4468"/>
      <c r="W117" s="4469"/>
      <c r="X117" s="4469"/>
      <c r="Y117" s="4469"/>
      <c r="Z117" s="4469"/>
      <c r="AA117" s="4469"/>
      <c r="AB117" s="4470"/>
      <c r="AC117" s="4479" t="s">
        <v>5866</v>
      </c>
      <c r="AD117" s="4480"/>
      <c r="AE117" s="4472"/>
      <c r="AF117" s="4473"/>
      <c r="AG117" s="4473"/>
      <c r="AH117" s="4473"/>
      <c r="AI117" s="4473"/>
      <c r="AJ117" s="4473"/>
      <c r="AK117" s="4473"/>
      <c r="AL117" s="4473"/>
      <c r="AM117" s="4473"/>
      <c r="AN117" s="4473"/>
      <c r="AO117" s="4473"/>
      <c r="AP117" s="4473"/>
      <c r="AQ117" s="4473"/>
      <c r="AR117" s="4473"/>
      <c r="AS117" s="4484" t="s">
        <v>1521</v>
      </c>
      <c r="AT117" s="1568"/>
      <c r="AU117" s="1569"/>
      <c r="AV117" s="1569"/>
    </row>
    <row r="118" spans="1:48" s="86" customFormat="1" ht="4.5" customHeight="1">
      <c r="A118" s="4474"/>
      <c r="B118" s="1565"/>
      <c r="C118" s="3884"/>
      <c r="D118" s="882"/>
      <c r="E118" s="1565"/>
      <c r="F118" s="3351"/>
      <c r="G118" s="274"/>
      <c r="H118" s="4456"/>
      <c r="I118" s="4457"/>
      <c r="J118" s="4458"/>
      <c r="K118" s="1566"/>
      <c r="L118" s="4475"/>
      <c r="M118" s="882"/>
      <c r="N118" s="827"/>
      <c r="O118" s="4476"/>
      <c r="P118" s="1567"/>
      <c r="Q118" s="1566"/>
      <c r="R118" s="4506"/>
      <c r="S118" s="274"/>
      <c r="T118" s="4478"/>
      <c r="U118" s="4463"/>
      <c r="V118" s="4485" t="s">
        <v>1630</v>
      </c>
      <c r="W118" s="3963"/>
      <c r="X118" s="4228"/>
      <c r="Y118" s="4493" t="s">
        <v>1410</v>
      </c>
      <c r="Z118" s="4236"/>
      <c r="AA118" s="1570"/>
      <c r="AB118" s="1571"/>
      <c r="AC118" s="4481"/>
      <c r="AD118" s="4480"/>
      <c r="AE118" s="4485" t="s">
        <v>1630</v>
      </c>
      <c r="AF118" s="4228"/>
      <c r="AG118" s="1572"/>
      <c r="AH118" s="1570"/>
      <c r="AI118" s="1570"/>
      <c r="AJ118" s="1570"/>
      <c r="AK118" s="1570"/>
      <c r="AL118" s="1570"/>
      <c r="AM118" s="1570"/>
      <c r="AN118" s="1570"/>
      <c r="AO118" s="1570"/>
      <c r="AP118" s="1570"/>
      <c r="AQ118" s="1573"/>
      <c r="AR118" s="1574"/>
      <c r="AS118" s="4484"/>
      <c r="AT118" s="1568"/>
      <c r="AU118" s="1569"/>
      <c r="AV118" s="1569"/>
    </row>
    <row r="119" spans="1:48" s="86" customFormat="1" ht="35.25" customHeight="1">
      <c r="A119" s="4474"/>
      <c r="B119" s="827"/>
      <c r="C119" s="3884"/>
      <c r="D119" s="882"/>
      <c r="E119" s="827"/>
      <c r="F119" s="3351"/>
      <c r="G119" s="274"/>
      <c r="H119" s="4456"/>
      <c r="I119" s="4457"/>
      <c r="J119" s="4458"/>
      <c r="K119" s="274"/>
      <c r="L119" s="4475"/>
      <c r="M119" s="882"/>
      <c r="N119" s="827"/>
      <c r="O119" s="4476"/>
      <c r="P119" s="1567"/>
      <c r="Q119" s="274"/>
      <c r="R119" s="4506"/>
      <c r="S119" s="274"/>
      <c r="T119" s="4478"/>
      <c r="U119" s="4463"/>
      <c r="V119" s="3307"/>
      <c r="W119" s="3304"/>
      <c r="X119" s="3305"/>
      <c r="Y119" s="4494"/>
      <c r="Z119" s="4495"/>
      <c r="AA119" s="4496" t="s">
        <v>1842</v>
      </c>
      <c r="AB119" s="4498" t="s">
        <v>571</v>
      </c>
      <c r="AC119" s="4482"/>
      <c r="AD119" s="4483"/>
      <c r="AE119" s="3307"/>
      <c r="AF119" s="3305"/>
      <c r="AG119" s="4500" t="s">
        <v>2938</v>
      </c>
      <c r="AH119" s="4443" t="s">
        <v>760</v>
      </c>
      <c r="AI119" s="4440" t="s">
        <v>221</v>
      </c>
      <c r="AJ119" s="4440" t="s">
        <v>882</v>
      </c>
      <c r="AK119" s="4440" t="s">
        <v>1198</v>
      </c>
      <c r="AL119" s="4440" t="s">
        <v>2939</v>
      </c>
      <c r="AM119" s="4440" t="s">
        <v>2640</v>
      </c>
      <c r="AN119" s="4440" t="s">
        <v>1197</v>
      </c>
      <c r="AO119" s="4442" t="s">
        <v>2940</v>
      </c>
      <c r="AP119" s="4443" t="s">
        <v>1732</v>
      </c>
      <c r="AQ119" s="4444" t="s">
        <v>2941</v>
      </c>
      <c r="AR119" s="4446" t="s">
        <v>2942</v>
      </c>
      <c r="AS119" s="4484"/>
      <c r="AT119" s="1568"/>
      <c r="AU119" s="1569"/>
      <c r="AV119" s="1569"/>
    </row>
    <row r="120" spans="1:48" s="86" customFormat="1" ht="35.25" customHeight="1">
      <c r="A120" s="4474"/>
      <c r="B120" s="827"/>
      <c r="C120" s="3884"/>
      <c r="D120" s="882"/>
      <c r="E120" s="827"/>
      <c r="F120" s="3351"/>
      <c r="G120" s="274"/>
      <c r="H120" s="4456"/>
      <c r="I120" s="4457"/>
      <c r="J120" s="4458"/>
      <c r="K120" s="274"/>
      <c r="L120" s="4475"/>
      <c r="M120" s="882"/>
      <c r="N120" s="827"/>
      <c r="O120" s="4476"/>
      <c r="P120" s="1567"/>
      <c r="Q120" s="274"/>
      <c r="R120" s="4506"/>
      <c r="S120" s="274"/>
      <c r="T120" s="4478"/>
      <c r="U120" s="4463"/>
      <c r="V120" s="4486" t="s">
        <v>1239</v>
      </c>
      <c r="W120" s="4488" t="s">
        <v>2918</v>
      </c>
      <c r="X120" s="4490" t="s">
        <v>2920</v>
      </c>
      <c r="Y120" s="4507" t="str">
        <f>Y8</f>
        <v>R2.4.2～
R2.5.1生</v>
      </c>
      <c r="Z120" s="4509" t="str">
        <f>Z8</f>
        <v>H31.4.2～
R2.4.1生</v>
      </c>
      <c r="AA120" s="4497"/>
      <c r="AB120" s="4499"/>
      <c r="AC120" s="4488" t="s">
        <v>2918</v>
      </c>
      <c r="AD120" s="4490" t="s">
        <v>2920</v>
      </c>
      <c r="AE120" s="4488" t="s">
        <v>2918</v>
      </c>
      <c r="AF120" s="4490" t="s">
        <v>2920</v>
      </c>
      <c r="AG120" s="4501"/>
      <c r="AH120" s="4443"/>
      <c r="AI120" s="4441"/>
      <c r="AJ120" s="4441"/>
      <c r="AK120" s="4441"/>
      <c r="AL120" s="4441"/>
      <c r="AM120" s="4441"/>
      <c r="AN120" s="4441"/>
      <c r="AO120" s="4442"/>
      <c r="AP120" s="4443"/>
      <c r="AQ120" s="4445"/>
      <c r="AR120" s="4446"/>
      <c r="AS120" s="4484"/>
      <c r="AT120" s="1568"/>
      <c r="AU120" s="1569"/>
      <c r="AV120" s="1569"/>
    </row>
    <row r="121" spans="1:48" s="86" customFormat="1" ht="4.5" customHeight="1">
      <c r="A121" s="1577"/>
      <c r="B121" s="1578"/>
      <c r="C121" s="1579"/>
      <c r="D121" s="1580"/>
      <c r="E121" s="1578"/>
      <c r="F121" s="1581"/>
      <c r="G121" s="1579"/>
      <c r="H121" s="4459"/>
      <c r="I121" s="4460"/>
      <c r="J121" s="4461"/>
      <c r="K121" s="1579"/>
      <c r="L121" s="1582"/>
      <c r="M121" s="1580"/>
      <c r="N121" s="1578"/>
      <c r="O121" s="1583"/>
      <c r="P121" s="1580"/>
      <c r="Q121" s="1579"/>
      <c r="R121" s="1584"/>
      <c r="S121" s="1580"/>
      <c r="T121" s="1585"/>
      <c r="U121" s="4464"/>
      <c r="V121" s="4487"/>
      <c r="W121" s="4489"/>
      <c r="X121" s="4491"/>
      <c r="Y121" s="4508"/>
      <c r="Z121" s="4510"/>
      <c r="AA121" s="1588"/>
      <c r="AB121" s="1589"/>
      <c r="AC121" s="3371"/>
      <c r="AD121" s="4492"/>
      <c r="AE121" s="3371"/>
      <c r="AF121" s="4492"/>
      <c r="AG121" s="1590"/>
      <c r="AH121" s="1591"/>
      <c r="AI121" s="1591"/>
      <c r="AJ121" s="1591"/>
      <c r="AK121" s="1591"/>
      <c r="AL121" s="1591"/>
      <c r="AM121" s="1591"/>
      <c r="AN121" s="1591"/>
      <c r="AO121" s="1591"/>
      <c r="AP121" s="1591"/>
      <c r="AQ121" s="1592"/>
      <c r="AR121" s="1593"/>
      <c r="AS121" s="1594"/>
      <c r="AT121" s="717"/>
      <c r="AU121" s="1569"/>
      <c r="AV121" s="1569"/>
    </row>
    <row r="122" spans="1:48" s="93" customFormat="1" ht="21" customHeight="1">
      <c r="A122" s="1645"/>
      <c r="B122" s="1646"/>
      <c r="C122" s="1618"/>
      <c r="D122" s="1647"/>
      <c r="E122" s="1618"/>
      <c r="F122" s="1618" t="s">
        <v>3046</v>
      </c>
      <c r="G122" s="1618"/>
      <c r="H122" s="1646"/>
      <c r="I122" s="1618"/>
      <c r="J122" s="1648"/>
      <c r="K122" s="1649"/>
      <c r="L122" s="1622"/>
      <c r="M122" s="1623"/>
      <c r="N122" s="1624"/>
      <c r="O122" s="1625"/>
      <c r="P122" s="1648"/>
      <c r="Q122" s="1649"/>
      <c r="R122" s="1650"/>
      <c r="S122" s="1648"/>
      <c r="T122" s="623">
        <f>T123</f>
        <v>3</v>
      </c>
      <c r="U122" s="623">
        <f>U123</f>
        <v>90</v>
      </c>
      <c r="V122" s="623">
        <f t="shared" ref="V122:V133" si="27">W122+X122</f>
        <v>17</v>
      </c>
      <c r="W122" s="409">
        <f t="shared" ref="W122:AR122" si="28">W123</f>
        <v>6</v>
      </c>
      <c r="X122" s="1627">
        <f t="shared" si="28"/>
        <v>11</v>
      </c>
      <c r="Y122" s="409">
        <f t="shared" si="28"/>
        <v>0</v>
      </c>
      <c r="Z122" s="1427">
        <f t="shared" si="28"/>
        <v>8</v>
      </c>
      <c r="AA122" s="1427">
        <f t="shared" si="28"/>
        <v>6</v>
      </c>
      <c r="AB122" s="1065">
        <f t="shared" si="28"/>
        <v>3</v>
      </c>
      <c r="AC122" s="393">
        <f t="shared" si="28"/>
        <v>6</v>
      </c>
      <c r="AD122" s="1717">
        <f t="shared" si="28"/>
        <v>4</v>
      </c>
      <c r="AE122" s="993">
        <v>1</v>
      </c>
      <c r="AF122" s="1065">
        <v>5</v>
      </c>
      <c r="AG122" s="993">
        <f t="shared" si="28"/>
        <v>1</v>
      </c>
      <c r="AH122" s="1427">
        <f t="shared" si="28"/>
        <v>0</v>
      </c>
      <c r="AI122" s="1427">
        <f t="shared" si="28"/>
        <v>1</v>
      </c>
      <c r="AJ122" s="1427">
        <f t="shared" si="28"/>
        <v>0</v>
      </c>
      <c r="AK122" s="1427">
        <f t="shared" si="28"/>
        <v>0</v>
      </c>
      <c r="AL122" s="1427">
        <f t="shared" si="28"/>
        <v>4</v>
      </c>
      <c r="AM122" s="1427">
        <f t="shared" si="28"/>
        <v>0</v>
      </c>
      <c r="AN122" s="1427">
        <f t="shared" si="28"/>
        <v>0</v>
      </c>
      <c r="AO122" s="1427">
        <f t="shared" si="28"/>
        <v>0</v>
      </c>
      <c r="AP122" s="1427">
        <f t="shared" si="28"/>
        <v>0</v>
      </c>
      <c r="AQ122" s="410">
        <f t="shared" si="28"/>
        <v>0</v>
      </c>
      <c r="AR122" s="1426">
        <f t="shared" si="28"/>
        <v>0</v>
      </c>
      <c r="AS122" s="1628"/>
      <c r="AT122" s="1612"/>
      <c r="AU122" s="1613"/>
      <c r="AV122" s="1613"/>
    </row>
    <row r="123" spans="1:48" s="1" customFormat="1" ht="21" customHeight="1">
      <c r="A123" s="1629">
        <v>7611</v>
      </c>
      <c r="B123" s="1630"/>
      <c r="C123" s="1631" t="s">
        <v>2258</v>
      </c>
      <c r="D123" s="1632"/>
      <c r="E123" s="1631"/>
      <c r="F123" s="1631" t="s">
        <v>503</v>
      </c>
      <c r="G123" s="1631"/>
      <c r="H123" s="1630"/>
      <c r="I123" s="1631" t="s">
        <v>883</v>
      </c>
      <c r="J123" s="1634"/>
      <c r="K123" s="1635"/>
      <c r="L123" s="1636" t="s">
        <v>2881</v>
      </c>
      <c r="M123" s="1637"/>
      <c r="N123" s="1638"/>
      <c r="O123" s="1639" t="s">
        <v>321</v>
      </c>
      <c r="P123" s="1634"/>
      <c r="Q123" s="1635"/>
      <c r="R123" s="1640" t="s">
        <v>3104</v>
      </c>
      <c r="S123" s="1634"/>
      <c r="T123" s="640">
        <v>3</v>
      </c>
      <c r="U123" s="640">
        <v>90</v>
      </c>
      <c r="V123" s="640">
        <f t="shared" si="27"/>
        <v>17</v>
      </c>
      <c r="W123" s="641">
        <v>6</v>
      </c>
      <c r="X123" s="642">
        <v>11</v>
      </c>
      <c r="Y123" s="641">
        <v>0</v>
      </c>
      <c r="Z123" s="847">
        <v>8</v>
      </c>
      <c r="AA123" s="847">
        <v>6</v>
      </c>
      <c r="AB123" s="639">
        <v>3</v>
      </c>
      <c r="AC123" s="641">
        <v>6</v>
      </c>
      <c r="AD123" s="642">
        <v>4</v>
      </c>
      <c r="AE123" s="638">
        <v>1</v>
      </c>
      <c r="AF123" s="639">
        <v>5</v>
      </c>
      <c r="AG123" s="638">
        <v>1</v>
      </c>
      <c r="AH123" s="847">
        <v>0</v>
      </c>
      <c r="AI123" s="847">
        <v>1</v>
      </c>
      <c r="AJ123" s="847">
        <v>0</v>
      </c>
      <c r="AK123" s="847">
        <v>0</v>
      </c>
      <c r="AL123" s="847">
        <v>4</v>
      </c>
      <c r="AM123" s="847">
        <v>0</v>
      </c>
      <c r="AN123" s="847">
        <v>0</v>
      </c>
      <c r="AO123" s="847">
        <v>0</v>
      </c>
      <c r="AP123" s="847">
        <v>0</v>
      </c>
      <c r="AQ123" s="1070">
        <v>0</v>
      </c>
      <c r="AR123" s="637">
        <v>0</v>
      </c>
      <c r="AS123" s="1642">
        <f>A123</f>
        <v>7611</v>
      </c>
      <c r="AT123" s="1643"/>
      <c r="AU123" s="1644">
        <v>2</v>
      </c>
      <c r="AV123" s="1644"/>
    </row>
    <row r="124" spans="1:48" s="93" customFormat="1" ht="21" customHeight="1">
      <c r="A124" s="1645"/>
      <c r="B124" s="1646"/>
      <c r="C124" s="1618"/>
      <c r="D124" s="1647"/>
      <c r="E124" s="1618"/>
      <c r="F124" s="1618" t="s">
        <v>5986</v>
      </c>
      <c r="G124" s="1618"/>
      <c r="H124" s="1646"/>
      <c r="I124" s="1618"/>
      <c r="J124" s="1648"/>
      <c r="K124" s="1649"/>
      <c r="L124" s="1622"/>
      <c r="M124" s="1623"/>
      <c r="N124" s="1624"/>
      <c r="O124" s="1625"/>
      <c r="P124" s="1648"/>
      <c r="Q124" s="1649"/>
      <c r="R124" s="1650"/>
      <c r="S124" s="1648"/>
      <c r="T124" s="623">
        <f>SUM(T125:T128)</f>
        <v>10</v>
      </c>
      <c r="U124" s="623">
        <f>SUM(U125:U128)</f>
        <v>260</v>
      </c>
      <c r="V124" s="623">
        <f t="shared" si="27"/>
        <v>100</v>
      </c>
      <c r="W124" s="409">
        <f t="shared" ref="W124:AD124" si="29">SUM(W125:W128)</f>
        <v>49</v>
      </c>
      <c r="X124" s="1627">
        <f t="shared" si="29"/>
        <v>51</v>
      </c>
      <c r="Y124" s="409">
        <f t="shared" si="29"/>
        <v>2</v>
      </c>
      <c r="Z124" s="1427">
        <f t="shared" si="29"/>
        <v>25</v>
      </c>
      <c r="AA124" s="1427">
        <f t="shared" si="29"/>
        <v>28</v>
      </c>
      <c r="AB124" s="1065">
        <f t="shared" si="29"/>
        <v>45</v>
      </c>
      <c r="AC124" s="409">
        <f t="shared" si="29"/>
        <v>11</v>
      </c>
      <c r="AD124" s="1717">
        <f t="shared" si="29"/>
        <v>18</v>
      </c>
      <c r="AE124" s="993">
        <v>1</v>
      </c>
      <c r="AF124" s="1065">
        <v>13</v>
      </c>
      <c r="AG124" s="993">
        <f t="shared" ref="AG124:AR124" si="30">SUM(AG125:AG128)</f>
        <v>2</v>
      </c>
      <c r="AH124" s="1427">
        <f t="shared" si="30"/>
        <v>0</v>
      </c>
      <c r="AI124" s="1427">
        <f t="shared" si="30"/>
        <v>2</v>
      </c>
      <c r="AJ124" s="1427">
        <f t="shared" si="30"/>
        <v>1</v>
      </c>
      <c r="AK124" s="1427">
        <f t="shared" si="30"/>
        <v>0</v>
      </c>
      <c r="AL124" s="1427">
        <f t="shared" si="30"/>
        <v>8</v>
      </c>
      <c r="AM124" s="1427">
        <f t="shared" si="30"/>
        <v>0</v>
      </c>
      <c r="AN124" s="1427">
        <f t="shared" si="30"/>
        <v>0</v>
      </c>
      <c r="AO124" s="1427">
        <f t="shared" si="30"/>
        <v>0</v>
      </c>
      <c r="AP124" s="1427">
        <f t="shared" si="30"/>
        <v>0</v>
      </c>
      <c r="AQ124" s="410">
        <f t="shared" si="30"/>
        <v>1</v>
      </c>
      <c r="AR124" s="1426">
        <f t="shared" si="30"/>
        <v>2</v>
      </c>
      <c r="AS124" s="1628"/>
      <c r="AT124" s="1612"/>
      <c r="AU124" s="1613"/>
      <c r="AV124" s="1613"/>
    </row>
    <row r="125" spans="1:48" s="1" customFormat="1" ht="21" customHeight="1">
      <c r="A125" s="1651">
        <v>7660</v>
      </c>
      <c r="B125" s="1652"/>
      <c r="C125" s="1653" t="s">
        <v>2258</v>
      </c>
      <c r="D125" s="1654"/>
      <c r="E125" s="1653"/>
      <c r="F125" s="1653" t="s">
        <v>527</v>
      </c>
      <c r="G125" s="1653"/>
      <c r="H125" s="1652"/>
      <c r="I125" s="1653" t="s">
        <v>2884</v>
      </c>
      <c r="J125" s="1567"/>
      <c r="K125" s="1566"/>
      <c r="L125" s="1655" t="s">
        <v>703</v>
      </c>
      <c r="M125" s="1656"/>
      <c r="N125" s="1657"/>
      <c r="O125" s="1658" t="s">
        <v>814</v>
      </c>
      <c r="P125" s="1567"/>
      <c r="Q125" s="1566"/>
      <c r="R125" s="1659" t="s">
        <v>5225</v>
      </c>
      <c r="S125" s="1567"/>
      <c r="T125" s="413">
        <v>3</v>
      </c>
      <c r="U125" s="413">
        <v>100</v>
      </c>
      <c r="V125" s="413">
        <f t="shared" si="27"/>
        <v>27</v>
      </c>
      <c r="W125" s="414">
        <v>12</v>
      </c>
      <c r="X125" s="415">
        <v>15</v>
      </c>
      <c r="Y125" s="414">
        <v>0</v>
      </c>
      <c r="Z125" s="845">
        <v>7</v>
      </c>
      <c r="AA125" s="845">
        <v>10</v>
      </c>
      <c r="AB125" s="411">
        <v>10</v>
      </c>
      <c r="AC125" s="414">
        <v>4</v>
      </c>
      <c r="AD125" s="415">
        <v>9</v>
      </c>
      <c r="AE125" s="412">
        <v>0</v>
      </c>
      <c r="AF125" s="411">
        <v>5</v>
      </c>
      <c r="AG125" s="412">
        <v>1</v>
      </c>
      <c r="AH125" s="845">
        <v>0</v>
      </c>
      <c r="AI125" s="845">
        <v>0</v>
      </c>
      <c r="AJ125" s="845">
        <v>1</v>
      </c>
      <c r="AK125" s="845">
        <v>0</v>
      </c>
      <c r="AL125" s="845">
        <v>3</v>
      </c>
      <c r="AM125" s="845">
        <v>0</v>
      </c>
      <c r="AN125" s="845">
        <v>0</v>
      </c>
      <c r="AO125" s="845">
        <v>0</v>
      </c>
      <c r="AP125" s="845">
        <v>0</v>
      </c>
      <c r="AQ125" s="1064">
        <v>0</v>
      </c>
      <c r="AR125" s="624">
        <v>0</v>
      </c>
      <c r="AS125" s="1660">
        <f>A125</f>
        <v>7660</v>
      </c>
      <c r="AT125" s="1643"/>
      <c r="AU125" s="1644">
        <v>0</v>
      </c>
      <c r="AV125" s="1644"/>
    </row>
    <row r="126" spans="1:48" s="1" customFormat="1" ht="21" customHeight="1">
      <c r="A126" s="1651">
        <v>7678</v>
      </c>
      <c r="B126" s="1652"/>
      <c r="C126" s="1653" t="s">
        <v>5802</v>
      </c>
      <c r="D126" s="1654"/>
      <c r="E126" s="1653"/>
      <c r="F126" s="1653" t="s">
        <v>5862</v>
      </c>
      <c r="G126" s="1653"/>
      <c r="H126" s="1652"/>
      <c r="I126" s="1653" t="s">
        <v>5863</v>
      </c>
      <c r="J126" s="1567"/>
      <c r="K126" s="1566"/>
      <c r="L126" s="1655" t="s">
        <v>5864</v>
      </c>
      <c r="M126" s="1656"/>
      <c r="N126" s="1657"/>
      <c r="O126" s="1658" t="s">
        <v>5865</v>
      </c>
      <c r="P126" s="1567"/>
      <c r="Q126" s="1566"/>
      <c r="R126" s="1659"/>
      <c r="S126" s="1567"/>
      <c r="T126" s="413">
        <v>0</v>
      </c>
      <c r="U126" s="413">
        <v>0</v>
      </c>
      <c r="V126" s="413">
        <v>0</v>
      </c>
      <c r="W126" s="414">
        <v>0</v>
      </c>
      <c r="X126" s="415">
        <v>0</v>
      </c>
      <c r="Y126" s="414">
        <v>0</v>
      </c>
      <c r="Z126" s="845">
        <v>0</v>
      </c>
      <c r="AA126" s="845">
        <v>0</v>
      </c>
      <c r="AB126" s="411">
        <v>0</v>
      </c>
      <c r="AC126" s="414">
        <v>1</v>
      </c>
      <c r="AD126" s="415">
        <v>2</v>
      </c>
      <c r="AE126" s="412">
        <v>0</v>
      </c>
      <c r="AF126" s="411">
        <v>0</v>
      </c>
      <c r="AG126" s="412">
        <v>0</v>
      </c>
      <c r="AH126" s="845">
        <v>0</v>
      </c>
      <c r="AI126" s="845">
        <v>0</v>
      </c>
      <c r="AJ126" s="845">
        <v>0</v>
      </c>
      <c r="AK126" s="845">
        <v>0</v>
      </c>
      <c r="AL126" s="845">
        <v>0</v>
      </c>
      <c r="AM126" s="845">
        <v>0</v>
      </c>
      <c r="AN126" s="845">
        <v>0</v>
      </c>
      <c r="AO126" s="845">
        <v>0</v>
      </c>
      <c r="AP126" s="845">
        <v>0</v>
      </c>
      <c r="AQ126" s="1064">
        <v>0</v>
      </c>
      <c r="AR126" s="624">
        <v>0</v>
      </c>
      <c r="AS126" s="1660">
        <v>7678</v>
      </c>
      <c r="AT126" s="1643"/>
      <c r="AU126" s="1644"/>
      <c r="AV126" s="1644"/>
    </row>
    <row r="127" spans="1:48" s="1" customFormat="1" ht="21" customHeight="1">
      <c r="A127" s="1651">
        <v>7679</v>
      </c>
      <c r="B127" s="1652"/>
      <c r="C127" s="1653" t="s">
        <v>51</v>
      </c>
      <c r="D127" s="1654"/>
      <c r="E127" s="1653"/>
      <c r="F127" s="1653" t="s">
        <v>2891</v>
      </c>
      <c r="G127" s="1653"/>
      <c r="H127" s="1652"/>
      <c r="I127" s="1653" t="s">
        <v>2892</v>
      </c>
      <c r="J127" s="1567"/>
      <c r="K127" s="1566"/>
      <c r="L127" s="1655" t="s">
        <v>2893</v>
      </c>
      <c r="M127" s="1656"/>
      <c r="N127" s="1657"/>
      <c r="O127" s="1658" t="s">
        <v>2407</v>
      </c>
      <c r="P127" s="1567"/>
      <c r="Q127" s="1566"/>
      <c r="R127" s="1659" t="s">
        <v>499</v>
      </c>
      <c r="S127" s="1567"/>
      <c r="T127" s="413">
        <v>3</v>
      </c>
      <c r="U127" s="413">
        <v>80</v>
      </c>
      <c r="V127" s="413">
        <f t="shared" si="27"/>
        <v>8</v>
      </c>
      <c r="W127" s="414">
        <v>7</v>
      </c>
      <c r="X127" s="415">
        <v>1</v>
      </c>
      <c r="Y127" s="414">
        <v>0</v>
      </c>
      <c r="Z127" s="845">
        <v>2</v>
      </c>
      <c r="AA127" s="845">
        <v>3</v>
      </c>
      <c r="AB127" s="411">
        <v>3</v>
      </c>
      <c r="AC127" s="414">
        <v>0</v>
      </c>
      <c r="AD127" s="415">
        <v>1</v>
      </c>
      <c r="AE127" s="412">
        <v>1</v>
      </c>
      <c r="AF127" s="411">
        <v>3</v>
      </c>
      <c r="AG127" s="412">
        <v>1</v>
      </c>
      <c r="AH127" s="845">
        <v>0</v>
      </c>
      <c r="AI127" s="845">
        <v>1</v>
      </c>
      <c r="AJ127" s="845">
        <v>0</v>
      </c>
      <c r="AK127" s="845">
        <v>0</v>
      </c>
      <c r="AL127" s="845">
        <v>1</v>
      </c>
      <c r="AM127" s="845">
        <v>0</v>
      </c>
      <c r="AN127" s="845">
        <v>0</v>
      </c>
      <c r="AO127" s="845">
        <v>0</v>
      </c>
      <c r="AP127" s="845">
        <v>0</v>
      </c>
      <c r="AQ127" s="1064">
        <v>1</v>
      </c>
      <c r="AR127" s="624">
        <v>2</v>
      </c>
      <c r="AS127" s="1660">
        <f>A127</f>
        <v>7679</v>
      </c>
      <c r="AT127" s="1643"/>
      <c r="AU127" s="1644">
        <v>0</v>
      </c>
      <c r="AV127" s="1644"/>
    </row>
    <row r="128" spans="1:48" s="1" customFormat="1" ht="21" customHeight="1">
      <c r="A128" s="1629">
        <v>7685</v>
      </c>
      <c r="B128" s="1630"/>
      <c r="C128" s="1631" t="s">
        <v>51</v>
      </c>
      <c r="D128" s="1632"/>
      <c r="E128" s="1631"/>
      <c r="F128" s="1631" t="s">
        <v>2895</v>
      </c>
      <c r="G128" s="1631"/>
      <c r="H128" s="1630"/>
      <c r="I128" s="1631" t="s">
        <v>2897</v>
      </c>
      <c r="J128" s="1634"/>
      <c r="K128" s="1635"/>
      <c r="L128" s="1636" t="s">
        <v>1918</v>
      </c>
      <c r="M128" s="1637"/>
      <c r="N128" s="1638"/>
      <c r="O128" s="1639" t="s">
        <v>1436</v>
      </c>
      <c r="P128" s="1634"/>
      <c r="Q128" s="1635"/>
      <c r="R128" s="1640" t="s">
        <v>3023</v>
      </c>
      <c r="S128" s="1634"/>
      <c r="T128" s="640">
        <v>4</v>
      </c>
      <c r="U128" s="640">
        <v>80</v>
      </c>
      <c r="V128" s="640">
        <f t="shared" si="27"/>
        <v>65</v>
      </c>
      <c r="W128" s="641">
        <v>30</v>
      </c>
      <c r="X128" s="642">
        <v>35</v>
      </c>
      <c r="Y128" s="641">
        <v>2</v>
      </c>
      <c r="Z128" s="847">
        <v>16</v>
      </c>
      <c r="AA128" s="847">
        <v>15</v>
      </c>
      <c r="AB128" s="639">
        <v>32</v>
      </c>
      <c r="AC128" s="641">
        <v>6</v>
      </c>
      <c r="AD128" s="642">
        <v>6</v>
      </c>
      <c r="AE128" s="638">
        <v>0</v>
      </c>
      <c r="AF128" s="639">
        <v>5</v>
      </c>
      <c r="AG128" s="638">
        <v>0</v>
      </c>
      <c r="AH128" s="847">
        <v>0</v>
      </c>
      <c r="AI128" s="847">
        <v>1</v>
      </c>
      <c r="AJ128" s="847">
        <v>0</v>
      </c>
      <c r="AK128" s="847">
        <v>0</v>
      </c>
      <c r="AL128" s="847">
        <v>4</v>
      </c>
      <c r="AM128" s="847">
        <v>0</v>
      </c>
      <c r="AN128" s="847">
        <v>0</v>
      </c>
      <c r="AO128" s="847">
        <v>0</v>
      </c>
      <c r="AP128" s="847">
        <v>0</v>
      </c>
      <c r="AQ128" s="1070">
        <v>0</v>
      </c>
      <c r="AR128" s="637">
        <v>0</v>
      </c>
      <c r="AS128" s="1642">
        <f>A128</f>
        <v>7685</v>
      </c>
      <c r="AT128" s="1643"/>
      <c r="AU128" s="1644">
        <v>3</v>
      </c>
      <c r="AV128" s="1644"/>
    </row>
    <row r="129" spans="1:48" s="93" customFormat="1" ht="21" customHeight="1">
      <c r="A129" s="1645"/>
      <c r="B129" s="1646"/>
      <c r="C129" s="1618"/>
      <c r="D129" s="1647"/>
      <c r="E129" s="1618"/>
      <c r="F129" s="1618" t="s">
        <v>2967</v>
      </c>
      <c r="G129" s="1618"/>
      <c r="H129" s="1646"/>
      <c r="I129" s="1618"/>
      <c r="J129" s="1648"/>
      <c r="K129" s="1649"/>
      <c r="L129" s="1622"/>
      <c r="M129" s="1623"/>
      <c r="N129" s="1624"/>
      <c r="O129" s="1625"/>
      <c r="P129" s="1648"/>
      <c r="Q129" s="1649"/>
      <c r="R129" s="1650"/>
      <c r="S129" s="1648"/>
      <c r="T129" s="623">
        <f>SUM(T130:T133)</f>
        <v>9</v>
      </c>
      <c r="U129" s="623">
        <f>SUM(U130:U133)</f>
        <v>355</v>
      </c>
      <c r="V129" s="623">
        <f t="shared" si="27"/>
        <v>65</v>
      </c>
      <c r="W129" s="409">
        <f t="shared" ref="W129:AR129" si="31">SUM(W130:W133)</f>
        <v>38</v>
      </c>
      <c r="X129" s="1627">
        <f t="shared" si="31"/>
        <v>27</v>
      </c>
      <c r="Y129" s="409">
        <f t="shared" si="31"/>
        <v>0</v>
      </c>
      <c r="Z129" s="1427">
        <f t="shared" si="31"/>
        <v>19</v>
      </c>
      <c r="AA129" s="1427">
        <f t="shared" si="31"/>
        <v>25</v>
      </c>
      <c r="AB129" s="1065">
        <f t="shared" si="31"/>
        <v>21</v>
      </c>
      <c r="AC129" s="393">
        <f t="shared" si="31"/>
        <v>22</v>
      </c>
      <c r="AD129" s="1717">
        <f t="shared" si="31"/>
        <v>17</v>
      </c>
      <c r="AE129" s="993">
        <v>3</v>
      </c>
      <c r="AF129" s="1065">
        <v>21</v>
      </c>
      <c r="AG129" s="993">
        <f t="shared" si="31"/>
        <v>3</v>
      </c>
      <c r="AH129" s="1427">
        <f t="shared" si="31"/>
        <v>1</v>
      </c>
      <c r="AI129" s="1427">
        <f t="shared" si="31"/>
        <v>1</v>
      </c>
      <c r="AJ129" s="1427">
        <f t="shared" si="31"/>
        <v>3</v>
      </c>
      <c r="AK129" s="1427">
        <f t="shared" si="31"/>
        <v>0</v>
      </c>
      <c r="AL129" s="1427">
        <f t="shared" si="31"/>
        <v>16</v>
      </c>
      <c r="AM129" s="1427">
        <f t="shared" si="31"/>
        <v>0</v>
      </c>
      <c r="AN129" s="1427">
        <f t="shared" si="31"/>
        <v>0</v>
      </c>
      <c r="AO129" s="1427">
        <f t="shared" si="31"/>
        <v>0</v>
      </c>
      <c r="AP129" s="1427">
        <f t="shared" si="31"/>
        <v>0</v>
      </c>
      <c r="AQ129" s="410">
        <f t="shared" si="31"/>
        <v>0</v>
      </c>
      <c r="AR129" s="1426">
        <f t="shared" si="31"/>
        <v>3</v>
      </c>
      <c r="AS129" s="1628"/>
      <c r="AT129" s="1612"/>
      <c r="AU129" s="1613"/>
      <c r="AV129" s="1613"/>
    </row>
    <row r="130" spans="1:48" s="1" customFormat="1" ht="21" customHeight="1">
      <c r="A130" s="1651">
        <v>7750</v>
      </c>
      <c r="B130" s="1652"/>
      <c r="C130" s="1653" t="s">
        <v>2258</v>
      </c>
      <c r="D130" s="1654"/>
      <c r="E130" s="1653"/>
      <c r="F130" s="1653" t="s">
        <v>5280</v>
      </c>
      <c r="G130" s="1653"/>
      <c r="H130" s="1652"/>
      <c r="I130" s="1653" t="s">
        <v>2500</v>
      </c>
      <c r="J130" s="1567"/>
      <c r="K130" s="1566"/>
      <c r="L130" s="1655" t="s">
        <v>434</v>
      </c>
      <c r="M130" s="1656"/>
      <c r="N130" s="1657"/>
      <c r="O130" s="1658" t="s">
        <v>1752</v>
      </c>
      <c r="P130" s="1567"/>
      <c r="Q130" s="1566"/>
      <c r="R130" s="1659"/>
      <c r="S130" s="1567"/>
      <c r="T130" s="413">
        <v>0</v>
      </c>
      <c r="U130" s="413">
        <v>150</v>
      </c>
      <c r="V130" s="413">
        <f t="shared" si="27"/>
        <v>0</v>
      </c>
      <c r="W130" s="414">
        <v>0</v>
      </c>
      <c r="X130" s="415">
        <v>0</v>
      </c>
      <c r="Y130" s="414">
        <v>0</v>
      </c>
      <c r="Z130" s="845">
        <v>0</v>
      </c>
      <c r="AA130" s="845">
        <v>0</v>
      </c>
      <c r="AB130" s="411">
        <v>0</v>
      </c>
      <c r="AC130" s="414">
        <v>0</v>
      </c>
      <c r="AD130" s="415">
        <v>0</v>
      </c>
      <c r="AE130" s="412">
        <v>1</v>
      </c>
      <c r="AF130" s="411">
        <v>0</v>
      </c>
      <c r="AG130" s="412">
        <v>1</v>
      </c>
      <c r="AH130" s="845">
        <v>0</v>
      </c>
      <c r="AI130" s="845">
        <v>0</v>
      </c>
      <c r="AJ130" s="845">
        <v>0</v>
      </c>
      <c r="AK130" s="845">
        <v>0</v>
      </c>
      <c r="AL130" s="845">
        <v>0</v>
      </c>
      <c r="AM130" s="845">
        <v>0</v>
      </c>
      <c r="AN130" s="845">
        <v>0</v>
      </c>
      <c r="AO130" s="845">
        <v>0</v>
      </c>
      <c r="AP130" s="845">
        <v>0</v>
      </c>
      <c r="AQ130" s="1064">
        <v>0</v>
      </c>
      <c r="AR130" s="624">
        <v>0</v>
      </c>
      <c r="AS130" s="1660">
        <f>A130</f>
        <v>7750</v>
      </c>
      <c r="AT130" s="1643"/>
      <c r="AU130" s="1644"/>
      <c r="AV130" s="1644"/>
    </row>
    <row r="131" spans="1:48" s="1" customFormat="1" ht="21" customHeight="1">
      <c r="A131" s="1651">
        <v>7751</v>
      </c>
      <c r="B131" s="1652"/>
      <c r="C131" s="1653" t="s">
        <v>51</v>
      </c>
      <c r="D131" s="1654"/>
      <c r="E131" s="1653"/>
      <c r="F131" s="1653" t="s">
        <v>2899</v>
      </c>
      <c r="G131" s="1653"/>
      <c r="H131" s="1652"/>
      <c r="I131" s="1653" t="s">
        <v>2900</v>
      </c>
      <c r="J131" s="1567"/>
      <c r="K131" s="1566"/>
      <c r="L131" s="1655" t="s">
        <v>2901</v>
      </c>
      <c r="M131" s="1656"/>
      <c r="N131" s="1657"/>
      <c r="O131" s="1658" t="s">
        <v>2902</v>
      </c>
      <c r="P131" s="1567"/>
      <c r="Q131" s="1566"/>
      <c r="R131" s="1659" t="s">
        <v>2999</v>
      </c>
      <c r="S131" s="1567"/>
      <c r="T131" s="413">
        <v>3</v>
      </c>
      <c r="U131" s="413">
        <v>90</v>
      </c>
      <c r="V131" s="413">
        <f t="shared" si="27"/>
        <v>4</v>
      </c>
      <c r="W131" s="414">
        <v>2</v>
      </c>
      <c r="X131" s="415">
        <v>2</v>
      </c>
      <c r="Y131" s="414">
        <v>0</v>
      </c>
      <c r="Z131" s="845">
        <v>1</v>
      </c>
      <c r="AA131" s="845">
        <v>2</v>
      </c>
      <c r="AB131" s="411">
        <v>1</v>
      </c>
      <c r="AC131" s="414">
        <v>3</v>
      </c>
      <c r="AD131" s="415">
        <v>2</v>
      </c>
      <c r="AE131" s="412">
        <v>0</v>
      </c>
      <c r="AF131" s="411">
        <v>6</v>
      </c>
      <c r="AG131" s="412">
        <v>1</v>
      </c>
      <c r="AH131" s="845">
        <v>0</v>
      </c>
      <c r="AI131" s="845">
        <v>0</v>
      </c>
      <c r="AJ131" s="845">
        <v>1</v>
      </c>
      <c r="AK131" s="845">
        <v>0</v>
      </c>
      <c r="AL131" s="845">
        <v>4</v>
      </c>
      <c r="AM131" s="845">
        <v>0</v>
      </c>
      <c r="AN131" s="845">
        <v>0</v>
      </c>
      <c r="AO131" s="845">
        <v>0</v>
      </c>
      <c r="AP131" s="845">
        <v>0</v>
      </c>
      <c r="AQ131" s="1064">
        <v>0</v>
      </c>
      <c r="AR131" s="624">
        <v>0</v>
      </c>
      <c r="AS131" s="1660">
        <f>A131</f>
        <v>7751</v>
      </c>
      <c r="AT131" s="1643"/>
      <c r="AU131" s="1644">
        <v>2</v>
      </c>
      <c r="AV131" s="1644"/>
    </row>
    <row r="132" spans="1:48" s="1" customFormat="1" ht="21" customHeight="1">
      <c r="A132" s="1651">
        <v>7752</v>
      </c>
      <c r="B132" s="1652"/>
      <c r="C132" s="1653" t="s">
        <v>51</v>
      </c>
      <c r="D132" s="1654"/>
      <c r="E132" s="1653"/>
      <c r="F132" s="1653" t="s">
        <v>1886</v>
      </c>
      <c r="G132" s="1653"/>
      <c r="H132" s="1652"/>
      <c r="I132" s="1653" t="s">
        <v>2903</v>
      </c>
      <c r="J132" s="1567"/>
      <c r="K132" s="1566"/>
      <c r="L132" s="1655" t="s">
        <v>2904</v>
      </c>
      <c r="M132" s="1656"/>
      <c r="N132" s="1657"/>
      <c r="O132" s="1658" t="s">
        <v>4766</v>
      </c>
      <c r="P132" s="1567"/>
      <c r="Q132" s="1566"/>
      <c r="R132" s="1659" t="s">
        <v>5224</v>
      </c>
      <c r="S132" s="1567"/>
      <c r="T132" s="413">
        <v>3</v>
      </c>
      <c r="U132" s="413">
        <v>25</v>
      </c>
      <c r="V132" s="413">
        <f t="shared" si="27"/>
        <v>19</v>
      </c>
      <c r="W132" s="414">
        <v>11</v>
      </c>
      <c r="X132" s="415">
        <v>8</v>
      </c>
      <c r="Y132" s="414">
        <v>0</v>
      </c>
      <c r="Z132" s="845">
        <v>7</v>
      </c>
      <c r="AA132" s="845">
        <v>6</v>
      </c>
      <c r="AB132" s="411">
        <v>6</v>
      </c>
      <c r="AC132" s="414">
        <v>5</v>
      </c>
      <c r="AD132" s="415">
        <v>6</v>
      </c>
      <c r="AE132" s="412">
        <v>0</v>
      </c>
      <c r="AF132" s="411">
        <v>6</v>
      </c>
      <c r="AG132" s="412">
        <v>0</v>
      </c>
      <c r="AH132" s="845">
        <v>0</v>
      </c>
      <c r="AI132" s="845">
        <v>0</v>
      </c>
      <c r="AJ132" s="845">
        <v>1</v>
      </c>
      <c r="AK132" s="845">
        <v>0</v>
      </c>
      <c r="AL132" s="845">
        <v>5</v>
      </c>
      <c r="AM132" s="845">
        <v>0</v>
      </c>
      <c r="AN132" s="845">
        <v>0</v>
      </c>
      <c r="AO132" s="845">
        <v>0</v>
      </c>
      <c r="AP132" s="845">
        <v>0</v>
      </c>
      <c r="AQ132" s="1064">
        <v>0</v>
      </c>
      <c r="AR132" s="624">
        <v>2</v>
      </c>
      <c r="AS132" s="1660">
        <f>A132</f>
        <v>7752</v>
      </c>
      <c r="AT132" s="1643"/>
      <c r="AU132" s="1644">
        <v>2</v>
      </c>
      <c r="AV132" s="1644"/>
    </row>
    <row r="133" spans="1:48" s="1" customFormat="1" ht="21" customHeight="1">
      <c r="A133" s="1683">
        <v>7790</v>
      </c>
      <c r="B133" s="1684"/>
      <c r="C133" s="1685" t="s">
        <v>51</v>
      </c>
      <c r="D133" s="1686"/>
      <c r="E133" s="1685"/>
      <c r="F133" s="1685" t="s">
        <v>1104</v>
      </c>
      <c r="G133" s="1685"/>
      <c r="H133" s="1684"/>
      <c r="I133" s="1685" t="s">
        <v>2699</v>
      </c>
      <c r="J133" s="1688"/>
      <c r="K133" s="1689"/>
      <c r="L133" s="1690" t="s">
        <v>3446</v>
      </c>
      <c r="M133" s="1691"/>
      <c r="N133" s="1692"/>
      <c r="O133" s="1693" t="s">
        <v>4767</v>
      </c>
      <c r="P133" s="1688"/>
      <c r="Q133" s="1689"/>
      <c r="R133" s="1694" t="s">
        <v>5223</v>
      </c>
      <c r="S133" s="1688"/>
      <c r="T133" s="682">
        <v>3</v>
      </c>
      <c r="U133" s="682">
        <v>90</v>
      </c>
      <c r="V133" s="682">
        <f t="shared" si="27"/>
        <v>42</v>
      </c>
      <c r="W133" s="507">
        <v>25</v>
      </c>
      <c r="X133" s="509">
        <v>17</v>
      </c>
      <c r="Y133" s="507">
        <v>0</v>
      </c>
      <c r="Z133" s="862">
        <v>11</v>
      </c>
      <c r="AA133" s="862">
        <v>17</v>
      </c>
      <c r="AB133" s="681">
        <v>14</v>
      </c>
      <c r="AC133" s="507">
        <v>14</v>
      </c>
      <c r="AD133" s="509">
        <v>9</v>
      </c>
      <c r="AE133" s="506">
        <v>2</v>
      </c>
      <c r="AF133" s="681">
        <v>9</v>
      </c>
      <c r="AG133" s="506">
        <v>1</v>
      </c>
      <c r="AH133" s="862">
        <v>1</v>
      </c>
      <c r="AI133" s="862">
        <v>1</v>
      </c>
      <c r="AJ133" s="862">
        <v>1</v>
      </c>
      <c r="AK133" s="862">
        <v>0</v>
      </c>
      <c r="AL133" s="862">
        <v>7</v>
      </c>
      <c r="AM133" s="862">
        <v>0</v>
      </c>
      <c r="AN133" s="862">
        <v>0</v>
      </c>
      <c r="AO133" s="862">
        <v>0</v>
      </c>
      <c r="AP133" s="862">
        <v>0</v>
      </c>
      <c r="AQ133" s="1073">
        <v>0</v>
      </c>
      <c r="AR133" s="766">
        <v>1</v>
      </c>
      <c r="AS133" s="1695">
        <f>A133</f>
        <v>7790</v>
      </c>
      <c r="AT133" s="1643"/>
      <c r="AU133" s="1644">
        <v>1</v>
      </c>
      <c r="AV133" s="1644"/>
    </row>
    <row r="134" spans="1:48" ht="19.5" customHeight="1">
      <c r="A134" s="4512"/>
      <c r="B134" s="4512"/>
      <c r="C134" s="4512"/>
      <c r="D134" s="4512"/>
      <c r="E134" s="4512"/>
      <c r="F134" s="4512"/>
      <c r="G134" s="4512"/>
      <c r="H134" s="4512"/>
      <c r="I134" s="4512"/>
      <c r="J134" s="4512"/>
      <c r="K134" s="4512"/>
      <c r="L134" s="4512"/>
      <c r="M134" s="4512"/>
      <c r="N134" s="4512"/>
      <c r="O134" s="4512"/>
      <c r="P134" s="4512"/>
      <c r="Q134" s="4512"/>
      <c r="R134" s="4512"/>
      <c r="S134" s="4512"/>
      <c r="T134" s="4512"/>
      <c r="U134" s="4512"/>
      <c r="V134" s="4512"/>
      <c r="W134" s="4512"/>
      <c r="X134" s="4512"/>
    </row>
  </sheetData>
  <mergeCells count="123">
    <mergeCell ref="A134:X134"/>
    <mergeCell ref="AS117:AS120"/>
    <mergeCell ref="V118:X119"/>
    <mergeCell ref="Y118:Z119"/>
    <mergeCell ref="AE118:AF119"/>
    <mergeCell ref="AA119:AA120"/>
    <mergeCell ref="AB119:AB120"/>
    <mergeCell ref="AG119:AG120"/>
    <mergeCell ref="AH119:AH120"/>
    <mergeCell ref="AI119:AI120"/>
    <mergeCell ref="AJ119:AJ120"/>
    <mergeCell ref="AK119:AK120"/>
    <mergeCell ref="AL119:AL120"/>
    <mergeCell ref="AM119:AM120"/>
    <mergeCell ref="AN119:AN120"/>
    <mergeCell ref="AO119:AO120"/>
    <mergeCell ref="AP119:AP120"/>
    <mergeCell ref="AQ119:AQ120"/>
    <mergeCell ref="AR119:AR120"/>
    <mergeCell ref="V120:V121"/>
    <mergeCell ref="W120:W121"/>
    <mergeCell ref="X120:X121"/>
    <mergeCell ref="Y120:Y121"/>
    <mergeCell ref="Z120:Z121"/>
    <mergeCell ref="AC120:AC121"/>
    <mergeCell ref="A113:F113"/>
    <mergeCell ref="A115:F115"/>
    <mergeCell ref="H116:J121"/>
    <mergeCell ref="U116:U121"/>
    <mergeCell ref="V116:AB117"/>
    <mergeCell ref="AE116:AR117"/>
    <mergeCell ref="A117:A120"/>
    <mergeCell ref="C117:C120"/>
    <mergeCell ref="F117:F120"/>
    <mergeCell ref="L117:L120"/>
    <mergeCell ref="O117:O120"/>
    <mergeCell ref="R117:R120"/>
    <mergeCell ref="T117:T120"/>
    <mergeCell ref="AC117:AD119"/>
    <mergeCell ref="AD120:AD121"/>
    <mergeCell ref="AE120:AE121"/>
    <mergeCell ref="AF120:AF121"/>
    <mergeCell ref="AS61:AS64"/>
    <mergeCell ref="V62:X63"/>
    <mergeCell ref="Y62:Z63"/>
    <mergeCell ref="AE62:AF63"/>
    <mergeCell ref="AA63:AA64"/>
    <mergeCell ref="AB63:AB64"/>
    <mergeCell ref="AG63:AG64"/>
    <mergeCell ref="AH63:AH64"/>
    <mergeCell ref="AI63:AI64"/>
    <mergeCell ref="AJ63:AJ64"/>
    <mergeCell ref="AK63:AK64"/>
    <mergeCell ref="AL63:AL64"/>
    <mergeCell ref="AM63:AM64"/>
    <mergeCell ref="AN63:AN64"/>
    <mergeCell ref="AO63:AO64"/>
    <mergeCell ref="AP63:AP64"/>
    <mergeCell ref="AQ63:AQ64"/>
    <mergeCell ref="AR63:AR64"/>
    <mergeCell ref="V64:V65"/>
    <mergeCell ref="W64:W65"/>
    <mergeCell ref="X64:X65"/>
    <mergeCell ref="Y64:Y65"/>
    <mergeCell ref="Z64:Z65"/>
    <mergeCell ref="AC64:AC65"/>
    <mergeCell ref="A57:F57"/>
    <mergeCell ref="A59:F59"/>
    <mergeCell ref="H60:J65"/>
    <mergeCell ref="U60:U65"/>
    <mergeCell ref="V60:AB61"/>
    <mergeCell ref="AE60:AR61"/>
    <mergeCell ref="A61:A64"/>
    <mergeCell ref="C61:C64"/>
    <mergeCell ref="F61:F64"/>
    <mergeCell ref="L61:L64"/>
    <mergeCell ref="O61:O64"/>
    <mergeCell ref="R61:R64"/>
    <mergeCell ref="T61:T64"/>
    <mergeCell ref="AC61:AD63"/>
    <mergeCell ref="AD64:AD65"/>
    <mergeCell ref="AE64:AE65"/>
    <mergeCell ref="AF64:AF65"/>
    <mergeCell ref="V8:V9"/>
    <mergeCell ref="W8:W9"/>
    <mergeCell ref="X8:X9"/>
    <mergeCell ref="AC8:AC9"/>
    <mergeCell ref="AD8:AD9"/>
    <mergeCell ref="AE8:AE9"/>
    <mergeCell ref="AF8:AF9"/>
    <mergeCell ref="AJ7:AJ8"/>
    <mergeCell ref="AK7:AK8"/>
    <mergeCell ref="Y6:Z7"/>
    <mergeCell ref="AE6:AF7"/>
    <mergeCell ref="AA7:AA8"/>
    <mergeCell ref="AB7:AB8"/>
    <mergeCell ref="AG7:AG8"/>
    <mergeCell ref="AH7:AH8"/>
    <mergeCell ref="AI7:AI8"/>
    <mergeCell ref="AL7:AL8"/>
    <mergeCell ref="AM7:AM8"/>
    <mergeCell ref="AN7:AN8"/>
    <mergeCell ref="AO7:AO8"/>
    <mergeCell ref="AP7:AP8"/>
    <mergeCell ref="AQ7:AQ8"/>
    <mergeCell ref="AR7:AR8"/>
    <mergeCell ref="A1:F1"/>
    <mergeCell ref="Y1:AS3"/>
    <mergeCell ref="A3:F3"/>
    <mergeCell ref="H4:J9"/>
    <mergeCell ref="U4:U9"/>
    <mergeCell ref="V4:AB5"/>
    <mergeCell ref="AE4:AR5"/>
    <mergeCell ref="A5:A8"/>
    <mergeCell ref="C5:C8"/>
    <mergeCell ref="F5:F8"/>
    <mergeCell ref="L5:L8"/>
    <mergeCell ref="O5:O8"/>
    <mergeCell ref="R5:R8"/>
    <mergeCell ref="T5:T8"/>
    <mergeCell ref="AC5:AD7"/>
    <mergeCell ref="AS5:AS8"/>
    <mergeCell ref="V6:X7"/>
  </mergeCells>
  <phoneticPr fontId="2"/>
  <pageMargins left="0.59055118110236227" right="0.59055118110236227" top="0.47244094488188981" bottom="0.39370078740157483" header="0.39370078740157483" footer="0.19685039370078741"/>
  <pageSetup paperSize="9" scale="67" firstPageNumber="58" pageOrder="overThenDown" orientation="portrait" blackAndWhite="1" useFirstPageNumber="1" r:id="rId1"/>
  <headerFooter alignWithMargins="0">
    <oddFooter>&amp;C&amp;16&amp;P</oddFooter>
    <evenHeader>&amp;R&amp;12－幼稚園－</evenHeader>
    <firstFooter>&amp;C&amp;16 57</firstFooter>
  </headerFooter>
  <rowBreaks count="2" manualBreakCount="2">
    <brk id="57" max="44" man="1"/>
    <brk id="113" max="44" man="1"/>
  </rowBreaks>
  <colBreaks count="1" manualBreakCount="1">
    <brk id="24" max="144"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R409"/>
  <sheetViews>
    <sheetView showGridLines="0" view="pageBreakPreview" zoomScaleNormal="100" zoomScaleSheetLayoutView="100" workbookViewId="0">
      <selection activeCell="F202" sqref="F202"/>
    </sheetView>
  </sheetViews>
  <sheetFormatPr defaultColWidth="9" defaultRowHeight="13.5"/>
  <cols>
    <col min="1" max="1" width="13" style="1532" bestFit="1" customWidth="1"/>
    <col min="2" max="2" width="0.75" style="1532" customWidth="1"/>
    <col min="3" max="3" width="14.625" style="1719" customWidth="1"/>
    <col min="4" max="4" width="0.75" style="1719" customWidth="1"/>
    <col min="5" max="5" width="2.625" style="1719" customWidth="1"/>
    <col min="6" max="6" width="30.625" style="1534" customWidth="1"/>
    <col min="7" max="7" width="2.625" style="1534" customWidth="1"/>
    <col min="8" max="8" width="0.75" style="1534" customWidth="1"/>
    <col min="9" max="9" width="12.625" style="1532" customWidth="1"/>
    <col min="10" max="11" width="0.75" style="1532" customWidth="1"/>
    <col min="12" max="12" width="35.625" style="1534" customWidth="1"/>
    <col min="13" max="14" width="0.75" style="1534" customWidth="1"/>
    <col min="15" max="15" width="15.625" style="1721" customWidth="1"/>
    <col min="16" max="16" width="9.875" style="1536" customWidth="1"/>
    <col min="17" max="17" width="0.75" style="1534" customWidth="1"/>
    <col min="18" max="18" width="9" style="1534"/>
    <col min="19" max="16384" width="9" style="2"/>
  </cols>
  <sheetData>
    <row r="1" spans="1:18" ht="15.75" customHeight="1">
      <c r="A1" s="4511"/>
      <c r="B1" s="4511"/>
      <c r="C1" s="4511"/>
      <c r="D1" s="4511"/>
      <c r="E1" s="4511"/>
      <c r="F1" s="4513"/>
      <c r="G1" s="249"/>
      <c r="H1" s="249"/>
    </row>
    <row r="2" spans="1:18" s="84" customFormat="1" ht="19.5" customHeight="1">
      <c r="A2" s="4514" t="s">
        <v>1703</v>
      </c>
      <c r="B2" s="4514"/>
      <c r="C2" s="4515"/>
      <c r="D2" s="4515"/>
      <c r="E2" s="4515"/>
      <c r="F2" s="4515"/>
      <c r="G2" s="249"/>
      <c r="H2" s="249"/>
      <c r="I2" s="1722"/>
      <c r="J2" s="1541"/>
      <c r="K2" s="1541"/>
      <c r="L2" s="1543"/>
      <c r="M2" s="1543"/>
      <c r="N2" s="1543"/>
      <c r="O2" s="1721"/>
      <c r="P2" s="1544"/>
      <c r="Q2" s="1543"/>
      <c r="R2" s="1543"/>
    </row>
    <row r="3" spans="1:18" s="91" customFormat="1" ht="4.5" customHeight="1">
      <c r="A3" s="1546"/>
      <c r="B3" s="1547"/>
      <c r="C3" s="756"/>
      <c r="D3" s="1548"/>
      <c r="E3" s="756"/>
      <c r="F3" s="756"/>
      <c r="G3" s="756"/>
      <c r="H3" s="1723"/>
      <c r="I3" s="1550"/>
      <c r="J3" s="1724"/>
      <c r="K3" s="1550"/>
      <c r="L3" s="1561"/>
      <c r="M3" s="1552"/>
      <c r="N3" s="1553"/>
      <c r="O3" s="1700"/>
      <c r="P3" s="1725"/>
      <c r="Q3" s="1564"/>
      <c r="R3" s="1564"/>
    </row>
    <row r="4" spans="1:18" s="86" customFormat="1">
      <c r="A4" s="1726" t="s">
        <v>1521</v>
      </c>
      <c r="B4" s="1565"/>
      <c r="C4" s="274" t="s">
        <v>3074</v>
      </c>
      <c r="D4" s="882"/>
      <c r="E4" s="1566"/>
      <c r="F4" s="274" t="s">
        <v>3823</v>
      </c>
      <c r="G4" s="274"/>
      <c r="H4" s="827"/>
      <c r="I4" s="1727" t="s">
        <v>3075</v>
      </c>
      <c r="J4" s="1728"/>
      <c r="K4" s="1566"/>
      <c r="L4" s="274" t="s">
        <v>641</v>
      </c>
      <c r="M4" s="882"/>
      <c r="N4" s="827"/>
      <c r="O4" s="1566" t="s">
        <v>2543</v>
      </c>
      <c r="P4" s="1729"/>
      <c r="Q4" s="1569"/>
      <c r="R4" s="1569"/>
    </row>
    <row r="5" spans="1:18" s="86" customFormat="1" ht="4.5" customHeight="1">
      <c r="A5" s="1577"/>
      <c r="B5" s="1578"/>
      <c r="C5" s="1579"/>
      <c r="D5" s="1580"/>
      <c r="E5" s="1578"/>
      <c r="F5" s="1579"/>
      <c r="G5" s="1579"/>
      <c r="H5" s="1578"/>
      <c r="I5" s="877"/>
      <c r="J5" s="878"/>
      <c r="K5" s="1579"/>
      <c r="L5" s="1579"/>
      <c r="M5" s="1580"/>
      <c r="N5" s="1578"/>
      <c r="O5" s="1730"/>
      <c r="P5" s="1731"/>
      <c r="Q5" s="1569"/>
      <c r="R5" s="1569"/>
    </row>
    <row r="6" spans="1:18" s="1" customFormat="1" ht="21" customHeight="1">
      <c r="A6" s="1595"/>
      <c r="B6" s="1596"/>
      <c r="C6" s="1732"/>
      <c r="D6" s="1598"/>
      <c r="E6" s="1597"/>
      <c r="F6" s="1599" t="s">
        <v>5857</v>
      </c>
      <c r="G6" s="1597"/>
      <c r="H6" s="1600"/>
      <c r="I6" s="1601"/>
      <c r="J6" s="1733"/>
      <c r="K6" s="1601"/>
      <c r="L6" s="1597"/>
      <c r="M6" s="1598"/>
      <c r="N6" s="1600"/>
      <c r="O6" s="1603"/>
      <c r="P6" s="1734"/>
      <c r="Q6" s="1644"/>
      <c r="R6" s="1644"/>
    </row>
    <row r="7" spans="1:18" s="1" customFormat="1" ht="21" customHeight="1">
      <c r="A7" s="1645"/>
      <c r="B7" s="1646"/>
      <c r="C7" s="1649"/>
      <c r="D7" s="1647"/>
      <c r="E7" s="1618"/>
      <c r="F7" s="1618" t="s">
        <v>5012</v>
      </c>
      <c r="G7" s="1618"/>
      <c r="H7" s="1646"/>
      <c r="I7" s="1618"/>
      <c r="J7" s="1647"/>
      <c r="K7" s="1618"/>
      <c r="L7" s="1616"/>
      <c r="M7" s="1617"/>
      <c r="N7" s="1619"/>
      <c r="O7" s="1612"/>
      <c r="P7" s="1735"/>
      <c r="Q7" s="1644"/>
      <c r="R7" s="1644"/>
    </row>
    <row r="8" spans="1:18" s="1" customFormat="1" ht="21" customHeight="1">
      <c r="A8" s="1629" t="s">
        <v>3030</v>
      </c>
      <c r="B8" s="1630"/>
      <c r="C8" s="1635" t="s">
        <v>1289</v>
      </c>
      <c r="D8" s="1632"/>
      <c r="E8" s="1631"/>
      <c r="F8" s="1631" t="s">
        <v>1678</v>
      </c>
      <c r="G8" s="1631"/>
      <c r="H8" s="1630"/>
      <c r="I8" s="1631" t="s">
        <v>2022</v>
      </c>
      <c r="J8" s="1632"/>
      <c r="K8" s="1631"/>
      <c r="L8" s="1736" t="s">
        <v>29</v>
      </c>
      <c r="M8" s="1737"/>
      <c r="N8" s="1738"/>
      <c r="O8" s="1739" t="s">
        <v>4180</v>
      </c>
      <c r="P8" s="1740"/>
      <c r="Q8" s="1644"/>
      <c r="R8" s="1644"/>
    </row>
    <row r="9" spans="1:18" s="1" customFormat="1" ht="21" customHeight="1">
      <c r="A9" s="1645"/>
      <c r="B9" s="1646"/>
      <c r="C9" s="1649"/>
      <c r="D9" s="1647"/>
      <c r="E9" s="1618"/>
      <c r="F9" s="1618" t="s">
        <v>5987</v>
      </c>
      <c r="G9" s="1618"/>
      <c r="H9" s="1646"/>
      <c r="I9" s="1618"/>
      <c r="J9" s="1647"/>
      <c r="K9" s="1618"/>
      <c r="L9" s="1616"/>
      <c r="M9" s="1617"/>
      <c r="N9" s="1619"/>
      <c r="O9" s="1612"/>
      <c r="P9" s="1735"/>
      <c r="Q9" s="1644"/>
      <c r="R9" s="1644"/>
    </row>
    <row r="10" spans="1:18" s="1" customFormat="1" ht="21" customHeight="1">
      <c r="A10" s="1651"/>
      <c r="B10" s="1652"/>
      <c r="C10" s="1566"/>
      <c r="D10" s="1654"/>
      <c r="E10" s="1653"/>
      <c r="F10" s="1653" t="s">
        <v>5988</v>
      </c>
      <c r="G10" s="1653"/>
      <c r="H10" s="1652"/>
      <c r="I10" s="1653"/>
      <c r="J10" s="1654"/>
      <c r="K10" s="1653"/>
      <c r="L10" s="1741"/>
      <c r="M10" s="1742"/>
      <c r="N10" s="1743"/>
      <c r="O10" s="1643"/>
      <c r="P10" s="1744"/>
      <c r="Q10" s="1644"/>
      <c r="R10" s="1644"/>
    </row>
    <row r="11" spans="1:18" s="1" customFormat="1" ht="21" customHeight="1">
      <c r="A11" s="1629"/>
      <c r="B11" s="1630"/>
      <c r="C11" s="1635"/>
      <c r="D11" s="1632"/>
      <c r="E11" s="1631"/>
      <c r="F11" s="1631" t="s">
        <v>5989</v>
      </c>
      <c r="G11" s="1631"/>
      <c r="H11" s="1630"/>
      <c r="I11" s="1631"/>
      <c r="J11" s="1632"/>
      <c r="K11" s="1631"/>
      <c r="L11" s="1736"/>
      <c r="M11" s="1737"/>
      <c r="N11" s="1738"/>
      <c r="O11" s="1739"/>
      <c r="P11" s="1740"/>
      <c r="Q11" s="1644"/>
      <c r="R11" s="1644"/>
    </row>
    <row r="12" spans="1:18" s="1" customFormat="1" ht="21" customHeight="1">
      <c r="A12" s="1645"/>
      <c r="B12" s="1646"/>
      <c r="C12" s="1649"/>
      <c r="D12" s="1647"/>
      <c r="E12" s="1618"/>
      <c r="F12" s="1618" t="s">
        <v>4872</v>
      </c>
      <c r="G12" s="1618"/>
      <c r="H12" s="1646"/>
      <c r="I12" s="1618"/>
      <c r="J12" s="1647"/>
      <c r="K12" s="1618"/>
      <c r="L12" s="1616"/>
      <c r="M12" s="1617"/>
      <c r="N12" s="1619"/>
      <c r="O12" s="1612"/>
      <c r="P12" s="1735"/>
      <c r="Q12" s="1644"/>
      <c r="R12" s="1644"/>
    </row>
    <row r="13" spans="1:18" s="1" customFormat="1" ht="21" customHeight="1">
      <c r="A13" s="1651" t="s">
        <v>3181</v>
      </c>
      <c r="B13" s="1652"/>
      <c r="C13" s="1566" t="s">
        <v>2258</v>
      </c>
      <c r="D13" s="1654"/>
      <c r="E13" s="1653"/>
      <c r="F13" s="1653" t="s">
        <v>3505</v>
      </c>
      <c r="G13" s="1653"/>
      <c r="H13" s="1652"/>
      <c r="I13" s="1653" t="s">
        <v>3182</v>
      </c>
      <c r="J13" s="1654"/>
      <c r="K13" s="1653"/>
      <c r="L13" s="1741" t="s">
        <v>1791</v>
      </c>
      <c r="M13" s="1742"/>
      <c r="N13" s="1743"/>
      <c r="O13" s="1643" t="s">
        <v>2403</v>
      </c>
      <c r="P13" s="1744"/>
      <c r="Q13" s="1644"/>
      <c r="R13" s="1644"/>
    </row>
    <row r="14" spans="1:18" s="1" customFormat="1" ht="21" customHeight="1">
      <c r="A14" s="1651" t="s">
        <v>3507</v>
      </c>
      <c r="B14" s="1652"/>
      <c r="C14" s="1566" t="s">
        <v>51</v>
      </c>
      <c r="D14" s="1654"/>
      <c r="E14" s="1653"/>
      <c r="F14" s="1653" t="s">
        <v>2716</v>
      </c>
      <c r="G14" s="1653"/>
      <c r="H14" s="1652"/>
      <c r="I14" s="1653" t="s">
        <v>4181</v>
      </c>
      <c r="J14" s="1654"/>
      <c r="K14" s="1653"/>
      <c r="L14" s="1741" t="s">
        <v>3508</v>
      </c>
      <c r="M14" s="1742"/>
      <c r="N14" s="1743"/>
      <c r="O14" s="1643" t="s">
        <v>3399</v>
      </c>
      <c r="P14" s="1744"/>
      <c r="Q14" s="1644"/>
      <c r="R14" s="1644"/>
    </row>
    <row r="15" spans="1:18" s="1" customFormat="1" ht="21" customHeight="1">
      <c r="A15" s="1651" t="s">
        <v>4417</v>
      </c>
      <c r="B15" s="1652"/>
      <c r="C15" s="1566" t="s">
        <v>51</v>
      </c>
      <c r="D15" s="1654"/>
      <c r="E15" s="1653"/>
      <c r="F15" s="1653" t="s">
        <v>3824</v>
      </c>
      <c r="G15" s="1653"/>
      <c r="H15" s="1652"/>
      <c r="I15" s="1653" t="s">
        <v>3794</v>
      </c>
      <c r="J15" s="1654"/>
      <c r="K15" s="1653"/>
      <c r="L15" s="1741" t="s">
        <v>3100</v>
      </c>
      <c r="M15" s="1742"/>
      <c r="N15" s="1743"/>
      <c r="O15" s="1643" t="s">
        <v>3472</v>
      </c>
      <c r="P15" s="1744"/>
      <c r="Q15" s="1644"/>
      <c r="R15" s="1644"/>
    </row>
    <row r="16" spans="1:18" s="1" customFormat="1" ht="21" customHeight="1">
      <c r="A16" s="1651" t="s">
        <v>1</v>
      </c>
      <c r="B16" s="1652"/>
      <c r="C16" s="1566" t="s">
        <v>3509</v>
      </c>
      <c r="D16" s="1654"/>
      <c r="E16" s="1653"/>
      <c r="F16" s="1653" t="s">
        <v>3080</v>
      </c>
      <c r="G16" s="1653"/>
      <c r="H16" s="1652"/>
      <c r="I16" s="1653" t="s">
        <v>3097</v>
      </c>
      <c r="J16" s="1654"/>
      <c r="K16" s="1653"/>
      <c r="L16" s="1741" t="s">
        <v>1748</v>
      </c>
      <c r="M16" s="1742"/>
      <c r="N16" s="1743"/>
      <c r="O16" s="1643" t="s">
        <v>4182</v>
      </c>
      <c r="P16" s="1744"/>
      <c r="Q16" s="1644"/>
      <c r="R16" s="1644"/>
    </row>
    <row r="17" spans="1:18" s="1" customFormat="1" ht="21" customHeight="1">
      <c r="A17" s="1651" t="s">
        <v>3510</v>
      </c>
      <c r="B17" s="1652"/>
      <c r="C17" s="1566" t="s">
        <v>51</v>
      </c>
      <c r="D17" s="1654"/>
      <c r="E17" s="1653"/>
      <c r="F17" s="1653" t="s">
        <v>2384</v>
      </c>
      <c r="G17" s="1653"/>
      <c r="H17" s="1652"/>
      <c r="I17" s="1653" t="s">
        <v>1187</v>
      </c>
      <c r="J17" s="1654"/>
      <c r="K17" s="1653"/>
      <c r="L17" s="1741" t="s">
        <v>2785</v>
      </c>
      <c r="M17" s="1742"/>
      <c r="N17" s="1743"/>
      <c r="O17" s="1643" t="s">
        <v>4183</v>
      </c>
      <c r="P17" s="1744"/>
      <c r="Q17" s="1644"/>
      <c r="R17" s="1644"/>
    </row>
    <row r="18" spans="1:18" s="1" customFormat="1" ht="21" customHeight="1">
      <c r="A18" s="1651" t="s">
        <v>3090</v>
      </c>
      <c r="B18" s="1652"/>
      <c r="C18" s="1566" t="s">
        <v>51</v>
      </c>
      <c r="D18" s="1654"/>
      <c r="E18" s="1653"/>
      <c r="F18" s="1653" t="s">
        <v>3511</v>
      </c>
      <c r="G18" s="1653"/>
      <c r="H18" s="1652"/>
      <c r="I18" s="1653" t="s">
        <v>1544</v>
      </c>
      <c r="J18" s="1654"/>
      <c r="K18" s="1653"/>
      <c r="L18" s="1741" t="s">
        <v>3188</v>
      </c>
      <c r="M18" s="1742"/>
      <c r="N18" s="1743"/>
      <c r="O18" s="1643" t="s">
        <v>1720</v>
      </c>
      <c r="P18" s="1744"/>
      <c r="Q18" s="1644"/>
      <c r="R18" s="1644"/>
    </row>
    <row r="19" spans="1:18" s="1" customFormat="1" ht="21" customHeight="1">
      <c r="A19" s="1651" t="s">
        <v>3512</v>
      </c>
      <c r="B19" s="1652"/>
      <c r="C19" s="1566" t="s">
        <v>51</v>
      </c>
      <c r="D19" s="1654"/>
      <c r="E19" s="1653"/>
      <c r="F19" s="1653" t="s">
        <v>26</v>
      </c>
      <c r="G19" s="1653"/>
      <c r="H19" s="1652"/>
      <c r="I19" s="1653" t="s">
        <v>1399</v>
      </c>
      <c r="J19" s="1654"/>
      <c r="K19" s="1653"/>
      <c r="L19" s="1741" t="s">
        <v>2614</v>
      </c>
      <c r="M19" s="1742"/>
      <c r="N19" s="1743"/>
      <c r="O19" s="1643" t="s">
        <v>5493</v>
      </c>
      <c r="P19" s="1744"/>
      <c r="Q19" s="1644"/>
      <c r="R19" s="1644"/>
    </row>
    <row r="20" spans="1:18" s="1" customFormat="1" ht="21" customHeight="1">
      <c r="A20" s="1651" t="s">
        <v>3513</v>
      </c>
      <c r="B20" s="1652"/>
      <c r="C20" s="1566" t="s">
        <v>51</v>
      </c>
      <c r="D20" s="1654"/>
      <c r="E20" s="1653"/>
      <c r="F20" s="1653" t="s">
        <v>2188</v>
      </c>
      <c r="G20" s="1653"/>
      <c r="H20" s="1652"/>
      <c r="I20" s="1653" t="s">
        <v>2175</v>
      </c>
      <c r="J20" s="1654"/>
      <c r="K20" s="1653"/>
      <c r="L20" s="1741" t="s">
        <v>931</v>
      </c>
      <c r="M20" s="1742"/>
      <c r="N20" s="1743"/>
      <c r="O20" s="1643" t="s">
        <v>898</v>
      </c>
      <c r="P20" s="1744"/>
      <c r="Q20" s="1644"/>
      <c r="R20" s="1644"/>
    </row>
    <row r="21" spans="1:18" s="1" customFormat="1" ht="21" customHeight="1">
      <c r="A21" s="1651" t="s">
        <v>1334</v>
      </c>
      <c r="B21" s="1652"/>
      <c r="C21" s="1566" t="s">
        <v>51</v>
      </c>
      <c r="D21" s="1654"/>
      <c r="E21" s="1653"/>
      <c r="F21" s="1653" t="s">
        <v>3514</v>
      </c>
      <c r="G21" s="1653"/>
      <c r="H21" s="1652"/>
      <c r="I21" s="1653" t="s">
        <v>631</v>
      </c>
      <c r="J21" s="1654"/>
      <c r="K21" s="1653"/>
      <c r="L21" s="1741" t="s">
        <v>1052</v>
      </c>
      <c r="M21" s="1742"/>
      <c r="N21" s="1743"/>
      <c r="O21" s="1643" t="s">
        <v>4184</v>
      </c>
      <c r="P21" s="1744"/>
      <c r="Q21" s="1644"/>
      <c r="R21" s="1644"/>
    </row>
    <row r="22" spans="1:18" s="1" customFormat="1" ht="21" customHeight="1">
      <c r="A22" s="1651" t="s">
        <v>3515</v>
      </c>
      <c r="B22" s="1652"/>
      <c r="C22" s="1566" t="s">
        <v>51</v>
      </c>
      <c r="D22" s="1654"/>
      <c r="E22" s="1653"/>
      <c r="F22" s="1653" t="s">
        <v>3516</v>
      </c>
      <c r="G22" s="1653"/>
      <c r="H22" s="1652"/>
      <c r="I22" s="1653" t="s">
        <v>695</v>
      </c>
      <c r="J22" s="1654"/>
      <c r="K22" s="1653"/>
      <c r="L22" s="1741" t="s">
        <v>1425</v>
      </c>
      <c r="M22" s="1742"/>
      <c r="N22" s="1743"/>
      <c r="O22" s="1643" t="s">
        <v>4185</v>
      </c>
      <c r="P22" s="1744"/>
      <c r="Q22" s="1644"/>
      <c r="R22" s="1644"/>
    </row>
    <row r="23" spans="1:18" s="1" customFormat="1" ht="21" customHeight="1">
      <c r="A23" s="1651" t="s">
        <v>3517</v>
      </c>
      <c r="B23" s="1652"/>
      <c r="C23" s="1566" t="s">
        <v>51</v>
      </c>
      <c r="D23" s="1654"/>
      <c r="E23" s="1653"/>
      <c r="F23" s="1653" t="s">
        <v>4377</v>
      </c>
      <c r="G23" s="1653"/>
      <c r="H23" s="1652"/>
      <c r="I23" s="1653" t="s">
        <v>3326</v>
      </c>
      <c r="J23" s="1654"/>
      <c r="K23" s="1653"/>
      <c r="L23" s="1741" t="s">
        <v>4972</v>
      </c>
      <c r="M23" s="1742"/>
      <c r="N23" s="1743"/>
      <c r="O23" s="1643" t="s">
        <v>548</v>
      </c>
      <c r="P23" s="1744"/>
      <c r="Q23" s="1644"/>
      <c r="R23" s="1644"/>
    </row>
    <row r="24" spans="1:18" s="1" customFormat="1" ht="21" customHeight="1">
      <c r="A24" s="1651" t="s">
        <v>3242</v>
      </c>
      <c r="B24" s="1652"/>
      <c r="C24" s="1566" t="s">
        <v>51</v>
      </c>
      <c r="D24" s="1654"/>
      <c r="E24" s="1653"/>
      <c r="F24" s="1653" t="s">
        <v>2996</v>
      </c>
      <c r="G24" s="1653"/>
      <c r="H24" s="1652"/>
      <c r="I24" s="1653" t="s">
        <v>2169</v>
      </c>
      <c r="J24" s="1654"/>
      <c r="K24" s="1653"/>
      <c r="L24" s="1741" t="s">
        <v>3518</v>
      </c>
      <c r="M24" s="1742"/>
      <c r="N24" s="1743"/>
      <c r="O24" s="1643" t="s">
        <v>4186</v>
      </c>
      <c r="P24" s="1744"/>
      <c r="Q24" s="1644"/>
      <c r="R24" s="1644"/>
    </row>
    <row r="25" spans="1:18" s="1" customFormat="1" ht="21" customHeight="1">
      <c r="A25" s="1651" t="s">
        <v>4187</v>
      </c>
      <c r="B25" s="1652"/>
      <c r="C25" s="1566" t="s">
        <v>51</v>
      </c>
      <c r="D25" s="1654"/>
      <c r="E25" s="1653"/>
      <c r="F25" s="1653" t="s">
        <v>4378</v>
      </c>
      <c r="G25" s="1653"/>
      <c r="H25" s="1652"/>
      <c r="I25" s="1653" t="s">
        <v>1555</v>
      </c>
      <c r="J25" s="1654"/>
      <c r="K25" s="1653"/>
      <c r="L25" s="1741" t="s">
        <v>4188</v>
      </c>
      <c r="M25" s="1742"/>
      <c r="N25" s="1743"/>
      <c r="O25" s="1643" t="s">
        <v>5494</v>
      </c>
      <c r="P25" s="1744"/>
      <c r="Q25" s="1644"/>
      <c r="R25" s="1644"/>
    </row>
    <row r="26" spans="1:18" s="1" customFormat="1" ht="21" customHeight="1">
      <c r="A26" s="1651" t="s">
        <v>3433</v>
      </c>
      <c r="B26" s="1652"/>
      <c r="C26" s="1566" t="s">
        <v>51</v>
      </c>
      <c r="D26" s="1654"/>
      <c r="E26" s="1653"/>
      <c r="F26" s="1653" t="s">
        <v>1473</v>
      </c>
      <c r="G26" s="1653"/>
      <c r="H26" s="1652"/>
      <c r="I26" s="1653" t="s">
        <v>3097</v>
      </c>
      <c r="J26" s="1654"/>
      <c r="K26" s="1653"/>
      <c r="L26" s="1741" t="s">
        <v>1113</v>
      </c>
      <c r="M26" s="1742"/>
      <c r="N26" s="1743"/>
      <c r="O26" s="1643" t="s">
        <v>5498</v>
      </c>
      <c r="P26" s="1744"/>
      <c r="Q26" s="1644"/>
      <c r="R26" s="1644"/>
    </row>
    <row r="27" spans="1:18" s="1" customFormat="1" ht="21" customHeight="1">
      <c r="A27" s="1651" t="s">
        <v>2201</v>
      </c>
      <c r="B27" s="1652"/>
      <c r="C27" s="1566" t="s">
        <v>51</v>
      </c>
      <c r="D27" s="1654"/>
      <c r="E27" s="1653"/>
      <c r="F27" s="1653" t="s">
        <v>3799</v>
      </c>
      <c r="G27" s="1653"/>
      <c r="H27" s="1652"/>
      <c r="I27" s="1653" t="s">
        <v>747</v>
      </c>
      <c r="J27" s="1654"/>
      <c r="K27" s="1653"/>
      <c r="L27" s="1741" t="s">
        <v>4190</v>
      </c>
      <c r="M27" s="1742"/>
      <c r="N27" s="1743"/>
      <c r="O27" s="1643" t="s">
        <v>5495</v>
      </c>
      <c r="P27" s="1744"/>
      <c r="Q27" s="1644"/>
      <c r="R27" s="1644"/>
    </row>
    <row r="28" spans="1:18" s="1" customFormat="1" ht="21" customHeight="1">
      <c r="A28" s="1651" t="s">
        <v>4191</v>
      </c>
      <c r="B28" s="1652"/>
      <c r="C28" s="1566" t="s">
        <v>51</v>
      </c>
      <c r="D28" s="1654"/>
      <c r="E28" s="1653"/>
      <c r="F28" s="1653" t="s">
        <v>3800</v>
      </c>
      <c r="G28" s="1653"/>
      <c r="H28" s="1652"/>
      <c r="I28" s="1653" t="s">
        <v>2705</v>
      </c>
      <c r="J28" s="1654"/>
      <c r="K28" s="1653"/>
      <c r="L28" s="1741" t="s">
        <v>4192</v>
      </c>
      <c r="M28" s="1742"/>
      <c r="N28" s="1743"/>
      <c r="O28" s="1643" t="s">
        <v>5504</v>
      </c>
      <c r="P28" s="1744"/>
      <c r="Q28" s="1644"/>
      <c r="R28" s="1644"/>
    </row>
    <row r="29" spans="1:18" s="1" customFormat="1" ht="21" customHeight="1">
      <c r="A29" s="1651" t="s">
        <v>4193</v>
      </c>
      <c r="B29" s="1652"/>
      <c r="C29" s="1566" t="s">
        <v>51</v>
      </c>
      <c r="D29" s="1654"/>
      <c r="E29" s="1653"/>
      <c r="F29" s="1653" t="s">
        <v>477</v>
      </c>
      <c r="G29" s="1653"/>
      <c r="H29" s="1652"/>
      <c r="I29" s="1653" t="s">
        <v>3802</v>
      </c>
      <c r="J29" s="1654"/>
      <c r="K29" s="1653"/>
      <c r="L29" s="1741" t="s">
        <v>4194</v>
      </c>
      <c r="M29" s="1742"/>
      <c r="N29" s="1743"/>
      <c r="O29" s="1643" t="s">
        <v>4195</v>
      </c>
      <c r="P29" s="1744"/>
      <c r="Q29" s="1644"/>
      <c r="R29" s="1644"/>
    </row>
    <row r="30" spans="1:18" s="1" customFormat="1" ht="21" customHeight="1">
      <c r="A30" s="1651" t="s">
        <v>3972</v>
      </c>
      <c r="B30" s="1652"/>
      <c r="C30" s="1566" t="s">
        <v>51</v>
      </c>
      <c r="D30" s="1654"/>
      <c r="E30" s="1653"/>
      <c r="F30" s="1653" t="s">
        <v>79</v>
      </c>
      <c r="G30" s="1653"/>
      <c r="H30" s="1652"/>
      <c r="I30" s="1653" t="s">
        <v>3802</v>
      </c>
      <c r="J30" s="1654"/>
      <c r="K30" s="1653"/>
      <c r="L30" s="1741" t="s">
        <v>4197</v>
      </c>
      <c r="M30" s="1742"/>
      <c r="N30" s="1743"/>
      <c r="O30" s="1643" t="s">
        <v>4052</v>
      </c>
      <c r="P30" s="1744"/>
      <c r="Q30" s="1644"/>
      <c r="R30" s="1644"/>
    </row>
    <row r="31" spans="1:18" s="1" customFormat="1" ht="21" customHeight="1">
      <c r="A31" s="1651" t="s">
        <v>4281</v>
      </c>
      <c r="B31" s="1652"/>
      <c r="C31" s="1566" t="s">
        <v>51</v>
      </c>
      <c r="D31" s="1654"/>
      <c r="E31" s="1653"/>
      <c r="F31" s="1653" t="s">
        <v>3801</v>
      </c>
      <c r="G31" s="1653"/>
      <c r="H31" s="1652"/>
      <c r="I31" s="1653" t="s">
        <v>2035</v>
      </c>
      <c r="J31" s="1654"/>
      <c r="K31" s="1653"/>
      <c r="L31" s="1741" t="s">
        <v>4198</v>
      </c>
      <c r="M31" s="1742"/>
      <c r="N31" s="1743"/>
      <c r="O31" s="1643" t="s">
        <v>936</v>
      </c>
      <c r="P31" s="1744"/>
      <c r="Q31" s="1644"/>
      <c r="R31" s="1644"/>
    </row>
    <row r="32" spans="1:18" s="1" customFormat="1" ht="21" customHeight="1">
      <c r="A32" s="1651" t="s">
        <v>1058</v>
      </c>
      <c r="B32" s="1652"/>
      <c r="C32" s="1566" t="s">
        <v>51</v>
      </c>
      <c r="D32" s="1654"/>
      <c r="E32" s="1653"/>
      <c r="F32" s="1653" t="s">
        <v>134</v>
      </c>
      <c r="G32" s="1653"/>
      <c r="H32" s="1652"/>
      <c r="I32" s="1653" t="s">
        <v>850</v>
      </c>
      <c r="J32" s="1654"/>
      <c r="K32" s="1653"/>
      <c r="L32" s="1741" t="s">
        <v>4285</v>
      </c>
      <c r="M32" s="1742"/>
      <c r="N32" s="1743"/>
      <c r="O32" s="1643" t="s">
        <v>1054</v>
      </c>
      <c r="P32" s="1744"/>
      <c r="Q32" s="1644"/>
      <c r="R32" s="1644"/>
    </row>
    <row r="33" spans="1:18" s="1" customFormat="1" ht="21" customHeight="1">
      <c r="A33" s="1651" t="s">
        <v>1328</v>
      </c>
      <c r="B33" s="1652"/>
      <c r="C33" s="1566" t="s">
        <v>51</v>
      </c>
      <c r="D33" s="1654"/>
      <c r="E33" s="1653"/>
      <c r="F33" s="1653" t="s">
        <v>4283</v>
      </c>
      <c r="G33" s="1653"/>
      <c r="H33" s="1652"/>
      <c r="I33" s="1653" t="s">
        <v>1919</v>
      </c>
      <c r="J33" s="1654"/>
      <c r="K33" s="1653"/>
      <c r="L33" s="1741" t="s">
        <v>4286</v>
      </c>
      <c r="M33" s="1742"/>
      <c r="N33" s="1743"/>
      <c r="O33" s="1643" t="s">
        <v>4288</v>
      </c>
      <c r="P33" s="1744"/>
      <c r="Q33" s="1644"/>
      <c r="R33" s="1644"/>
    </row>
    <row r="34" spans="1:18" s="1" customFormat="1" ht="21" customHeight="1">
      <c r="A34" s="1651" t="s">
        <v>3317</v>
      </c>
      <c r="B34" s="1652"/>
      <c r="C34" s="1566" t="s">
        <v>51</v>
      </c>
      <c r="D34" s="1654"/>
      <c r="E34" s="1653"/>
      <c r="F34" s="1653" t="s">
        <v>2593</v>
      </c>
      <c r="G34" s="1653"/>
      <c r="H34" s="1652"/>
      <c r="I34" s="1653" t="s">
        <v>2705</v>
      </c>
      <c r="J34" s="1654"/>
      <c r="K34" s="1653"/>
      <c r="L34" s="1741" t="s">
        <v>584</v>
      </c>
      <c r="M34" s="1742"/>
      <c r="N34" s="1743"/>
      <c r="O34" s="1643" t="s">
        <v>4554</v>
      </c>
      <c r="P34" s="1744"/>
      <c r="Q34" s="1644"/>
      <c r="R34" s="1644"/>
    </row>
    <row r="35" spans="1:18" s="1" customFormat="1" ht="21" customHeight="1">
      <c r="A35" s="1651" t="s">
        <v>4282</v>
      </c>
      <c r="B35" s="1652"/>
      <c r="C35" s="1566" t="s">
        <v>51</v>
      </c>
      <c r="D35" s="1654"/>
      <c r="E35" s="1653"/>
      <c r="F35" s="1653" t="s">
        <v>1178</v>
      </c>
      <c r="G35" s="1653"/>
      <c r="H35" s="1652"/>
      <c r="I35" s="1653" t="s">
        <v>4284</v>
      </c>
      <c r="J35" s="1654"/>
      <c r="K35" s="1653"/>
      <c r="L35" s="1741" t="s">
        <v>4089</v>
      </c>
      <c r="M35" s="1742"/>
      <c r="N35" s="1743"/>
      <c r="O35" s="1643" t="s">
        <v>1199</v>
      </c>
      <c r="P35" s="1744"/>
      <c r="Q35" s="1644"/>
      <c r="R35" s="1644"/>
    </row>
    <row r="36" spans="1:18" s="1" customFormat="1" ht="21" customHeight="1">
      <c r="A36" s="1651" t="s">
        <v>2913</v>
      </c>
      <c r="B36" s="1652"/>
      <c r="C36" s="1566" t="s">
        <v>51</v>
      </c>
      <c r="D36" s="1654"/>
      <c r="E36" s="1653"/>
      <c r="F36" s="1653" t="s">
        <v>1433</v>
      </c>
      <c r="G36" s="1653"/>
      <c r="H36" s="1652"/>
      <c r="I36" s="1653" t="s">
        <v>3280</v>
      </c>
      <c r="J36" s="1654"/>
      <c r="K36" s="1653"/>
      <c r="L36" s="1741" t="s">
        <v>3858</v>
      </c>
      <c r="M36" s="1742"/>
      <c r="N36" s="1743"/>
      <c r="O36" s="1643" t="s">
        <v>4697</v>
      </c>
      <c r="P36" s="1744"/>
      <c r="Q36" s="1644"/>
      <c r="R36" s="1644"/>
    </row>
    <row r="37" spans="1:18" s="1" customFormat="1" ht="21" customHeight="1">
      <c r="A37" s="1651" t="s">
        <v>4418</v>
      </c>
      <c r="B37" s="1652"/>
      <c r="C37" s="1566" t="s">
        <v>51</v>
      </c>
      <c r="D37" s="1654"/>
      <c r="E37" s="1653"/>
      <c r="F37" s="1653" t="s">
        <v>4419</v>
      </c>
      <c r="G37" s="1653"/>
      <c r="H37" s="1652"/>
      <c r="I37" s="1653" t="s">
        <v>2760</v>
      </c>
      <c r="J37" s="1654"/>
      <c r="K37" s="1653"/>
      <c r="L37" s="1741" t="s">
        <v>4421</v>
      </c>
      <c r="M37" s="1742"/>
      <c r="N37" s="1743"/>
      <c r="O37" s="1643" t="s">
        <v>5496</v>
      </c>
      <c r="P37" s="1744"/>
      <c r="Q37" s="1644"/>
      <c r="R37" s="1644"/>
    </row>
    <row r="38" spans="1:18" s="1" customFormat="1" ht="21" customHeight="1">
      <c r="A38" s="1651" t="s">
        <v>229</v>
      </c>
      <c r="B38" s="1652"/>
      <c r="C38" s="1566" t="s">
        <v>51</v>
      </c>
      <c r="D38" s="1654"/>
      <c r="E38" s="1653"/>
      <c r="F38" s="1653" t="s">
        <v>4420</v>
      </c>
      <c r="G38" s="1653"/>
      <c r="H38" s="1652"/>
      <c r="I38" s="1653" t="s">
        <v>2261</v>
      </c>
      <c r="J38" s="1654"/>
      <c r="K38" s="1653"/>
      <c r="L38" s="1741" t="s">
        <v>3345</v>
      </c>
      <c r="M38" s="1742"/>
      <c r="N38" s="1743"/>
      <c r="O38" s="1643" t="s">
        <v>5499</v>
      </c>
      <c r="P38" s="1744"/>
      <c r="Q38" s="1644"/>
      <c r="R38" s="1644"/>
    </row>
    <row r="39" spans="1:18" s="1" customFormat="1" ht="21" customHeight="1">
      <c r="A39" s="1651" t="s">
        <v>1508</v>
      </c>
      <c r="B39" s="1652"/>
      <c r="C39" s="1566" t="s">
        <v>51</v>
      </c>
      <c r="D39" s="1654"/>
      <c r="E39" s="1653"/>
      <c r="F39" s="1653" t="s">
        <v>5175</v>
      </c>
      <c r="G39" s="1653"/>
      <c r="H39" s="1652"/>
      <c r="I39" s="1653" t="s">
        <v>640</v>
      </c>
      <c r="J39" s="1654"/>
      <c r="K39" s="1653"/>
      <c r="L39" s="1741" t="s">
        <v>4656</v>
      </c>
      <c r="M39" s="1742"/>
      <c r="N39" s="1743"/>
      <c r="O39" s="1643" t="s">
        <v>5503</v>
      </c>
      <c r="P39" s="1744"/>
      <c r="Q39" s="1644"/>
      <c r="R39" s="1644"/>
    </row>
    <row r="40" spans="1:18" s="1" customFormat="1" ht="21" customHeight="1">
      <c r="A40" s="1651" t="s">
        <v>3986</v>
      </c>
      <c r="B40" s="1652"/>
      <c r="C40" s="1566" t="s">
        <v>51</v>
      </c>
      <c r="D40" s="1654"/>
      <c r="E40" s="1653"/>
      <c r="F40" s="1653" t="s">
        <v>4492</v>
      </c>
      <c r="G40" s="1653"/>
      <c r="H40" s="1652"/>
      <c r="I40" s="1653" t="s">
        <v>2270</v>
      </c>
      <c r="J40" s="1654"/>
      <c r="K40" s="1653"/>
      <c r="L40" s="1741" t="s">
        <v>4657</v>
      </c>
      <c r="M40" s="1742"/>
      <c r="N40" s="1743"/>
      <c r="O40" s="1643" t="s">
        <v>5497</v>
      </c>
      <c r="P40" s="1744"/>
      <c r="Q40" s="1644"/>
      <c r="R40" s="1644"/>
    </row>
    <row r="41" spans="1:18" s="1" customFormat="1" ht="21" customHeight="1">
      <c r="A41" s="1651" t="s">
        <v>2332</v>
      </c>
      <c r="B41" s="1652"/>
      <c r="C41" s="1566" t="s">
        <v>51</v>
      </c>
      <c r="D41" s="1654"/>
      <c r="E41" s="1653"/>
      <c r="F41" s="1653" t="s">
        <v>4493</v>
      </c>
      <c r="G41" s="1653"/>
      <c r="H41" s="1652"/>
      <c r="I41" s="1653" t="s">
        <v>2742</v>
      </c>
      <c r="J41" s="1654"/>
      <c r="K41" s="1653"/>
      <c r="L41" s="1741" t="s">
        <v>4658</v>
      </c>
      <c r="M41" s="1742"/>
      <c r="N41" s="1743"/>
      <c r="O41" s="1643" t="s">
        <v>5500</v>
      </c>
      <c r="P41" s="1744"/>
      <c r="Q41" s="1644"/>
      <c r="R41" s="1644"/>
    </row>
    <row r="42" spans="1:18" s="1" customFormat="1" ht="21" customHeight="1">
      <c r="A42" s="1651" t="s">
        <v>4491</v>
      </c>
      <c r="B42" s="1652"/>
      <c r="C42" s="1566" t="s">
        <v>51</v>
      </c>
      <c r="D42" s="1654"/>
      <c r="E42" s="1653"/>
      <c r="F42" s="1653" t="s">
        <v>4495</v>
      </c>
      <c r="G42" s="1653"/>
      <c r="H42" s="1652"/>
      <c r="I42" s="1653" t="s">
        <v>4499</v>
      </c>
      <c r="J42" s="1654"/>
      <c r="K42" s="1653"/>
      <c r="L42" s="1741" t="s">
        <v>4659</v>
      </c>
      <c r="M42" s="1742"/>
      <c r="N42" s="1743"/>
      <c r="O42" s="1643" t="s">
        <v>5501</v>
      </c>
      <c r="P42" s="1744"/>
      <c r="Q42" s="1644"/>
      <c r="R42" s="1644"/>
    </row>
    <row r="43" spans="1:18" s="1" customFormat="1" ht="21" customHeight="1">
      <c r="A43" s="1651" t="s">
        <v>4004</v>
      </c>
      <c r="B43" s="1652"/>
      <c r="C43" s="1566" t="s">
        <v>51</v>
      </c>
      <c r="D43" s="1654"/>
      <c r="E43" s="1653"/>
      <c r="F43" s="1653" t="s">
        <v>4496</v>
      </c>
      <c r="G43" s="1653"/>
      <c r="H43" s="1652"/>
      <c r="I43" s="1653" t="s">
        <v>4340</v>
      </c>
      <c r="J43" s="1654"/>
      <c r="K43" s="1653"/>
      <c r="L43" s="1741" t="s">
        <v>4660</v>
      </c>
      <c r="M43" s="1742"/>
      <c r="N43" s="1743"/>
      <c r="O43" s="1643" t="s">
        <v>5505</v>
      </c>
      <c r="P43" s="1744"/>
      <c r="Q43" s="1644"/>
      <c r="R43" s="1644"/>
    </row>
    <row r="44" spans="1:18" s="1" customFormat="1" ht="21" customHeight="1">
      <c r="A44" s="1651" t="s">
        <v>1189</v>
      </c>
      <c r="B44" s="1652"/>
      <c r="C44" s="1566" t="s">
        <v>51</v>
      </c>
      <c r="D44" s="1654"/>
      <c r="E44" s="1653"/>
      <c r="F44" s="1653" t="s">
        <v>4497</v>
      </c>
      <c r="G44" s="1653"/>
      <c r="H44" s="1652"/>
      <c r="I44" s="1653" t="s">
        <v>2007</v>
      </c>
      <c r="J44" s="1654"/>
      <c r="K44" s="1653"/>
      <c r="L44" s="1741" t="s">
        <v>4661</v>
      </c>
      <c r="M44" s="1742"/>
      <c r="N44" s="1743"/>
      <c r="O44" s="1643" t="s">
        <v>5506</v>
      </c>
      <c r="P44" s="1744"/>
      <c r="Q44" s="1644"/>
      <c r="R44" s="1644"/>
    </row>
    <row r="45" spans="1:18" s="1" customFormat="1" ht="21" customHeight="1">
      <c r="A45" s="1651" t="s">
        <v>2845</v>
      </c>
      <c r="B45" s="1652"/>
      <c r="C45" s="1566" t="s">
        <v>51</v>
      </c>
      <c r="D45" s="1654"/>
      <c r="E45" s="1653"/>
      <c r="F45" s="1653" t="s">
        <v>4498</v>
      </c>
      <c r="G45" s="1653"/>
      <c r="H45" s="1652"/>
      <c r="I45" s="1653" t="s">
        <v>1919</v>
      </c>
      <c r="J45" s="1654"/>
      <c r="K45" s="1653"/>
      <c r="L45" s="1741" t="s">
        <v>4502</v>
      </c>
      <c r="M45" s="1742"/>
      <c r="N45" s="1743"/>
      <c r="O45" s="1643" t="s">
        <v>5502</v>
      </c>
      <c r="P45" s="1744"/>
      <c r="Q45" s="1644"/>
      <c r="R45" s="1644"/>
    </row>
    <row r="46" spans="1:18" s="1" customFormat="1" ht="21" customHeight="1">
      <c r="A46" s="1651" t="s">
        <v>4869</v>
      </c>
      <c r="B46" s="1652"/>
      <c r="C46" s="1566" t="s">
        <v>51</v>
      </c>
      <c r="D46" s="1654"/>
      <c r="E46" s="1653"/>
      <c r="F46" s="1653" t="s">
        <v>4862</v>
      </c>
      <c r="G46" s="1653"/>
      <c r="H46" s="1652"/>
      <c r="I46" s="1653" t="s">
        <v>4865</v>
      </c>
      <c r="J46" s="1654"/>
      <c r="K46" s="1653"/>
      <c r="L46" s="1741" t="s">
        <v>5245</v>
      </c>
      <c r="M46" s="1742"/>
      <c r="N46" s="1743"/>
      <c r="O46" s="1643" t="s">
        <v>4866</v>
      </c>
      <c r="P46" s="1744"/>
      <c r="Q46" s="1644"/>
      <c r="R46" s="1644"/>
    </row>
    <row r="47" spans="1:18" s="1" customFormat="1" ht="21" customHeight="1">
      <c r="A47" s="1651" t="s">
        <v>4870</v>
      </c>
      <c r="B47" s="1652"/>
      <c r="C47" s="1566" t="s">
        <v>51</v>
      </c>
      <c r="D47" s="1654"/>
      <c r="E47" s="1653"/>
      <c r="F47" s="1653" t="s">
        <v>4863</v>
      </c>
      <c r="G47" s="1653"/>
      <c r="H47" s="1652"/>
      <c r="I47" s="1653" t="s">
        <v>4995</v>
      </c>
      <c r="J47" s="1654"/>
      <c r="K47" s="1653"/>
      <c r="L47" s="1741" t="s">
        <v>5246</v>
      </c>
      <c r="M47" s="1742"/>
      <c r="N47" s="1743"/>
      <c r="O47" s="1643" t="s">
        <v>4867</v>
      </c>
      <c r="P47" s="1744"/>
      <c r="Q47" s="1644"/>
      <c r="R47" s="1644"/>
    </row>
    <row r="48" spans="1:18" s="1" customFormat="1" ht="21" customHeight="1">
      <c r="A48" s="1629" t="s">
        <v>4871</v>
      </c>
      <c r="B48" s="1630"/>
      <c r="C48" s="1635" t="s">
        <v>51</v>
      </c>
      <c r="D48" s="1632"/>
      <c r="E48" s="1631"/>
      <c r="F48" s="1631" t="s">
        <v>4864</v>
      </c>
      <c r="G48" s="1631"/>
      <c r="H48" s="1630"/>
      <c r="I48" s="1631" t="s">
        <v>2726</v>
      </c>
      <c r="J48" s="1632"/>
      <c r="K48" s="1631"/>
      <c r="L48" s="1736" t="s">
        <v>5247</v>
      </c>
      <c r="M48" s="1737"/>
      <c r="N48" s="1738"/>
      <c r="O48" s="1739" t="s">
        <v>4868</v>
      </c>
      <c r="P48" s="1740"/>
      <c r="Q48" s="1644"/>
      <c r="R48" s="1644"/>
    </row>
    <row r="49" spans="1:18" s="1" customFormat="1" ht="21" customHeight="1">
      <c r="A49" s="1651"/>
      <c r="B49" s="1652"/>
      <c r="C49" s="1566"/>
      <c r="D49" s="1654"/>
      <c r="E49" s="1653"/>
      <c r="F49" s="1618" t="s">
        <v>5990</v>
      </c>
      <c r="G49" s="1653"/>
      <c r="H49" s="1652"/>
      <c r="I49" s="1653"/>
      <c r="J49" s="1654"/>
      <c r="K49" s="1653"/>
      <c r="L49" s="1741"/>
      <c r="M49" s="1742"/>
      <c r="N49" s="1743"/>
      <c r="O49" s="1643"/>
      <c r="P49" s="1744"/>
      <c r="Q49" s="1644"/>
      <c r="R49" s="1644"/>
    </row>
    <row r="50" spans="1:18" s="1" customFormat="1" ht="21" customHeight="1">
      <c r="A50" s="1651" t="s">
        <v>4199</v>
      </c>
      <c r="B50" s="1652"/>
      <c r="C50" s="1566" t="s">
        <v>5013</v>
      </c>
      <c r="D50" s="1654"/>
      <c r="E50" s="1653"/>
      <c r="F50" s="1653" t="s">
        <v>3782</v>
      </c>
      <c r="G50" s="1653"/>
      <c r="H50" s="1652"/>
      <c r="I50" s="1653" t="s">
        <v>2367</v>
      </c>
      <c r="J50" s="1654"/>
      <c r="K50" s="1653"/>
      <c r="L50" s="1741" t="s">
        <v>4570</v>
      </c>
      <c r="M50" s="1742"/>
      <c r="N50" s="1743"/>
      <c r="O50" s="1643" t="s">
        <v>5014</v>
      </c>
      <c r="P50" s="1744"/>
      <c r="Q50" s="1644"/>
      <c r="R50" s="1644"/>
    </row>
    <row r="51" spans="1:18" s="1" customFormat="1" ht="21" customHeight="1">
      <c r="A51" s="1651" t="s">
        <v>97</v>
      </c>
      <c r="B51" s="1652"/>
      <c r="C51" s="1566" t="s">
        <v>51</v>
      </c>
      <c r="D51" s="1654"/>
      <c r="E51" s="1653"/>
      <c r="F51" s="1653" t="s">
        <v>3803</v>
      </c>
      <c r="G51" s="1653"/>
      <c r="H51" s="1652"/>
      <c r="I51" s="1653" t="s">
        <v>1784</v>
      </c>
      <c r="J51" s="1654"/>
      <c r="K51" s="1653"/>
      <c r="L51" s="1741" t="s">
        <v>4200</v>
      </c>
      <c r="M51" s="1742"/>
      <c r="N51" s="1743"/>
      <c r="O51" s="1643" t="s">
        <v>4201</v>
      </c>
      <c r="P51" s="1744"/>
      <c r="Q51" s="1644"/>
      <c r="R51" s="1644"/>
    </row>
    <row r="52" spans="1:18" s="1" customFormat="1" ht="21" customHeight="1">
      <c r="A52" s="1651" t="s">
        <v>4784</v>
      </c>
      <c r="B52" s="1652"/>
      <c r="C52" s="1566" t="s">
        <v>51</v>
      </c>
      <c r="D52" s="1654"/>
      <c r="E52" s="1653"/>
      <c r="F52" s="1653" t="s">
        <v>4785</v>
      </c>
      <c r="G52" s="1653"/>
      <c r="H52" s="1652"/>
      <c r="I52" s="1653" t="s">
        <v>4786</v>
      </c>
      <c r="J52" s="1654"/>
      <c r="K52" s="1653"/>
      <c r="L52" s="1741" t="s">
        <v>4787</v>
      </c>
      <c r="M52" s="1742"/>
      <c r="N52" s="1743"/>
      <c r="O52" s="1643" t="s">
        <v>4788</v>
      </c>
      <c r="P52" s="1744"/>
      <c r="Q52" s="1644"/>
      <c r="R52" s="1644"/>
    </row>
    <row r="53" spans="1:18" s="1" customFormat="1" ht="21" customHeight="1">
      <c r="A53" s="1651" t="s">
        <v>5016</v>
      </c>
      <c r="B53" s="1652"/>
      <c r="C53" s="1566" t="s">
        <v>5017</v>
      </c>
      <c r="D53" s="1654"/>
      <c r="E53" s="1653"/>
      <c r="F53" s="1653" t="s">
        <v>5018</v>
      </c>
      <c r="G53" s="1653"/>
      <c r="H53" s="1652"/>
      <c r="I53" s="1653" t="s">
        <v>5176</v>
      </c>
      <c r="J53" s="1654"/>
      <c r="K53" s="1653"/>
      <c r="L53" s="1741" t="s">
        <v>5019</v>
      </c>
      <c r="M53" s="1742"/>
      <c r="N53" s="1743"/>
      <c r="O53" s="1643" t="s">
        <v>5015</v>
      </c>
      <c r="P53" s="1744"/>
      <c r="Q53" s="1644"/>
      <c r="R53" s="1644"/>
    </row>
    <row r="54" spans="1:18" s="1" customFormat="1" ht="21" customHeight="1">
      <c r="A54" s="1651" t="s">
        <v>3519</v>
      </c>
      <c r="B54" s="1652"/>
      <c r="C54" s="1566" t="s">
        <v>3509</v>
      </c>
      <c r="D54" s="1654"/>
      <c r="E54" s="1653"/>
      <c r="F54" s="1653" t="s">
        <v>3520</v>
      </c>
      <c r="G54" s="1653"/>
      <c r="H54" s="1652"/>
      <c r="I54" s="1653" t="s">
        <v>3223</v>
      </c>
      <c r="J54" s="1654"/>
      <c r="K54" s="1653"/>
      <c r="L54" s="1741" t="s">
        <v>3521</v>
      </c>
      <c r="M54" s="1742"/>
      <c r="N54" s="1743"/>
      <c r="O54" s="1643" t="s">
        <v>4202</v>
      </c>
      <c r="P54" s="1744"/>
      <c r="Q54" s="1644"/>
      <c r="R54" s="1644"/>
    </row>
    <row r="55" spans="1:18" s="1" customFormat="1" ht="21" customHeight="1">
      <c r="A55" s="1651" t="s">
        <v>3384</v>
      </c>
      <c r="B55" s="1652"/>
      <c r="C55" s="1566" t="s">
        <v>51</v>
      </c>
      <c r="D55" s="1654"/>
      <c r="E55" s="1653"/>
      <c r="F55" s="1653" t="s">
        <v>3522</v>
      </c>
      <c r="G55" s="1653"/>
      <c r="H55" s="1652"/>
      <c r="I55" s="1653" t="s">
        <v>4204</v>
      </c>
      <c r="J55" s="1654"/>
      <c r="K55" s="1653"/>
      <c r="L55" s="1741" t="s">
        <v>474</v>
      </c>
      <c r="M55" s="1742"/>
      <c r="N55" s="1743"/>
      <c r="O55" s="1643" t="s">
        <v>2642</v>
      </c>
      <c r="P55" s="1744"/>
      <c r="Q55" s="1644"/>
      <c r="R55" s="1644"/>
    </row>
    <row r="56" spans="1:18" s="1" customFormat="1" ht="21" customHeight="1">
      <c r="A56" s="1651" t="s">
        <v>3417</v>
      </c>
      <c r="B56" s="1652"/>
      <c r="C56" s="1566" t="s">
        <v>51</v>
      </c>
      <c r="D56" s="1654"/>
      <c r="E56" s="1653"/>
      <c r="F56" s="1653" t="s">
        <v>17</v>
      </c>
      <c r="G56" s="1653"/>
      <c r="H56" s="1652"/>
      <c r="I56" s="1653" t="s">
        <v>3523</v>
      </c>
      <c r="J56" s="1654"/>
      <c r="K56" s="1653"/>
      <c r="L56" s="1741" t="s">
        <v>3524</v>
      </c>
      <c r="M56" s="1742"/>
      <c r="N56" s="1743"/>
      <c r="O56" s="1643" t="s">
        <v>1659</v>
      </c>
      <c r="P56" s="1744"/>
      <c r="Q56" s="1644"/>
      <c r="R56" s="1644"/>
    </row>
    <row r="57" spans="1:18" s="1" customFormat="1" ht="21" customHeight="1">
      <c r="A57" s="1651" t="s">
        <v>467</v>
      </c>
      <c r="B57" s="1652"/>
      <c r="C57" s="1566" t="s">
        <v>51</v>
      </c>
      <c r="D57" s="1654"/>
      <c r="E57" s="1653"/>
      <c r="F57" s="1653" t="s">
        <v>3525</v>
      </c>
      <c r="G57" s="1653"/>
      <c r="H57" s="1652"/>
      <c r="I57" s="1653" t="s">
        <v>2333</v>
      </c>
      <c r="J57" s="1654"/>
      <c r="K57" s="1653"/>
      <c r="L57" s="1741" t="s">
        <v>4379</v>
      </c>
      <c r="M57" s="1742"/>
      <c r="N57" s="1743"/>
      <c r="O57" s="1643" t="s">
        <v>4205</v>
      </c>
      <c r="P57" s="1744"/>
      <c r="Q57" s="1644"/>
      <c r="R57" s="1644"/>
    </row>
    <row r="58" spans="1:18" s="1" customFormat="1" ht="21" customHeight="1">
      <c r="A58" s="1651" t="s">
        <v>1974</v>
      </c>
      <c r="B58" s="1652"/>
      <c r="C58" s="1566" t="s">
        <v>51</v>
      </c>
      <c r="D58" s="1654"/>
      <c r="E58" s="1653"/>
      <c r="F58" s="1653" t="s">
        <v>3526</v>
      </c>
      <c r="G58" s="1653"/>
      <c r="H58" s="1652"/>
      <c r="I58" s="1653" t="s">
        <v>1655</v>
      </c>
      <c r="J58" s="1654"/>
      <c r="K58" s="1653"/>
      <c r="L58" s="1741" t="s">
        <v>3336</v>
      </c>
      <c r="M58" s="1742"/>
      <c r="N58" s="1743"/>
      <c r="O58" s="1643" t="s">
        <v>2200</v>
      </c>
      <c r="P58" s="1744"/>
      <c r="Q58" s="1644"/>
      <c r="R58" s="1644"/>
    </row>
    <row r="59" spans="1:18" s="1" customFormat="1" ht="21" customHeight="1">
      <c r="A59" s="1651" t="s">
        <v>3527</v>
      </c>
      <c r="B59" s="1652"/>
      <c r="C59" s="1566" t="s">
        <v>51</v>
      </c>
      <c r="D59" s="1654"/>
      <c r="E59" s="1653"/>
      <c r="F59" s="1653" t="s">
        <v>4351</v>
      </c>
      <c r="G59" s="1653"/>
      <c r="H59" s="1652"/>
      <c r="I59" s="1653" t="s">
        <v>2292</v>
      </c>
      <c r="J59" s="1654"/>
      <c r="K59" s="1653"/>
      <c r="L59" s="1741" t="s">
        <v>3528</v>
      </c>
      <c r="M59" s="1742"/>
      <c r="N59" s="1743"/>
      <c r="O59" s="1643" t="s">
        <v>4206</v>
      </c>
      <c r="P59" s="1744"/>
      <c r="Q59" s="1644"/>
      <c r="R59" s="1644"/>
    </row>
    <row r="60" spans="1:18" s="1" customFormat="1" ht="21" customHeight="1">
      <c r="A60" s="1651" t="s">
        <v>3529</v>
      </c>
      <c r="B60" s="1652"/>
      <c r="C60" s="1566" t="s">
        <v>51</v>
      </c>
      <c r="D60" s="1654"/>
      <c r="E60" s="1653"/>
      <c r="F60" s="1653" t="s">
        <v>3281</v>
      </c>
      <c r="G60" s="1653"/>
      <c r="H60" s="1652"/>
      <c r="I60" s="1653" t="s">
        <v>2695</v>
      </c>
      <c r="J60" s="1654"/>
      <c r="K60" s="1653"/>
      <c r="L60" s="1741" t="s">
        <v>3286</v>
      </c>
      <c r="M60" s="1742"/>
      <c r="N60" s="1743"/>
      <c r="O60" s="1643" t="s">
        <v>1625</v>
      </c>
      <c r="P60" s="1744"/>
      <c r="Q60" s="1644"/>
      <c r="R60" s="1644"/>
    </row>
    <row r="61" spans="1:18" s="1" customFormat="1" ht="21" customHeight="1">
      <c r="A61" s="1651" t="s">
        <v>3531</v>
      </c>
      <c r="B61" s="1652"/>
      <c r="C61" s="1566" t="s">
        <v>51</v>
      </c>
      <c r="D61" s="1654"/>
      <c r="E61" s="1653"/>
      <c r="F61" s="1653" t="s">
        <v>3378</v>
      </c>
      <c r="G61" s="1653"/>
      <c r="H61" s="1652"/>
      <c r="I61" s="1653" t="s">
        <v>2069</v>
      </c>
      <c r="J61" s="1654"/>
      <c r="K61" s="1653"/>
      <c r="L61" s="1741" t="s">
        <v>3533</v>
      </c>
      <c r="M61" s="1742"/>
      <c r="N61" s="1743"/>
      <c r="O61" s="1643" t="s">
        <v>4207</v>
      </c>
      <c r="P61" s="1744"/>
      <c r="Q61" s="1644"/>
      <c r="R61" s="1644"/>
    </row>
    <row r="62" spans="1:18" s="1" customFormat="1" ht="21" customHeight="1">
      <c r="A62" s="1651" t="s">
        <v>3037</v>
      </c>
      <c r="B62" s="1652"/>
      <c r="C62" s="1566" t="s">
        <v>51</v>
      </c>
      <c r="D62" s="1654"/>
      <c r="E62" s="1653"/>
      <c r="F62" s="1653" t="s">
        <v>3534</v>
      </c>
      <c r="G62" s="1653"/>
      <c r="H62" s="1652"/>
      <c r="I62" s="1653" t="s">
        <v>1406</v>
      </c>
      <c r="J62" s="1654"/>
      <c r="K62" s="1653"/>
      <c r="L62" s="1741" t="s">
        <v>3535</v>
      </c>
      <c r="M62" s="1742"/>
      <c r="N62" s="1743"/>
      <c r="O62" s="1643" t="s">
        <v>4208</v>
      </c>
      <c r="P62" s="1744"/>
      <c r="Q62" s="1644"/>
      <c r="R62" s="1644"/>
    </row>
    <row r="63" spans="1:18" s="1" customFormat="1" ht="21" customHeight="1" thickBot="1">
      <c r="A63" s="1683" t="s">
        <v>3536</v>
      </c>
      <c r="B63" s="1684"/>
      <c r="C63" s="1689" t="s">
        <v>51</v>
      </c>
      <c r="D63" s="1686"/>
      <c r="E63" s="1685"/>
      <c r="F63" s="1685" t="s">
        <v>3539</v>
      </c>
      <c r="G63" s="1685"/>
      <c r="H63" s="1684"/>
      <c r="I63" s="1685" t="s">
        <v>1781</v>
      </c>
      <c r="J63" s="1686"/>
      <c r="K63" s="1685"/>
      <c r="L63" s="1745" t="s">
        <v>623</v>
      </c>
      <c r="M63" s="1746"/>
      <c r="N63" s="1747"/>
      <c r="O63" s="1748" t="s">
        <v>3827</v>
      </c>
      <c r="P63" s="1749"/>
      <c r="Q63" s="1644"/>
      <c r="R63" s="1644"/>
    </row>
    <row r="64" spans="1:18" ht="15.75" customHeight="1">
      <c r="A64" s="4511"/>
      <c r="B64" s="4511"/>
      <c r="C64" s="4511"/>
      <c r="D64" s="4511"/>
      <c r="E64" s="4511"/>
      <c r="F64" s="4513"/>
      <c r="G64" s="249"/>
      <c r="H64" s="249"/>
    </row>
    <row r="65" spans="1:18" s="84" customFormat="1" ht="19.5" customHeight="1">
      <c r="A65" s="4514"/>
      <c r="B65" s="4514"/>
      <c r="C65" s="4515"/>
      <c r="D65" s="4515"/>
      <c r="E65" s="4515"/>
      <c r="F65" s="4515"/>
      <c r="G65" s="249"/>
      <c r="H65" s="249"/>
      <c r="I65" s="1722"/>
      <c r="J65" s="1541"/>
      <c r="K65" s="1541"/>
      <c r="L65" s="1543"/>
      <c r="M65" s="1543"/>
      <c r="N65" s="1543"/>
      <c r="O65" s="1721"/>
      <c r="P65" s="1544"/>
      <c r="Q65" s="1543"/>
      <c r="R65" s="1543"/>
    </row>
    <row r="66" spans="1:18" s="91" customFormat="1" ht="4.5" customHeight="1">
      <c r="A66" s="1546"/>
      <c r="B66" s="1547"/>
      <c r="C66" s="756"/>
      <c r="D66" s="1548"/>
      <c r="E66" s="756"/>
      <c r="F66" s="756"/>
      <c r="G66" s="756"/>
      <c r="H66" s="1723"/>
      <c r="I66" s="1550"/>
      <c r="J66" s="1724"/>
      <c r="K66" s="1550"/>
      <c r="L66" s="1561"/>
      <c r="M66" s="1552"/>
      <c r="N66" s="1553"/>
      <c r="O66" s="1700"/>
      <c r="P66" s="1725"/>
      <c r="Q66" s="1564"/>
      <c r="R66" s="1564"/>
    </row>
    <row r="67" spans="1:18" s="86" customFormat="1" ht="13.5" customHeight="1">
      <c r="A67" s="1726" t="s">
        <v>1521</v>
      </c>
      <c r="B67" s="1565"/>
      <c r="C67" s="274" t="s">
        <v>3074</v>
      </c>
      <c r="D67" s="882"/>
      <c r="E67" s="1566"/>
      <c r="F67" s="274" t="s">
        <v>3823</v>
      </c>
      <c r="G67" s="274"/>
      <c r="H67" s="827"/>
      <c r="I67" s="1727" t="s">
        <v>3075</v>
      </c>
      <c r="J67" s="1728"/>
      <c r="K67" s="1566"/>
      <c r="L67" s="274" t="s">
        <v>641</v>
      </c>
      <c r="M67" s="882"/>
      <c r="N67" s="827"/>
      <c r="O67" s="1566" t="s">
        <v>2543</v>
      </c>
      <c r="P67" s="1729"/>
      <c r="Q67" s="1569"/>
      <c r="R67" s="1569"/>
    </row>
    <row r="68" spans="1:18" s="86" customFormat="1" ht="4.5" customHeight="1">
      <c r="A68" s="1577"/>
      <c r="B68" s="1578"/>
      <c r="C68" s="1579"/>
      <c r="D68" s="1580"/>
      <c r="E68" s="1578"/>
      <c r="F68" s="1579"/>
      <c r="G68" s="1579"/>
      <c r="H68" s="1578"/>
      <c r="I68" s="877"/>
      <c r="J68" s="878"/>
      <c r="K68" s="1579"/>
      <c r="L68" s="1579"/>
      <c r="M68" s="1580"/>
      <c r="N68" s="1578"/>
      <c r="O68" s="1730"/>
      <c r="P68" s="1731"/>
      <c r="Q68" s="1569"/>
      <c r="R68" s="1569"/>
    </row>
    <row r="69" spans="1:18" s="1" customFormat="1" ht="21" customHeight="1">
      <c r="A69" s="1651" t="s">
        <v>3540</v>
      </c>
      <c r="B69" s="1652"/>
      <c r="C69" s="1566" t="s">
        <v>3509</v>
      </c>
      <c r="D69" s="1654"/>
      <c r="E69" s="1653"/>
      <c r="F69" s="1653" t="s">
        <v>4569</v>
      </c>
      <c r="G69" s="1653"/>
      <c r="H69" s="1652"/>
      <c r="I69" s="1653" t="s">
        <v>3223</v>
      </c>
      <c r="J69" s="1654"/>
      <c r="K69" s="1653"/>
      <c r="L69" s="1741" t="s">
        <v>2851</v>
      </c>
      <c r="M69" s="1742"/>
      <c r="N69" s="1743"/>
      <c r="O69" s="1643" t="s">
        <v>4568</v>
      </c>
      <c r="P69" s="1744"/>
      <c r="Q69" s="1644"/>
      <c r="R69" s="1644"/>
    </row>
    <row r="70" spans="1:18" s="1" customFormat="1" ht="21" customHeight="1">
      <c r="A70" s="1651" t="s">
        <v>2525</v>
      </c>
      <c r="B70" s="1652"/>
      <c r="C70" s="1566" t="s">
        <v>51</v>
      </c>
      <c r="D70" s="1654"/>
      <c r="E70" s="1653"/>
      <c r="F70" s="1653" t="s">
        <v>3541</v>
      </c>
      <c r="G70" s="1653"/>
      <c r="H70" s="1652"/>
      <c r="I70" s="1653" t="s">
        <v>2196</v>
      </c>
      <c r="J70" s="1654"/>
      <c r="K70" s="1653"/>
      <c r="L70" s="1741" t="s">
        <v>1591</v>
      </c>
      <c r="M70" s="1742"/>
      <c r="N70" s="1743"/>
      <c r="O70" s="1643" t="s">
        <v>4209</v>
      </c>
      <c r="P70" s="1744"/>
      <c r="Q70" s="1644"/>
      <c r="R70" s="1644"/>
    </row>
    <row r="71" spans="1:18" s="1" customFormat="1" ht="21" customHeight="1">
      <c r="A71" s="1651" t="s">
        <v>3706</v>
      </c>
      <c r="B71" s="1652"/>
      <c r="C71" s="1566" t="s">
        <v>51</v>
      </c>
      <c r="D71" s="1654"/>
      <c r="E71" s="1653"/>
      <c r="F71" s="1653" t="s">
        <v>3701</v>
      </c>
      <c r="G71" s="1653"/>
      <c r="H71" s="1652"/>
      <c r="I71" s="1653" t="s">
        <v>3804</v>
      </c>
      <c r="J71" s="1654"/>
      <c r="K71" s="1653"/>
      <c r="L71" s="1741" t="s">
        <v>3958</v>
      </c>
      <c r="M71" s="1742"/>
      <c r="N71" s="1743"/>
      <c r="O71" s="1643" t="s">
        <v>804</v>
      </c>
      <c r="P71" s="1744"/>
      <c r="Q71" s="1644"/>
      <c r="R71" s="1644"/>
    </row>
    <row r="72" spans="1:18" s="1" customFormat="1" ht="21" customHeight="1">
      <c r="A72" s="1651" t="s">
        <v>417</v>
      </c>
      <c r="B72" s="1652"/>
      <c r="C72" s="1566" t="s">
        <v>51</v>
      </c>
      <c r="D72" s="1654"/>
      <c r="E72" s="1653"/>
      <c r="F72" s="1653" t="s">
        <v>1060</v>
      </c>
      <c r="G72" s="1653"/>
      <c r="H72" s="1652"/>
      <c r="I72" s="1653" t="s">
        <v>2730</v>
      </c>
      <c r="J72" s="1654"/>
      <c r="K72" s="1653"/>
      <c r="L72" s="1741" t="s">
        <v>3543</v>
      </c>
      <c r="M72" s="1742"/>
      <c r="N72" s="1743"/>
      <c r="O72" s="1643" t="s">
        <v>4210</v>
      </c>
      <c r="P72" s="1744"/>
      <c r="Q72" s="1644"/>
      <c r="R72" s="1644"/>
    </row>
    <row r="73" spans="1:18" s="1" customFormat="1" ht="21" customHeight="1">
      <c r="A73" s="1651" t="s">
        <v>1018</v>
      </c>
      <c r="B73" s="1652"/>
      <c r="C73" s="1566" t="s">
        <v>51</v>
      </c>
      <c r="D73" s="1654"/>
      <c r="E73" s="1653"/>
      <c r="F73" s="1653" t="s">
        <v>3544</v>
      </c>
      <c r="G73" s="1653"/>
      <c r="H73" s="1652"/>
      <c r="I73" s="1653" t="s">
        <v>4973</v>
      </c>
      <c r="J73" s="1654"/>
      <c r="K73" s="1653"/>
      <c r="L73" s="1741" t="s">
        <v>4606</v>
      </c>
      <c r="M73" s="1742"/>
      <c r="N73" s="1743"/>
      <c r="O73" s="1643" t="s">
        <v>4211</v>
      </c>
      <c r="P73" s="1744"/>
      <c r="Q73" s="1644"/>
      <c r="R73" s="1644"/>
    </row>
    <row r="74" spans="1:18" s="1" customFormat="1" ht="21" customHeight="1">
      <c r="A74" s="1651" t="s">
        <v>2711</v>
      </c>
      <c r="B74" s="1652"/>
      <c r="C74" s="1566" t="s">
        <v>51</v>
      </c>
      <c r="D74" s="1654"/>
      <c r="E74" s="1653"/>
      <c r="F74" s="1653" t="s">
        <v>3546</v>
      </c>
      <c r="G74" s="1653"/>
      <c r="H74" s="1652"/>
      <c r="I74" s="1653" t="s">
        <v>1375</v>
      </c>
      <c r="J74" s="1654"/>
      <c r="K74" s="1653"/>
      <c r="L74" s="1741" t="s">
        <v>3547</v>
      </c>
      <c r="M74" s="1742"/>
      <c r="N74" s="1743"/>
      <c r="O74" s="1643" t="s">
        <v>2579</v>
      </c>
      <c r="P74" s="1744"/>
      <c r="Q74" s="1644"/>
      <c r="R74" s="1644"/>
    </row>
    <row r="75" spans="1:18" s="1" customFormat="1" ht="21" customHeight="1">
      <c r="A75" s="1651" t="s">
        <v>2768</v>
      </c>
      <c r="B75" s="1652"/>
      <c r="C75" s="1566" t="s">
        <v>51</v>
      </c>
      <c r="D75" s="1654"/>
      <c r="E75" s="1653"/>
      <c r="F75" s="1653" t="s">
        <v>4609</v>
      </c>
      <c r="G75" s="1653"/>
      <c r="H75" s="1652"/>
      <c r="I75" s="1653" t="s">
        <v>3077</v>
      </c>
      <c r="J75" s="1654"/>
      <c r="K75" s="1653"/>
      <c r="L75" s="1741" t="s">
        <v>3542</v>
      </c>
      <c r="M75" s="1742"/>
      <c r="N75" s="1743"/>
      <c r="O75" s="1643" t="s">
        <v>4608</v>
      </c>
      <c r="P75" s="1744"/>
      <c r="Q75" s="1644"/>
      <c r="R75" s="1644"/>
    </row>
    <row r="76" spans="1:18" s="1" customFormat="1" ht="21" customHeight="1">
      <c r="A76" s="1651" t="s">
        <v>2712</v>
      </c>
      <c r="B76" s="1652"/>
      <c r="C76" s="1566" t="s">
        <v>51</v>
      </c>
      <c r="D76" s="1654"/>
      <c r="E76" s="1653"/>
      <c r="F76" s="1653" t="s">
        <v>3955</v>
      </c>
      <c r="G76" s="1653"/>
      <c r="H76" s="1652"/>
      <c r="I76" s="1653" t="s">
        <v>3806</v>
      </c>
      <c r="J76" s="1654"/>
      <c r="K76" s="1653"/>
      <c r="L76" s="1741" t="s">
        <v>4212</v>
      </c>
      <c r="M76" s="1742"/>
      <c r="N76" s="1743"/>
      <c r="O76" s="1643" t="s">
        <v>4213</v>
      </c>
      <c r="P76" s="1744"/>
      <c r="Q76" s="1644"/>
      <c r="R76" s="1644"/>
    </row>
    <row r="77" spans="1:18" s="1" customFormat="1" ht="21" customHeight="1">
      <c r="A77" s="1651" t="s">
        <v>1486</v>
      </c>
      <c r="B77" s="1652"/>
      <c r="C77" s="1566" t="s">
        <v>51</v>
      </c>
      <c r="D77" s="1654"/>
      <c r="E77" s="1653"/>
      <c r="F77" s="1653" t="s">
        <v>3805</v>
      </c>
      <c r="G77" s="1653"/>
      <c r="H77" s="1652"/>
      <c r="I77" s="1653" t="s">
        <v>3807</v>
      </c>
      <c r="J77" s="1654"/>
      <c r="K77" s="1653"/>
      <c r="L77" s="1741" t="s">
        <v>4214</v>
      </c>
      <c r="M77" s="1742"/>
      <c r="N77" s="1743"/>
      <c r="O77" s="1643" t="s">
        <v>4575</v>
      </c>
      <c r="P77" s="1744"/>
      <c r="Q77" s="1644"/>
      <c r="R77" s="1644"/>
    </row>
    <row r="78" spans="1:18" s="1" customFormat="1" ht="21" customHeight="1">
      <c r="A78" s="1651" t="s">
        <v>4215</v>
      </c>
      <c r="B78" s="1652"/>
      <c r="C78" s="1566" t="s">
        <v>51</v>
      </c>
      <c r="D78" s="1654"/>
      <c r="E78" s="1653"/>
      <c r="F78" s="1653" t="s">
        <v>1004</v>
      </c>
      <c r="G78" s="1653"/>
      <c r="H78" s="1652"/>
      <c r="I78" s="1653" t="s">
        <v>1666</v>
      </c>
      <c r="J78" s="1654"/>
      <c r="K78" s="1653"/>
      <c r="L78" s="1741" t="s">
        <v>3980</v>
      </c>
      <c r="M78" s="1742"/>
      <c r="N78" s="1743"/>
      <c r="O78" s="1643" t="s">
        <v>4974</v>
      </c>
      <c r="P78" s="1744"/>
      <c r="Q78" s="1644"/>
      <c r="R78" s="1644"/>
    </row>
    <row r="79" spans="1:18" s="1" customFormat="1" ht="21" customHeight="1">
      <c r="A79" s="1651" t="s">
        <v>2052</v>
      </c>
      <c r="B79" s="1652"/>
      <c r="C79" s="1566" t="s">
        <v>51</v>
      </c>
      <c r="D79" s="1654"/>
      <c r="E79" s="1653"/>
      <c r="F79" s="1653" t="s">
        <v>4422</v>
      </c>
      <c r="G79" s="1653"/>
      <c r="H79" s="1652"/>
      <c r="I79" s="1653" t="s">
        <v>401</v>
      </c>
      <c r="J79" s="1654"/>
      <c r="K79" s="1653"/>
      <c r="L79" s="1741" t="s">
        <v>3436</v>
      </c>
      <c r="M79" s="1742"/>
      <c r="N79" s="1743"/>
      <c r="O79" s="1643" t="s">
        <v>4423</v>
      </c>
      <c r="P79" s="1744"/>
      <c r="Q79" s="1644"/>
      <c r="R79" s="1644"/>
    </row>
    <row r="80" spans="1:18" s="1" customFormat="1" ht="21" customHeight="1">
      <c r="A80" s="1651" t="s">
        <v>4503</v>
      </c>
      <c r="B80" s="1652"/>
      <c r="C80" s="1566" t="s">
        <v>51</v>
      </c>
      <c r="D80" s="1654"/>
      <c r="E80" s="1653"/>
      <c r="F80" s="1653" t="s">
        <v>4504</v>
      </c>
      <c r="G80" s="1653"/>
      <c r="H80" s="1652"/>
      <c r="I80" s="1653" t="s">
        <v>3352</v>
      </c>
      <c r="J80" s="1654"/>
      <c r="K80" s="1653"/>
      <c r="L80" s="1741" t="s">
        <v>4662</v>
      </c>
      <c r="M80" s="1742"/>
      <c r="N80" s="1743"/>
      <c r="O80" s="1643" t="s">
        <v>4696</v>
      </c>
      <c r="P80" s="1744"/>
      <c r="Q80" s="1644"/>
      <c r="R80" s="1644"/>
    </row>
    <row r="81" spans="1:18" s="1" customFormat="1" ht="21" customHeight="1">
      <c r="A81" s="1651" t="s">
        <v>4873</v>
      </c>
      <c r="B81" s="1652"/>
      <c r="C81" s="1566" t="s">
        <v>51</v>
      </c>
      <c r="D81" s="1654"/>
      <c r="E81" s="1653"/>
      <c r="F81" s="1653" t="s">
        <v>1770</v>
      </c>
      <c r="G81" s="1653"/>
      <c r="H81" s="1652"/>
      <c r="I81" s="1653" t="s">
        <v>4874</v>
      </c>
      <c r="J81" s="1654"/>
      <c r="K81" s="1653"/>
      <c r="L81" s="1741" t="s">
        <v>5248</v>
      </c>
      <c r="M81" s="1742"/>
      <c r="N81" s="1743"/>
      <c r="O81" s="1643" t="s">
        <v>4875</v>
      </c>
      <c r="P81" s="1744"/>
      <c r="Q81" s="1644"/>
      <c r="R81" s="1644"/>
    </row>
    <row r="82" spans="1:18" s="1" customFormat="1" ht="21" customHeight="1">
      <c r="A82" s="1651" t="s">
        <v>5020</v>
      </c>
      <c r="B82" s="1652"/>
      <c r="C82" s="1566" t="s">
        <v>5017</v>
      </c>
      <c r="D82" s="1654"/>
      <c r="E82" s="1653"/>
      <c r="F82" s="1653" t="s">
        <v>5021</v>
      </c>
      <c r="G82" s="1653"/>
      <c r="H82" s="1652"/>
      <c r="I82" s="1653" t="s">
        <v>5022</v>
      </c>
      <c r="J82" s="1654"/>
      <c r="K82" s="1653"/>
      <c r="L82" s="1741" t="s">
        <v>5023</v>
      </c>
      <c r="M82" s="1742"/>
      <c r="N82" s="1743"/>
      <c r="O82" s="1643" t="s">
        <v>5024</v>
      </c>
      <c r="P82" s="1744"/>
      <c r="Q82" s="1644"/>
      <c r="R82" s="1644"/>
    </row>
    <row r="83" spans="1:18" s="1" customFormat="1" ht="21" customHeight="1">
      <c r="A83" s="1651" t="s">
        <v>5801</v>
      </c>
      <c r="B83" s="1652"/>
      <c r="C83" s="1566" t="s">
        <v>5802</v>
      </c>
      <c r="D83" s="1654"/>
      <c r="E83" s="1653"/>
      <c r="F83" s="1653" t="s">
        <v>5803</v>
      </c>
      <c r="G83" s="1653"/>
      <c r="H83" s="1652"/>
      <c r="I83" s="1653" t="s">
        <v>5804</v>
      </c>
      <c r="J83" s="1654"/>
      <c r="K83" s="1653"/>
      <c r="L83" s="1741" t="s">
        <v>5805</v>
      </c>
      <c r="M83" s="1742"/>
      <c r="N83" s="1743"/>
      <c r="O83" s="1643" t="s">
        <v>5806</v>
      </c>
      <c r="P83" s="1744"/>
      <c r="Q83" s="1644"/>
      <c r="R83" s="1644"/>
    </row>
    <row r="84" spans="1:18" s="1" customFormat="1" ht="21" customHeight="1">
      <c r="A84" s="1651" t="s">
        <v>5807</v>
      </c>
      <c r="B84" s="1652"/>
      <c r="C84" s="1566" t="s">
        <v>5802</v>
      </c>
      <c r="D84" s="1654"/>
      <c r="E84" s="1653"/>
      <c r="F84" s="1653" t="s">
        <v>5808</v>
      </c>
      <c r="G84" s="1653"/>
      <c r="H84" s="1652"/>
      <c r="I84" s="1653" t="s">
        <v>5809</v>
      </c>
      <c r="J84" s="1654"/>
      <c r="K84" s="1653"/>
      <c r="L84" s="1741" t="s">
        <v>5810</v>
      </c>
      <c r="M84" s="1742"/>
      <c r="N84" s="1743"/>
      <c r="O84" s="1643" t="s">
        <v>5811</v>
      </c>
      <c r="P84" s="1744"/>
      <c r="Q84" s="1644"/>
      <c r="R84" s="1644"/>
    </row>
    <row r="85" spans="1:18" s="1" customFormat="1" ht="21" customHeight="1">
      <c r="A85" s="1750"/>
      <c r="B85" s="1751"/>
      <c r="C85" s="1752"/>
      <c r="D85" s="1753"/>
      <c r="E85" s="1754"/>
      <c r="F85" s="1666" t="s">
        <v>5991</v>
      </c>
      <c r="G85" s="1754"/>
      <c r="H85" s="1751"/>
      <c r="I85" s="1754"/>
      <c r="J85" s="1753"/>
      <c r="K85" s="1754"/>
      <c r="L85" s="1755"/>
      <c r="M85" s="1756"/>
      <c r="N85" s="1757"/>
      <c r="O85" s="1758"/>
      <c r="P85" s="1759"/>
      <c r="Q85" s="1644"/>
      <c r="R85" s="1644"/>
    </row>
    <row r="86" spans="1:18" s="1" customFormat="1" ht="21" customHeight="1">
      <c r="A86" s="1651" t="s">
        <v>3548</v>
      </c>
      <c r="B86" s="1652"/>
      <c r="C86" s="1566" t="s">
        <v>2258</v>
      </c>
      <c r="D86" s="1654"/>
      <c r="E86" s="1653"/>
      <c r="F86" s="1653" t="s">
        <v>2079</v>
      </c>
      <c r="G86" s="1653"/>
      <c r="H86" s="1652"/>
      <c r="I86" s="1653" t="s">
        <v>2769</v>
      </c>
      <c r="J86" s="1654"/>
      <c r="K86" s="1653"/>
      <c r="L86" s="1741" t="s">
        <v>3550</v>
      </c>
      <c r="M86" s="1742"/>
      <c r="N86" s="1743"/>
      <c r="O86" s="1643" t="s">
        <v>2496</v>
      </c>
      <c r="P86" s="1744"/>
      <c r="Q86" s="1644"/>
      <c r="R86" s="1644"/>
    </row>
    <row r="87" spans="1:18" s="1" customFormat="1" ht="21" customHeight="1">
      <c r="A87" s="1651" t="s">
        <v>4291</v>
      </c>
      <c r="B87" s="1652"/>
      <c r="C87" s="1566" t="s">
        <v>51</v>
      </c>
      <c r="D87" s="1654"/>
      <c r="E87" s="1653"/>
      <c r="F87" s="1653" t="s">
        <v>2198</v>
      </c>
      <c r="G87" s="1653"/>
      <c r="H87" s="1652"/>
      <c r="I87" s="1653" t="s">
        <v>2779</v>
      </c>
      <c r="J87" s="1654"/>
      <c r="K87" s="1653"/>
      <c r="L87" s="1741" t="s">
        <v>3551</v>
      </c>
      <c r="M87" s="1742"/>
      <c r="N87" s="1743"/>
      <c r="O87" s="1643" t="s">
        <v>1306</v>
      </c>
      <c r="P87" s="1744"/>
      <c r="Q87" s="1644"/>
      <c r="R87" s="1644"/>
    </row>
    <row r="88" spans="1:18" s="1" customFormat="1" ht="21" customHeight="1">
      <c r="A88" s="1651" t="s">
        <v>3552</v>
      </c>
      <c r="B88" s="1652"/>
      <c r="C88" s="1566" t="s">
        <v>51</v>
      </c>
      <c r="D88" s="1654"/>
      <c r="E88" s="1653"/>
      <c r="F88" s="1653" t="s">
        <v>5025</v>
      </c>
      <c r="G88" s="1653"/>
      <c r="H88" s="1652"/>
      <c r="I88" s="1653" t="s">
        <v>5026</v>
      </c>
      <c r="J88" s="1654"/>
      <c r="K88" s="1653"/>
      <c r="L88" s="1741" t="s">
        <v>5027</v>
      </c>
      <c r="M88" s="1742"/>
      <c r="N88" s="1743"/>
      <c r="O88" s="1643" t="s">
        <v>4292</v>
      </c>
      <c r="P88" s="1744"/>
      <c r="Q88" s="1644"/>
      <c r="R88" s="1644"/>
    </row>
    <row r="89" spans="1:18" s="1" customFormat="1" ht="21" customHeight="1">
      <c r="A89" s="1651" t="s">
        <v>4290</v>
      </c>
      <c r="B89" s="1652"/>
      <c r="C89" s="1566" t="s">
        <v>51</v>
      </c>
      <c r="D89" s="1654"/>
      <c r="E89" s="1653"/>
      <c r="F89" s="1653" t="s">
        <v>3825</v>
      </c>
      <c r="G89" s="1653"/>
      <c r="H89" s="1652"/>
      <c r="I89" s="1653" t="s">
        <v>2765</v>
      </c>
      <c r="J89" s="1654"/>
      <c r="K89" s="1653"/>
      <c r="L89" s="1741" t="s">
        <v>4289</v>
      </c>
      <c r="M89" s="1742"/>
      <c r="N89" s="1743"/>
      <c r="O89" s="1643" t="s">
        <v>2257</v>
      </c>
      <c r="P89" s="1744"/>
      <c r="Q89" s="1644"/>
      <c r="R89" s="1644"/>
    </row>
    <row r="90" spans="1:18" s="1" customFormat="1" ht="21" customHeight="1">
      <c r="A90" s="1651" t="s">
        <v>891</v>
      </c>
      <c r="B90" s="1652"/>
      <c r="C90" s="1566" t="s">
        <v>51</v>
      </c>
      <c r="D90" s="1654"/>
      <c r="E90" s="1653"/>
      <c r="F90" s="1653" t="s">
        <v>4424</v>
      </c>
      <c r="G90" s="1653"/>
      <c r="H90" s="1652"/>
      <c r="I90" s="1653" t="s">
        <v>5177</v>
      </c>
      <c r="J90" s="1654"/>
      <c r="K90" s="1653"/>
      <c r="L90" s="1741" t="s">
        <v>4555</v>
      </c>
      <c r="M90" s="1742"/>
      <c r="N90" s="1743"/>
      <c r="O90" s="1643" t="s">
        <v>1045</v>
      </c>
      <c r="P90" s="1744"/>
      <c r="Q90" s="1644"/>
      <c r="R90" s="1644"/>
    </row>
    <row r="91" spans="1:18" s="1" customFormat="1" ht="21" customHeight="1">
      <c r="A91" s="1651" t="s">
        <v>3439</v>
      </c>
      <c r="B91" s="1652"/>
      <c r="C91" s="1566" t="s">
        <v>3509</v>
      </c>
      <c r="D91" s="1654"/>
      <c r="E91" s="1653"/>
      <c r="F91" s="1653" t="s">
        <v>5992</v>
      </c>
      <c r="G91" s="1653"/>
      <c r="H91" s="1652"/>
      <c r="I91" s="1653" t="s">
        <v>5812</v>
      </c>
      <c r="J91" s="1654"/>
      <c r="K91" s="1653"/>
      <c r="L91" s="1741" t="s">
        <v>5813</v>
      </c>
      <c r="M91" s="1742"/>
      <c r="N91" s="1743"/>
      <c r="O91" s="1643" t="s">
        <v>3076</v>
      </c>
      <c r="P91" s="1744"/>
      <c r="Q91" s="1644"/>
      <c r="R91" s="1644"/>
    </row>
    <row r="92" spans="1:18" s="1" customFormat="1" ht="21" customHeight="1">
      <c r="A92" s="1651" t="s">
        <v>3554</v>
      </c>
      <c r="B92" s="1652"/>
      <c r="C92" s="1566" t="s">
        <v>51</v>
      </c>
      <c r="D92" s="1654"/>
      <c r="E92" s="1653"/>
      <c r="F92" s="1653" t="s">
        <v>2223</v>
      </c>
      <c r="G92" s="1653"/>
      <c r="H92" s="1652"/>
      <c r="I92" s="1653" t="s">
        <v>1432</v>
      </c>
      <c r="J92" s="1654"/>
      <c r="K92" s="1653"/>
      <c r="L92" s="1741" t="s">
        <v>3555</v>
      </c>
      <c r="M92" s="1742"/>
      <c r="N92" s="1743"/>
      <c r="O92" s="1643" t="s">
        <v>4216</v>
      </c>
      <c r="P92" s="1744"/>
      <c r="Q92" s="1644"/>
      <c r="R92" s="1644"/>
    </row>
    <row r="93" spans="1:18" s="1" customFormat="1" ht="21" customHeight="1">
      <c r="A93" s="1651" t="s">
        <v>3474</v>
      </c>
      <c r="B93" s="1652"/>
      <c r="C93" s="1566" t="s">
        <v>51</v>
      </c>
      <c r="D93" s="1654"/>
      <c r="E93" s="1653"/>
      <c r="F93" s="1653" t="s">
        <v>3556</v>
      </c>
      <c r="G93" s="1653"/>
      <c r="H93" s="1652"/>
      <c r="I93" s="1653" t="s">
        <v>2790</v>
      </c>
      <c r="J93" s="1654"/>
      <c r="K93" s="1653"/>
      <c r="L93" s="1741" t="s">
        <v>1804</v>
      </c>
      <c r="M93" s="1742"/>
      <c r="N93" s="1743"/>
      <c r="O93" s="1643" t="s">
        <v>4217</v>
      </c>
      <c r="P93" s="1744"/>
      <c r="Q93" s="1644"/>
      <c r="R93" s="1644"/>
    </row>
    <row r="94" spans="1:18" s="1" customFormat="1" ht="21" customHeight="1">
      <c r="A94" s="1651" t="s">
        <v>3557</v>
      </c>
      <c r="B94" s="1652"/>
      <c r="C94" s="1566" t="s">
        <v>51</v>
      </c>
      <c r="D94" s="1654"/>
      <c r="E94" s="1653"/>
      <c r="F94" s="1653" t="s">
        <v>3558</v>
      </c>
      <c r="G94" s="1653"/>
      <c r="H94" s="1652"/>
      <c r="I94" s="1653" t="s">
        <v>2800</v>
      </c>
      <c r="J94" s="1654"/>
      <c r="K94" s="1653"/>
      <c r="L94" s="1741" t="s">
        <v>2090</v>
      </c>
      <c r="M94" s="1742"/>
      <c r="N94" s="1743"/>
      <c r="O94" s="1643" t="s">
        <v>2177</v>
      </c>
      <c r="P94" s="1744"/>
      <c r="Q94" s="1644"/>
      <c r="R94" s="1644"/>
    </row>
    <row r="95" spans="1:18" s="1" customFormat="1" ht="21" customHeight="1">
      <c r="A95" s="1651" t="s">
        <v>914</v>
      </c>
      <c r="B95" s="1652"/>
      <c r="C95" s="1566" t="s">
        <v>51</v>
      </c>
      <c r="D95" s="1654"/>
      <c r="E95" s="1653"/>
      <c r="F95" s="1653" t="s">
        <v>3559</v>
      </c>
      <c r="G95" s="1653"/>
      <c r="H95" s="1652"/>
      <c r="I95" s="1653" t="s">
        <v>3560</v>
      </c>
      <c r="J95" s="1654"/>
      <c r="K95" s="1653"/>
      <c r="L95" s="1741" t="s">
        <v>4605</v>
      </c>
      <c r="M95" s="1742"/>
      <c r="N95" s="1743"/>
      <c r="O95" s="1643" t="s">
        <v>4218</v>
      </c>
      <c r="P95" s="1744"/>
      <c r="Q95" s="1644"/>
      <c r="R95" s="1644"/>
    </row>
    <row r="96" spans="1:18" s="1" customFormat="1" ht="21" customHeight="1">
      <c r="A96" s="1651" t="s">
        <v>2718</v>
      </c>
      <c r="B96" s="1652"/>
      <c r="C96" s="1566" t="s">
        <v>51</v>
      </c>
      <c r="D96" s="1654"/>
      <c r="E96" s="1653"/>
      <c r="F96" s="1653" t="s">
        <v>1106</v>
      </c>
      <c r="G96" s="1653"/>
      <c r="H96" s="1652"/>
      <c r="I96" s="1653" t="s">
        <v>2796</v>
      </c>
      <c r="J96" s="1654"/>
      <c r="K96" s="1653"/>
      <c r="L96" s="1741" t="s">
        <v>1822</v>
      </c>
      <c r="M96" s="1742"/>
      <c r="N96" s="1743"/>
      <c r="O96" s="1643" t="s">
        <v>4007</v>
      </c>
      <c r="P96" s="1744"/>
      <c r="Q96" s="1644"/>
      <c r="R96" s="1644"/>
    </row>
    <row r="97" spans="1:18" s="1" customFormat="1" ht="21" customHeight="1">
      <c r="A97" s="1651" t="s">
        <v>4601</v>
      </c>
      <c r="B97" s="1652"/>
      <c r="C97" s="1566" t="s">
        <v>51</v>
      </c>
      <c r="D97" s="1654"/>
      <c r="E97" s="1653"/>
      <c r="F97" s="1653" t="s">
        <v>4602</v>
      </c>
      <c r="G97" s="1653"/>
      <c r="H97" s="1652"/>
      <c r="I97" s="1653" t="s">
        <v>2796</v>
      </c>
      <c r="J97" s="1654"/>
      <c r="K97" s="1653"/>
      <c r="L97" s="1741" t="s">
        <v>4603</v>
      </c>
      <c r="M97" s="1742"/>
      <c r="N97" s="1743"/>
      <c r="O97" s="1643" t="s">
        <v>4604</v>
      </c>
      <c r="P97" s="1744"/>
      <c r="Q97" s="1644"/>
      <c r="R97" s="1644"/>
    </row>
    <row r="98" spans="1:18" s="1" customFormat="1" ht="21" customHeight="1">
      <c r="A98" s="1651" t="s">
        <v>3561</v>
      </c>
      <c r="B98" s="1652"/>
      <c r="C98" s="1566" t="s">
        <v>51</v>
      </c>
      <c r="D98" s="1654"/>
      <c r="E98" s="1653"/>
      <c r="F98" s="1653" t="s">
        <v>3562</v>
      </c>
      <c r="G98" s="1653"/>
      <c r="H98" s="1652"/>
      <c r="I98" s="1653" t="s">
        <v>2756</v>
      </c>
      <c r="J98" s="1654"/>
      <c r="K98" s="1653"/>
      <c r="L98" s="1741" t="s">
        <v>1086</v>
      </c>
      <c r="M98" s="1742"/>
      <c r="N98" s="1743"/>
      <c r="O98" s="1643" t="s">
        <v>4219</v>
      </c>
      <c r="P98" s="1744"/>
      <c r="Q98" s="1644"/>
      <c r="R98" s="1644"/>
    </row>
    <row r="99" spans="1:18" s="1" customFormat="1" ht="21" customHeight="1">
      <c r="A99" s="1651" t="s">
        <v>3563</v>
      </c>
      <c r="B99" s="1652"/>
      <c r="C99" s="1566" t="s">
        <v>51</v>
      </c>
      <c r="D99" s="1654"/>
      <c r="E99" s="1653"/>
      <c r="F99" s="1653" t="s">
        <v>3564</v>
      </c>
      <c r="G99" s="1653"/>
      <c r="H99" s="1652"/>
      <c r="I99" s="1653" t="s">
        <v>2228</v>
      </c>
      <c r="J99" s="1654"/>
      <c r="K99" s="1653"/>
      <c r="L99" s="1741" t="s">
        <v>3565</v>
      </c>
      <c r="M99" s="1742"/>
      <c r="N99" s="1743"/>
      <c r="O99" s="1643" t="s">
        <v>3007</v>
      </c>
      <c r="P99" s="1744"/>
      <c r="Q99" s="1644"/>
      <c r="R99" s="1644"/>
    </row>
    <row r="100" spans="1:18" s="1" customFormat="1" ht="21" customHeight="1">
      <c r="A100" s="1651" t="s">
        <v>3566</v>
      </c>
      <c r="B100" s="1652"/>
      <c r="C100" s="1566" t="s">
        <v>51</v>
      </c>
      <c r="D100" s="1654"/>
      <c r="E100" s="1653"/>
      <c r="F100" s="1653" t="s">
        <v>1983</v>
      </c>
      <c r="G100" s="1653"/>
      <c r="H100" s="1652"/>
      <c r="I100" s="1653" t="s">
        <v>2800</v>
      </c>
      <c r="J100" s="1654"/>
      <c r="K100" s="1653"/>
      <c r="L100" s="1741" t="s">
        <v>5283</v>
      </c>
      <c r="M100" s="1742"/>
      <c r="N100" s="1743"/>
      <c r="O100" s="1643" t="s">
        <v>1867</v>
      </c>
      <c r="P100" s="1744"/>
      <c r="Q100" s="1644"/>
      <c r="R100" s="1644"/>
    </row>
    <row r="101" spans="1:18" s="1" customFormat="1" ht="21" customHeight="1">
      <c r="A101" s="1651" t="s">
        <v>3567</v>
      </c>
      <c r="B101" s="1652"/>
      <c r="C101" s="1566" t="s">
        <v>51</v>
      </c>
      <c r="D101" s="1654"/>
      <c r="E101" s="1653"/>
      <c r="F101" s="1653" t="s">
        <v>543</v>
      </c>
      <c r="G101" s="1653"/>
      <c r="H101" s="1652"/>
      <c r="I101" s="1653" t="s">
        <v>2800</v>
      </c>
      <c r="J101" s="1654"/>
      <c r="K101" s="1653"/>
      <c r="L101" s="1741" t="s">
        <v>3568</v>
      </c>
      <c r="M101" s="1742"/>
      <c r="N101" s="1743"/>
      <c r="O101" s="1643" t="s">
        <v>4220</v>
      </c>
      <c r="P101" s="1744"/>
      <c r="Q101" s="1644"/>
      <c r="R101" s="1644"/>
    </row>
    <row r="102" spans="1:18" s="1" customFormat="1" ht="21" customHeight="1">
      <c r="A102" s="1651" t="s">
        <v>3570</v>
      </c>
      <c r="B102" s="1652"/>
      <c r="C102" s="1566" t="s">
        <v>51</v>
      </c>
      <c r="D102" s="1654"/>
      <c r="E102" s="1653"/>
      <c r="F102" s="1653" t="s">
        <v>2816</v>
      </c>
      <c r="G102" s="1653"/>
      <c r="H102" s="1652"/>
      <c r="I102" s="1653" t="s">
        <v>730</v>
      </c>
      <c r="J102" s="1654"/>
      <c r="K102" s="1653"/>
      <c r="L102" s="1741" t="s">
        <v>3571</v>
      </c>
      <c r="M102" s="1742"/>
      <c r="N102" s="1743"/>
      <c r="O102" s="1643" t="s">
        <v>4221</v>
      </c>
      <c r="P102" s="1744"/>
      <c r="Q102" s="1644"/>
      <c r="R102" s="1644"/>
    </row>
    <row r="103" spans="1:18" s="1" customFormat="1" ht="21" customHeight="1">
      <c r="A103" s="1651" t="s">
        <v>787</v>
      </c>
      <c r="B103" s="1652"/>
      <c r="C103" s="1566" t="s">
        <v>51</v>
      </c>
      <c r="D103" s="1654"/>
      <c r="E103" s="1653"/>
      <c r="F103" s="1653" t="s">
        <v>5178</v>
      </c>
      <c r="G103" s="1653"/>
      <c r="H103" s="1652"/>
      <c r="I103" s="1653" t="s">
        <v>2765</v>
      </c>
      <c r="J103" s="1654"/>
      <c r="K103" s="1653"/>
      <c r="L103" s="1741" t="s">
        <v>5179</v>
      </c>
      <c r="M103" s="1742"/>
      <c r="N103" s="1743"/>
      <c r="O103" s="1643" t="s">
        <v>2825</v>
      </c>
      <c r="P103" s="1744"/>
      <c r="Q103" s="1644"/>
      <c r="R103" s="1644"/>
    </row>
    <row r="104" spans="1:18" s="1" customFormat="1" ht="21" customHeight="1">
      <c r="A104" s="1651" t="s">
        <v>3572</v>
      </c>
      <c r="B104" s="1652"/>
      <c r="C104" s="1566" t="s">
        <v>51</v>
      </c>
      <c r="D104" s="1654"/>
      <c r="E104" s="1653"/>
      <c r="F104" s="1653" t="s">
        <v>3573</v>
      </c>
      <c r="G104" s="1653"/>
      <c r="H104" s="1652"/>
      <c r="I104" s="1653" t="s">
        <v>2776</v>
      </c>
      <c r="J104" s="1654"/>
      <c r="K104" s="1653"/>
      <c r="L104" s="1741" t="s">
        <v>3574</v>
      </c>
      <c r="M104" s="1742"/>
      <c r="N104" s="1743"/>
      <c r="O104" s="1643" t="s">
        <v>4222</v>
      </c>
      <c r="P104" s="1744"/>
      <c r="Q104" s="1644"/>
      <c r="R104" s="1644"/>
    </row>
    <row r="105" spans="1:18" s="1" customFormat="1" ht="21" customHeight="1">
      <c r="A105" s="1651" t="s">
        <v>3575</v>
      </c>
      <c r="B105" s="1652"/>
      <c r="C105" s="1566" t="s">
        <v>51</v>
      </c>
      <c r="D105" s="1654"/>
      <c r="E105" s="1653"/>
      <c r="F105" s="1653" t="s">
        <v>185</v>
      </c>
      <c r="G105" s="1653"/>
      <c r="H105" s="1652"/>
      <c r="I105" s="1653" t="s">
        <v>3569</v>
      </c>
      <c r="J105" s="1654"/>
      <c r="K105" s="1653"/>
      <c r="L105" s="1741" t="s">
        <v>4353</v>
      </c>
      <c r="M105" s="1742"/>
      <c r="N105" s="1743"/>
      <c r="O105" s="1643" t="s">
        <v>4223</v>
      </c>
      <c r="P105" s="1744"/>
      <c r="Q105" s="1644"/>
      <c r="R105" s="1644"/>
    </row>
    <row r="106" spans="1:18" s="1" customFormat="1" ht="21" customHeight="1">
      <c r="A106" s="1651" t="s">
        <v>1729</v>
      </c>
      <c r="B106" s="1652"/>
      <c r="C106" s="1566" t="s">
        <v>51</v>
      </c>
      <c r="D106" s="1654"/>
      <c r="E106" s="1653"/>
      <c r="F106" s="1653" t="s">
        <v>2337</v>
      </c>
      <c r="G106" s="1653"/>
      <c r="H106" s="1652"/>
      <c r="I106" s="1653" t="s">
        <v>1931</v>
      </c>
      <c r="J106" s="1654"/>
      <c r="K106" s="1653"/>
      <c r="L106" s="1741" t="s">
        <v>3148</v>
      </c>
      <c r="M106" s="1742"/>
      <c r="N106" s="1743"/>
      <c r="O106" s="1643" t="s">
        <v>4224</v>
      </c>
      <c r="P106" s="1744"/>
      <c r="Q106" s="1644"/>
      <c r="R106" s="1644"/>
    </row>
    <row r="107" spans="1:18" s="1" customFormat="1" ht="21" customHeight="1">
      <c r="A107" s="1651" t="s">
        <v>3576</v>
      </c>
      <c r="B107" s="1652"/>
      <c r="C107" s="1566" t="s">
        <v>51</v>
      </c>
      <c r="D107" s="1654"/>
      <c r="E107" s="1653"/>
      <c r="F107" s="1653" t="s">
        <v>4571</v>
      </c>
      <c r="G107" s="1653"/>
      <c r="H107" s="1652"/>
      <c r="I107" s="1653" t="s">
        <v>3577</v>
      </c>
      <c r="J107" s="1654"/>
      <c r="K107" s="1653"/>
      <c r="L107" s="1741" t="s">
        <v>2452</v>
      </c>
      <c r="M107" s="1742"/>
      <c r="N107" s="1743"/>
      <c r="O107" s="1643" t="s">
        <v>4225</v>
      </c>
      <c r="P107" s="1744"/>
      <c r="Q107" s="1644"/>
      <c r="R107" s="1644"/>
    </row>
    <row r="108" spans="1:18" s="1" customFormat="1" ht="21" customHeight="1">
      <c r="A108" s="1651" t="s">
        <v>4226</v>
      </c>
      <c r="B108" s="1652"/>
      <c r="C108" s="1566" t="s">
        <v>51</v>
      </c>
      <c r="D108" s="1654"/>
      <c r="E108" s="1653"/>
      <c r="F108" s="1653" t="s">
        <v>3821</v>
      </c>
      <c r="G108" s="1653"/>
      <c r="H108" s="1652"/>
      <c r="I108" s="1653" t="s">
        <v>2148</v>
      </c>
      <c r="J108" s="1654"/>
      <c r="K108" s="1653"/>
      <c r="L108" s="1741" t="s">
        <v>4556</v>
      </c>
      <c r="M108" s="1742"/>
      <c r="N108" s="1743"/>
      <c r="O108" s="1643" t="s">
        <v>4227</v>
      </c>
      <c r="P108" s="1744"/>
      <c r="Q108" s="1644"/>
      <c r="R108" s="1644"/>
    </row>
    <row r="109" spans="1:18" s="1" customFormat="1" ht="21" customHeight="1">
      <c r="A109" s="1651" t="s">
        <v>3578</v>
      </c>
      <c r="B109" s="1652"/>
      <c r="C109" s="1566" t="s">
        <v>51</v>
      </c>
      <c r="D109" s="1654"/>
      <c r="E109" s="1653"/>
      <c r="F109" s="1653" t="s">
        <v>4228</v>
      </c>
      <c r="G109" s="1653"/>
      <c r="H109" s="1652"/>
      <c r="I109" s="1653" t="s">
        <v>2769</v>
      </c>
      <c r="J109" s="1654"/>
      <c r="K109" s="1653"/>
      <c r="L109" s="1741" t="s">
        <v>3579</v>
      </c>
      <c r="M109" s="1742"/>
      <c r="N109" s="1743"/>
      <c r="O109" s="1643" t="s">
        <v>1364</v>
      </c>
      <c r="P109" s="1744"/>
      <c r="Q109" s="1644"/>
      <c r="R109" s="1644"/>
    </row>
    <row r="110" spans="1:18" s="1" customFormat="1" ht="21" customHeight="1">
      <c r="A110" s="1651" t="s">
        <v>2584</v>
      </c>
      <c r="B110" s="1652"/>
      <c r="C110" s="1566" t="s">
        <v>51</v>
      </c>
      <c r="D110" s="1654"/>
      <c r="E110" s="1653"/>
      <c r="F110" s="1653" t="s">
        <v>1577</v>
      </c>
      <c r="G110" s="1653"/>
      <c r="H110" s="1652"/>
      <c r="I110" s="1653" t="s">
        <v>1696</v>
      </c>
      <c r="J110" s="1654"/>
      <c r="K110" s="1653"/>
      <c r="L110" s="1741" t="s">
        <v>3796</v>
      </c>
      <c r="M110" s="1742"/>
      <c r="N110" s="1743"/>
      <c r="O110" s="1643" t="s">
        <v>4229</v>
      </c>
      <c r="P110" s="1744"/>
      <c r="Q110" s="1644"/>
      <c r="R110" s="1644"/>
    </row>
    <row r="111" spans="1:18" s="1" customFormat="1" ht="21" customHeight="1">
      <c r="A111" s="1651" t="s">
        <v>2170</v>
      </c>
      <c r="B111" s="1652"/>
      <c r="C111" s="1566" t="s">
        <v>51</v>
      </c>
      <c r="D111" s="1654"/>
      <c r="E111" s="1653"/>
      <c r="F111" s="1653" t="s">
        <v>522</v>
      </c>
      <c r="G111" s="1653"/>
      <c r="H111" s="1652"/>
      <c r="I111" s="1653" t="s">
        <v>2779</v>
      </c>
      <c r="J111" s="1654"/>
      <c r="K111" s="1653"/>
      <c r="L111" s="1741" t="s">
        <v>3583</v>
      </c>
      <c r="M111" s="1742"/>
      <c r="N111" s="1743"/>
      <c r="O111" s="1643" t="s">
        <v>2165</v>
      </c>
      <c r="P111" s="1744"/>
      <c r="Q111" s="1644"/>
      <c r="R111" s="1644"/>
    </row>
    <row r="112" spans="1:18" s="91" customFormat="1" ht="21" customHeight="1">
      <c r="A112" s="1651" t="s">
        <v>1175</v>
      </c>
      <c r="B112" s="1652"/>
      <c r="C112" s="1566" t="s">
        <v>51</v>
      </c>
      <c r="D112" s="1654"/>
      <c r="E112" s="1653"/>
      <c r="F112" s="1653" t="s">
        <v>3584</v>
      </c>
      <c r="G112" s="1653"/>
      <c r="H112" s="1652"/>
      <c r="I112" s="1653" t="s">
        <v>3113</v>
      </c>
      <c r="J112" s="1654"/>
      <c r="K112" s="1653"/>
      <c r="L112" s="1741" t="s">
        <v>3585</v>
      </c>
      <c r="M112" s="1742"/>
      <c r="N112" s="1743"/>
      <c r="O112" s="1643" t="s">
        <v>2393</v>
      </c>
      <c r="P112" s="1744"/>
      <c r="Q112" s="1564"/>
      <c r="R112" s="1564"/>
    </row>
    <row r="113" spans="1:18" s="86" customFormat="1" ht="21" customHeight="1">
      <c r="A113" s="1651" t="s">
        <v>942</v>
      </c>
      <c r="B113" s="1652"/>
      <c r="C113" s="1566" t="s">
        <v>51</v>
      </c>
      <c r="D113" s="1654"/>
      <c r="E113" s="1653"/>
      <c r="F113" s="1653" t="s">
        <v>1739</v>
      </c>
      <c r="G113" s="1653"/>
      <c r="H113" s="1652"/>
      <c r="I113" s="1653" t="s">
        <v>593</v>
      </c>
      <c r="J113" s="1654"/>
      <c r="K113" s="1653"/>
      <c r="L113" s="1741" t="s">
        <v>4607</v>
      </c>
      <c r="M113" s="1742"/>
      <c r="N113" s="1743"/>
      <c r="O113" s="1643" t="s">
        <v>2860</v>
      </c>
      <c r="P113" s="1744"/>
      <c r="Q113" s="1569"/>
      <c r="R113" s="1569"/>
    </row>
    <row r="114" spans="1:18" s="86" customFormat="1" ht="21" customHeight="1">
      <c r="A114" s="1651" t="s">
        <v>439</v>
      </c>
      <c r="B114" s="1652"/>
      <c r="C114" s="1566" t="s">
        <v>51</v>
      </c>
      <c r="D114" s="1654"/>
      <c r="E114" s="1653"/>
      <c r="F114" s="1653" t="s">
        <v>2722</v>
      </c>
      <c r="G114" s="1653"/>
      <c r="H114" s="1652"/>
      <c r="I114" s="1653" t="s">
        <v>2429</v>
      </c>
      <c r="J114" s="1654"/>
      <c r="K114" s="1653"/>
      <c r="L114" s="1741" t="s">
        <v>3587</v>
      </c>
      <c r="M114" s="1742"/>
      <c r="N114" s="1743"/>
      <c r="O114" s="1643" t="s">
        <v>3278</v>
      </c>
      <c r="P114" s="1744"/>
      <c r="Q114" s="1569"/>
      <c r="R114" s="1569"/>
    </row>
    <row r="115" spans="1:18" s="86" customFormat="1" ht="21" customHeight="1">
      <c r="A115" s="1651" t="s">
        <v>2731</v>
      </c>
      <c r="B115" s="1652"/>
      <c r="C115" s="1566" t="s">
        <v>51</v>
      </c>
      <c r="D115" s="1654"/>
      <c r="E115" s="1653"/>
      <c r="F115" s="1653" t="s">
        <v>1688</v>
      </c>
      <c r="G115" s="1653"/>
      <c r="H115" s="1652"/>
      <c r="I115" s="1653" t="s">
        <v>1559</v>
      </c>
      <c r="J115" s="1654"/>
      <c r="K115" s="1653"/>
      <c r="L115" s="1741" t="s">
        <v>4380</v>
      </c>
      <c r="M115" s="1742"/>
      <c r="N115" s="1743"/>
      <c r="O115" s="1643" t="s">
        <v>4232</v>
      </c>
      <c r="P115" s="1744"/>
      <c r="Q115" s="1569"/>
      <c r="R115" s="1569"/>
    </row>
    <row r="116" spans="1:18" s="86" customFormat="1" ht="21" customHeight="1">
      <c r="A116" s="1651" t="s">
        <v>3588</v>
      </c>
      <c r="B116" s="1652"/>
      <c r="C116" s="1566" t="s">
        <v>51</v>
      </c>
      <c r="D116" s="1654"/>
      <c r="E116" s="1653"/>
      <c r="F116" s="1653" t="s">
        <v>3590</v>
      </c>
      <c r="G116" s="1653"/>
      <c r="H116" s="1652"/>
      <c r="I116" s="1653" t="s">
        <v>3362</v>
      </c>
      <c r="J116" s="1654"/>
      <c r="K116" s="1653"/>
      <c r="L116" s="1741" t="s">
        <v>4557</v>
      </c>
      <c r="M116" s="1742"/>
      <c r="N116" s="1743"/>
      <c r="O116" s="1643" t="s">
        <v>3880</v>
      </c>
      <c r="P116" s="1744"/>
      <c r="Q116" s="1569"/>
      <c r="R116" s="1569"/>
    </row>
    <row r="117" spans="1:18" s="86" customFormat="1" ht="21" customHeight="1">
      <c r="A117" s="1651" t="s">
        <v>3591</v>
      </c>
      <c r="B117" s="1652"/>
      <c r="C117" s="1566" t="s">
        <v>51</v>
      </c>
      <c r="D117" s="1654"/>
      <c r="E117" s="1653"/>
      <c r="F117" s="1653" t="s">
        <v>780</v>
      </c>
      <c r="G117" s="1653"/>
      <c r="H117" s="1652"/>
      <c r="I117" s="1653" t="s">
        <v>2017</v>
      </c>
      <c r="J117" s="1654"/>
      <c r="K117" s="1653"/>
      <c r="L117" s="1741" t="s">
        <v>2354</v>
      </c>
      <c r="M117" s="1742"/>
      <c r="N117" s="1743"/>
      <c r="O117" s="1643" t="s">
        <v>2154</v>
      </c>
      <c r="P117" s="1744"/>
      <c r="Q117" s="1569"/>
      <c r="R117" s="1569"/>
    </row>
    <row r="118" spans="1:18" s="1" customFormat="1" ht="21" customHeight="1">
      <c r="A118" s="1651" t="s">
        <v>1443</v>
      </c>
      <c r="B118" s="1652"/>
      <c r="C118" s="1566" t="s">
        <v>51</v>
      </c>
      <c r="D118" s="1654"/>
      <c r="E118" s="1653"/>
      <c r="F118" s="1653" t="s">
        <v>5180</v>
      </c>
      <c r="G118" s="1653"/>
      <c r="H118" s="1652"/>
      <c r="I118" s="1653" t="s">
        <v>3113</v>
      </c>
      <c r="J118" s="1654"/>
      <c r="K118" s="1653"/>
      <c r="L118" s="1741" t="s">
        <v>432</v>
      </c>
      <c r="M118" s="1742"/>
      <c r="N118" s="1743"/>
      <c r="O118" s="1643" t="s">
        <v>4233</v>
      </c>
      <c r="P118" s="1744"/>
      <c r="Q118" s="1644"/>
      <c r="R118" s="1644"/>
    </row>
    <row r="119" spans="1:18" s="93" customFormat="1" ht="21" customHeight="1">
      <c r="A119" s="1651" t="s">
        <v>2701</v>
      </c>
      <c r="B119" s="1652"/>
      <c r="C119" s="1566" t="s">
        <v>51</v>
      </c>
      <c r="D119" s="1654"/>
      <c r="E119" s="1653"/>
      <c r="F119" s="1653" t="s">
        <v>3593</v>
      </c>
      <c r="G119" s="1653"/>
      <c r="H119" s="1652"/>
      <c r="I119" s="1653" t="s">
        <v>2440</v>
      </c>
      <c r="J119" s="1654"/>
      <c r="K119" s="1653"/>
      <c r="L119" s="1741" t="s">
        <v>1540</v>
      </c>
      <c r="M119" s="1742"/>
      <c r="N119" s="1743"/>
      <c r="O119" s="1643" t="s">
        <v>4234</v>
      </c>
      <c r="P119" s="1744"/>
      <c r="Q119" s="1613"/>
      <c r="R119" s="1613"/>
    </row>
    <row r="120" spans="1:18" s="1" customFormat="1" ht="21" customHeight="1">
      <c r="A120" s="1651" t="s">
        <v>4235</v>
      </c>
      <c r="B120" s="1652"/>
      <c r="C120" s="1566" t="s">
        <v>51</v>
      </c>
      <c r="D120" s="1654"/>
      <c r="E120" s="1653"/>
      <c r="F120" s="1653" t="s">
        <v>1479</v>
      </c>
      <c r="G120" s="1653"/>
      <c r="H120" s="1652"/>
      <c r="I120" s="1653" t="s">
        <v>2800</v>
      </c>
      <c r="J120" s="1654"/>
      <c r="K120" s="1653"/>
      <c r="L120" s="1741" t="s">
        <v>2867</v>
      </c>
      <c r="M120" s="1742"/>
      <c r="N120" s="1743"/>
      <c r="O120" s="1643" t="s">
        <v>2490</v>
      </c>
      <c r="P120" s="1744"/>
      <c r="Q120" s="1644"/>
      <c r="R120" s="1644"/>
    </row>
    <row r="121" spans="1:18" s="1" customFormat="1" ht="21" customHeight="1">
      <c r="A121" s="1651" t="s">
        <v>1912</v>
      </c>
      <c r="B121" s="1652"/>
      <c r="C121" s="1566" t="s">
        <v>51</v>
      </c>
      <c r="D121" s="1654"/>
      <c r="E121" s="1653"/>
      <c r="F121" s="1653" t="s">
        <v>1310</v>
      </c>
      <c r="G121" s="1653"/>
      <c r="H121" s="1652"/>
      <c r="I121" s="1653" t="s">
        <v>1931</v>
      </c>
      <c r="J121" s="1654"/>
      <c r="K121" s="1653"/>
      <c r="L121" s="1741" t="s">
        <v>3594</v>
      </c>
      <c r="M121" s="1742"/>
      <c r="N121" s="1743"/>
      <c r="O121" s="1643" t="s">
        <v>4236</v>
      </c>
      <c r="P121" s="1744"/>
      <c r="Q121" s="1644"/>
      <c r="R121" s="1644"/>
    </row>
    <row r="122" spans="1:18" s="1" customFormat="1" ht="21" customHeight="1">
      <c r="A122" s="1651" t="s">
        <v>1996</v>
      </c>
      <c r="B122" s="1652"/>
      <c r="C122" s="1566" t="s">
        <v>51</v>
      </c>
      <c r="D122" s="1654"/>
      <c r="E122" s="1653"/>
      <c r="F122" s="1653" t="s">
        <v>1493</v>
      </c>
      <c r="G122" s="1653"/>
      <c r="H122" s="1652"/>
      <c r="I122" s="1653" t="s">
        <v>3596</v>
      </c>
      <c r="J122" s="1654"/>
      <c r="K122" s="1653"/>
      <c r="L122" s="1741" t="s">
        <v>742</v>
      </c>
      <c r="M122" s="1742"/>
      <c r="N122" s="1743"/>
      <c r="O122" s="1643" t="s">
        <v>4237</v>
      </c>
      <c r="P122" s="1744"/>
      <c r="Q122" s="1644"/>
      <c r="R122" s="1644"/>
    </row>
    <row r="123" spans="1:18" s="1" customFormat="1" ht="21" customHeight="1">
      <c r="A123" s="1651" t="s">
        <v>650</v>
      </c>
      <c r="B123" s="1652"/>
      <c r="C123" s="1566" t="s">
        <v>51</v>
      </c>
      <c r="D123" s="1654"/>
      <c r="E123" s="1653"/>
      <c r="F123" s="1653" t="s">
        <v>1498</v>
      </c>
      <c r="G123" s="1653"/>
      <c r="H123" s="1652"/>
      <c r="I123" s="1653" t="s">
        <v>727</v>
      </c>
      <c r="J123" s="1654"/>
      <c r="K123" s="1653"/>
      <c r="L123" s="1741" t="s">
        <v>2876</v>
      </c>
      <c r="M123" s="1742"/>
      <c r="N123" s="1743"/>
      <c r="O123" s="1643" t="s">
        <v>4238</v>
      </c>
      <c r="P123" s="1744"/>
      <c r="Q123" s="1644"/>
      <c r="R123" s="1644"/>
    </row>
    <row r="124" spans="1:18" s="1" customFormat="1" ht="21" customHeight="1">
      <c r="A124" s="1651" t="s">
        <v>1510</v>
      </c>
      <c r="B124" s="1652"/>
      <c r="C124" s="1566" t="s">
        <v>51</v>
      </c>
      <c r="D124" s="1654"/>
      <c r="E124" s="1653"/>
      <c r="F124" s="1653" t="s">
        <v>3597</v>
      </c>
      <c r="G124" s="1653"/>
      <c r="H124" s="1652"/>
      <c r="I124" s="1653" t="s">
        <v>408</v>
      </c>
      <c r="J124" s="1654"/>
      <c r="K124" s="1653"/>
      <c r="L124" s="1741" t="s">
        <v>960</v>
      </c>
      <c r="M124" s="1742"/>
      <c r="N124" s="1743"/>
      <c r="O124" s="1643" t="s">
        <v>2075</v>
      </c>
      <c r="P124" s="1744"/>
      <c r="Q124" s="1644"/>
      <c r="R124" s="1644"/>
    </row>
    <row r="125" spans="1:18" s="1" customFormat="1" ht="21" customHeight="1">
      <c r="A125" s="1651" t="s">
        <v>1881</v>
      </c>
      <c r="B125" s="1652"/>
      <c r="C125" s="1566" t="s">
        <v>51</v>
      </c>
      <c r="D125" s="1654"/>
      <c r="E125" s="1653"/>
      <c r="F125" s="1653" t="s">
        <v>3598</v>
      </c>
      <c r="G125" s="1653"/>
      <c r="H125" s="1652"/>
      <c r="I125" s="1653" t="s">
        <v>408</v>
      </c>
      <c r="J125" s="1654"/>
      <c r="K125" s="1653"/>
      <c r="L125" s="1741" t="s">
        <v>2985</v>
      </c>
      <c r="M125" s="1742"/>
      <c r="N125" s="1743"/>
      <c r="O125" s="1643" t="s">
        <v>388</v>
      </c>
      <c r="P125" s="1744"/>
      <c r="Q125" s="1644"/>
      <c r="R125" s="1644"/>
    </row>
    <row r="126" spans="1:18" s="1" customFormat="1" ht="21" customHeight="1">
      <c r="A126" s="1651" t="s">
        <v>869</v>
      </c>
      <c r="B126" s="1652"/>
      <c r="C126" s="1566" t="s">
        <v>51</v>
      </c>
      <c r="D126" s="1654"/>
      <c r="E126" s="1653"/>
      <c r="F126" s="1653" t="s">
        <v>3808</v>
      </c>
      <c r="G126" s="1653"/>
      <c r="H126" s="1652"/>
      <c r="I126" s="1653" t="s">
        <v>1696</v>
      </c>
      <c r="J126" s="1654"/>
      <c r="K126" s="1653"/>
      <c r="L126" s="1741" t="s">
        <v>1576</v>
      </c>
      <c r="M126" s="1742"/>
      <c r="N126" s="1743"/>
      <c r="O126" s="1643" t="s">
        <v>4293</v>
      </c>
      <c r="P126" s="1744"/>
      <c r="Q126" s="1644"/>
      <c r="R126" s="1644"/>
    </row>
    <row r="127" spans="1:18" s="1" customFormat="1" ht="21" customHeight="1">
      <c r="A127" s="1651" t="s">
        <v>4294</v>
      </c>
      <c r="B127" s="1652"/>
      <c r="C127" s="1566" t="s">
        <v>51</v>
      </c>
      <c r="D127" s="1654"/>
      <c r="E127" s="1653"/>
      <c r="F127" s="1653" t="s">
        <v>4300</v>
      </c>
      <c r="G127" s="1653"/>
      <c r="H127" s="1652"/>
      <c r="I127" s="1653" t="s">
        <v>2796</v>
      </c>
      <c r="J127" s="1654"/>
      <c r="K127" s="1653"/>
      <c r="L127" s="1741" t="s">
        <v>4302</v>
      </c>
      <c r="M127" s="1742"/>
      <c r="N127" s="1743"/>
      <c r="O127" s="1643" t="s">
        <v>4306</v>
      </c>
      <c r="P127" s="1744"/>
      <c r="Q127" s="1644"/>
      <c r="R127" s="1644"/>
    </row>
    <row r="128" spans="1:18" s="1" customFormat="1" ht="21" customHeight="1">
      <c r="A128" s="1651" t="s">
        <v>4295</v>
      </c>
      <c r="B128" s="1652"/>
      <c r="C128" s="1566" t="s">
        <v>51</v>
      </c>
      <c r="D128" s="1654"/>
      <c r="E128" s="1653"/>
      <c r="F128" s="1653" t="s">
        <v>4562</v>
      </c>
      <c r="G128" s="1653"/>
      <c r="H128" s="1652"/>
      <c r="I128" s="1653" t="s">
        <v>915</v>
      </c>
      <c r="J128" s="1654"/>
      <c r="K128" s="1653"/>
      <c r="L128" s="1741" t="s">
        <v>4303</v>
      </c>
      <c r="M128" s="1742"/>
      <c r="N128" s="1743"/>
      <c r="O128" s="1643" t="s">
        <v>4307</v>
      </c>
      <c r="P128" s="1744"/>
      <c r="Q128" s="1644"/>
      <c r="R128" s="1644"/>
    </row>
    <row r="129" spans="1:18" s="1" customFormat="1" ht="21" customHeight="1">
      <c r="A129" s="1651" t="s">
        <v>4297</v>
      </c>
      <c r="B129" s="1652"/>
      <c r="C129" s="1566" t="s">
        <v>51</v>
      </c>
      <c r="D129" s="1654"/>
      <c r="E129" s="1653"/>
      <c r="F129" s="1653" t="s">
        <v>4301</v>
      </c>
      <c r="G129" s="1653"/>
      <c r="H129" s="1652"/>
      <c r="I129" s="1653" t="s">
        <v>2769</v>
      </c>
      <c r="J129" s="1654"/>
      <c r="K129" s="1653"/>
      <c r="L129" s="1741" t="s">
        <v>4558</v>
      </c>
      <c r="M129" s="1742"/>
      <c r="N129" s="1743"/>
      <c r="O129" s="1643" t="s">
        <v>4308</v>
      </c>
      <c r="P129" s="1744"/>
      <c r="Q129" s="1644"/>
      <c r="R129" s="1644"/>
    </row>
    <row r="130" spans="1:18" s="86" customFormat="1" ht="20.25" customHeight="1">
      <c r="A130" s="1651" t="s">
        <v>4298</v>
      </c>
      <c r="B130" s="1652"/>
      <c r="C130" s="1566" t="s">
        <v>51</v>
      </c>
      <c r="D130" s="1654"/>
      <c r="E130" s="1653"/>
      <c r="F130" s="1653" t="s">
        <v>4077</v>
      </c>
      <c r="G130" s="1653"/>
      <c r="H130" s="1652"/>
      <c r="I130" s="1653" t="s">
        <v>240</v>
      </c>
      <c r="J130" s="1654"/>
      <c r="K130" s="1653"/>
      <c r="L130" s="1741" t="s">
        <v>4304</v>
      </c>
      <c r="M130" s="1742"/>
      <c r="N130" s="1743"/>
      <c r="O130" s="1643" t="s">
        <v>5028</v>
      </c>
      <c r="P130" s="1760"/>
      <c r="Q130" s="1569"/>
      <c r="R130" s="1569"/>
    </row>
    <row r="131" spans="1:18" s="1" customFormat="1" ht="21" customHeight="1" thickBot="1">
      <c r="A131" s="1683" t="s">
        <v>4299</v>
      </c>
      <c r="B131" s="1684"/>
      <c r="C131" s="1689" t="s">
        <v>51</v>
      </c>
      <c r="D131" s="1686"/>
      <c r="E131" s="1685"/>
      <c r="F131" s="1685" t="s">
        <v>4561</v>
      </c>
      <c r="G131" s="1685"/>
      <c r="H131" s="1684"/>
      <c r="I131" s="1685" t="s">
        <v>240</v>
      </c>
      <c r="J131" s="1686"/>
      <c r="K131" s="1685"/>
      <c r="L131" s="1745" t="s">
        <v>4305</v>
      </c>
      <c r="M131" s="1746"/>
      <c r="N131" s="1747"/>
      <c r="O131" s="1748" t="s">
        <v>422</v>
      </c>
      <c r="P131" s="1749"/>
      <c r="Q131" s="1644"/>
      <c r="R131" s="1644"/>
    </row>
    <row r="132" spans="1:18" s="1" customFormat="1" ht="10.5" customHeight="1">
      <c r="A132" s="4511"/>
      <c r="B132" s="4511"/>
      <c r="C132" s="4511"/>
      <c r="D132" s="4511"/>
      <c r="E132" s="4511"/>
      <c r="F132" s="4513"/>
      <c r="G132" s="249"/>
      <c r="H132" s="249"/>
      <c r="I132" s="1532"/>
      <c r="J132" s="1532"/>
      <c r="K132" s="1532"/>
      <c r="L132" s="1534"/>
      <c r="M132" s="1534"/>
      <c r="N132" s="1534"/>
      <c r="O132" s="1721"/>
      <c r="P132" s="1653"/>
      <c r="Q132" s="1644"/>
      <c r="R132" s="1644"/>
    </row>
    <row r="133" spans="1:18" ht="15.75" customHeight="1" thickBot="1">
      <c r="A133" s="4514"/>
      <c r="B133" s="4514"/>
      <c r="C133" s="4515"/>
      <c r="D133" s="4515"/>
      <c r="E133" s="4515"/>
      <c r="F133" s="4515"/>
      <c r="G133" s="249"/>
      <c r="H133" s="249"/>
      <c r="I133" s="1722"/>
      <c r="J133" s="1541"/>
      <c r="K133" s="1541"/>
      <c r="L133" s="1543"/>
      <c r="M133" s="1543"/>
      <c r="N133" s="1543"/>
      <c r="P133" s="1761"/>
    </row>
    <row r="134" spans="1:18" s="84" customFormat="1" ht="4.5" customHeight="1">
      <c r="A134" s="1546"/>
      <c r="B134" s="1547"/>
      <c r="C134" s="756"/>
      <c r="D134" s="1548"/>
      <c r="E134" s="756"/>
      <c r="F134" s="756"/>
      <c r="G134" s="756"/>
      <c r="H134" s="1723"/>
      <c r="I134" s="1550"/>
      <c r="J134" s="1724"/>
      <c r="K134" s="1550"/>
      <c r="L134" s="1561"/>
      <c r="M134" s="1552"/>
      <c r="N134" s="1553"/>
      <c r="O134" s="1700"/>
      <c r="P134" s="1725"/>
      <c r="Q134" s="1543"/>
      <c r="R134" s="1543"/>
    </row>
    <row r="135" spans="1:18" s="91" customFormat="1" ht="12.75" customHeight="1">
      <c r="A135" s="1726" t="s">
        <v>1521</v>
      </c>
      <c r="B135" s="1565"/>
      <c r="C135" s="274" t="s">
        <v>3074</v>
      </c>
      <c r="D135" s="882"/>
      <c r="E135" s="1566"/>
      <c r="F135" s="274" t="s">
        <v>3823</v>
      </c>
      <c r="G135" s="274"/>
      <c r="H135" s="827"/>
      <c r="I135" s="1727" t="s">
        <v>3075</v>
      </c>
      <c r="J135" s="1728"/>
      <c r="K135" s="1566"/>
      <c r="L135" s="274" t="s">
        <v>641</v>
      </c>
      <c r="M135" s="882"/>
      <c r="N135" s="827"/>
      <c r="O135" s="1566" t="s">
        <v>2543</v>
      </c>
      <c r="P135" s="1729"/>
      <c r="Q135" s="1564"/>
      <c r="R135" s="1564"/>
    </row>
    <row r="136" spans="1:18" s="86" customFormat="1" ht="5.25" customHeight="1">
      <c r="A136" s="1577"/>
      <c r="B136" s="1578"/>
      <c r="C136" s="1579"/>
      <c r="D136" s="1580"/>
      <c r="E136" s="1578"/>
      <c r="F136" s="1579"/>
      <c r="G136" s="1579"/>
      <c r="H136" s="1578"/>
      <c r="I136" s="877"/>
      <c r="J136" s="878"/>
      <c r="K136" s="1579"/>
      <c r="L136" s="1579"/>
      <c r="M136" s="1580"/>
      <c r="N136" s="1578"/>
      <c r="O136" s="1730"/>
      <c r="P136" s="1731"/>
      <c r="Q136" s="1569"/>
      <c r="R136" s="1569"/>
    </row>
    <row r="137" spans="1:18" s="1" customFormat="1" ht="21" customHeight="1">
      <c r="A137" s="1651" t="s">
        <v>4425</v>
      </c>
      <c r="B137" s="1652"/>
      <c r="C137" s="1566" t="s">
        <v>3509</v>
      </c>
      <c r="D137" s="1654"/>
      <c r="E137" s="1653"/>
      <c r="F137" s="1653" t="s">
        <v>15</v>
      </c>
      <c r="G137" s="1653"/>
      <c r="H137" s="1652"/>
      <c r="I137" s="1653" t="s">
        <v>220</v>
      </c>
      <c r="J137" s="1654"/>
      <c r="K137" s="1653"/>
      <c r="L137" s="1741" t="s">
        <v>4428</v>
      </c>
      <c r="M137" s="1742"/>
      <c r="N137" s="1743"/>
      <c r="O137" s="1643" t="s">
        <v>5029</v>
      </c>
      <c r="P137" s="1744"/>
      <c r="Q137" s="1644"/>
      <c r="R137" s="1644"/>
    </row>
    <row r="138" spans="1:18" s="1" customFormat="1" ht="21" customHeight="1">
      <c r="A138" s="1651" t="s">
        <v>4426</v>
      </c>
      <c r="B138" s="1652"/>
      <c r="C138" s="1566" t="s">
        <v>51</v>
      </c>
      <c r="D138" s="1654"/>
      <c r="E138" s="1653"/>
      <c r="F138" s="1653" t="s">
        <v>4427</v>
      </c>
      <c r="G138" s="1653"/>
      <c r="H138" s="1652"/>
      <c r="I138" s="1653" t="s">
        <v>2487</v>
      </c>
      <c r="J138" s="1654"/>
      <c r="K138" s="1653"/>
      <c r="L138" s="1741" t="s">
        <v>949</v>
      </c>
      <c r="M138" s="1742"/>
      <c r="N138" s="1743"/>
      <c r="O138" s="1643" t="s">
        <v>4429</v>
      </c>
      <c r="P138" s="1744"/>
      <c r="Q138" s="1644"/>
      <c r="R138" s="1644"/>
    </row>
    <row r="139" spans="1:18" s="1" customFormat="1" ht="21" customHeight="1">
      <c r="A139" s="1651" t="s">
        <v>168</v>
      </c>
      <c r="B139" s="1652"/>
      <c r="C139" s="1566" t="s">
        <v>51</v>
      </c>
      <c r="D139" s="1654"/>
      <c r="E139" s="1653"/>
      <c r="F139" s="1653" t="s">
        <v>2025</v>
      </c>
      <c r="G139" s="1653"/>
      <c r="H139" s="1652"/>
      <c r="I139" s="1653" t="s">
        <v>220</v>
      </c>
      <c r="J139" s="1654"/>
      <c r="K139" s="1653"/>
      <c r="L139" s="1741" t="s">
        <v>2489</v>
      </c>
      <c r="M139" s="1742"/>
      <c r="N139" s="1743"/>
      <c r="O139" s="1643" t="s">
        <v>3042</v>
      </c>
      <c r="P139" s="1744"/>
      <c r="Q139" s="1644"/>
      <c r="R139" s="1644"/>
    </row>
    <row r="140" spans="1:18" s="1" customFormat="1" ht="21" customHeight="1">
      <c r="A140" s="1651" t="s">
        <v>2798</v>
      </c>
      <c r="B140" s="1652"/>
      <c r="C140" s="1566" t="s">
        <v>51</v>
      </c>
      <c r="D140" s="1654"/>
      <c r="E140" s="1653"/>
      <c r="F140" s="1653" t="s">
        <v>3678</v>
      </c>
      <c r="G140" s="1653"/>
      <c r="H140" s="1652"/>
      <c r="I140" s="1653" t="s">
        <v>2454</v>
      </c>
      <c r="J140" s="1654"/>
      <c r="K140" s="1653"/>
      <c r="L140" s="1741" t="s">
        <v>4572</v>
      </c>
      <c r="M140" s="1742"/>
      <c r="N140" s="1743"/>
      <c r="O140" s="1643" t="s">
        <v>3614</v>
      </c>
      <c r="P140" s="1744"/>
      <c r="Q140" s="1644"/>
      <c r="R140" s="1644"/>
    </row>
    <row r="141" spans="1:18" s="1" customFormat="1" ht="21" customHeight="1">
      <c r="A141" s="1651" t="s">
        <v>4480</v>
      </c>
      <c r="B141" s="1652"/>
      <c r="C141" s="1566" t="s">
        <v>51</v>
      </c>
      <c r="D141" s="1654"/>
      <c r="E141" s="1653"/>
      <c r="F141" s="1653" t="s">
        <v>4506</v>
      </c>
      <c r="G141" s="1653"/>
      <c r="H141" s="1652"/>
      <c r="I141" s="1653" t="s">
        <v>2440</v>
      </c>
      <c r="J141" s="1654"/>
      <c r="K141" s="1653"/>
      <c r="L141" s="1741" t="s">
        <v>4663</v>
      </c>
      <c r="M141" s="1742"/>
      <c r="N141" s="1743"/>
      <c r="O141" s="1643" t="s">
        <v>4676</v>
      </c>
      <c r="P141" s="1744"/>
      <c r="Q141" s="1644"/>
      <c r="R141" s="1644"/>
    </row>
    <row r="142" spans="1:18" s="1" customFormat="1" ht="21" customHeight="1">
      <c r="A142" s="1651" t="s">
        <v>4505</v>
      </c>
      <c r="B142" s="1652"/>
      <c r="C142" s="1566" t="s">
        <v>51</v>
      </c>
      <c r="D142" s="1654"/>
      <c r="E142" s="1653"/>
      <c r="F142" s="1653" t="s">
        <v>4507</v>
      </c>
      <c r="G142" s="1653"/>
      <c r="H142" s="1652"/>
      <c r="I142" s="1653" t="s">
        <v>2792</v>
      </c>
      <c r="J142" s="1654"/>
      <c r="K142" s="1653"/>
      <c r="L142" s="1741" t="s">
        <v>4664</v>
      </c>
      <c r="M142" s="1742"/>
      <c r="N142" s="1743"/>
      <c r="O142" s="1643" t="s">
        <v>4677</v>
      </c>
      <c r="P142" s="1744"/>
      <c r="Q142" s="1644"/>
      <c r="R142" s="1644"/>
    </row>
    <row r="143" spans="1:18" s="1" customFormat="1" ht="21" customHeight="1">
      <c r="A143" s="1651" t="s">
        <v>5814</v>
      </c>
      <c r="B143" s="1652"/>
      <c r="C143" s="1566" t="s">
        <v>5802</v>
      </c>
      <c r="D143" s="1654"/>
      <c r="E143" s="1653"/>
      <c r="F143" s="1653" t="s">
        <v>5815</v>
      </c>
      <c r="G143" s="1653"/>
      <c r="H143" s="1652"/>
      <c r="I143" s="1653" t="s">
        <v>5816</v>
      </c>
      <c r="J143" s="1654"/>
      <c r="K143" s="1653"/>
      <c r="L143" s="1741" t="s">
        <v>5817</v>
      </c>
      <c r="M143" s="1742"/>
      <c r="N143" s="1743"/>
      <c r="O143" s="1643" t="s">
        <v>5818</v>
      </c>
      <c r="P143" s="1744"/>
      <c r="Q143" s="1644"/>
      <c r="R143" s="1644"/>
    </row>
    <row r="144" spans="1:18" s="1" customFormat="1" ht="21" customHeight="1">
      <c r="A144" s="1651" t="s">
        <v>5819</v>
      </c>
      <c r="B144" s="1652"/>
      <c r="C144" s="1566" t="s">
        <v>5802</v>
      </c>
      <c r="D144" s="1654"/>
      <c r="E144" s="1653"/>
      <c r="F144" s="1653" t="s">
        <v>5820</v>
      </c>
      <c r="G144" s="1653"/>
      <c r="H144" s="1652"/>
      <c r="I144" s="1653" t="s">
        <v>5821</v>
      </c>
      <c r="J144" s="1654"/>
      <c r="K144" s="1653"/>
      <c r="L144" s="1741" t="s">
        <v>5822</v>
      </c>
      <c r="M144" s="1742"/>
      <c r="N144" s="1743"/>
      <c r="O144" s="1643" t="s">
        <v>5823</v>
      </c>
      <c r="P144" s="1744"/>
      <c r="Q144" s="1644"/>
      <c r="R144" s="1644"/>
    </row>
    <row r="145" spans="1:18" s="1" customFormat="1" ht="21" customHeight="1">
      <c r="A145" s="1664"/>
      <c r="B145" s="1665"/>
      <c r="C145" s="1669"/>
      <c r="D145" s="1667"/>
      <c r="E145" s="1666"/>
      <c r="F145" s="1666" t="s">
        <v>4876</v>
      </c>
      <c r="G145" s="1666"/>
      <c r="H145" s="1665"/>
      <c r="I145" s="1666"/>
      <c r="J145" s="1667"/>
      <c r="K145" s="1666"/>
      <c r="L145" s="1762"/>
      <c r="M145" s="1763"/>
      <c r="N145" s="1764"/>
      <c r="O145" s="1765"/>
      <c r="P145" s="1766"/>
      <c r="Q145" s="1644"/>
      <c r="R145" s="1644"/>
    </row>
    <row r="146" spans="1:18" s="1" customFormat="1" ht="21" customHeight="1">
      <c r="A146" s="1651" t="s">
        <v>457</v>
      </c>
      <c r="B146" s="1652"/>
      <c r="C146" s="1566" t="s">
        <v>3509</v>
      </c>
      <c r="D146" s="1654"/>
      <c r="E146" s="1653"/>
      <c r="F146" s="1653" t="s">
        <v>4430</v>
      </c>
      <c r="G146" s="1653"/>
      <c r="H146" s="1652"/>
      <c r="I146" s="1653" t="s">
        <v>5181</v>
      </c>
      <c r="J146" s="1654"/>
      <c r="K146" s="1653"/>
      <c r="L146" s="1741" t="s">
        <v>887</v>
      </c>
      <c r="M146" s="1742"/>
      <c r="N146" s="1743"/>
      <c r="O146" s="1643" t="s">
        <v>3157</v>
      </c>
      <c r="P146" s="1735"/>
      <c r="Q146" s="1644"/>
      <c r="R146" s="1644"/>
    </row>
    <row r="147" spans="1:18" s="1" customFormat="1" ht="21" customHeight="1">
      <c r="A147" s="1651" t="s">
        <v>2359</v>
      </c>
      <c r="B147" s="1652"/>
      <c r="C147" s="1566" t="s">
        <v>51</v>
      </c>
      <c r="D147" s="1654"/>
      <c r="E147" s="1653"/>
      <c r="F147" s="1653" t="s">
        <v>3329</v>
      </c>
      <c r="G147" s="1653"/>
      <c r="H147" s="1652"/>
      <c r="I147" s="1653" t="s">
        <v>180</v>
      </c>
      <c r="J147" s="1654"/>
      <c r="K147" s="1653"/>
      <c r="L147" s="1741" t="s">
        <v>3832</v>
      </c>
      <c r="M147" s="1742"/>
      <c r="N147" s="1743"/>
      <c r="O147" s="1643" t="s">
        <v>4693</v>
      </c>
      <c r="P147" s="1735"/>
      <c r="Q147" s="1644"/>
      <c r="R147" s="1644"/>
    </row>
    <row r="148" spans="1:18" s="1" customFormat="1" ht="21" customHeight="1">
      <c r="A148" s="1651" t="s">
        <v>4431</v>
      </c>
      <c r="B148" s="1652"/>
      <c r="C148" s="1566" t="s">
        <v>51</v>
      </c>
      <c r="D148" s="1654"/>
      <c r="E148" s="1653"/>
      <c r="F148" s="1653" t="s">
        <v>4432</v>
      </c>
      <c r="G148" s="1653"/>
      <c r="H148" s="1652"/>
      <c r="I148" s="1653" t="s">
        <v>628</v>
      </c>
      <c r="J148" s="1654"/>
      <c r="K148" s="1653"/>
      <c r="L148" s="1741" t="s">
        <v>2506</v>
      </c>
      <c r="M148" s="1742"/>
      <c r="N148" s="1743"/>
      <c r="O148" s="1643" t="s">
        <v>4413</v>
      </c>
      <c r="P148" s="1735"/>
      <c r="Q148" s="1644"/>
      <c r="R148" s="1644"/>
    </row>
    <row r="149" spans="1:18" s="1" customFormat="1" ht="21" customHeight="1">
      <c r="A149" s="1651" t="s">
        <v>4012</v>
      </c>
      <c r="B149" s="1652"/>
      <c r="C149" s="1566" t="s">
        <v>51</v>
      </c>
      <c r="D149" s="1654"/>
      <c r="E149" s="1653"/>
      <c r="F149" s="1653" t="s">
        <v>3641</v>
      </c>
      <c r="G149" s="1653"/>
      <c r="H149" s="1652"/>
      <c r="I149" s="1653" t="s">
        <v>4433</v>
      </c>
      <c r="J149" s="1654"/>
      <c r="K149" s="1653"/>
      <c r="L149" s="1741" t="s">
        <v>3078</v>
      </c>
      <c r="M149" s="1742"/>
      <c r="N149" s="1743"/>
      <c r="O149" s="1643" t="s">
        <v>4437</v>
      </c>
      <c r="P149" s="1735"/>
      <c r="Q149" s="1644"/>
      <c r="R149" s="1644"/>
    </row>
    <row r="150" spans="1:18" s="1" customFormat="1" ht="21" customHeight="1">
      <c r="A150" s="1651" t="s">
        <v>4404</v>
      </c>
      <c r="B150" s="1652"/>
      <c r="C150" s="1566" t="s">
        <v>51</v>
      </c>
      <c r="D150" s="1654"/>
      <c r="E150" s="1653"/>
      <c r="F150" s="1653" t="s">
        <v>2653</v>
      </c>
      <c r="G150" s="1653"/>
      <c r="H150" s="1652"/>
      <c r="I150" s="1653" t="s">
        <v>2522</v>
      </c>
      <c r="J150" s="1654"/>
      <c r="K150" s="1653"/>
      <c r="L150" s="1741" t="s">
        <v>4435</v>
      </c>
      <c r="M150" s="1742"/>
      <c r="N150" s="1743"/>
      <c r="O150" s="1643" t="s">
        <v>4438</v>
      </c>
      <c r="P150" s="1735"/>
      <c r="Q150" s="1644"/>
      <c r="R150" s="1644"/>
    </row>
    <row r="151" spans="1:18" s="1" customFormat="1" ht="21" customHeight="1">
      <c r="A151" s="1651" t="s">
        <v>2211</v>
      </c>
      <c r="B151" s="1652"/>
      <c r="C151" s="1566" t="s">
        <v>51</v>
      </c>
      <c r="D151" s="1654"/>
      <c r="E151" s="1653"/>
      <c r="F151" s="1653" t="s">
        <v>525</v>
      </c>
      <c r="G151" s="1653"/>
      <c r="H151" s="1652"/>
      <c r="I151" s="1653" t="s">
        <v>4434</v>
      </c>
      <c r="J151" s="1654"/>
      <c r="K151" s="1653"/>
      <c r="L151" s="1741" t="s">
        <v>4436</v>
      </c>
      <c r="M151" s="1742"/>
      <c r="N151" s="1743"/>
      <c r="O151" s="1643" t="s">
        <v>2504</v>
      </c>
      <c r="P151" s="1735"/>
      <c r="Q151" s="1644"/>
      <c r="R151" s="1644"/>
    </row>
    <row r="152" spans="1:18" s="1" customFormat="1" ht="21" customHeight="1">
      <c r="A152" s="1651" t="s">
        <v>4508</v>
      </c>
      <c r="B152" s="1652"/>
      <c r="C152" s="1566" t="s">
        <v>51</v>
      </c>
      <c r="D152" s="1654"/>
      <c r="E152" s="1653"/>
      <c r="F152" s="1653" t="s">
        <v>4509</v>
      </c>
      <c r="G152" s="1653"/>
      <c r="H152" s="1652"/>
      <c r="I152" s="1653" t="s">
        <v>4501</v>
      </c>
      <c r="J152" s="1654"/>
      <c r="K152" s="1653"/>
      <c r="L152" s="1741" t="s">
        <v>4559</v>
      </c>
      <c r="M152" s="1742"/>
      <c r="N152" s="1743"/>
      <c r="O152" s="1643" t="s">
        <v>4694</v>
      </c>
      <c r="P152" s="1735"/>
      <c r="Q152" s="1644"/>
      <c r="R152" s="1644"/>
    </row>
    <row r="153" spans="1:18" s="1" customFormat="1" ht="21" customHeight="1">
      <c r="A153" s="1651" t="s">
        <v>2863</v>
      </c>
      <c r="B153" s="1652"/>
      <c r="C153" s="1566" t="s">
        <v>51</v>
      </c>
      <c r="D153" s="1654"/>
      <c r="E153" s="1653"/>
      <c r="F153" s="1653" t="s">
        <v>4510</v>
      </c>
      <c r="G153" s="1653"/>
      <c r="H153" s="1652"/>
      <c r="I153" s="1653" t="s">
        <v>795</v>
      </c>
      <c r="J153" s="1654"/>
      <c r="K153" s="1653"/>
      <c r="L153" s="1741" t="s">
        <v>4665</v>
      </c>
      <c r="M153" s="1742"/>
      <c r="N153" s="1743"/>
      <c r="O153" s="1643" t="s">
        <v>4695</v>
      </c>
      <c r="P153" s="1735"/>
      <c r="Q153" s="1644"/>
      <c r="R153" s="1644"/>
    </row>
    <row r="154" spans="1:18" s="1" customFormat="1" ht="21" customHeight="1">
      <c r="A154" s="1651" t="s">
        <v>2036</v>
      </c>
      <c r="B154" s="1652"/>
      <c r="C154" s="1566" t="s">
        <v>51</v>
      </c>
      <c r="D154" s="1654"/>
      <c r="E154" s="1653"/>
      <c r="F154" s="1653" t="s">
        <v>4006</v>
      </c>
      <c r="G154" s="1653"/>
      <c r="H154" s="1652"/>
      <c r="I154" s="1653" t="s">
        <v>1307</v>
      </c>
      <c r="J154" s="1654"/>
      <c r="K154" s="1653"/>
      <c r="L154" s="1741" t="s">
        <v>4511</v>
      </c>
      <c r="M154" s="1742"/>
      <c r="N154" s="1743"/>
      <c r="O154" s="1643" t="s">
        <v>5182</v>
      </c>
      <c r="P154" s="1735"/>
      <c r="Q154" s="1644"/>
      <c r="R154" s="1644"/>
    </row>
    <row r="155" spans="1:18" s="1" customFormat="1" ht="21" customHeight="1">
      <c r="A155" s="1651" t="s">
        <v>4877</v>
      </c>
      <c r="B155" s="1652"/>
      <c r="C155" s="1566" t="s">
        <v>51</v>
      </c>
      <c r="D155" s="1654"/>
      <c r="E155" s="1653"/>
      <c r="F155" s="1653" t="s">
        <v>4878</v>
      </c>
      <c r="G155" s="1653"/>
      <c r="H155" s="1652"/>
      <c r="I155" s="1653" t="s">
        <v>1273</v>
      </c>
      <c r="J155" s="1654"/>
      <c r="K155" s="1653"/>
      <c r="L155" s="1741" t="s">
        <v>4879</v>
      </c>
      <c r="M155" s="1742"/>
      <c r="N155" s="1743"/>
      <c r="O155" s="1643" t="s">
        <v>4880</v>
      </c>
      <c r="P155" s="1735"/>
      <c r="Q155" s="1644"/>
      <c r="R155" s="1644"/>
    </row>
    <row r="156" spans="1:18" s="1" customFormat="1" ht="21" customHeight="1">
      <c r="A156" s="1664"/>
      <c r="B156" s="1665"/>
      <c r="C156" s="1669"/>
      <c r="D156" s="1667"/>
      <c r="E156" s="1666"/>
      <c r="F156" s="1666" t="s">
        <v>5993</v>
      </c>
      <c r="G156" s="1666"/>
      <c r="H156" s="1665"/>
      <c r="I156" s="1666"/>
      <c r="J156" s="1667"/>
      <c r="K156" s="1666"/>
      <c r="L156" s="1762"/>
      <c r="M156" s="1763"/>
      <c r="N156" s="1764"/>
      <c r="O156" s="1765"/>
      <c r="P156" s="1766"/>
      <c r="Q156" s="1644"/>
      <c r="R156" s="1644"/>
    </row>
    <row r="157" spans="1:18" s="1" customFormat="1" ht="21" customHeight="1">
      <c r="A157" s="1651" t="s">
        <v>5824</v>
      </c>
      <c r="B157" s="1652"/>
      <c r="C157" s="1566" t="s">
        <v>5825</v>
      </c>
      <c r="D157" s="1654"/>
      <c r="E157" s="1653"/>
      <c r="F157" s="1653" t="s">
        <v>5826</v>
      </c>
      <c r="G157" s="1653"/>
      <c r="H157" s="1652"/>
      <c r="I157" s="1653" t="s">
        <v>5827</v>
      </c>
      <c r="J157" s="1654"/>
      <c r="K157" s="1653"/>
      <c r="L157" s="1741" t="s">
        <v>5828</v>
      </c>
      <c r="M157" s="1742"/>
      <c r="N157" s="1743"/>
      <c r="O157" s="1643" t="s">
        <v>5829</v>
      </c>
      <c r="P157" s="1735"/>
      <c r="Q157" s="1644"/>
      <c r="R157" s="1644"/>
    </row>
    <row r="158" spans="1:18" s="1" customFormat="1" ht="21" customHeight="1">
      <c r="A158" s="1651" t="s">
        <v>3599</v>
      </c>
      <c r="B158" s="1652"/>
      <c r="C158" s="1566" t="s">
        <v>3509</v>
      </c>
      <c r="D158" s="1654"/>
      <c r="E158" s="1653"/>
      <c r="F158" s="1653" t="s">
        <v>3600</v>
      </c>
      <c r="G158" s="1653"/>
      <c r="H158" s="1652"/>
      <c r="I158" s="1653" t="s">
        <v>715</v>
      </c>
      <c r="J158" s="1654"/>
      <c r="K158" s="1653"/>
      <c r="L158" s="1741" t="s">
        <v>3603</v>
      </c>
      <c r="M158" s="1742"/>
      <c r="N158" s="1743"/>
      <c r="O158" s="1643" t="s">
        <v>5830</v>
      </c>
      <c r="P158" s="1735"/>
      <c r="Q158" s="1644"/>
      <c r="R158" s="1644"/>
    </row>
    <row r="159" spans="1:18" s="1" customFormat="1" ht="21" customHeight="1">
      <c r="A159" s="1651" t="s">
        <v>3604</v>
      </c>
      <c r="B159" s="1652"/>
      <c r="C159" s="1566" t="s">
        <v>51</v>
      </c>
      <c r="D159" s="1654"/>
      <c r="E159" s="1653"/>
      <c r="F159" s="1653" t="s">
        <v>1151</v>
      </c>
      <c r="G159" s="1653"/>
      <c r="H159" s="1652"/>
      <c r="I159" s="1653" t="s">
        <v>5183</v>
      </c>
      <c r="J159" s="1654"/>
      <c r="K159" s="1653"/>
      <c r="L159" s="1741" t="s">
        <v>5184</v>
      </c>
      <c r="M159" s="1742"/>
      <c r="N159" s="1743"/>
      <c r="O159" s="1643" t="s">
        <v>2343</v>
      </c>
      <c r="P159" s="1735"/>
      <c r="Q159" s="1644"/>
      <c r="R159" s="1644"/>
    </row>
    <row r="160" spans="1:18" s="1" customFormat="1" ht="21" customHeight="1">
      <c r="A160" s="1651" t="s">
        <v>3605</v>
      </c>
      <c r="B160" s="1652"/>
      <c r="C160" s="1566" t="s">
        <v>51</v>
      </c>
      <c r="D160" s="1654"/>
      <c r="E160" s="1653"/>
      <c r="F160" s="1653" t="s">
        <v>956</v>
      </c>
      <c r="G160" s="1653"/>
      <c r="H160" s="1652"/>
      <c r="I160" s="1653" t="s">
        <v>2540</v>
      </c>
      <c r="J160" s="1654"/>
      <c r="K160" s="1653"/>
      <c r="L160" s="1741" t="s">
        <v>3606</v>
      </c>
      <c r="M160" s="1742"/>
      <c r="N160" s="1743"/>
      <c r="O160" s="1643" t="s">
        <v>4239</v>
      </c>
      <c r="P160" s="1735"/>
      <c r="Q160" s="1644"/>
      <c r="R160" s="1644"/>
    </row>
    <row r="161" spans="1:18" s="1" customFormat="1" ht="21" customHeight="1">
      <c r="A161" s="1651" t="s">
        <v>2986</v>
      </c>
      <c r="B161" s="1652"/>
      <c r="C161" s="1566" t="s">
        <v>51</v>
      </c>
      <c r="D161" s="1654"/>
      <c r="E161" s="1653"/>
      <c r="F161" s="1653" t="s">
        <v>2468</v>
      </c>
      <c r="G161" s="1653"/>
      <c r="H161" s="1652"/>
      <c r="I161" s="1653" t="s">
        <v>3498</v>
      </c>
      <c r="J161" s="1654"/>
      <c r="K161" s="1653"/>
      <c r="L161" s="1741" t="s">
        <v>4381</v>
      </c>
      <c r="M161" s="1742"/>
      <c r="N161" s="1743"/>
      <c r="O161" s="1643" t="s">
        <v>4240</v>
      </c>
      <c r="P161" s="1735"/>
      <c r="Q161" s="1644"/>
      <c r="R161" s="1644"/>
    </row>
    <row r="162" spans="1:18" s="1" customFormat="1" ht="21" customHeight="1">
      <c r="A162" s="1651" t="s">
        <v>246</v>
      </c>
      <c r="B162" s="1652"/>
      <c r="C162" s="1566" t="s">
        <v>51</v>
      </c>
      <c r="D162" s="1654"/>
      <c r="E162" s="1653"/>
      <c r="F162" s="1653" t="s">
        <v>2121</v>
      </c>
      <c r="G162" s="1653"/>
      <c r="H162" s="1652"/>
      <c r="I162" s="1653" t="s">
        <v>119</v>
      </c>
      <c r="J162" s="1654"/>
      <c r="K162" s="1653"/>
      <c r="L162" s="1741" t="s">
        <v>4560</v>
      </c>
      <c r="M162" s="1742"/>
      <c r="N162" s="1743"/>
      <c r="O162" s="1643" t="s">
        <v>3746</v>
      </c>
      <c r="P162" s="1735"/>
      <c r="Q162" s="1644"/>
      <c r="R162" s="1644"/>
    </row>
    <row r="163" spans="1:18" s="1" customFormat="1" ht="21" customHeight="1">
      <c r="A163" s="1651" t="s">
        <v>3607</v>
      </c>
      <c r="B163" s="1652"/>
      <c r="C163" s="1566" t="s">
        <v>51</v>
      </c>
      <c r="D163" s="1654"/>
      <c r="E163" s="1653"/>
      <c r="F163" s="1653" t="s">
        <v>1657</v>
      </c>
      <c r="G163" s="1653"/>
      <c r="H163" s="1652"/>
      <c r="I163" s="1653" t="s">
        <v>5284</v>
      </c>
      <c r="J163" s="1654"/>
      <c r="K163" s="1653"/>
      <c r="L163" s="1741" t="s">
        <v>5285</v>
      </c>
      <c r="M163" s="1742"/>
      <c r="N163" s="1743"/>
      <c r="O163" s="1643" t="s">
        <v>5507</v>
      </c>
      <c r="P163" s="1735"/>
      <c r="Q163" s="1644"/>
      <c r="R163" s="1644"/>
    </row>
    <row r="164" spans="1:18" s="93" customFormat="1" ht="21" customHeight="1">
      <c r="A164" s="1651" t="s">
        <v>3609</v>
      </c>
      <c r="B164" s="1652"/>
      <c r="C164" s="1566" t="s">
        <v>51</v>
      </c>
      <c r="D164" s="1654"/>
      <c r="E164" s="1653"/>
      <c r="F164" s="1653" t="s">
        <v>1830</v>
      </c>
      <c r="G164" s="1653"/>
      <c r="H164" s="1652"/>
      <c r="I164" s="1653" t="s">
        <v>453</v>
      </c>
      <c r="J164" s="1654"/>
      <c r="K164" s="1653"/>
      <c r="L164" s="1741" t="s">
        <v>2001</v>
      </c>
      <c r="M164" s="1742"/>
      <c r="N164" s="1743"/>
      <c r="O164" s="1643" t="s">
        <v>4241</v>
      </c>
      <c r="P164" s="1735"/>
      <c r="Q164" s="1613"/>
      <c r="R164" s="1613"/>
    </row>
    <row r="165" spans="1:18" s="1" customFormat="1" ht="21" customHeight="1">
      <c r="A165" s="1651" t="s">
        <v>2390</v>
      </c>
      <c r="B165" s="1652"/>
      <c r="C165" s="1566" t="s">
        <v>51</v>
      </c>
      <c r="D165" s="1654"/>
      <c r="E165" s="1653"/>
      <c r="F165" s="1653" t="s">
        <v>4382</v>
      </c>
      <c r="G165" s="1653"/>
      <c r="H165" s="1652"/>
      <c r="I165" s="1653" t="s">
        <v>3611</v>
      </c>
      <c r="J165" s="1654"/>
      <c r="K165" s="1653"/>
      <c r="L165" s="1741" t="s">
        <v>3612</v>
      </c>
      <c r="M165" s="1742"/>
      <c r="N165" s="1743"/>
      <c r="O165" s="1643" t="s">
        <v>1986</v>
      </c>
      <c r="P165" s="1744"/>
      <c r="Q165" s="1644"/>
      <c r="R165" s="1644"/>
    </row>
    <row r="166" spans="1:18" s="93" customFormat="1" ht="21" customHeight="1">
      <c r="A166" s="1651" t="s">
        <v>2187</v>
      </c>
      <c r="B166" s="1652"/>
      <c r="C166" s="1566" t="s">
        <v>51</v>
      </c>
      <c r="D166" s="1654"/>
      <c r="E166" s="1653"/>
      <c r="F166" s="1653" t="s">
        <v>1006</v>
      </c>
      <c r="G166" s="1653"/>
      <c r="H166" s="1652"/>
      <c r="I166" s="1653" t="s">
        <v>925</v>
      </c>
      <c r="J166" s="1654"/>
      <c r="K166" s="1653"/>
      <c r="L166" s="1741" t="s">
        <v>1140</v>
      </c>
      <c r="M166" s="1742"/>
      <c r="N166" s="1743"/>
      <c r="O166" s="1643" t="s">
        <v>2704</v>
      </c>
      <c r="P166" s="1744"/>
      <c r="Q166" s="1613"/>
      <c r="R166" s="1613"/>
    </row>
    <row r="167" spans="1:18" s="1" customFormat="1" ht="21" customHeight="1">
      <c r="A167" s="1651" t="s">
        <v>1456</v>
      </c>
      <c r="B167" s="1652"/>
      <c r="C167" s="1566" t="s">
        <v>51</v>
      </c>
      <c r="D167" s="1654"/>
      <c r="E167" s="1653"/>
      <c r="F167" s="1653" t="s">
        <v>3810</v>
      </c>
      <c r="G167" s="1653"/>
      <c r="H167" s="1652"/>
      <c r="I167" s="1653" t="s">
        <v>3312</v>
      </c>
      <c r="J167" s="1654"/>
      <c r="K167" s="1653"/>
      <c r="L167" s="1741" t="s">
        <v>4383</v>
      </c>
      <c r="M167" s="1742"/>
      <c r="N167" s="1743"/>
      <c r="O167" s="1643" t="s">
        <v>4441</v>
      </c>
      <c r="P167" s="1744"/>
      <c r="Q167" s="1644"/>
      <c r="R167" s="1644"/>
    </row>
    <row r="168" spans="1:18" s="1" customFormat="1" ht="21" customHeight="1">
      <c r="A168" s="1651" t="s">
        <v>955</v>
      </c>
      <c r="B168" s="1652"/>
      <c r="C168" s="1566" t="s">
        <v>51</v>
      </c>
      <c r="D168" s="1654"/>
      <c r="E168" s="1653"/>
      <c r="F168" s="1653" t="s">
        <v>4439</v>
      </c>
      <c r="G168" s="1653"/>
      <c r="H168" s="1652"/>
      <c r="I168" s="1653" t="s">
        <v>119</v>
      </c>
      <c r="J168" s="1654"/>
      <c r="K168" s="1653"/>
      <c r="L168" s="1741" t="s">
        <v>4440</v>
      </c>
      <c r="M168" s="1742"/>
      <c r="N168" s="1743"/>
      <c r="O168" s="1643" t="s">
        <v>4512</v>
      </c>
      <c r="P168" s="1744"/>
      <c r="Q168" s="1644"/>
      <c r="R168" s="1644"/>
    </row>
    <row r="169" spans="1:18" s="1" customFormat="1" ht="21" customHeight="1">
      <c r="A169" s="1651" t="s">
        <v>4513</v>
      </c>
      <c r="B169" s="1652"/>
      <c r="C169" s="1566" t="s">
        <v>51</v>
      </c>
      <c r="D169" s="1654"/>
      <c r="E169" s="1653"/>
      <c r="F169" s="1653" t="s">
        <v>1653</v>
      </c>
      <c r="G169" s="1653"/>
      <c r="H169" s="1652"/>
      <c r="I169" s="1653" t="s">
        <v>2415</v>
      </c>
      <c r="J169" s="1654"/>
      <c r="K169" s="1653"/>
      <c r="L169" s="1741" t="s">
        <v>4515</v>
      </c>
      <c r="M169" s="1742"/>
      <c r="N169" s="1743"/>
      <c r="O169" s="1643" t="s">
        <v>4678</v>
      </c>
      <c r="P169" s="1744"/>
      <c r="Q169" s="1644"/>
      <c r="R169" s="1644"/>
    </row>
    <row r="170" spans="1:18" s="1" customFormat="1" ht="21" customHeight="1">
      <c r="A170" s="1651" t="s">
        <v>999</v>
      </c>
      <c r="B170" s="1652"/>
      <c r="C170" s="1566" t="s">
        <v>51</v>
      </c>
      <c r="D170" s="1654"/>
      <c r="E170" s="1653"/>
      <c r="F170" s="1653" t="s">
        <v>662</v>
      </c>
      <c r="G170" s="1653"/>
      <c r="H170" s="1652"/>
      <c r="I170" s="1653" t="s">
        <v>4514</v>
      </c>
      <c r="J170" s="1654"/>
      <c r="K170" s="1653"/>
      <c r="L170" s="1741" t="s">
        <v>4516</v>
      </c>
      <c r="M170" s="1742"/>
      <c r="N170" s="1743"/>
      <c r="O170" s="1643" t="s">
        <v>4679</v>
      </c>
      <c r="P170" s="1744"/>
      <c r="Q170" s="1644"/>
      <c r="R170" s="1644"/>
    </row>
    <row r="171" spans="1:18" s="1" customFormat="1" ht="21" customHeight="1">
      <c r="A171" s="1664"/>
      <c r="B171" s="1665"/>
      <c r="C171" s="1669"/>
      <c r="D171" s="1667"/>
      <c r="E171" s="1666"/>
      <c r="F171" s="1666" t="s">
        <v>5994</v>
      </c>
      <c r="G171" s="1666"/>
      <c r="H171" s="1665"/>
      <c r="I171" s="1666"/>
      <c r="J171" s="1667"/>
      <c r="K171" s="1666"/>
      <c r="L171" s="1762"/>
      <c r="M171" s="1763"/>
      <c r="N171" s="1764"/>
      <c r="O171" s="1765"/>
      <c r="P171" s="1759"/>
      <c r="Q171" s="1644"/>
      <c r="R171" s="1644"/>
    </row>
    <row r="172" spans="1:18" s="1" customFormat="1" ht="21" customHeight="1">
      <c r="A172" s="1651" t="s">
        <v>80</v>
      </c>
      <c r="B172" s="1652"/>
      <c r="C172" s="1566" t="s">
        <v>2258</v>
      </c>
      <c r="D172" s="1654"/>
      <c r="E172" s="1653"/>
      <c r="F172" s="1653" t="s">
        <v>1975</v>
      </c>
      <c r="G172" s="1653"/>
      <c r="H172" s="1652"/>
      <c r="I172" s="1653" t="s">
        <v>3613</v>
      </c>
      <c r="J172" s="1654"/>
      <c r="K172" s="1653"/>
      <c r="L172" s="1741" t="s">
        <v>2449</v>
      </c>
      <c r="M172" s="1742"/>
      <c r="N172" s="1743"/>
      <c r="O172" s="1643" t="s">
        <v>3615</v>
      </c>
      <c r="P172" s="1744"/>
      <c r="Q172" s="1644"/>
      <c r="R172" s="1644"/>
    </row>
    <row r="173" spans="1:18" s="1" customFormat="1" ht="21" customHeight="1">
      <c r="A173" s="1651" t="s">
        <v>4242</v>
      </c>
      <c r="B173" s="1652"/>
      <c r="C173" s="1566" t="s">
        <v>3509</v>
      </c>
      <c r="D173" s="1654"/>
      <c r="E173" s="1653"/>
      <c r="F173" s="1653" t="s">
        <v>3024</v>
      </c>
      <c r="G173" s="1653"/>
      <c r="H173" s="1652"/>
      <c r="I173" s="1653" t="s">
        <v>2595</v>
      </c>
      <c r="J173" s="1654"/>
      <c r="K173" s="1653"/>
      <c r="L173" s="1741" t="s">
        <v>3834</v>
      </c>
      <c r="M173" s="1742"/>
      <c r="N173" s="1743"/>
      <c r="O173" s="1643" t="s">
        <v>4243</v>
      </c>
      <c r="P173" s="1744"/>
      <c r="Q173" s="1644"/>
      <c r="R173" s="1644"/>
    </row>
    <row r="174" spans="1:18" s="1" customFormat="1" ht="21" customHeight="1">
      <c r="A174" s="1651" t="s">
        <v>3616</v>
      </c>
      <c r="B174" s="1652"/>
      <c r="C174" s="1566" t="s">
        <v>51</v>
      </c>
      <c r="D174" s="1654"/>
      <c r="E174" s="1653"/>
      <c r="F174" s="1653" t="s">
        <v>2679</v>
      </c>
      <c r="G174" s="1653"/>
      <c r="H174" s="1652"/>
      <c r="I174" s="1653" t="s">
        <v>2821</v>
      </c>
      <c r="J174" s="1654"/>
      <c r="K174" s="1653"/>
      <c r="L174" s="1741" t="s">
        <v>4244</v>
      </c>
      <c r="M174" s="1742"/>
      <c r="N174" s="1743"/>
      <c r="O174" s="1643" t="s">
        <v>4245</v>
      </c>
      <c r="P174" s="1744"/>
      <c r="Q174" s="1644"/>
      <c r="R174" s="1644"/>
    </row>
    <row r="175" spans="1:18" s="1" customFormat="1" ht="21" customHeight="1">
      <c r="A175" s="1651" t="s">
        <v>3828</v>
      </c>
      <c r="B175" s="1652"/>
      <c r="C175" s="1566" t="s">
        <v>51</v>
      </c>
      <c r="D175" s="1654"/>
      <c r="E175" s="1653"/>
      <c r="F175" s="1653" t="s">
        <v>3811</v>
      </c>
      <c r="G175" s="1653"/>
      <c r="H175" s="1652"/>
      <c r="I175" s="1653" t="s">
        <v>3812</v>
      </c>
      <c r="J175" s="1654"/>
      <c r="K175" s="1653"/>
      <c r="L175" s="1741" t="s">
        <v>606</v>
      </c>
      <c r="M175" s="1742"/>
      <c r="N175" s="1743"/>
      <c r="O175" s="1643" t="s">
        <v>4246</v>
      </c>
      <c r="P175" s="1744"/>
      <c r="Q175" s="1644"/>
      <c r="R175" s="1644"/>
    </row>
    <row r="176" spans="1:18" s="1" customFormat="1" ht="21" customHeight="1">
      <c r="A176" s="1651" t="s">
        <v>0</v>
      </c>
      <c r="B176" s="1652"/>
      <c r="C176" s="1566" t="s">
        <v>51</v>
      </c>
      <c r="D176" s="1654"/>
      <c r="E176" s="1653"/>
      <c r="F176" s="1653" t="s">
        <v>1108</v>
      </c>
      <c r="G176" s="1653"/>
      <c r="H176" s="1652"/>
      <c r="I176" s="1653" t="s">
        <v>3813</v>
      </c>
      <c r="J176" s="1654"/>
      <c r="K176" s="1653"/>
      <c r="L176" s="1741" t="s">
        <v>3269</v>
      </c>
      <c r="M176" s="1742"/>
      <c r="N176" s="1743"/>
      <c r="O176" s="1643" t="s">
        <v>3127</v>
      </c>
      <c r="P176" s="1744"/>
      <c r="Q176" s="1644"/>
      <c r="R176" s="1644"/>
    </row>
    <row r="177" spans="1:18" s="1" customFormat="1" ht="21" customHeight="1">
      <c r="A177" s="1651" t="s">
        <v>4442</v>
      </c>
      <c r="B177" s="1652"/>
      <c r="C177" s="1566" t="s">
        <v>51</v>
      </c>
      <c r="D177" s="1654"/>
      <c r="E177" s="1653"/>
      <c r="F177" s="1653" t="s">
        <v>4443</v>
      </c>
      <c r="G177" s="1653"/>
      <c r="H177" s="1652"/>
      <c r="I177" s="1653" t="s">
        <v>4445</v>
      </c>
      <c r="J177" s="1654"/>
      <c r="K177" s="1653"/>
      <c r="L177" s="1741" t="s">
        <v>4446</v>
      </c>
      <c r="M177" s="1742"/>
      <c r="N177" s="1743"/>
      <c r="O177" s="1643" t="s">
        <v>3314</v>
      </c>
      <c r="P177" s="1744"/>
      <c r="Q177" s="1644"/>
      <c r="R177" s="1644"/>
    </row>
    <row r="178" spans="1:18" s="1" customFormat="1" ht="21" customHeight="1">
      <c r="A178" s="1651" t="s">
        <v>2507</v>
      </c>
      <c r="B178" s="1652"/>
      <c r="C178" s="1566" t="s">
        <v>51</v>
      </c>
      <c r="D178" s="1654"/>
      <c r="E178" s="1653"/>
      <c r="F178" s="1653" t="s">
        <v>4444</v>
      </c>
      <c r="G178" s="1653"/>
      <c r="H178" s="1652"/>
      <c r="I178" s="1653" t="s">
        <v>274</v>
      </c>
      <c r="J178" s="1654"/>
      <c r="K178" s="1653"/>
      <c r="L178" s="1741" t="s">
        <v>4447</v>
      </c>
      <c r="M178" s="1742"/>
      <c r="N178" s="1743"/>
      <c r="O178" s="1643" t="s">
        <v>4313</v>
      </c>
      <c r="P178" s="1744"/>
      <c r="Q178" s="1644"/>
      <c r="R178" s="1644"/>
    </row>
    <row r="179" spans="1:18" s="1" customFormat="1" ht="21" customHeight="1">
      <c r="A179" s="1651" t="s">
        <v>4517</v>
      </c>
      <c r="B179" s="1652"/>
      <c r="C179" s="1566" t="s">
        <v>51</v>
      </c>
      <c r="D179" s="1654"/>
      <c r="E179" s="1653"/>
      <c r="F179" s="1653" t="s">
        <v>3974</v>
      </c>
      <c r="G179" s="1653"/>
      <c r="H179" s="1652"/>
      <c r="I179" s="1653" t="s">
        <v>4518</v>
      </c>
      <c r="J179" s="1654"/>
      <c r="K179" s="1653"/>
      <c r="L179" s="1741" t="s">
        <v>4231</v>
      </c>
      <c r="M179" s="1742"/>
      <c r="N179" s="1743"/>
      <c r="O179" s="1643" t="s">
        <v>4680</v>
      </c>
      <c r="P179" s="1744"/>
      <c r="Q179" s="1644"/>
      <c r="R179" s="1644"/>
    </row>
    <row r="180" spans="1:18" s="1" customFormat="1" ht="21" customHeight="1">
      <c r="A180" s="1651" t="s">
        <v>5286</v>
      </c>
      <c r="B180" s="1652"/>
      <c r="C180" s="1566" t="s">
        <v>5287</v>
      </c>
      <c r="D180" s="1654"/>
      <c r="E180" s="1653"/>
      <c r="F180" s="1653" t="s">
        <v>5288</v>
      </c>
      <c r="G180" s="1653"/>
      <c r="H180" s="1652"/>
      <c r="I180" s="1653" t="s">
        <v>5289</v>
      </c>
      <c r="J180" s="1654"/>
      <c r="K180" s="1653"/>
      <c r="L180" s="1741" t="s">
        <v>5290</v>
      </c>
      <c r="M180" s="1742"/>
      <c r="N180" s="1743"/>
      <c r="O180" s="1643" t="s">
        <v>5291</v>
      </c>
      <c r="P180" s="1744"/>
      <c r="Q180" s="1644"/>
      <c r="R180" s="1644"/>
    </row>
    <row r="181" spans="1:18" s="1" customFormat="1" ht="21" customHeight="1">
      <c r="A181" s="1651" t="s">
        <v>5831</v>
      </c>
      <c r="B181" s="1652"/>
      <c r="C181" s="1566" t="s">
        <v>5802</v>
      </c>
      <c r="D181" s="1654"/>
      <c r="E181" s="1653"/>
      <c r="F181" s="1653" t="s">
        <v>5832</v>
      </c>
      <c r="G181" s="1653"/>
      <c r="H181" s="1652"/>
      <c r="I181" s="1653" t="s">
        <v>5833</v>
      </c>
      <c r="J181" s="1654"/>
      <c r="K181" s="1653"/>
      <c r="L181" s="1741" t="s">
        <v>5834</v>
      </c>
      <c r="M181" s="1742"/>
      <c r="N181" s="1738"/>
      <c r="O181" s="1739" t="s">
        <v>5835</v>
      </c>
      <c r="P181" s="1740"/>
      <c r="Q181" s="1644"/>
      <c r="R181" s="1644"/>
    </row>
    <row r="182" spans="1:18" s="1" customFormat="1" ht="21" customHeight="1">
      <c r="A182" s="1664"/>
      <c r="B182" s="1665"/>
      <c r="C182" s="1669"/>
      <c r="D182" s="1667"/>
      <c r="E182" s="1666"/>
      <c r="F182" s="1666" t="s">
        <v>4520</v>
      </c>
      <c r="G182" s="1666"/>
      <c r="H182" s="1665"/>
      <c r="I182" s="1666"/>
      <c r="J182" s="1667"/>
      <c r="K182" s="1666"/>
      <c r="L182" s="1762"/>
      <c r="M182" s="1763"/>
      <c r="N182" s="1619"/>
      <c r="O182" s="1612"/>
      <c r="P182" s="1744"/>
      <c r="Q182" s="1644"/>
      <c r="R182" s="1644"/>
    </row>
    <row r="183" spans="1:18" s="1" customFormat="1" ht="21" customHeight="1">
      <c r="A183" s="1651" t="s">
        <v>3617</v>
      </c>
      <c r="B183" s="1652"/>
      <c r="C183" s="1566" t="s">
        <v>2258</v>
      </c>
      <c r="D183" s="1654"/>
      <c r="E183" s="1653"/>
      <c r="F183" s="1653" t="s">
        <v>3173</v>
      </c>
      <c r="G183" s="1653"/>
      <c r="H183" s="1652"/>
      <c r="I183" s="1653" t="s">
        <v>292</v>
      </c>
      <c r="J183" s="1654"/>
      <c r="K183" s="1653"/>
      <c r="L183" s="1741" t="s">
        <v>3619</v>
      </c>
      <c r="M183" s="1742"/>
      <c r="N183" s="1743"/>
      <c r="O183" s="1643" t="s">
        <v>1802</v>
      </c>
      <c r="P183" s="1744"/>
      <c r="Q183" s="1644"/>
      <c r="R183" s="1644"/>
    </row>
    <row r="184" spans="1:18" s="1" customFormat="1" ht="21" customHeight="1">
      <c r="A184" s="1651" t="s">
        <v>4247</v>
      </c>
      <c r="B184" s="1652"/>
      <c r="C184" s="1566" t="s">
        <v>3509</v>
      </c>
      <c r="D184" s="1654"/>
      <c r="E184" s="1653"/>
      <c r="F184" s="1653" t="s">
        <v>3266</v>
      </c>
      <c r="G184" s="1653"/>
      <c r="H184" s="1652"/>
      <c r="I184" s="1653" t="s">
        <v>367</v>
      </c>
      <c r="J184" s="1654"/>
      <c r="K184" s="1653"/>
      <c r="L184" s="1741" t="s">
        <v>3310</v>
      </c>
      <c r="M184" s="1742"/>
      <c r="N184" s="1743"/>
      <c r="O184" s="1643" t="s">
        <v>4248</v>
      </c>
      <c r="P184" s="1744"/>
      <c r="Q184" s="1644"/>
      <c r="R184" s="1644"/>
    </row>
    <row r="185" spans="1:18" s="1" customFormat="1" ht="21" customHeight="1">
      <c r="A185" s="1651" t="s">
        <v>2823</v>
      </c>
      <c r="B185" s="1652"/>
      <c r="C185" s="1566" t="s">
        <v>51</v>
      </c>
      <c r="D185" s="1654"/>
      <c r="E185" s="1653"/>
      <c r="F185" s="1653" t="s">
        <v>4384</v>
      </c>
      <c r="G185" s="1653"/>
      <c r="H185" s="1652"/>
      <c r="I185" s="1653" t="s">
        <v>2609</v>
      </c>
      <c r="J185" s="1654"/>
      <c r="K185" s="1653"/>
      <c r="L185" s="1741" t="s">
        <v>996</v>
      </c>
      <c r="M185" s="1742"/>
      <c r="N185" s="1743"/>
      <c r="O185" s="1643" t="s">
        <v>2537</v>
      </c>
      <c r="P185" s="1744"/>
      <c r="Q185" s="1644"/>
      <c r="R185" s="1644"/>
    </row>
    <row r="186" spans="1:18" s="1" customFormat="1" ht="21" customHeight="1">
      <c r="A186" s="1651" t="s">
        <v>4101</v>
      </c>
      <c r="B186" s="1652"/>
      <c r="C186" s="1566" t="s">
        <v>51</v>
      </c>
      <c r="D186" s="1654"/>
      <c r="E186" s="1653"/>
      <c r="F186" s="1653" t="s">
        <v>4386</v>
      </c>
      <c r="G186" s="1653"/>
      <c r="H186" s="1652"/>
      <c r="I186" s="1653" t="s">
        <v>2607</v>
      </c>
      <c r="J186" s="1654"/>
      <c r="K186" s="1653"/>
      <c r="L186" s="1741" t="s">
        <v>3620</v>
      </c>
      <c r="M186" s="1742"/>
      <c r="N186" s="1743"/>
      <c r="O186" s="1643" t="s">
        <v>4309</v>
      </c>
      <c r="P186" s="1744"/>
      <c r="Q186" s="1644"/>
      <c r="R186" s="1644"/>
    </row>
    <row r="187" spans="1:18" s="1" customFormat="1" ht="21" customHeight="1">
      <c r="A187" s="1651" t="s">
        <v>3421</v>
      </c>
      <c r="B187" s="1652"/>
      <c r="C187" s="1566" t="s">
        <v>51</v>
      </c>
      <c r="D187" s="1654"/>
      <c r="E187" s="1653"/>
      <c r="F187" s="1653" t="s">
        <v>4387</v>
      </c>
      <c r="G187" s="1653"/>
      <c r="H187" s="1652"/>
      <c r="I187" s="1653" t="s">
        <v>2609</v>
      </c>
      <c r="J187" s="1654"/>
      <c r="K187" s="1653"/>
      <c r="L187" s="1741" t="s">
        <v>1697</v>
      </c>
      <c r="M187" s="1742"/>
      <c r="N187" s="1743"/>
      <c r="O187" s="1643" t="s">
        <v>3139</v>
      </c>
      <c r="P187" s="1744"/>
      <c r="Q187" s="1644"/>
      <c r="R187" s="1644"/>
    </row>
    <row r="188" spans="1:18" s="1" customFormat="1" ht="21" customHeight="1">
      <c r="A188" s="1651" t="s">
        <v>4249</v>
      </c>
      <c r="B188" s="1652"/>
      <c r="C188" s="1566" t="s">
        <v>51</v>
      </c>
      <c r="D188" s="1654"/>
      <c r="E188" s="1653"/>
      <c r="F188" s="1653" t="s">
        <v>3000</v>
      </c>
      <c r="G188" s="1653"/>
      <c r="H188" s="1652"/>
      <c r="I188" s="1653" t="s">
        <v>3455</v>
      </c>
      <c r="J188" s="1654"/>
      <c r="K188" s="1653"/>
      <c r="L188" s="1741" t="s">
        <v>2651</v>
      </c>
      <c r="M188" s="1742"/>
      <c r="N188" s="1743"/>
      <c r="O188" s="1643" t="s">
        <v>4039</v>
      </c>
      <c r="P188" s="1744"/>
      <c r="Q188" s="1644"/>
      <c r="R188" s="1644"/>
    </row>
    <row r="189" spans="1:18" s="1" customFormat="1" ht="21" customHeight="1">
      <c r="A189" s="1651" t="s">
        <v>164</v>
      </c>
      <c r="B189" s="1652"/>
      <c r="C189" s="1566" t="s">
        <v>51</v>
      </c>
      <c r="D189" s="1654"/>
      <c r="E189" s="1653"/>
      <c r="F189" s="1653" t="s">
        <v>398</v>
      </c>
      <c r="G189" s="1653"/>
      <c r="H189" s="1652"/>
      <c r="I189" s="1653" t="s">
        <v>969</v>
      </c>
      <c r="J189" s="1654"/>
      <c r="K189" s="1653"/>
      <c r="L189" s="1741" t="s">
        <v>5836</v>
      </c>
      <c r="M189" s="1742"/>
      <c r="N189" s="1743"/>
      <c r="O189" s="1643" t="s">
        <v>4250</v>
      </c>
      <c r="P189" s="1744"/>
      <c r="Q189" s="1644"/>
      <c r="R189" s="1644"/>
    </row>
    <row r="190" spans="1:18" s="1" customFormat="1" ht="21" customHeight="1">
      <c r="A190" s="1651" t="s">
        <v>4521</v>
      </c>
      <c r="B190" s="1652"/>
      <c r="C190" s="1566" t="s">
        <v>51</v>
      </c>
      <c r="D190" s="1654"/>
      <c r="E190" s="1653"/>
      <c r="F190" s="1653" t="s">
        <v>4525</v>
      </c>
      <c r="G190" s="1653"/>
      <c r="H190" s="1652"/>
      <c r="I190" s="1653" t="s">
        <v>2835</v>
      </c>
      <c r="J190" s="1654"/>
      <c r="K190" s="1653"/>
      <c r="L190" s="1741" t="s">
        <v>4530</v>
      </c>
      <c r="M190" s="1742"/>
      <c r="N190" s="1743"/>
      <c r="O190" s="1643" t="s">
        <v>4681</v>
      </c>
      <c r="P190" s="1744"/>
      <c r="Q190" s="1644"/>
      <c r="R190" s="1644"/>
    </row>
    <row r="191" spans="1:18" s="1" customFormat="1" ht="21" customHeight="1">
      <c r="A191" s="1651" t="s">
        <v>1497</v>
      </c>
      <c r="B191" s="1652"/>
      <c r="C191" s="1566" t="s">
        <v>51</v>
      </c>
      <c r="D191" s="1654"/>
      <c r="E191" s="1653"/>
      <c r="F191" s="1653" t="s">
        <v>4526</v>
      </c>
      <c r="G191" s="1653"/>
      <c r="H191" s="1652"/>
      <c r="I191" s="1653" t="s">
        <v>2043</v>
      </c>
      <c r="J191" s="1654"/>
      <c r="K191" s="1653"/>
      <c r="L191" s="1741" t="s">
        <v>4531</v>
      </c>
      <c r="M191" s="1742"/>
      <c r="N191" s="1743"/>
      <c r="O191" s="1643" t="s">
        <v>4682</v>
      </c>
      <c r="P191" s="1744"/>
      <c r="Q191" s="1644"/>
      <c r="R191" s="1644"/>
    </row>
    <row r="192" spans="1:18" s="1" customFormat="1" ht="21" customHeight="1">
      <c r="A192" s="1651" t="s">
        <v>4401</v>
      </c>
      <c r="B192" s="1652"/>
      <c r="C192" s="1566" t="s">
        <v>51</v>
      </c>
      <c r="D192" s="1654"/>
      <c r="E192" s="1653"/>
      <c r="F192" s="1653" t="s">
        <v>4527</v>
      </c>
      <c r="G192" s="1653"/>
      <c r="H192" s="1652"/>
      <c r="I192" s="1653" t="s">
        <v>2015</v>
      </c>
      <c r="J192" s="1654"/>
      <c r="K192" s="1653"/>
      <c r="L192" s="1741" t="s">
        <v>2671</v>
      </c>
      <c r="M192" s="1742"/>
      <c r="N192" s="1743"/>
      <c r="O192" s="1643" t="s">
        <v>4683</v>
      </c>
      <c r="P192" s="1744"/>
      <c r="Q192" s="1644"/>
      <c r="R192" s="1644"/>
    </row>
    <row r="193" spans="1:18" s="1" customFormat="1" ht="21" customHeight="1">
      <c r="A193" s="1651" t="s">
        <v>4522</v>
      </c>
      <c r="B193" s="1652"/>
      <c r="C193" s="1566" t="s">
        <v>51</v>
      </c>
      <c r="D193" s="1654"/>
      <c r="E193" s="1653"/>
      <c r="F193" s="1653" t="s">
        <v>4467</v>
      </c>
      <c r="G193" s="1653"/>
      <c r="H193" s="1652"/>
      <c r="I193" s="1653" t="s">
        <v>4529</v>
      </c>
      <c r="J193" s="1654"/>
      <c r="K193" s="1653"/>
      <c r="L193" s="1741" t="s">
        <v>1185</v>
      </c>
      <c r="M193" s="1742"/>
      <c r="N193" s="1743"/>
      <c r="O193" s="1643" t="s">
        <v>4684</v>
      </c>
      <c r="P193" s="1744"/>
      <c r="Q193" s="1644"/>
      <c r="R193" s="1644"/>
    </row>
    <row r="194" spans="1:18" s="1" customFormat="1" ht="21" customHeight="1">
      <c r="A194" s="1651" t="s">
        <v>4523</v>
      </c>
      <c r="B194" s="1652"/>
      <c r="C194" s="1566" t="s">
        <v>51</v>
      </c>
      <c r="D194" s="1654"/>
      <c r="E194" s="1653"/>
      <c r="F194" s="1653" t="s">
        <v>4528</v>
      </c>
      <c r="G194" s="1653"/>
      <c r="H194" s="1652"/>
      <c r="I194" s="1653" t="s">
        <v>2744</v>
      </c>
      <c r="J194" s="1654"/>
      <c r="K194" s="1653"/>
      <c r="L194" s="1741" t="s">
        <v>4352</v>
      </c>
      <c r="M194" s="1742"/>
      <c r="N194" s="1743"/>
      <c r="O194" s="1643" t="s">
        <v>4685</v>
      </c>
      <c r="P194" s="1744"/>
      <c r="Q194" s="1644"/>
      <c r="R194" s="1644"/>
    </row>
    <row r="195" spans="1:18" s="1" customFormat="1" ht="21" customHeight="1">
      <c r="A195" s="1629" t="s">
        <v>4524</v>
      </c>
      <c r="B195" s="1630"/>
      <c r="C195" s="1635" t="s">
        <v>51</v>
      </c>
      <c r="D195" s="1632"/>
      <c r="E195" s="1631"/>
      <c r="F195" s="1631" t="s">
        <v>2887</v>
      </c>
      <c r="G195" s="1631"/>
      <c r="H195" s="1630"/>
      <c r="I195" s="1631" t="s">
        <v>1679</v>
      </c>
      <c r="J195" s="1632"/>
      <c r="K195" s="1631"/>
      <c r="L195" s="1736" t="s">
        <v>161</v>
      </c>
      <c r="M195" s="1737"/>
      <c r="N195" s="1738"/>
      <c r="O195" s="1739" t="s">
        <v>4686</v>
      </c>
      <c r="P195" s="1740"/>
      <c r="Q195" s="1644"/>
      <c r="R195" s="1644"/>
    </row>
    <row r="196" spans="1:18" s="1" customFormat="1" ht="21" customHeight="1">
      <c r="A196" s="1651"/>
      <c r="B196" s="1652"/>
      <c r="C196" s="1566"/>
      <c r="D196" s="1654"/>
      <c r="E196" s="1653"/>
      <c r="F196" s="1618" t="s">
        <v>5031</v>
      </c>
      <c r="G196" s="1653"/>
      <c r="H196" s="1652"/>
      <c r="I196" s="1653"/>
      <c r="J196" s="1654"/>
      <c r="K196" s="1653"/>
      <c r="L196" s="1741"/>
      <c r="M196" s="1742"/>
      <c r="N196" s="1743"/>
      <c r="O196" s="1643"/>
      <c r="P196" s="1744"/>
      <c r="Q196" s="1644"/>
      <c r="R196" s="1644"/>
    </row>
    <row r="197" spans="1:18" s="1" customFormat="1" ht="21" customHeight="1">
      <c r="A197" s="1651" t="s">
        <v>5032</v>
      </c>
      <c r="B197" s="1652"/>
      <c r="C197" s="1566" t="s">
        <v>2258</v>
      </c>
      <c r="D197" s="1654"/>
      <c r="E197" s="1653"/>
      <c r="F197" s="1653" t="s">
        <v>5215</v>
      </c>
      <c r="G197" s="1653"/>
      <c r="H197" s="1652"/>
      <c r="I197" s="1653" t="s">
        <v>5185</v>
      </c>
      <c r="J197" s="1654"/>
      <c r="K197" s="1653"/>
      <c r="L197" s="1741" t="s">
        <v>5508</v>
      </c>
      <c r="M197" s="1742"/>
      <c r="N197" s="1743"/>
      <c r="O197" s="1643" t="s">
        <v>5033</v>
      </c>
      <c r="P197" s="1744"/>
      <c r="Q197" s="1644"/>
      <c r="R197" s="1644"/>
    </row>
    <row r="198" spans="1:18" s="1" customFormat="1" ht="21" customHeight="1">
      <c r="A198" s="1629" t="s">
        <v>5034</v>
      </c>
      <c r="B198" s="1630"/>
      <c r="C198" s="1635" t="s">
        <v>3509</v>
      </c>
      <c r="D198" s="1632"/>
      <c r="E198" s="1631"/>
      <c r="F198" s="1631" t="s">
        <v>5035</v>
      </c>
      <c r="G198" s="1631"/>
      <c r="H198" s="1630"/>
      <c r="I198" s="1631" t="s">
        <v>1127</v>
      </c>
      <c r="J198" s="1632"/>
      <c r="K198" s="1631"/>
      <c r="L198" s="1736" t="s">
        <v>5186</v>
      </c>
      <c r="M198" s="1737"/>
      <c r="N198" s="1738"/>
      <c r="O198" s="1739" t="s">
        <v>5036</v>
      </c>
      <c r="P198" s="1740"/>
      <c r="Q198" s="1644"/>
      <c r="R198" s="1644"/>
    </row>
    <row r="199" spans="1:18" s="1" customFormat="1" ht="21" customHeight="1">
      <c r="A199" s="1645"/>
      <c r="B199" s="1646"/>
      <c r="C199" s="1649"/>
      <c r="D199" s="1647"/>
      <c r="E199" s="1618"/>
      <c r="F199" s="1618" t="s">
        <v>5030</v>
      </c>
      <c r="G199" s="1618"/>
      <c r="H199" s="1646"/>
      <c r="I199" s="1618"/>
      <c r="J199" s="1767"/>
      <c r="K199" s="1768"/>
      <c r="L199" s="1769"/>
      <c r="M199" s="1770"/>
      <c r="N199" s="1771"/>
      <c r="O199" s="1772"/>
      <c r="P199" s="1735"/>
      <c r="Q199" s="1644"/>
      <c r="R199" s="1644"/>
    </row>
    <row r="200" spans="1:18" s="94" customFormat="1" ht="21" customHeight="1">
      <c r="A200" s="1651" t="s">
        <v>3621</v>
      </c>
      <c r="B200" s="1652"/>
      <c r="C200" s="1566" t="s">
        <v>2258</v>
      </c>
      <c r="D200" s="1654"/>
      <c r="E200" s="1653"/>
      <c r="F200" s="1653" t="s">
        <v>1218</v>
      </c>
      <c r="G200" s="1653"/>
      <c r="H200" s="1652"/>
      <c r="I200" s="1653" t="s">
        <v>3623</v>
      </c>
      <c r="J200" s="1654"/>
      <c r="K200" s="1653"/>
      <c r="L200" s="1741" t="s">
        <v>514</v>
      </c>
      <c r="M200" s="1742"/>
      <c r="N200" s="1743"/>
      <c r="O200" s="1643" t="s">
        <v>5271</v>
      </c>
      <c r="P200" s="1744"/>
      <c r="Q200" s="1719"/>
      <c r="R200" s="1719"/>
    </row>
    <row r="201" spans="1:18" s="1" customFormat="1" ht="21" customHeight="1">
      <c r="A201" s="1651" t="s">
        <v>4179</v>
      </c>
      <c r="B201" s="1652"/>
      <c r="C201" s="1566" t="s">
        <v>5037</v>
      </c>
      <c r="D201" s="1654"/>
      <c r="E201" s="1653"/>
      <c r="F201" s="1653" t="s">
        <v>4448</v>
      </c>
      <c r="G201" s="1653"/>
      <c r="H201" s="1652"/>
      <c r="I201" s="1653" t="s">
        <v>3656</v>
      </c>
      <c r="J201" s="1654"/>
      <c r="K201" s="1653"/>
      <c r="L201" s="1741" t="s">
        <v>1734</v>
      </c>
      <c r="M201" s="1742"/>
      <c r="N201" s="1743"/>
      <c r="O201" s="1643" t="s">
        <v>4449</v>
      </c>
      <c r="P201" s="1744"/>
      <c r="Q201" s="1644"/>
      <c r="R201" s="1644"/>
    </row>
    <row r="202" spans="1:18" s="94" customFormat="1" ht="21" customHeight="1" thickBot="1">
      <c r="A202" s="1683" t="s">
        <v>4251</v>
      </c>
      <c r="B202" s="1684"/>
      <c r="C202" s="1689" t="s">
        <v>51</v>
      </c>
      <c r="D202" s="1686"/>
      <c r="E202" s="1685"/>
      <c r="F202" s="1685" t="s">
        <v>1090</v>
      </c>
      <c r="G202" s="1685"/>
      <c r="H202" s="1684"/>
      <c r="I202" s="1685" t="s">
        <v>2012</v>
      </c>
      <c r="J202" s="1686"/>
      <c r="K202" s="1685"/>
      <c r="L202" s="1745" t="s">
        <v>1824</v>
      </c>
      <c r="M202" s="1746"/>
      <c r="N202" s="1747"/>
      <c r="O202" s="1748" t="s">
        <v>4252</v>
      </c>
      <c r="P202" s="1749"/>
      <c r="Q202" s="1719"/>
      <c r="R202" s="1719"/>
    </row>
    <row r="203" spans="1:18" ht="15.75" customHeight="1">
      <c r="A203" s="4511"/>
      <c r="B203" s="4511"/>
      <c r="C203" s="4511"/>
      <c r="D203" s="4511"/>
      <c r="E203" s="4511"/>
      <c r="F203" s="4513"/>
      <c r="G203" s="249"/>
      <c r="H203" s="249"/>
    </row>
    <row r="204" spans="1:18" s="84" customFormat="1" ht="19.5" customHeight="1">
      <c r="A204" s="4514"/>
      <c r="B204" s="4514"/>
      <c r="C204" s="4515"/>
      <c r="D204" s="4515"/>
      <c r="E204" s="4515"/>
      <c r="F204" s="4515"/>
      <c r="G204" s="249"/>
      <c r="H204" s="249"/>
      <c r="I204" s="1722"/>
      <c r="J204" s="1541"/>
      <c r="K204" s="1541"/>
      <c r="L204" s="1543"/>
      <c r="M204" s="1543"/>
      <c r="N204" s="1543"/>
      <c r="O204" s="1721"/>
      <c r="P204" s="1544"/>
      <c r="Q204" s="1543"/>
      <c r="R204" s="1543"/>
    </row>
    <row r="205" spans="1:18" s="91" customFormat="1" ht="4.5" customHeight="1">
      <c r="A205" s="1546"/>
      <c r="B205" s="1547"/>
      <c r="C205" s="756"/>
      <c r="D205" s="1548"/>
      <c r="E205" s="756"/>
      <c r="F205" s="756"/>
      <c r="G205" s="756"/>
      <c r="H205" s="1723"/>
      <c r="I205" s="1550"/>
      <c r="J205" s="1724"/>
      <c r="K205" s="1550"/>
      <c r="L205" s="1561"/>
      <c r="M205" s="1552"/>
      <c r="N205" s="1553"/>
      <c r="O205" s="1700"/>
      <c r="P205" s="1725"/>
      <c r="Q205" s="1564"/>
      <c r="R205" s="1564"/>
    </row>
    <row r="206" spans="1:18" s="86" customFormat="1">
      <c r="A206" s="1726" t="s">
        <v>1521</v>
      </c>
      <c r="B206" s="1565"/>
      <c r="C206" s="274" t="s">
        <v>3074</v>
      </c>
      <c r="D206" s="882"/>
      <c r="E206" s="1566"/>
      <c r="F206" s="274" t="s">
        <v>3823</v>
      </c>
      <c r="G206" s="274"/>
      <c r="H206" s="827"/>
      <c r="I206" s="1727" t="s">
        <v>3075</v>
      </c>
      <c r="J206" s="1728"/>
      <c r="K206" s="1566"/>
      <c r="L206" s="274" t="s">
        <v>641</v>
      </c>
      <c r="M206" s="882"/>
      <c r="N206" s="827"/>
      <c r="O206" s="1566" t="s">
        <v>2543</v>
      </c>
      <c r="P206" s="1729"/>
      <c r="Q206" s="1569"/>
      <c r="R206" s="1569"/>
    </row>
    <row r="207" spans="1:18" s="86" customFormat="1" ht="4.5" customHeight="1">
      <c r="A207" s="1577"/>
      <c r="B207" s="1578"/>
      <c r="C207" s="1579"/>
      <c r="D207" s="1580"/>
      <c r="E207" s="1578"/>
      <c r="F207" s="1579"/>
      <c r="G207" s="1579"/>
      <c r="H207" s="1578"/>
      <c r="I207" s="877"/>
      <c r="J207" s="878"/>
      <c r="K207" s="1579"/>
      <c r="L207" s="1579"/>
      <c r="M207" s="1580"/>
      <c r="N207" s="1578"/>
      <c r="O207" s="1730"/>
      <c r="P207" s="1731"/>
      <c r="Q207" s="1569"/>
      <c r="R207" s="1569"/>
    </row>
    <row r="208" spans="1:18" s="94" customFormat="1" ht="21" customHeight="1">
      <c r="A208" s="1750" t="s">
        <v>4310</v>
      </c>
      <c r="B208" s="1751"/>
      <c r="C208" s="1752" t="s">
        <v>5292</v>
      </c>
      <c r="D208" s="1753"/>
      <c r="E208" s="1754"/>
      <c r="F208" s="1754" t="s">
        <v>3790</v>
      </c>
      <c r="G208" s="1754"/>
      <c r="H208" s="1751"/>
      <c r="I208" s="1754" t="s">
        <v>138</v>
      </c>
      <c r="J208" s="1753"/>
      <c r="K208" s="1754"/>
      <c r="L208" s="1755" t="s">
        <v>655</v>
      </c>
      <c r="M208" s="1756"/>
      <c r="N208" s="1757"/>
      <c r="O208" s="1758" t="s">
        <v>5295</v>
      </c>
      <c r="P208" s="1759"/>
      <c r="Q208" s="1719"/>
      <c r="R208" s="1719"/>
    </row>
    <row r="209" spans="1:18" s="94" customFormat="1" ht="21" customHeight="1">
      <c r="A209" s="1651" t="s">
        <v>4311</v>
      </c>
      <c r="B209" s="1652"/>
      <c r="C209" s="1566" t="s">
        <v>5293</v>
      </c>
      <c r="D209" s="1654"/>
      <c r="E209" s="1653"/>
      <c r="F209" s="1653" t="s">
        <v>4314</v>
      </c>
      <c r="G209" s="1653"/>
      <c r="H209" s="1652"/>
      <c r="I209" s="1653" t="s">
        <v>383</v>
      </c>
      <c r="J209" s="1654"/>
      <c r="K209" s="1653"/>
      <c r="L209" s="1741" t="s">
        <v>4316</v>
      </c>
      <c r="M209" s="1742"/>
      <c r="N209" s="1743"/>
      <c r="O209" s="1643" t="s">
        <v>5294</v>
      </c>
      <c r="P209" s="1744"/>
      <c r="Q209" s="1719"/>
      <c r="R209" s="1719"/>
    </row>
    <row r="210" spans="1:18" s="94" customFormat="1" ht="21" customHeight="1">
      <c r="A210" s="1629" t="s">
        <v>4312</v>
      </c>
      <c r="B210" s="1630"/>
      <c r="C210" s="1635" t="s">
        <v>51</v>
      </c>
      <c r="D210" s="1632"/>
      <c r="E210" s="1631"/>
      <c r="F210" s="1631" t="s">
        <v>4315</v>
      </c>
      <c r="G210" s="1631"/>
      <c r="H210" s="1630"/>
      <c r="I210" s="1631" t="s">
        <v>653</v>
      </c>
      <c r="J210" s="1632"/>
      <c r="K210" s="1631"/>
      <c r="L210" s="1736" t="s">
        <v>1483</v>
      </c>
      <c r="M210" s="1737"/>
      <c r="N210" s="1738"/>
      <c r="O210" s="1739" t="s">
        <v>4011</v>
      </c>
      <c r="P210" s="1740"/>
      <c r="Q210" s="1719"/>
      <c r="R210" s="1719"/>
    </row>
    <row r="211" spans="1:18" s="94" customFormat="1" ht="21" customHeight="1">
      <c r="A211" s="2874"/>
      <c r="B211" s="2875"/>
      <c r="C211" s="2876"/>
      <c r="D211" s="2877"/>
      <c r="E211" s="2795"/>
      <c r="F211" s="2795" t="s">
        <v>6035</v>
      </c>
      <c r="G211" s="2795"/>
      <c r="H211" s="2875"/>
      <c r="I211" s="2795"/>
      <c r="J211" s="2878"/>
      <c r="K211" s="2879"/>
      <c r="L211" s="2880"/>
      <c r="M211" s="2881"/>
      <c r="N211" s="2882"/>
      <c r="O211" s="2883"/>
      <c r="P211" s="2884"/>
      <c r="Q211" s="1719"/>
      <c r="R211" s="1719"/>
    </row>
    <row r="212" spans="1:18" s="94" customFormat="1" ht="21" customHeight="1">
      <c r="A212" s="2853" t="s">
        <v>6028</v>
      </c>
      <c r="B212" s="2854"/>
      <c r="C212" s="2857" t="s">
        <v>3509</v>
      </c>
      <c r="D212" s="2855"/>
      <c r="E212" s="2796"/>
      <c r="F212" s="2796" t="s">
        <v>6030</v>
      </c>
      <c r="G212" s="2796"/>
      <c r="H212" s="2854"/>
      <c r="I212" s="2796" t="s">
        <v>6031</v>
      </c>
      <c r="J212" s="2855"/>
      <c r="K212" s="2796"/>
      <c r="L212" s="2885" t="s">
        <v>6032</v>
      </c>
      <c r="M212" s="2886"/>
      <c r="N212" s="2887"/>
      <c r="O212" s="2870" t="s">
        <v>6033</v>
      </c>
      <c r="P212" s="2888"/>
      <c r="Q212" s="1719"/>
      <c r="R212" s="1719"/>
    </row>
    <row r="213" spans="1:18" ht="21" customHeight="1">
      <c r="A213" s="1651" t="s">
        <v>3624</v>
      </c>
      <c r="B213" s="1652"/>
      <c r="C213" s="1566" t="s">
        <v>6029</v>
      </c>
      <c r="D213" s="1654"/>
      <c r="E213" s="1653"/>
      <c r="F213" s="1653" t="s">
        <v>443</v>
      </c>
      <c r="G213" s="1653"/>
      <c r="H213" s="1652"/>
      <c r="I213" s="1653" t="s">
        <v>3626</v>
      </c>
      <c r="J213" s="1654"/>
      <c r="K213" s="1653"/>
      <c r="L213" s="1741" t="s">
        <v>3627</v>
      </c>
      <c r="M213" s="1742"/>
      <c r="N213" s="1743"/>
      <c r="O213" s="1643" t="s">
        <v>6034</v>
      </c>
      <c r="P213" s="1744"/>
    </row>
    <row r="214" spans="1:18" ht="21" customHeight="1">
      <c r="A214" s="1651" t="s">
        <v>3602</v>
      </c>
      <c r="B214" s="1652"/>
      <c r="C214" s="1566" t="s">
        <v>51</v>
      </c>
      <c r="D214" s="1654"/>
      <c r="E214" s="1653"/>
      <c r="F214" s="1653" t="s">
        <v>430</v>
      </c>
      <c r="G214" s="1653"/>
      <c r="H214" s="1652"/>
      <c r="I214" s="1653" t="s">
        <v>487</v>
      </c>
      <c r="J214" s="1654"/>
      <c r="K214" s="1653"/>
      <c r="L214" s="1741" t="s">
        <v>365</v>
      </c>
      <c r="M214" s="1742"/>
      <c r="N214" s="1743"/>
      <c r="O214" s="1643" t="s">
        <v>4253</v>
      </c>
      <c r="P214" s="1744"/>
    </row>
    <row r="215" spans="1:18" ht="21" customHeight="1">
      <c r="A215" s="1651" t="s">
        <v>4254</v>
      </c>
      <c r="B215" s="1652"/>
      <c r="C215" s="1566" t="s">
        <v>51</v>
      </c>
      <c r="D215" s="1654"/>
      <c r="E215" s="1653"/>
      <c r="F215" s="1653" t="s">
        <v>3767</v>
      </c>
      <c r="G215" s="1653"/>
      <c r="H215" s="1652"/>
      <c r="I215" s="1653" t="s">
        <v>3427</v>
      </c>
      <c r="J215" s="1654"/>
      <c r="K215" s="1653"/>
      <c r="L215" s="1741" t="s">
        <v>4255</v>
      </c>
      <c r="M215" s="1742"/>
      <c r="N215" s="1743"/>
      <c r="O215" s="1643" t="s">
        <v>4256</v>
      </c>
      <c r="P215" s="1744"/>
    </row>
    <row r="216" spans="1:18" ht="21" customHeight="1">
      <c r="A216" s="1651" t="s">
        <v>1042</v>
      </c>
      <c r="B216" s="1652"/>
      <c r="C216" s="1566" t="s">
        <v>51</v>
      </c>
      <c r="D216" s="1654"/>
      <c r="E216" s="1653"/>
      <c r="F216" s="1653" t="s">
        <v>4257</v>
      </c>
      <c r="G216" s="1653"/>
      <c r="H216" s="1652"/>
      <c r="I216" s="1653" t="s">
        <v>1177</v>
      </c>
      <c r="J216" s="1654"/>
      <c r="K216" s="1653"/>
      <c r="L216" s="1741" t="s">
        <v>2922</v>
      </c>
      <c r="M216" s="1742"/>
      <c r="N216" s="1743"/>
      <c r="O216" s="1643" t="s">
        <v>4258</v>
      </c>
      <c r="P216" s="1744"/>
    </row>
    <row r="217" spans="1:18" ht="21" customHeight="1">
      <c r="A217" s="1651" t="s">
        <v>1709</v>
      </c>
      <c r="B217" s="1652"/>
      <c r="C217" s="1566" t="s">
        <v>51</v>
      </c>
      <c r="D217" s="1654"/>
      <c r="E217" s="1653"/>
      <c r="F217" s="1653" t="s">
        <v>725</v>
      </c>
      <c r="G217" s="1653"/>
      <c r="H217" s="1652"/>
      <c r="I217" s="1653" t="s">
        <v>3628</v>
      </c>
      <c r="J217" s="1654"/>
      <c r="K217" s="1653"/>
      <c r="L217" s="1741" t="s">
        <v>2358</v>
      </c>
      <c r="M217" s="1742"/>
      <c r="N217" s="1743"/>
      <c r="O217" s="1643" t="s">
        <v>2761</v>
      </c>
      <c r="P217" s="1744"/>
    </row>
    <row r="218" spans="1:18" ht="21" customHeight="1">
      <c r="A218" s="1651" t="s">
        <v>4317</v>
      </c>
      <c r="B218" s="1652"/>
      <c r="C218" s="1566" t="s">
        <v>51</v>
      </c>
      <c r="D218" s="1654"/>
      <c r="E218" s="1653"/>
      <c r="F218" s="1653" t="s">
        <v>3002</v>
      </c>
      <c r="G218" s="1653"/>
      <c r="H218" s="1652"/>
      <c r="I218" s="1653" t="s">
        <v>1877</v>
      </c>
      <c r="J218" s="1654"/>
      <c r="K218" s="1653"/>
      <c r="L218" s="1741" t="s">
        <v>1800</v>
      </c>
      <c r="M218" s="1742"/>
      <c r="N218" s="1743"/>
      <c r="O218" s="1643" t="s">
        <v>1849</v>
      </c>
      <c r="P218" s="1744"/>
    </row>
    <row r="219" spans="1:18" ht="21" customHeight="1">
      <c r="A219" s="1651" t="s">
        <v>946</v>
      </c>
      <c r="B219" s="1652"/>
      <c r="C219" s="1566" t="s">
        <v>51</v>
      </c>
      <c r="D219" s="1654"/>
      <c r="E219" s="1653"/>
      <c r="F219" s="1653" t="s">
        <v>3222</v>
      </c>
      <c r="G219" s="1653"/>
      <c r="H219" s="1652"/>
      <c r="I219" s="1653" t="s">
        <v>839</v>
      </c>
      <c r="J219" s="1654"/>
      <c r="K219" s="1653"/>
      <c r="L219" s="1741" t="s">
        <v>4320</v>
      </c>
      <c r="M219" s="1742"/>
      <c r="N219" s="1743"/>
      <c r="O219" s="1643" t="s">
        <v>4322</v>
      </c>
      <c r="P219" s="1744"/>
    </row>
    <row r="220" spans="1:18" ht="21" customHeight="1">
      <c r="A220" s="1651" t="s">
        <v>4318</v>
      </c>
      <c r="B220" s="1652"/>
      <c r="C220" s="1566" t="s">
        <v>51</v>
      </c>
      <c r="D220" s="1654"/>
      <c r="E220" s="1653"/>
      <c r="F220" s="1653" t="s">
        <v>1769</v>
      </c>
      <c r="G220" s="1653"/>
      <c r="H220" s="1652"/>
      <c r="I220" s="1653" t="s">
        <v>4319</v>
      </c>
      <c r="J220" s="1654"/>
      <c r="K220" s="1653"/>
      <c r="L220" s="1741" t="s">
        <v>4321</v>
      </c>
      <c r="M220" s="1742"/>
      <c r="N220" s="1743"/>
      <c r="O220" s="1643" t="s">
        <v>4975</v>
      </c>
      <c r="P220" s="1744"/>
    </row>
    <row r="221" spans="1:18" ht="21" customHeight="1">
      <c r="A221" s="1651" t="s">
        <v>1294</v>
      </c>
      <c r="B221" s="1652"/>
      <c r="C221" s="1566" t="s">
        <v>51</v>
      </c>
      <c r="D221" s="1654"/>
      <c r="E221" s="1653"/>
      <c r="F221" s="1653" t="s">
        <v>1449</v>
      </c>
      <c r="G221" s="1653"/>
      <c r="H221" s="1652"/>
      <c r="I221" s="1653" t="s">
        <v>52</v>
      </c>
      <c r="J221" s="1654"/>
      <c r="K221" s="1653"/>
      <c r="L221" s="1741" t="s">
        <v>3629</v>
      </c>
      <c r="M221" s="1742"/>
      <c r="N221" s="1743"/>
      <c r="O221" s="1643" t="s">
        <v>3608</v>
      </c>
      <c r="P221" s="1744"/>
    </row>
    <row r="222" spans="1:18" ht="21" customHeight="1">
      <c r="A222" s="1651" t="s">
        <v>5038</v>
      </c>
      <c r="B222" s="1652"/>
      <c r="C222" s="1566" t="s">
        <v>51</v>
      </c>
      <c r="D222" s="1654"/>
      <c r="E222" s="1653"/>
      <c r="F222" s="1653" t="s">
        <v>5039</v>
      </c>
      <c r="G222" s="1653"/>
      <c r="H222" s="1652"/>
      <c r="I222" s="1653" t="s">
        <v>5040</v>
      </c>
      <c r="J222" s="1654"/>
      <c r="K222" s="1653"/>
      <c r="L222" s="1741" t="s">
        <v>5041</v>
      </c>
      <c r="M222" s="1742"/>
      <c r="N222" s="1743"/>
      <c r="O222" s="1643" t="s">
        <v>5042</v>
      </c>
      <c r="P222" s="1744"/>
    </row>
    <row r="223" spans="1:18" ht="21" customHeight="1">
      <c r="A223" s="1651" t="s">
        <v>5043</v>
      </c>
      <c r="B223" s="1652"/>
      <c r="C223" s="1566" t="s">
        <v>51</v>
      </c>
      <c r="D223" s="1654"/>
      <c r="E223" s="1653"/>
      <c r="F223" s="1653" t="s">
        <v>5044</v>
      </c>
      <c r="G223" s="1653"/>
      <c r="H223" s="1652"/>
      <c r="I223" s="1653" t="s">
        <v>5045</v>
      </c>
      <c r="J223" s="1654"/>
      <c r="K223" s="1653"/>
      <c r="L223" s="1741" t="s">
        <v>5046</v>
      </c>
      <c r="M223" s="1742"/>
      <c r="N223" s="1743"/>
      <c r="O223" s="1643" t="s">
        <v>5047</v>
      </c>
      <c r="P223" s="1744"/>
    </row>
    <row r="224" spans="1:18" ht="21" customHeight="1">
      <c r="A224" s="1651" t="s">
        <v>5837</v>
      </c>
      <c r="B224" s="1652"/>
      <c r="C224" s="1566" t="s">
        <v>5802</v>
      </c>
      <c r="D224" s="1654"/>
      <c r="E224" s="1653"/>
      <c r="F224" s="1653" t="s">
        <v>5838</v>
      </c>
      <c r="G224" s="1653"/>
      <c r="H224" s="1652"/>
      <c r="I224" s="1653" t="s">
        <v>5839</v>
      </c>
      <c r="J224" s="1654"/>
      <c r="K224" s="1653"/>
      <c r="L224" s="1741" t="s">
        <v>5840</v>
      </c>
      <c r="M224" s="1742"/>
      <c r="N224" s="1743"/>
      <c r="O224" s="1643" t="s">
        <v>5841</v>
      </c>
      <c r="P224" s="1744"/>
    </row>
    <row r="225" spans="1:16" ht="21" customHeight="1">
      <c r="A225" s="1664"/>
      <c r="B225" s="1665"/>
      <c r="C225" s="1669"/>
      <c r="D225" s="1667"/>
      <c r="E225" s="1666"/>
      <c r="F225" s="1666" t="s">
        <v>790</v>
      </c>
      <c r="G225" s="1666"/>
      <c r="H225" s="1665"/>
      <c r="I225" s="1666"/>
      <c r="J225" s="1667"/>
      <c r="K225" s="1666"/>
      <c r="L225" s="1762"/>
      <c r="M225" s="1763"/>
      <c r="N225" s="1764"/>
      <c r="O225" s="1765"/>
      <c r="P225" s="1766"/>
    </row>
    <row r="226" spans="1:16" ht="21" customHeight="1">
      <c r="A226" s="1651" t="s">
        <v>4259</v>
      </c>
      <c r="B226" s="1652"/>
      <c r="C226" s="1566" t="s">
        <v>2258</v>
      </c>
      <c r="D226" s="1654"/>
      <c r="E226" s="1653"/>
      <c r="F226" s="1653" t="s">
        <v>3815</v>
      </c>
      <c r="G226" s="1653"/>
      <c r="H226" s="1652"/>
      <c r="I226" s="1653" t="s">
        <v>146</v>
      </c>
      <c r="J226" s="1654"/>
      <c r="K226" s="1653"/>
      <c r="L226" s="1741" t="s">
        <v>4260</v>
      </c>
      <c r="M226" s="1742"/>
      <c r="N226" s="1743"/>
      <c r="O226" s="1643" t="s">
        <v>3443</v>
      </c>
      <c r="P226" s="1735"/>
    </row>
    <row r="227" spans="1:16" ht="21" customHeight="1">
      <c r="A227" s="1651" t="s">
        <v>3630</v>
      </c>
      <c r="B227" s="1652"/>
      <c r="C227" s="1566" t="s">
        <v>3509</v>
      </c>
      <c r="D227" s="1654"/>
      <c r="E227" s="1653"/>
      <c r="F227" s="1653" t="s">
        <v>2958</v>
      </c>
      <c r="G227" s="1653"/>
      <c r="H227" s="1652"/>
      <c r="I227" s="1653" t="s">
        <v>2577</v>
      </c>
      <c r="J227" s="1654"/>
      <c r="K227" s="1653"/>
      <c r="L227" s="1741" t="s">
        <v>3631</v>
      </c>
      <c r="M227" s="1742"/>
      <c r="N227" s="1743"/>
      <c r="O227" s="1643" t="s">
        <v>1345</v>
      </c>
      <c r="P227" s="1735"/>
    </row>
    <row r="228" spans="1:16" ht="21" customHeight="1">
      <c r="A228" s="1651" t="s">
        <v>3610</v>
      </c>
      <c r="B228" s="1652"/>
      <c r="C228" s="1566" t="s">
        <v>51</v>
      </c>
      <c r="D228" s="1654"/>
      <c r="E228" s="1653"/>
      <c r="F228" s="1653" t="s">
        <v>3632</v>
      </c>
      <c r="G228" s="1653"/>
      <c r="H228" s="1652"/>
      <c r="I228" s="1653" t="s">
        <v>3029</v>
      </c>
      <c r="J228" s="1654"/>
      <c r="K228" s="1653"/>
      <c r="L228" s="1741" t="s">
        <v>1814</v>
      </c>
      <c r="M228" s="1742"/>
      <c r="N228" s="1743"/>
      <c r="O228" s="1643" t="s">
        <v>1977</v>
      </c>
      <c r="P228" s="1735"/>
    </row>
    <row r="229" spans="1:16" ht="21" customHeight="1">
      <c r="A229" s="1651" t="s">
        <v>2107</v>
      </c>
      <c r="B229" s="1652"/>
      <c r="C229" s="1566" t="s">
        <v>51</v>
      </c>
      <c r="D229" s="1654"/>
      <c r="E229" s="1653"/>
      <c r="F229" s="1653" t="s">
        <v>3034</v>
      </c>
      <c r="G229" s="1653"/>
      <c r="H229" s="1652"/>
      <c r="I229" s="1653" t="s">
        <v>3054</v>
      </c>
      <c r="J229" s="1654"/>
      <c r="K229" s="1653"/>
      <c r="L229" s="1741" t="s">
        <v>2804</v>
      </c>
      <c r="M229" s="1742"/>
      <c r="N229" s="1743"/>
      <c r="O229" s="1643" t="s">
        <v>3927</v>
      </c>
      <c r="P229" s="1744"/>
    </row>
    <row r="230" spans="1:16" ht="21" customHeight="1">
      <c r="A230" s="1664"/>
      <c r="B230" s="1665"/>
      <c r="C230" s="1669"/>
      <c r="D230" s="1667"/>
      <c r="E230" s="1666"/>
      <c r="F230" s="1666" t="s">
        <v>3633</v>
      </c>
      <c r="G230" s="1666"/>
      <c r="H230" s="1665"/>
      <c r="I230" s="1666"/>
      <c r="J230" s="1667"/>
      <c r="K230" s="1666"/>
      <c r="L230" s="1762"/>
      <c r="M230" s="1773"/>
      <c r="N230" s="1774"/>
      <c r="O230" s="1775"/>
      <c r="P230" s="1766"/>
    </row>
    <row r="231" spans="1:16" ht="21" customHeight="1">
      <c r="A231" s="1651" t="s">
        <v>3416</v>
      </c>
      <c r="B231" s="1652"/>
      <c r="C231" s="1566" t="s">
        <v>3509</v>
      </c>
      <c r="D231" s="1654"/>
      <c r="E231" s="1653"/>
      <c r="F231" s="1653" t="s">
        <v>5842</v>
      </c>
      <c r="G231" s="1653"/>
      <c r="H231" s="1652"/>
      <c r="I231" s="1653" t="s">
        <v>192</v>
      </c>
      <c r="J231" s="1654"/>
      <c r="K231" s="1653"/>
      <c r="L231" s="1741" t="s">
        <v>5843</v>
      </c>
      <c r="M231" s="1742"/>
      <c r="N231" s="1743"/>
      <c r="O231" s="1643" t="s">
        <v>5844</v>
      </c>
      <c r="P231" s="1744"/>
    </row>
    <row r="232" spans="1:16" ht="21" customHeight="1">
      <c r="A232" s="1629" t="s">
        <v>3634</v>
      </c>
      <c r="B232" s="1630"/>
      <c r="C232" s="1635" t="s">
        <v>51</v>
      </c>
      <c r="D232" s="1632"/>
      <c r="E232" s="1631"/>
      <c r="F232" s="1631" t="s">
        <v>5995</v>
      </c>
      <c r="G232" s="1631"/>
      <c r="H232" s="1630"/>
      <c r="I232" s="1631" t="s">
        <v>256</v>
      </c>
      <c r="J232" s="1632"/>
      <c r="K232" s="1631"/>
      <c r="L232" s="1736" t="s">
        <v>2326</v>
      </c>
      <c r="M232" s="1737"/>
      <c r="N232" s="1738"/>
      <c r="O232" s="1739" t="s">
        <v>4261</v>
      </c>
      <c r="P232" s="1740"/>
    </row>
    <row r="233" spans="1:16" ht="21" customHeight="1">
      <c r="A233" s="1645"/>
      <c r="B233" s="1646"/>
      <c r="C233" s="1649"/>
      <c r="D233" s="1647"/>
      <c r="E233" s="1618"/>
      <c r="F233" s="1618" t="s">
        <v>4494</v>
      </c>
      <c r="G233" s="1618"/>
      <c r="H233" s="1646"/>
      <c r="I233" s="1618"/>
      <c r="J233" s="1647"/>
      <c r="K233" s="1618"/>
      <c r="L233" s="1616"/>
      <c r="M233" s="1617"/>
      <c r="N233" s="1619"/>
      <c r="O233" s="1612"/>
      <c r="P233" s="1735"/>
    </row>
    <row r="234" spans="1:16" ht="21" customHeight="1">
      <c r="A234" s="1651" t="s">
        <v>1008</v>
      </c>
      <c r="B234" s="1652"/>
      <c r="C234" s="1566" t="s">
        <v>2258</v>
      </c>
      <c r="D234" s="1654"/>
      <c r="E234" s="1653"/>
      <c r="F234" s="1653" t="s">
        <v>195</v>
      </c>
      <c r="G234" s="1653"/>
      <c r="H234" s="1652"/>
      <c r="I234" s="1653" t="s">
        <v>2878</v>
      </c>
      <c r="J234" s="1654"/>
      <c r="K234" s="1653"/>
      <c r="L234" s="1741" t="s">
        <v>3457</v>
      </c>
      <c r="M234" s="1742"/>
      <c r="N234" s="1743"/>
      <c r="O234" s="1643" t="s">
        <v>5510</v>
      </c>
      <c r="P234" s="1735"/>
    </row>
    <row r="235" spans="1:16" ht="21" customHeight="1">
      <c r="A235" s="1651" t="s">
        <v>4543</v>
      </c>
      <c r="B235" s="1652"/>
      <c r="C235" s="1566" t="s">
        <v>51</v>
      </c>
      <c r="D235" s="1654"/>
      <c r="E235" s="1653"/>
      <c r="F235" s="1653" t="s">
        <v>4544</v>
      </c>
      <c r="G235" s="1653"/>
      <c r="H235" s="1652"/>
      <c r="I235" s="1653" t="s">
        <v>5509</v>
      </c>
      <c r="J235" s="1654"/>
      <c r="K235" s="1653"/>
      <c r="L235" s="1741" t="s">
        <v>4324</v>
      </c>
      <c r="M235" s="1742"/>
      <c r="N235" s="1743"/>
      <c r="O235" s="1643" t="s">
        <v>2103</v>
      </c>
      <c r="P235" s="1735"/>
    </row>
    <row r="236" spans="1:16" ht="21" customHeight="1">
      <c r="A236" s="1651" t="s">
        <v>4450</v>
      </c>
      <c r="B236" s="1652"/>
      <c r="C236" s="1566" t="s">
        <v>3509</v>
      </c>
      <c r="D236" s="1654"/>
      <c r="E236" s="1653"/>
      <c r="F236" s="1653" t="s">
        <v>3058</v>
      </c>
      <c r="G236" s="1653"/>
      <c r="H236" s="1652"/>
      <c r="I236" s="1653" t="s">
        <v>4452</v>
      </c>
      <c r="J236" s="1654"/>
      <c r="K236" s="1653"/>
      <c r="L236" s="1741" t="s">
        <v>2319</v>
      </c>
      <c r="M236" s="1742"/>
      <c r="N236" s="1743"/>
      <c r="O236" s="1643" t="s">
        <v>4687</v>
      </c>
      <c r="P236" s="1744"/>
    </row>
    <row r="237" spans="1:16" ht="21" customHeight="1">
      <c r="A237" s="1651" t="s">
        <v>4203</v>
      </c>
      <c r="B237" s="1652"/>
      <c r="C237" s="1566" t="s">
        <v>51</v>
      </c>
      <c r="D237" s="1654"/>
      <c r="E237" s="1653"/>
      <c r="F237" s="1653" t="s">
        <v>4451</v>
      </c>
      <c r="G237" s="1653"/>
      <c r="H237" s="1652"/>
      <c r="I237" s="1653" t="s">
        <v>1021</v>
      </c>
      <c r="J237" s="1654"/>
      <c r="K237" s="1653"/>
      <c r="L237" s="1741" t="s">
        <v>4573</v>
      </c>
      <c r="M237" s="1742"/>
      <c r="N237" s="1743"/>
      <c r="O237" s="1643" t="s">
        <v>4688</v>
      </c>
      <c r="P237" s="1744"/>
    </row>
    <row r="238" spans="1:16" ht="21" customHeight="1">
      <c r="A238" s="1651" t="s">
        <v>4269</v>
      </c>
      <c r="B238" s="1652"/>
      <c r="C238" s="1566" t="s">
        <v>51</v>
      </c>
      <c r="D238" s="1654"/>
      <c r="E238" s="1653"/>
      <c r="F238" s="1653" t="s">
        <v>372</v>
      </c>
      <c r="G238" s="1653"/>
      <c r="H238" s="1652"/>
      <c r="I238" s="1653" t="s">
        <v>4323</v>
      </c>
      <c r="J238" s="1654"/>
      <c r="K238" s="1653"/>
      <c r="L238" s="1741" t="s">
        <v>4326</v>
      </c>
      <c r="M238" s="1742"/>
      <c r="N238" s="1743"/>
      <c r="O238" s="1643" t="s">
        <v>3773</v>
      </c>
      <c r="P238" s="1744"/>
    </row>
    <row r="239" spans="1:16" ht="21" customHeight="1">
      <c r="A239" s="1651" t="s">
        <v>1619</v>
      </c>
      <c r="B239" s="1652"/>
      <c r="C239" s="1566" t="s">
        <v>51</v>
      </c>
      <c r="D239" s="1654"/>
      <c r="E239" s="1653"/>
      <c r="F239" s="1653" t="s">
        <v>5845</v>
      </c>
      <c r="G239" s="1653"/>
      <c r="H239" s="1652"/>
      <c r="I239" s="1653" t="s">
        <v>2205</v>
      </c>
      <c r="J239" s="1654"/>
      <c r="K239" s="1653"/>
      <c r="L239" s="1741" t="s">
        <v>3246</v>
      </c>
      <c r="M239" s="1742"/>
      <c r="N239" s="1743"/>
      <c r="O239" s="1643" t="s">
        <v>4689</v>
      </c>
      <c r="P239" s="1744"/>
    </row>
    <row r="240" spans="1:16" ht="21" customHeight="1">
      <c r="A240" s="1664"/>
      <c r="B240" s="1665"/>
      <c r="C240" s="1669"/>
      <c r="D240" s="1667"/>
      <c r="E240" s="1666"/>
      <c r="F240" s="1666" t="s">
        <v>5996</v>
      </c>
      <c r="G240" s="1666"/>
      <c r="H240" s="1665"/>
      <c r="I240" s="1666"/>
      <c r="J240" s="1667"/>
      <c r="K240" s="1666"/>
      <c r="L240" s="1762"/>
      <c r="M240" s="1763"/>
      <c r="N240" s="1764"/>
      <c r="O240" s="1765"/>
      <c r="P240" s="1766"/>
    </row>
    <row r="241" spans="1:16" ht="21" customHeight="1">
      <c r="A241" s="1651" t="s">
        <v>4262</v>
      </c>
      <c r="B241" s="1652"/>
      <c r="C241" s="1566" t="s">
        <v>3509</v>
      </c>
      <c r="D241" s="1654"/>
      <c r="E241" s="1653"/>
      <c r="F241" s="1653" t="s">
        <v>689</v>
      </c>
      <c r="G241" s="1653"/>
      <c r="H241" s="1652"/>
      <c r="I241" s="1653" t="s">
        <v>3259</v>
      </c>
      <c r="J241" s="1654"/>
      <c r="K241" s="1653"/>
      <c r="L241" s="1741" t="s">
        <v>4263</v>
      </c>
      <c r="M241" s="1742"/>
      <c r="N241" s="1743"/>
      <c r="O241" s="1643" t="s">
        <v>4652</v>
      </c>
      <c r="P241" s="1744"/>
    </row>
    <row r="242" spans="1:16" ht="21" customHeight="1">
      <c r="A242" s="1651" t="s">
        <v>3595</v>
      </c>
      <c r="B242" s="1652"/>
      <c r="C242" s="1566" t="s">
        <v>51</v>
      </c>
      <c r="D242" s="1654"/>
      <c r="E242" s="1653"/>
      <c r="F242" s="1653" t="s">
        <v>3816</v>
      </c>
      <c r="G242" s="1653"/>
      <c r="H242" s="1652"/>
      <c r="I242" s="1653" t="s">
        <v>3817</v>
      </c>
      <c r="J242" s="1654"/>
      <c r="K242" s="1653"/>
      <c r="L242" s="1741" t="s">
        <v>4264</v>
      </c>
      <c r="M242" s="1742"/>
      <c r="N242" s="1743"/>
      <c r="O242" s="1643" t="s">
        <v>4690</v>
      </c>
      <c r="P242" s="1744"/>
    </row>
    <row r="243" spans="1:16" ht="21" customHeight="1">
      <c r="A243" s="1651" t="s">
        <v>4337</v>
      </c>
      <c r="B243" s="1652"/>
      <c r="C243" s="1566" t="s">
        <v>51</v>
      </c>
      <c r="D243" s="1654"/>
      <c r="E243" s="1653"/>
      <c r="F243" s="1653" t="s">
        <v>497</v>
      </c>
      <c r="G243" s="1653"/>
      <c r="H243" s="1652"/>
      <c r="I243" s="1653" t="s">
        <v>883</v>
      </c>
      <c r="J243" s="1654"/>
      <c r="K243" s="1653"/>
      <c r="L243" s="1741" t="s">
        <v>3636</v>
      </c>
      <c r="M243" s="1742"/>
      <c r="N243" s="1743"/>
      <c r="O243" s="1643" t="s">
        <v>3638</v>
      </c>
      <c r="P243" s="1744"/>
    </row>
    <row r="244" spans="1:16" ht="21" customHeight="1">
      <c r="A244" s="1651" t="s">
        <v>1397</v>
      </c>
      <c r="B244" s="1652"/>
      <c r="C244" s="1566" t="s">
        <v>51</v>
      </c>
      <c r="D244" s="1654"/>
      <c r="E244" s="1653"/>
      <c r="F244" s="1653" t="s">
        <v>1906</v>
      </c>
      <c r="G244" s="1653"/>
      <c r="H244" s="1652"/>
      <c r="I244" s="1653" t="s">
        <v>459</v>
      </c>
      <c r="J244" s="1654"/>
      <c r="K244" s="1653"/>
      <c r="L244" s="1741" t="s">
        <v>3639</v>
      </c>
      <c r="M244" s="1742"/>
      <c r="N244" s="1743"/>
      <c r="O244" s="1643" t="s">
        <v>4355</v>
      </c>
      <c r="P244" s="1744"/>
    </row>
    <row r="245" spans="1:16" ht="21" customHeight="1">
      <c r="A245" s="1651" t="s">
        <v>4230</v>
      </c>
      <c r="B245" s="1652"/>
      <c r="C245" s="1566" t="s">
        <v>51</v>
      </c>
      <c r="D245" s="1654"/>
      <c r="E245" s="1653"/>
      <c r="F245" s="1653" t="s">
        <v>4327</v>
      </c>
      <c r="G245" s="1653"/>
      <c r="H245" s="1652"/>
      <c r="I245" s="1653" t="s">
        <v>883</v>
      </c>
      <c r="J245" s="1654"/>
      <c r="K245" s="1653"/>
      <c r="L245" s="1741" t="s">
        <v>1341</v>
      </c>
      <c r="M245" s="1742"/>
      <c r="N245" s="1743"/>
      <c r="O245" s="1643" t="s">
        <v>4328</v>
      </c>
      <c r="P245" s="1744"/>
    </row>
    <row r="246" spans="1:16" ht="21" customHeight="1">
      <c r="A246" s="1651" t="s">
        <v>3640</v>
      </c>
      <c r="B246" s="1652"/>
      <c r="C246" s="1566" t="s">
        <v>51</v>
      </c>
      <c r="D246" s="1654"/>
      <c r="E246" s="1653"/>
      <c r="F246" s="1653" t="s">
        <v>3642</v>
      </c>
      <c r="G246" s="1653"/>
      <c r="H246" s="1652"/>
      <c r="I246" s="1653" t="s">
        <v>158</v>
      </c>
      <c r="J246" s="1654"/>
      <c r="K246" s="1653"/>
      <c r="L246" s="1741" t="s">
        <v>818</v>
      </c>
      <c r="M246" s="1742"/>
      <c r="N246" s="1743"/>
      <c r="O246" s="1643" t="s">
        <v>4266</v>
      </c>
      <c r="P246" s="1744"/>
    </row>
    <row r="247" spans="1:16" ht="21" customHeight="1">
      <c r="A247" s="1651" t="s">
        <v>3644</v>
      </c>
      <c r="B247" s="1652"/>
      <c r="C247" s="1566" t="s">
        <v>51</v>
      </c>
      <c r="D247" s="1654"/>
      <c r="E247" s="1653"/>
      <c r="F247" s="1653" t="s">
        <v>1647</v>
      </c>
      <c r="G247" s="1653"/>
      <c r="H247" s="1652"/>
      <c r="I247" s="1653" t="s">
        <v>488</v>
      </c>
      <c r="J247" s="1654"/>
      <c r="K247" s="1653"/>
      <c r="L247" s="1741" t="s">
        <v>3645</v>
      </c>
      <c r="M247" s="1742"/>
      <c r="N247" s="1743"/>
      <c r="O247" s="1643" t="s">
        <v>3967</v>
      </c>
      <c r="P247" s="1744"/>
    </row>
    <row r="248" spans="1:16" ht="21" customHeight="1">
      <c r="A248" s="1651" t="s">
        <v>3646</v>
      </c>
      <c r="B248" s="1652"/>
      <c r="C248" s="1566" t="s">
        <v>51</v>
      </c>
      <c r="D248" s="1654"/>
      <c r="E248" s="1653"/>
      <c r="F248" s="1653" t="s">
        <v>3647</v>
      </c>
      <c r="G248" s="1653"/>
      <c r="H248" s="1652"/>
      <c r="I248" s="1653" t="s">
        <v>507</v>
      </c>
      <c r="J248" s="1654"/>
      <c r="K248" s="1653"/>
      <c r="L248" s="1741" t="s">
        <v>3346</v>
      </c>
      <c r="M248" s="1742"/>
      <c r="N248" s="1743"/>
      <c r="O248" s="1643" t="s">
        <v>4267</v>
      </c>
      <c r="P248" s="1744"/>
    </row>
    <row r="249" spans="1:16" ht="21" customHeight="1">
      <c r="A249" s="1651" t="s">
        <v>5848</v>
      </c>
      <c r="B249" s="1646"/>
      <c r="C249" s="1566" t="s">
        <v>51</v>
      </c>
      <c r="D249" s="1647"/>
      <c r="E249" s="1618"/>
      <c r="F249" s="1653" t="s">
        <v>5846</v>
      </c>
      <c r="G249" s="1618"/>
      <c r="H249" s="1646"/>
      <c r="I249" s="1653" t="s">
        <v>345</v>
      </c>
      <c r="J249" s="1647"/>
      <c r="K249" s="1618"/>
      <c r="L249" s="1741" t="s">
        <v>5850</v>
      </c>
      <c r="M249" s="1617"/>
      <c r="N249" s="1619"/>
      <c r="O249" s="1643" t="s">
        <v>5852</v>
      </c>
      <c r="P249" s="1776"/>
    </row>
    <row r="250" spans="1:16" ht="21" customHeight="1">
      <c r="A250" s="1777" t="s">
        <v>5849</v>
      </c>
      <c r="B250" s="1778"/>
      <c r="C250" s="1635" t="s">
        <v>51</v>
      </c>
      <c r="D250" s="1779"/>
      <c r="E250" s="1780"/>
      <c r="F250" s="1631" t="s">
        <v>5847</v>
      </c>
      <c r="G250" s="1780"/>
      <c r="H250" s="1778"/>
      <c r="I250" s="1631" t="s">
        <v>368</v>
      </c>
      <c r="J250" s="1779"/>
      <c r="K250" s="1780"/>
      <c r="L250" s="1736" t="s">
        <v>5851</v>
      </c>
      <c r="M250" s="1781"/>
      <c r="N250" s="1782"/>
      <c r="O250" s="1739" t="s">
        <v>5853</v>
      </c>
      <c r="P250" s="1783"/>
    </row>
    <row r="251" spans="1:16" ht="21" customHeight="1">
      <c r="A251" s="1645"/>
      <c r="B251" s="1646"/>
      <c r="C251" s="1649"/>
      <c r="D251" s="1647"/>
      <c r="E251" s="1618"/>
      <c r="F251" s="1618" t="s">
        <v>4614</v>
      </c>
      <c r="G251" s="1618"/>
      <c r="H251" s="1646"/>
      <c r="I251" s="1618"/>
      <c r="J251" s="1647"/>
      <c r="K251" s="1618"/>
      <c r="L251" s="1616"/>
      <c r="M251" s="1617"/>
      <c r="N251" s="1619"/>
      <c r="O251" s="1612"/>
      <c r="P251" s="1776"/>
    </row>
    <row r="252" spans="1:16" ht="21" customHeight="1">
      <c r="A252" s="1784" t="s">
        <v>619</v>
      </c>
      <c r="B252" s="1646"/>
      <c r="C252" s="1566" t="s">
        <v>2258</v>
      </c>
      <c r="D252" s="1647"/>
      <c r="E252" s="1618"/>
      <c r="F252" s="1653" t="s">
        <v>4453</v>
      </c>
      <c r="G252" s="1653"/>
      <c r="H252" s="1652"/>
      <c r="I252" s="1653" t="s">
        <v>4454</v>
      </c>
      <c r="J252" s="1654"/>
      <c r="K252" s="1653"/>
      <c r="L252" s="1741" t="s">
        <v>1816</v>
      </c>
      <c r="M252" s="1742"/>
      <c r="N252" s="1743"/>
      <c r="O252" s="1643" t="s">
        <v>76</v>
      </c>
      <c r="P252" s="1776"/>
    </row>
    <row r="253" spans="1:16" ht="21" customHeight="1">
      <c r="A253" s="1651" t="s">
        <v>1169</v>
      </c>
      <c r="B253" s="1652"/>
      <c r="C253" s="1566" t="s">
        <v>3509</v>
      </c>
      <c r="D253" s="1654"/>
      <c r="E253" s="1653"/>
      <c r="F253" s="1653" t="s">
        <v>1770</v>
      </c>
      <c r="G253" s="1653"/>
      <c r="H253" s="1652"/>
      <c r="I253" s="1653" t="s">
        <v>3648</v>
      </c>
      <c r="J253" s="1654"/>
      <c r="K253" s="1653"/>
      <c r="L253" s="1741" t="s">
        <v>3272</v>
      </c>
      <c r="M253" s="1742"/>
      <c r="N253" s="1743"/>
      <c r="O253" s="1643" t="s">
        <v>4653</v>
      </c>
      <c r="P253" s="1744"/>
    </row>
    <row r="254" spans="1:16" ht="21" customHeight="1">
      <c r="A254" s="1651" t="s">
        <v>4376</v>
      </c>
      <c r="B254" s="1652"/>
      <c r="C254" s="1566" t="s">
        <v>51</v>
      </c>
      <c r="D254" s="1654"/>
      <c r="E254" s="1653"/>
      <c r="F254" s="1653" t="s">
        <v>2723</v>
      </c>
      <c r="G254" s="1653"/>
      <c r="H254" s="1652"/>
      <c r="I254" s="1653" t="s">
        <v>2541</v>
      </c>
      <c r="J254" s="1654"/>
      <c r="K254" s="1653"/>
      <c r="L254" s="1741" t="s">
        <v>3649</v>
      </c>
      <c r="M254" s="1742"/>
      <c r="N254" s="1743"/>
      <c r="O254" s="1643" t="s">
        <v>2820</v>
      </c>
      <c r="P254" s="1744"/>
    </row>
    <row r="255" spans="1:16" ht="21" customHeight="1">
      <c r="A255" s="1651" t="s">
        <v>3650</v>
      </c>
      <c r="B255" s="1652"/>
      <c r="C255" s="1566" t="s">
        <v>51</v>
      </c>
      <c r="D255" s="1654"/>
      <c r="E255" s="1653"/>
      <c r="F255" s="1653" t="s">
        <v>3651</v>
      </c>
      <c r="G255" s="1653"/>
      <c r="H255" s="1652"/>
      <c r="I255" s="1653" t="s">
        <v>958</v>
      </c>
      <c r="J255" s="1654"/>
      <c r="K255" s="1653"/>
      <c r="L255" s="1741" t="s">
        <v>4394</v>
      </c>
      <c r="M255" s="1742"/>
      <c r="N255" s="1743"/>
      <c r="O255" s="1643" t="s">
        <v>4393</v>
      </c>
      <c r="P255" s="1744"/>
    </row>
    <row r="256" spans="1:16" ht="21" customHeight="1">
      <c r="A256" s="1651" t="s">
        <v>3653</v>
      </c>
      <c r="B256" s="1652"/>
      <c r="C256" s="1566" t="s">
        <v>51</v>
      </c>
      <c r="D256" s="1654"/>
      <c r="E256" s="1653"/>
      <c r="F256" s="1653" t="s">
        <v>3654</v>
      </c>
      <c r="G256" s="1653"/>
      <c r="H256" s="1652"/>
      <c r="I256" s="1653" t="s">
        <v>3194</v>
      </c>
      <c r="J256" s="1654"/>
      <c r="K256" s="1653"/>
      <c r="L256" s="1741" t="s">
        <v>3404</v>
      </c>
      <c r="M256" s="1742"/>
      <c r="N256" s="1743"/>
      <c r="O256" s="1643" t="s">
        <v>4392</v>
      </c>
      <c r="P256" s="1744"/>
    </row>
    <row r="257" spans="1:18" ht="21" customHeight="1">
      <c r="A257" s="1651" t="s">
        <v>1763</v>
      </c>
      <c r="B257" s="1652"/>
      <c r="C257" s="1566" t="s">
        <v>51</v>
      </c>
      <c r="D257" s="1654"/>
      <c r="E257" s="1653"/>
      <c r="F257" s="1653" t="s">
        <v>3655</v>
      </c>
      <c r="G257" s="1653"/>
      <c r="H257" s="1652"/>
      <c r="I257" s="1653" t="s">
        <v>3464</v>
      </c>
      <c r="J257" s="1654"/>
      <c r="K257" s="1653"/>
      <c r="L257" s="1741" t="s">
        <v>1275</v>
      </c>
      <c r="M257" s="1742"/>
      <c r="N257" s="1743"/>
      <c r="O257" s="1643" t="s">
        <v>4268</v>
      </c>
      <c r="P257" s="1744"/>
    </row>
    <row r="258" spans="1:18" ht="21" customHeight="1">
      <c r="A258" s="1651" t="s">
        <v>3657</v>
      </c>
      <c r="B258" s="1652"/>
      <c r="C258" s="1566" t="s">
        <v>51</v>
      </c>
      <c r="D258" s="1654"/>
      <c r="E258" s="1653"/>
      <c r="F258" s="1653" t="s">
        <v>3658</v>
      </c>
      <c r="G258" s="1653"/>
      <c r="H258" s="1652"/>
      <c r="I258" s="1653" t="s">
        <v>2888</v>
      </c>
      <c r="J258" s="1654"/>
      <c r="K258" s="1653"/>
      <c r="L258" s="1741" t="s">
        <v>343</v>
      </c>
      <c r="M258" s="1742"/>
      <c r="N258" s="1743"/>
      <c r="O258" s="1643" t="s">
        <v>3814</v>
      </c>
      <c r="P258" s="1744"/>
    </row>
    <row r="259" spans="1:18" ht="21" customHeight="1">
      <c r="A259" s="1651" t="s">
        <v>3060</v>
      </c>
      <c r="B259" s="1652"/>
      <c r="C259" s="1566" t="s">
        <v>51</v>
      </c>
      <c r="D259" s="1654"/>
      <c r="E259" s="1653"/>
      <c r="F259" s="1653" t="s">
        <v>5187</v>
      </c>
      <c r="G259" s="1653"/>
      <c r="H259" s="1652"/>
      <c r="I259" s="1653" t="s">
        <v>980</v>
      </c>
      <c r="J259" s="1654"/>
      <c r="K259" s="1653"/>
      <c r="L259" s="1741" t="s">
        <v>1051</v>
      </c>
      <c r="M259" s="1742"/>
      <c r="N259" s="1743"/>
      <c r="O259" s="1643" t="s">
        <v>4270</v>
      </c>
      <c r="P259" s="1744"/>
    </row>
    <row r="260" spans="1:18" ht="21" customHeight="1">
      <c r="A260" s="1651" t="s">
        <v>4532</v>
      </c>
      <c r="B260" s="1652"/>
      <c r="C260" s="1566" t="s">
        <v>51</v>
      </c>
      <c r="D260" s="1654"/>
      <c r="E260" s="1653"/>
      <c r="F260" s="1653" t="s">
        <v>4533</v>
      </c>
      <c r="G260" s="1653"/>
      <c r="H260" s="1652"/>
      <c r="I260" s="1653" t="s">
        <v>2886</v>
      </c>
      <c r="J260" s="1654"/>
      <c r="K260" s="1653"/>
      <c r="L260" s="1741" t="s">
        <v>3809</v>
      </c>
      <c r="M260" s="1742"/>
      <c r="N260" s="1743"/>
      <c r="O260" s="1643" t="s">
        <v>4650</v>
      </c>
      <c r="P260" s="1744"/>
    </row>
    <row r="261" spans="1:18" ht="21" customHeight="1">
      <c r="A261" s="1651" t="s">
        <v>4612</v>
      </c>
      <c r="B261" s="1652"/>
      <c r="C261" s="1566" t="s">
        <v>51</v>
      </c>
      <c r="D261" s="1654"/>
      <c r="E261" s="1653"/>
      <c r="F261" s="1653" t="s">
        <v>4613</v>
      </c>
      <c r="G261" s="1653"/>
      <c r="H261" s="1652"/>
      <c r="I261" s="1653" t="s">
        <v>5854</v>
      </c>
      <c r="J261" s="1654"/>
      <c r="K261" s="1653"/>
      <c r="L261" s="1741" t="s">
        <v>5856</v>
      </c>
      <c r="M261" s="1742"/>
      <c r="N261" s="1743"/>
      <c r="O261" s="1643" t="s">
        <v>4651</v>
      </c>
      <c r="P261" s="1744"/>
    </row>
    <row r="262" spans="1:18" ht="21" customHeight="1">
      <c r="A262" s="1651" t="s">
        <v>900</v>
      </c>
      <c r="B262" s="1652"/>
      <c r="C262" s="1566" t="s">
        <v>51</v>
      </c>
      <c r="D262" s="1654"/>
      <c r="E262" s="1653"/>
      <c r="F262" s="1653" t="s">
        <v>2366</v>
      </c>
      <c r="G262" s="1653"/>
      <c r="H262" s="1652"/>
      <c r="I262" s="1653" t="s">
        <v>288</v>
      </c>
      <c r="J262" s="1654"/>
      <c r="K262" s="1653"/>
      <c r="L262" s="1741" t="s">
        <v>563</v>
      </c>
      <c r="M262" s="1742"/>
      <c r="N262" s="1743"/>
      <c r="O262" s="1643" t="s">
        <v>4271</v>
      </c>
      <c r="P262" s="1744"/>
    </row>
    <row r="263" spans="1:18" ht="21" customHeight="1">
      <c r="A263" s="1651" t="s">
        <v>3283</v>
      </c>
      <c r="B263" s="1652"/>
      <c r="C263" s="1566" t="s">
        <v>51</v>
      </c>
      <c r="D263" s="1654"/>
      <c r="E263" s="1653"/>
      <c r="F263" s="1653" t="s">
        <v>3659</v>
      </c>
      <c r="G263" s="1653"/>
      <c r="H263" s="1652"/>
      <c r="I263" s="1653" t="s">
        <v>700</v>
      </c>
      <c r="J263" s="1654"/>
      <c r="K263" s="1653"/>
      <c r="L263" s="1741" t="s">
        <v>285</v>
      </c>
      <c r="M263" s="1742"/>
      <c r="N263" s="1743"/>
      <c r="O263" s="1643" t="s">
        <v>4654</v>
      </c>
      <c r="P263" s="1744"/>
    </row>
    <row r="264" spans="1:18" ht="21" customHeight="1">
      <c r="A264" s="1651" t="s">
        <v>3660</v>
      </c>
      <c r="B264" s="1652"/>
      <c r="C264" s="1566" t="s">
        <v>51</v>
      </c>
      <c r="D264" s="1654"/>
      <c r="E264" s="1653"/>
      <c r="F264" s="1653" t="s">
        <v>3637</v>
      </c>
      <c r="G264" s="1653"/>
      <c r="H264" s="1652"/>
      <c r="I264" s="1653" t="s">
        <v>707</v>
      </c>
      <c r="J264" s="1654"/>
      <c r="K264" s="1653"/>
      <c r="L264" s="1741" t="s">
        <v>691</v>
      </c>
      <c r="M264" s="1742"/>
      <c r="N264" s="1743"/>
      <c r="O264" s="1643" t="s">
        <v>5050</v>
      </c>
      <c r="P264" s="1744"/>
    </row>
    <row r="265" spans="1:18" ht="21" customHeight="1">
      <c r="A265" s="1651" t="s">
        <v>2925</v>
      </c>
      <c r="B265" s="1652"/>
      <c r="C265" s="1566" t="s">
        <v>51</v>
      </c>
      <c r="D265" s="1654"/>
      <c r="E265" s="1653"/>
      <c r="F265" s="1653" t="s">
        <v>3662</v>
      </c>
      <c r="G265" s="1653"/>
      <c r="H265" s="1652"/>
      <c r="I265" s="1653" t="s">
        <v>686</v>
      </c>
      <c r="J265" s="1654"/>
      <c r="K265" s="1653"/>
      <c r="L265" s="1741" t="s">
        <v>3663</v>
      </c>
      <c r="M265" s="1742"/>
      <c r="N265" s="1743"/>
      <c r="O265" s="1643" t="s">
        <v>983</v>
      </c>
      <c r="P265" s="1744"/>
    </row>
    <row r="266" spans="1:18" s="86" customFormat="1" ht="21" customHeight="1">
      <c r="A266" s="1651" t="s">
        <v>3664</v>
      </c>
      <c r="B266" s="1652"/>
      <c r="C266" s="1566" t="s">
        <v>51</v>
      </c>
      <c r="D266" s="1654"/>
      <c r="E266" s="1653"/>
      <c r="F266" s="1653" t="s">
        <v>2908</v>
      </c>
      <c r="G266" s="1653"/>
      <c r="H266" s="1652"/>
      <c r="I266" s="1653" t="s">
        <v>3666</v>
      </c>
      <c r="J266" s="1654"/>
      <c r="K266" s="1653"/>
      <c r="L266" s="1741" t="s">
        <v>5855</v>
      </c>
      <c r="M266" s="1742"/>
      <c r="N266" s="1743"/>
      <c r="O266" s="1643" t="s">
        <v>5049</v>
      </c>
      <c r="P266" s="1744"/>
      <c r="Q266" s="1569"/>
      <c r="R266" s="1569"/>
    </row>
    <row r="267" spans="1:18" s="86" customFormat="1" ht="21" customHeight="1">
      <c r="A267" s="1651" t="s">
        <v>35</v>
      </c>
      <c r="B267" s="1652"/>
      <c r="C267" s="1566" t="s">
        <v>51</v>
      </c>
      <c r="D267" s="1654"/>
      <c r="E267" s="1653"/>
      <c r="F267" s="1653" t="s">
        <v>3667</v>
      </c>
      <c r="G267" s="1653"/>
      <c r="H267" s="1652"/>
      <c r="I267" s="1653" t="s">
        <v>3468</v>
      </c>
      <c r="J267" s="1654"/>
      <c r="K267" s="1653"/>
      <c r="L267" s="1741" t="s">
        <v>1450</v>
      </c>
      <c r="M267" s="1742"/>
      <c r="N267" s="1743"/>
      <c r="O267" s="1643" t="s">
        <v>5048</v>
      </c>
      <c r="P267" s="1744"/>
      <c r="Q267" s="1569"/>
      <c r="R267" s="1569"/>
    </row>
    <row r="268" spans="1:18" s="86" customFormat="1" ht="21" customHeight="1">
      <c r="A268" s="1651" t="s">
        <v>535</v>
      </c>
      <c r="B268" s="1652"/>
      <c r="C268" s="1566" t="s">
        <v>51</v>
      </c>
      <c r="D268" s="1654"/>
      <c r="E268" s="1653"/>
      <c r="F268" s="1653" t="s">
        <v>2935</v>
      </c>
      <c r="G268" s="1653"/>
      <c r="H268" s="1652"/>
      <c r="I268" s="1653" t="s">
        <v>3107</v>
      </c>
      <c r="J268" s="1654"/>
      <c r="K268" s="1653"/>
      <c r="L268" s="1741" t="s">
        <v>3375</v>
      </c>
      <c r="M268" s="1742"/>
      <c r="N268" s="1743"/>
      <c r="O268" s="1643" t="s">
        <v>5052</v>
      </c>
      <c r="P268" s="1744"/>
      <c r="Q268" s="1569"/>
      <c r="R268" s="1569"/>
    </row>
    <row r="269" spans="1:18" s="86" customFormat="1" ht="21" customHeight="1">
      <c r="A269" s="1651" t="s">
        <v>812</v>
      </c>
      <c r="B269" s="1652"/>
      <c r="C269" s="1566" t="s">
        <v>51</v>
      </c>
      <c r="D269" s="1654"/>
      <c r="E269" s="1653"/>
      <c r="F269" s="1653" t="s">
        <v>1071</v>
      </c>
      <c r="G269" s="1653"/>
      <c r="H269" s="1652"/>
      <c r="I269" s="1653" t="s">
        <v>1022</v>
      </c>
      <c r="J269" s="1654"/>
      <c r="K269" s="1653"/>
      <c r="L269" s="1741" t="s">
        <v>3372</v>
      </c>
      <c r="M269" s="1742"/>
      <c r="N269" s="1743"/>
      <c r="O269" s="1643" t="s">
        <v>1201</v>
      </c>
      <c r="P269" s="1744"/>
      <c r="Q269" s="1569"/>
      <c r="R269" s="1569"/>
    </row>
    <row r="270" spans="1:18" s="86" customFormat="1" ht="21" customHeight="1">
      <c r="A270" s="1651" t="s">
        <v>3853</v>
      </c>
      <c r="B270" s="1652"/>
      <c r="C270" s="1566" t="s">
        <v>51</v>
      </c>
      <c r="D270" s="1654"/>
      <c r="E270" s="1653"/>
      <c r="F270" s="1653" t="s">
        <v>4500</v>
      </c>
      <c r="G270" s="1653"/>
      <c r="H270" s="1652"/>
      <c r="I270" s="1653" t="s">
        <v>4539</v>
      </c>
      <c r="J270" s="1654"/>
      <c r="K270" s="1653"/>
      <c r="L270" s="1741" t="s">
        <v>1429</v>
      </c>
      <c r="M270" s="1742"/>
      <c r="N270" s="1743"/>
      <c r="O270" s="1643" t="s">
        <v>4540</v>
      </c>
      <c r="P270" s="1744"/>
      <c r="Q270" s="1569"/>
      <c r="R270" s="1569"/>
    </row>
    <row r="271" spans="1:18" s="86" customFormat="1" ht="21" customHeight="1" thickBot="1">
      <c r="A271" s="1683" t="s">
        <v>1465</v>
      </c>
      <c r="B271" s="1684"/>
      <c r="C271" s="1689" t="s">
        <v>51</v>
      </c>
      <c r="D271" s="1686"/>
      <c r="E271" s="1685"/>
      <c r="F271" s="1685" t="s">
        <v>3765</v>
      </c>
      <c r="G271" s="1685"/>
      <c r="H271" s="1684"/>
      <c r="I271" s="1685" t="s">
        <v>4541</v>
      </c>
      <c r="J271" s="1686"/>
      <c r="K271" s="1685"/>
      <c r="L271" s="1745" t="s">
        <v>2474</v>
      </c>
      <c r="M271" s="1746"/>
      <c r="N271" s="1747"/>
      <c r="O271" s="1748" t="s">
        <v>4542</v>
      </c>
      <c r="P271" s="1749"/>
      <c r="Q271" s="1569"/>
      <c r="R271" s="1569"/>
    </row>
    <row r="272" spans="1:18" ht="15.75" customHeight="1">
      <c r="A272" s="4511"/>
      <c r="B272" s="4511"/>
      <c r="C272" s="4511"/>
      <c r="D272" s="4511"/>
      <c r="E272" s="4511"/>
      <c r="F272" s="4513"/>
      <c r="G272" s="249"/>
      <c r="H272" s="249"/>
    </row>
    <row r="273" spans="1:18" s="84" customFormat="1" ht="19.5" customHeight="1">
      <c r="A273" s="4514"/>
      <c r="B273" s="4514"/>
      <c r="C273" s="4515"/>
      <c r="D273" s="4515"/>
      <c r="E273" s="4515"/>
      <c r="F273" s="4515"/>
      <c r="G273" s="249"/>
      <c r="H273" s="249"/>
      <c r="I273" s="1722"/>
      <c r="J273" s="1541"/>
      <c r="K273" s="1541"/>
      <c r="L273" s="1543"/>
      <c r="M273" s="1543"/>
      <c r="N273" s="1543"/>
      <c r="O273" s="1721"/>
      <c r="P273" s="1544"/>
      <c r="Q273" s="1543"/>
      <c r="R273" s="1543"/>
    </row>
    <row r="274" spans="1:18" s="91" customFormat="1" ht="4.5" customHeight="1">
      <c r="A274" s="1546"/>
      <c r="B274" s="1547"/>
      <c r="C274" s="756"/>
      <c r="D274" s="1548"/>
      <c r="E274" s="756"/>
      <c r="F274" s="756"/>
      <c r="G274" s="756"/>
      <c r="H274" s="1723"/>
      <c r="I274" s="1550"/>
      <c r="J274" s="1724"/>
      <c r="K274" s="1550"/>
      <c r="L274" s="1561"/>
      <c r="M274" s="1552"/>
      <c r="N274" s="1553"/>
      <c r="O274" s="1700"/>
      <c r="P274" s="1725"/>
      <c r="Q274" s="1564"/>
      <c r="R274" s="1564"/>
    </row>
    <row r="275" spans="1:18" s="86" customFormat="1">
      <c r="A275" s="1726" t="s">
        <v>1521</v>
      </c>
      <c r="B275" s="1565"/>
      <c r="C275" s="274" t="s">
        <v>3074</v>
      </c>
      <c r="D275" s="882"/>
      <c r="E275" s="1566"/>
      <c r="F275" s="274" t="s">
        <v>3823</v>
      </c>
      <c r="G275" s="274"/>
      <c r="H275" s="827"/>
      <c r="I275" s="1727" t="s">
        <v>3075</v>
      </c>
      <c r="J275" s="1728"/>
      <c r="K275" s="1566"/>
      <c r="L275" s="274" t="s">
        <v>641</v>
      </c>
      <c r="M275" s="882"/>
      <c r="N275" s="827"/>
      <c r="O275" s="1566" t="s">
        <v>2543</v>
      </c>
      <c r="P275" s="1729"/>
      <c r="Q275" s="1569"/>
      <c r="R275" s="1569"/>
    </row>
    <row r="276" spans="1:18" s="86" customFormat="1" ht="4.5" customHeight="1">
      <c r="A276" s="1577"/>
      <c r="B276" s="1578"/>
      <c r="C276" s="1579"/>
      <c r="D276" s="1580"/>
      <c r="E276" s="1578"/>
      <c r="F276" s="1579"/>
      <c r="G276" s="1579"/>
      <c r="H276" s="1578"/>
      <c r="I276" s="877"/>
      <c r="J276" s="878"/>
      <c r="K276" s="1579"/>
      <c r="L276" s="1579"/>
      <c r="M276" s="1580"/>
      <c r="N276" s="1578"/>
      <c r="O276" s="1730"/>
      <c r="P276" s="1731"/>
      <c r="Q276" s="1569"/>
      <c r="R276" s="1569"/>
    </row>
    <row r="277" spans="1:18" ht="21" customHeight="1">
      <c r="A277" s="1651" t="s">
        <v>1557</v>
      </c>
      <c r="B277" s="1652"/>
      <c r="C277" s="1566" t="s">
        <v>258</v>
      </c>
      <c r="D277" s="1654"/>
      <c r="E277" s="1653"/>
      <c r="F277" s="1653" t="s">
        <v>4333</v>
      </c>
      <c r="G277" s="1653"/>
      <c r="H277" s="1652"/>
      <c r="I277" s="1653" t="s">
        <v>4334</v>
      </c>
      <c r="J277" s="1654"/>
      <c r="K277" s="1653"/>
      <c r="L277" s="1741" t="s">
        <v>3328</v>
      </c>
      <c r="M277" s="1742"/>
      <c r="N277" s="1743"/>
      <c r="O277" s="1643" t="s">
        <v>5051</v>
      </c>
      <c r="P277" s="1744"/>
    </row>
    <row r="278" spans="1:18" ht="21" customHeight="1">
      <c r="A278" s="1651" t="s">
        <v>4330</v>
      </c>
      <c r="B278" s="1652"/>
      <c r="C278" s="1566" t="s">
        <v>51</v>
      </c>
      <c r="D278" s="1654"/>
      <c r="E278" s="1653"/>
      <c r="F278" s="1653" t="s">
        <v>3820</v>
      </c>
      <c r="G278" s="1653"/>
      <c r="H278" s="1652"/>
      <c r="I278" s="1653" t="s">
        <v>2088</v>
      </c>
      <c r="J278" s="1654"/>
      <c r="K278" s="1653"/>
      <c r="L278" s="1741" t="s">
        <v>913</v>
      </c>
      <c r="M278" s="1742"/>
      <c r="N278" s="1743"/>
      <c r="O278" s="1643" t="s">
        <v>4691</v>
      </c>
      <c r="P278" s="1744"/>
    </row>
    <row r="279" spans="1:18" ht="21" customHeight="1">
      <c r="A279" s="1651" t="s">
        <v>4265</v>
      </c>
      <c r="B279" s="1652"/>
      <c r="C279" s="1566" t="s">
        <v>51</v>
      </c>
      <c r="D279" s="1654"/>
      <c r="E279" s="1653"/>
      <c r="F279" s="1653" t="s">
        <v>2483</v>
      </c>
      <c r="G279" s="1653"/>
      <c r="H279" s="1652"/>
      <c r="I279" s="1653" t="s">
        <v>3504</v>
      </c>
      <c r="J279" s="1654"/>
      <c r="K279" s="1653"/>
      <c r="L279" s="1741" t="s">
        <v>1156</v>
      </c>
      <c r="M279" s="1742"/>
      <c r="N279" s="1743"/>
      <c r="O279" s="1643" t="s">
        <v>4692</v>
      </c>
      <c r="P279" s="1744"/>
    </row>
    <row r="280" spans="1:18" ht="21" customHeight="1">
      <c r="A280" s="1651" t="s">
        <v>4331</v>
      </c>
      <c r="B280" s="1652"/>
      <c r="C280" s="1566" t="s">
        <v>51</v>
      </c>
      <c r="D280" s="1654"/>
      <c r="E280" s="1653"/>
      <c r="F280" s="1653" t="s">
        <v>1597</v>
      </c>
      <c r="G280" s="1653"/>
      <c r="H280" s="1652"/>
      <c r="I280" s="1653" t="s">
        <v>4332</v>
      </c>
      <c r="J280" s="1654"/>
      <c r="K280" s="1653"/>
      <c r="L280" s="1741" t="s">
        <v>491</v>
      </c>
      <c r="M280" s="1742"/>
      <c r="N280" s="1743"/>
      <c r="O280" s="1643" t="s">
        <v>2340</v>
      </c>
      <c r="P280" s="1744"/>
    </row>
    <row r="281" spans="1:18" ht="21" customHeight="1">
      <c r="A281" s="1651" t="s">
        <v>3876</v>
      </c>
      <c r="B281" s="1652"/>
      <c r="C281" s="1566" t="s">
        <v>51</v>
      </c>
      <c r="D281" s="1654"/>
      <c r="E281" s="1653"/>
      <c r="F281" s="1653" t="s">
        <v>4354</v>
      </c>
      <c r="G281" s="1653"/>
      <c r="H281" s="1652"/>
      <c r="I281" s="1653" t="s">
        <v>748</v>
      </c>
      <c r="J281" s="1654"/>
      <c r="K281" s="1653"/>
      <c r="L281" s="1741" t="s">
        <v>2822</v>
      </c>
      <c r="M281" s="1742"/>
      <c r="N281" s="1743"/>
      <c r="O281" s="1643" t="s">
        <v>1452</v>
      </c>
      <c r="P281" s="1744"/>
    </row>
    <row r="282" spans="1:18" ht="21" customHeight="1">
      <c r="A282" s="1651" t="s">
        <v>2562</v>
      </c>
      <c r="B282" s="1652"/>
      <c r="C282" s="1566" t="s">
        <v>51</v>
      </c>
      <c r="D282" s="1654"/>
      <c r="E282" s="1653"/>
      <c r="F282" s="1653" t="s">
        <v>4457</v>
      </c>
      <c r="G282" s="1653"/>
      <c r="H282" s="1652"/>
      <c r="I282" s="1653" t="s">
        <v>1154</v>
      </c>
      <c r="J282" s="1654"/>
      <c r="K282" s="1653"/>
      <c r="L282" s="1741" t="s">
        <v>3921</v>
      </c>
      <c r="M282" s="1742"/>
      <c r="N282" s="1743"/>
      <c r="O282" s="1643" t="s">
        <v>4461</v>
      </c>
      <c r="P282" s="1744"/>
    </row>
    <row r="283" spans="1:18" ht="21" customHeight="1">
      <c r="A283" s="1651" t="s">
        <v>4455</v>
      </c>
      <c r="B283" s="1652"/>
      <c r="C283" s="1566" t="s">
        <v>51</v>
      </c>
      <c r="D283" s="1654"/>
      <c r="E283" s="1653"/>
      <c r="F283" s="1653" t="s">
        <v>4458</v>
      </c>
      <c r="G283" s="1653"/>
      <c r="H283" s="1652"/>
      <c r="I283" s="1653" t="s">
        <v>3368</v>
      </c>
      <c r="J283" s="1654"/>
      <c r="K283" s="1653"/>
      <c r="L283" s="1741" t="s">
        <v>4460</v>
      </c>
      <c r="M283" s="1742"/>
      <c r="N283" s="1743"/>
      <c r="O283" s="1643" t="s">
        <v>3311</v>
      </c>
      <c r="P283" s="1744"/>
    </row>
    <row r="284" spans="1:18" ht="21" customHeight="1">
      <c r="A284" s="1651" t="s">
        <v>4456</v>
      </c>
      <c r="B284" s="1652"/>
      <c r="C284" s="1566" t="s">
        <v>51</v>
      </c>
      <c r="D284" s="1654"/>
      <c r="E284" s="1653"/>
      <c r="F284" s="1653" t="s">
        <v>189</v>
      </c>
      <c r="G284" s="1653"/>
      <c r="H284" s="1652"/>
      <c r="I284" s="1653" t="s">
        <v>4459</v>
      </c>
      <c r="J284" s="1654"/>
      <c r="K284" s="1653"/>
      <c r="L284" s="1741" t="s">
        <v>2877</v>
      </c>
      <c r="M284" s="1742"/>
      <c r="N284" s="1743"/>
      <c r="O284" s="1643" t="s">
        <v>4655</v>
      </c>
      <c r="P284" s="1744"/>
    </row>
    <row r="285" spans="1:18" ht="21" customHeight="1">
      <c r="A285" s="1664"/>
      <c r="B285" s="1665"/>
      <c r="C285" s="1669"/>
      <c r="D285" s="1667"/>
      <c r="E285" s="1666"/>
      <c r="F285" s="1666" t="s">
        <v>738</v>
      </c>
      <c r="G285" s="1666"/>
      <c r="H285" s="1665"/>
      <c r="I285" s="1666"/>
      <c r="J285" s="1667"/>
      <c r="K285" s="1666"/>
      <c r="L285" s="1762"/>
      <c r="M285" s="1763"/>
      <c r="N285" s="1764"/>
      <c r="O285" s="1765"/>
      <c r="P285" s="1785"/>
    </row>
    <row r="286" spans="1:18" ht="21" customHeight="1">
      <c r="A286" s="1629" t="s">
        <v>1645</v>
      </c>
      <c r="B286" s="1630"/>
      <c r="C286" s="1635" t="s">
        <v>3509</v>
      </c>
      <c r="D286" s="1632"/>
      <c r="E286" s="1631"/>
      <c r="F286" s="1631" t="s">
        <v>3668</v>
      </c>
      <c r="G286" s="1631"/>
      <c r="H286" s="1630"/>
      <c r="I286" s="1631" t="s">
        <v>1894</v>
      </c>
      <c r="J286" s="1632"/>
      <c r="K286" s="1631"/>
      <c r="L286" s="1736" t="s">
        <v>3530</v>
      </c>
      <c r="M286" s="1737"/>
      <c r="N286" s="1738"/>
      <c r="O286" s="1739" t="s">
        <v>448</v>
      </c>
      <c r="P286" s="1740"/>
    </row>
    <row r="287" spans="1:18" ht="21" customHeight="1">
      <c r="A287" s="1664"/>
      <c r="B287" s="1665"/>
      <c r="C287" s="1669"/>
      <c r="D287" s="1667"/>
      <c r="E287" s="1666"/>
      <c r="F287" s="2873" t="s">
        <v>6036</v>
      </c>
      <c r="G287" s="1666"/>
      <c r="H287" s="1665"/>
      <c r="I287" s="1666"/>
      <c r="J287" s="1667"/>
      <c r="K287" s="1666"/>
      <c r="L287" s="1762"/>
      <c r="M287" s="1763"/>
      <c r="N287" s="1764"/>
      <c r="O287" s="1765"/>
      <c r="P287" s="1785"/>
    </row>
    <row r="288" spans="1:18" ht="21" customHeight="1">
      <c r="A288" s="1651" t="s">
        <v>4335</v>
      </c>
      <c r="B288" s="1652"/>
      <c r="C288" s="1566" t="s">
        <v>2258</v>
      </c>
      <c r="D288" s="1654"/>
      <c r="E288" s="1653"/>
      <c r="F288" s="1653" t="s">
        <v>2975</v>
      </c>
      <c r="G288" s="1653"/>
      <c r="H288" s="1652"/>
      <c r="I288" s="1653" t="s">
        <v>859</v>
      </c>
      <c r="J288" s="1654"/>
      <c r="K288" s="1653"/>
      <c r="L288" s="1741" t="s">
        <v>4336</v>
      </c>
      <c r="M288" s="1742"/>
      <c r="N288" s="1743"/>
      <c r="O288" s="1643" t="s">
        <v>588</v>
      </c>
      <c r="P288" s="1744"/>
    </row>
    <row r="289" spans="1:16" ht="21" customHeight="1">
      <c r="A289" s="1651" t="s">
        <v>2131</v>
      </c>
      <c r="B289" s="1652"/>
      <c r="C289" s="1566" t="s">
        <v>3509</v>
      </c>
      <c r="D289" s="1654"/>
      <c r="E289" s="1653"/>
      <c r="F289" s="1653" t="s">
        <v>1582</v>
      </c>
      <c r="G289" s="1653"/>
      <c r="H289" s="1652"/>
      <c r="I289" s="1653" t="s">
        <v>859</v>
      </c>
      <c r="J289" s="1654"/>
      <c r="K289" s="1653"/>
      <c r="L289" s="1741" t="s">
        <v>4272</v>
      </c>
      <c r="M289" s="1742"/>
      <c r="N289" s="1743"/>
      <c r="O289" s="1643" t="s">
        <v>4296</v>
      </c>
      <c r="P289" s="1744"/>
    </row>
    <row r="290" spans="1:16" ht="21" customHeight="1">
      <c r="A290" s="1651" t="s">
        <v>4273</v>
      </c>
      <c r="B290" s="1652"/>
      <c r="C290" s="1566" t="s">
        <v>51</v>
      </c>
      <c r="D290" s="1654"/>
      <c r="E290" s="1653"/>
      <c r="F290" s="1653" t="s">
        <v>4563</v>
      </c>
      <c r="G290" s="1653"/>
      <c r="H290" s="1652"/>
      <c r="I290" s="1653" t="s">
        <v>4574</v>
      </c>
      <c r="J290" s="1654"/>
      <c r="K290" s="1653"/>
      <c r="L290" s="1741" t="s">
        <v>1807</v>
      </c>
      <c r="M290" s="1742"/>
      <c r="N290" s="1743"/>
      <c r="O290" s="1643" t="s">
        <v>2555</v>
      </c>
      <c r="P290" s="1744"/>
    </row>
    <row r="291" spans="1:16" ht="21" customHeight="1">
      <c r="A291" s="1651" t="s">
        <v>3669</v>
      </c>
      <c r="B291" s="1652"/>
      <c r="C291" s="1566" t="s">
        <v>51</v>
      </c>
      <c r="D291" s="1654"/>
      <c r="E291" s="1653"/>
      <c r="F291" s="1653" t="s">
        <v>5053</v>
      </c>
      <c r="G291" s="1653"/>
      <c r="H291" s="1652"/>
      <c r="I291" s="1653" t="s">
        <v>922</v>
      </c>
      <c r="J291" s="1654"/>
      <c r="K291" s="1653"/>
      <c r="L291" s="1741" t="s">
        <v>3643</v>
      </c>
      <c r="M291" s="1742"/>
      <c r="N291" s="1743"/>
      <c r="O291" s="1643" t="s">
        <v>3020</v>
      </c>
      <c r="P291" s="1744"/>
    </row>
    <row r="292" spans="1:16" ht="21" customHeight="1">
      <c r="A292" s="1651" t="s">
        <v>3204</v>
      </c>
      <c r="B292" s="1652"/>
      <c r="C292" s="1566" t="s">
        <v>51</v>
      </c>
      <c r="D292" s="1654"/>
      <c r="E292" s="1653"/>
      <c r="F292" s="1653" t="s">
        <v>5188</v>
      </c>
      <c r="G292" s="1653"/>
      <c r="H292" s="1652"/>
      <c r="I292" s="1653" t="s">
        <v>5189</v>
      </c>
      <c r="J292" s="1654"/>
      <c r="K292" s="1653"/>
      <c r="L292" s="1741" t="s">
        <v>5190</v>
      </c>
      <c r="M292" s="1742"/>
      <c r="N292" s="1743"/>
      <c r="O292" s="1643" t="s">
        <v>3237</v>
      </c>
      <c r="P292" s="1744"/>
    </row>
    <row r="293" spans="1:16" ht="21" customHeight="1">
      <c r="A293" s="1651" t="s">
        <v>2565</v>
      </c>
      <c r="B293" s="1652"/>
      <c r="C293" s="1566" t="s">
        <v>51</v>
      </c>
      <c r="D293" s="1654"/>
      <c r="E293" s="1653"/>
      <c r="F293" s="1653" t="s">
        <v>3249</v>
      </c>
      <c r="G293" s="1653"/>
      <c r="H293" s="1652"/>
      <c r="I293" s="1653" t="s">
        <v>3670</v>
      </c>
      <c r="J293" s="1654"/>
      <c r="K293" s="1653"/>
      <c r="L293" s="1741" t="s">
        <v>1668</v>
      </c>
      <c r="M293" s="1742"/>
      <c r="N293" s="1743"/>
      <c r="O293" s="1643" t="s">
        <v>4274</v>
      </c>
      <c r="P293" s="1744"/>
    </row>
    <row r="294" spans="1:16" ht="21" customHeight="1">
      <c r="A294" s="1651" t="s">
        <v>2437</v>
      </c>
      <c r="B294" s="1652"/>
      <c r="C294" s="1566" t="s">
        <v>51</v>
      </c>
      <c r="D294" s="1654"/>
      <c r="E294" s="1653"/>
      <c r="F294" s="1653" t="s">
        <v>3818</v>
      </c>
      <c r="G294" s="1653"/>
      <c r="H294" s="1652"/>
      <c r="I294" s="1653" t="s">
        <v>3532</v>
      </c>
      <c r="J294" s="1654"/>
      <c r="K294" s="1653"/>
      <c r="L294" s="1741" t="s">
        <v>3819</v>
      </c>
      <c r="M294" s="1742"/>
      <c r="N294" s="1743"/>
      <c r="O294" s="1643" t="s">
        <v>4275</v>
      </c>
      <c r="P294" s="1744"/>
    </row>
    <row r="295" spans="1:16" ht="21" customHeight="1">
      <c r="A295" s="1651" t="s">
        <v>4881</v>
      </c>
      <c r="B295" s="1652"/>
      <c r="C295" s="1566" t="s">
        <v>51</v>
      </c>
      <c r="D295" s="1654"/>
      <c r="E295" s="1653"/>
      <c r="F295" s="1653" t="s">
        <v>4882</v>
      </c>
      <c r="G295" s="1653"/>
      <c r="H295" s="1652"/>
      <c r="I295" s="1653" t="s">
        <v>2698</v>
      </c>
      <c r="J295" s="1654"/>
      <c r="K295" s="1653"/>
      <c r="L295" s="1741" t="s">
        <v>4883</v>
      </c>
      <c r="M295" s="1742"/>
      <c r="N295" s="1743"/>
      <c r="O295" s="1643" t="s">
        <v>4884</v>
      </c>
      <c r="P295" s="1744"/>
    </row>
    <row r="296" spans="1:16" ht="21" customHeight="1">
      <c r="A296" s="1651" t="s">
        <v>4615</v>
      </c>
      <c r="B296" s="1652"/>
      <c r="C296" s="1566" t="s">
        <v>51</v>
      </c>
      <c r="D296" s="1654"/>
      <c r="E296" s="1653"/>
      <c r="F296" s="1653" t="s">
        <v>4618</v>
      </c>
      <c r="G296" s="1653"/>
      <c r="H296" s="1652"/>
      <c r="I296" s="1653" t="s">
        <v>2699</v>
      </c>
      <c r="J296" s="1654"/>
      <c r="K296" s="1653"/>
      <c r="L296" s="1741" t="s">
        <v>4666</v>
      </c>
      <c r="M296" s="1742"/>
      <c r="N296" s="1743"/>
      <c r="O296" s="1643" t="s">
        <v>5054</v>
      </c>
      <c r="P296" s="1744"/>
    </row>
    <row r="297" spans="1:16" ht="21" customHeight="1">
      <c r="A297" s="1651" t="s">
        <v>4616</v>
      </c>
      <c r="B297" s="1652"/>
      <c r="C297" s="1566" t="s">
        <v>51</v>
      </c>
      <c r="D297" s="1654"/>
      <c r="E297" s="1653"/>
      <c r="F297" s="1653" t="s">
        <v>4619</v>
      </c>
      <c r="G297" s="1653"/>
      <c r="H297" s="1652"/>
      <c r="I297" s="1653" t="s">
        <v>981</v>
      </c>
      <c r="J297" s="1654"/>
      <c r="K297" s="1653"/>
      <c r="L297" s="1741" t="s">
        <v>4667</v>
      </c>
      <c r="M297" s="1742"/>
      <c r="N297" s="1743"/>
      <c r="O297" s="1643" t="s">
        <v>4621</v>
      </c>
      <c r="P297" s="1744"/>
    </row>
    <row r="298" spans="1:16" ht="21" customHeight="1">
      <c r="A298" s="1651" t="s">
        <v>4617</v>
      </c>
      <c r="B298" s="1652"/>
      <c r="C298" s="1566" t="s">
        <v>51</v>
      </c>
      <c r="D298" s="1654"/>
      <c r="E298" s="1653"/>
      <c r="F298" s="1653" t="s">
        <v>4620</v>
      </c>
      <c r="G298" s="1653"/>
      <c r="H298" s="1652"/>
      <c r="I298" s="1653" t="s">
        <v>2907</v>
      </c>
      <c r="J298" s="1654"/>
      <c r="K298" s="1653"/>
      <c r="L298" s="1741" t="s">
        <v>4668</v>
      </c>
      <c r="M298" s="1742"/>
      <c r="N298" s="1743"/>
      <c r="O298" s="1643" t="s">
        <v>4622</v>
      </c>
      <c r="P298" s="1744"/>
    </row>
    <row r="299" spans="1:16" ht="21" customHeight="1">
      <c r="A299" s="1651" t="s">
        <v>3671</v>
      </c>
      <c r="B299" s="1652"/>
      <c r="C299" s="1566" t="s">
        <v>51</v>
      </c>
      <c r="D299" s="1654"/>
      <c r="E299" s="1653"/>
      <c r="F299" s="1653" t="s">
        <v>3673</v>
      </c>
      <c r="G299" s="1653"/>
      <c r="H299" s="1652"/>
      <c r="I299" s="1653" t="s">
        <v>4976</v>
      </c>
      <c r="J299" s="1654"/>
      <c r="K299" s="1653"/>
      <c r="L299" s="1741" t="s">
        <v>5249</v>
      </c>
      <c r="M299" s="1742"/>
      <c r="N299" s="1743"/>
      <c r="O299" s="1643" t="s">
        <v>4977</v>
      </c>
      <c r="P299" s="1744"/>
    </row>
    <row r="300" spans="1:16" ht="21" customHeight="1">
      <c r="A300" s="1651" t="s">
        <v>3675</v>
      </c>
      <c r="B300" s="1652"/>
      <c r="C300" s="1566" t="s">
        <v>51</v>
      </c>
      <c r="D300" s="1654"/>
      <c r="E300" s="1653"/>
      <c r="F300" s="1653" t="s">
        <v>3676</v>
      </c>
      <c r="G300" s="1653"/>
      <c r="H300" s="1652"/>
      <c r="I300" s="1653" t="s">
        <v>250</v>
      </c>
      <c r="J300" s="1654"/>
      <c r="K300" s="1653"/>
      <c r="L300" s="1741" t="s">
        <v>3677</v>
      </c>
      <c r="M300" s="1742"/>
      <c r="N300" s="1743"/>
      <c r="O300" s="1643" t="s">
        <v>4276</v>
      </c>
      <c r="P300" s="1744"/>
    </row>
    <row r="301" spans="1:16" ht="21" customHeight="1">
      <c r="A301" s="1651" t="s">
        <v>3679</v>
      </c>
      <c r="B301" s="1652"/>
      <c r="C301" s="1566" t="s">
        <v>51</v>
      </c>
      <c r="D301" s="1654"/>
      <c r="E301" s="1653"/>
      <c r="F301" s="1653" t="s">
        <v>3159</v>
      </c>
      <c r="G301" s="1653"/>
      <c r="H301" s="1652"/>
      <c r="I301" s="1653" t="s">
        <v>1059</v>
      </c>
      <c r="J301" s="1654"/>
      <c r="K301" s="1653"/>
      <c r="L301" s="1741" t="s">
        <v>2531</v>
      </c>
      <c r="M301" s="1742"/>
      <c r="N301" s="1743"/>
      <c r="O301" s="1643" t="s">
        <v>3545</v>
      </c>
      <c r="P301" s="1744"/>
    </row>
    <row r="302" spans="1:16" ht="21" customHeight="1" thickBot="1">
      <c r="A302" s="1683" t="s">
        <v>3680</v>
      </c>
      <c r="B302" s="1684"/>
      <c r="C302" s="1689" t="s">
        <v>51</v>
      </c>
      <c r="D302" s="1686"/>
      <c r="E302" s="1685"/>
      <c r="F302" s="1685" t="s">
        <v>3681</v>
      </c>
      <c r="G302" s="1685"/>
      <c r="H302" s="1684"/>
      <c r="I302" s="1685" t="s">
        <v>1063</v>
      </c>
      <c r="J302" s="1686"/>
      <c r="K302" s="1685"/>
      <c r="L302" s="1745" t="s">
        <v>2953</v>
      </c>
      <c r="M302" s="1746"/>
      <c r="N302" s="1747"/>
      <c r="O302" s="1748" t="s">
        <v>1865</v>
      </c>
      <c r="P302" s="1749"/>
    </row>
    <row r="303" spans="1:16" ht="26.1" customHeight="1">
      <c r="A303" s="1644"/>
      <c r="B303" s="1644"/>
      <c r="C303" s="1644"/>
      <c r="D303" s="1644"/>
      <c r="E303" s="1644"/>
      <c r="F303" s="1644"/>
      <c r="G303" s="1644"/>
      <c r="H303" s="1644"/>
      <c r="I303" s="1644"/>
      <c r="J303" s="1644"/>
      <c r="K303" s="1644"/>
      <c r="L303" s="1644"/>
      <c r="M303" s="1644"/>
      <c r="N303" s="1644"/>
      <c r="O303" s="1643"/>
      <c r="P303" s="1644"/>
    </row>
    <row r="304" spans="1:16" ht="26.1" customHeight="1">
      <c r="A304" s="1644"/>
      <c r="B304" s="1644"/>
      <c r="C304" s="1644"/>
      <c r="D304" s="1644"/>
      <c r="E304" s="1644"/>
      <c r="F304" s="1644"/>
      <c r="G304" s="1644"/>
      <c r="H304" s="1644"/>
      <c r="I304" s="1644"/>
      <c r="J304" s="1644"/>
      <c r="K304" s="1644"/>
      <c r="L304" s="1644"/>
      <c r="M304" s="1644"/>
      <c r="N304" s="1644"/>
      <c r="O304" s="1643"/>
      <c r="P304" s="1644"/>
    </row>
    <row r="305" spans="1:16" ht="26.1" customHeight="1">
      <c r="A305" s="1644"/>
      <c r="B305" s="1644"/>
      <c r="C305" s="1644"/>
      <c r="D305" s="1644"/>
      <c r="E305" s="1644"/>
      <c r="F305" s="1644"/>
      <c r="G305" s="1644"/>
      <c r="H305" s="1644"/>
      <c r="I305" s="1644"/>
      <c r="J305" s="1644"/>
      <c r="K305" s="1644"/>
      <c r="L305" s="1644"/>
      <c r="M305" s="1644"/>
      <c r="N305" s="1644"/>
      <c r="O305" s="1643"/>
      <c r="P305" s="1644"/>
    </row>
    <row r="306" spans="1:16" ht="26.1" customHeight="1">
      <c r="A306" s="1644"/>
      <c r="B306" s="1644"/>
      <c r="C306" s="1644"/>
      <c r="D306" s="1644"/>
      <c r="E306" s="1644"/>
      <c r="F306" s="1644"/>
      <c r="G306" s="1644"/>
      <c r="H306" s="1644"/>
      <c r="I306" s="1644"/>
      <c r="J306" s="1644"/>
      <c r="K306" s="1644"/>
      <c r="L306" s="1644"/>
      <c r="M306" s="1644"/>
      <c r="N306" s="1644"/>
      <c r="O306" s="1643"/>
      <c r="P306" s="1644"/>
    </row>
    <row r="307" spans="1:16" ht="26.1" customHeight="1">
      <c r="A307" s="1644"/>
      <c r="B307" s="1644"/>
      <c r="C307" s="1644"/>
      <c r="D307" s="1644"/>
      <c r="E307" s="1644"/>
      <c r="F307" s="1644"/>
      <c r="G307" s="1644"/>
      <c r="H307" s="1644"/>
      <c r="I307" s="1644"/>
      <c r="J307" s="1644"/>
      <c r="K307" s="1644"/>
      <c r="L307" s="1644"/>
      <c r="M307" s="1644"/>
      <c r="N307" s="1644"/>
      <c r="O307" s="1643"/>
      <c r="P307" s="1644"/>
    </row>
    <row r="308" spans="1:16" ht="26.1" customHeight="1">
      <c r="A308" s="1644"/>
      <c r="B308" s="1644"/>
      <c r="C308" s="1644"/>
      <c r="D308" s="1644"/>
      <c r="E308" s="1644"/>
      <c r="F308" s="1644"/>
      <c r="G308" s="1644"/>
      <c r="H308" s="1644"/>
      <c r="I308" s="1644"/>
      <c r="J308" s="1644"/>
      <c r="K308" s="1644"/>
      <c r="L308" s="1644"/>
      <c r="M308" s="1644"/>
      <c r="N308" s="1644"/>
      <c r="O308" s="1643"/>
      <c r="P308" s="1644"/>
    </row>
    <row r="309" spans="1:16" ht="26.1" customHeight="1">
      <c r="A309" s="1719"/>
      <c r="B309" s="1719"/>
      <c r="F309" s="1719"/>
      <c r="G309" s="1719"/>
      <c r="H309" s="1719"/>
      <c r="I309" s="1719"/>
      <c r="J309" s="1719"/>
      <c r="K309" s="1719"/>
      <c r="L309" s="1719"/>
      <c r="M309" s="1719"/>
      <c r="N309" s="1719"/>
      <c r="P309" s="1719"/>
    </row>
    <row r="310" spans="1:16" ht="26.1" customHeight="1">
      <c r="A310" s="1719"/>
      <c r="B310" s="1719"/>
      <c r="F310" s="1719"/>
      <c r="G310" s="1719"/>
      <c r="H310" s="1719"/>
      <c r="I310" s="1719"/>
      <c r="J310" s="1719"/>
      <c r="K310" s="1719"/>
      <c r="L310" s="1719"/>
      <c r="M310" s="1719"/>
      <c r="N310" s="1719"/>
      <c r="P310" s="1719"/>
    </row>
    <row r="311" spans="1:16" ht="26.1" customHeight="1">
      <c r="A311" s="1719"/>
      <c r="B311" s="1719"/>
      <c r="F311" s="1719"/>
      <c r="G311" s="1719"/>
      <c r="H311" s="1719"/>
      <c r="I311" s="1719"/>
      <c r="J311" s="1719"/>
      <c r="K311" s="1719"/>
      <c r="L311" s="1719"/>
      <c r="M311" s="1719"/>
      <c r="N311" s="1719"/>
      <c r="P311" s="1719"/>
    </row>
    <row r="312" spans="1:16" ht="26.1" customHeight="1">
      <c r="A312" s="1719"/>
      <c r="B312" s="1719"/>
      <c r="F312" s="1719"/>
      <c r="G312" s="1719"/>
      <c r="H312" s="1719"/>
      <c r="I312" s="1719"/>
      <c r="J312" s="1719"/>
      <c r="K312" s="1719"/>
      <c r="L312" s="1719"/>
      <c r="M312" s="1719"/>
      <c r="N312" s="1719"/>
      <c r="P312" s="1719"/>
    </row>
    <row r="313" spans="1:16" ht="26.1" customHeight="1">
      <c r="A313" s="1719"/>
      <c r="B313" s="1719"/>
      <c r="F313" s="1719"/>
      <c r="G313" s="1719"/>
      <c r="H313" s="1719"/>
      <c r="I313" s="1719"/>
      <c r="J313" s="1719"/>
      <c r="K313" s="1719"/>
      <c r="L313" s="1719"/>
      <c r="M313" s="1719"/>
      <c r="N313" s="1719"/>
      <c r="P313" s="1719"/>
    </row>
    <row r="314" spans="1:16" ht="26.1" customHeight="1">
      <c r="A314" s="1719"/>
      <c r="B314" s="1719"/>
      <c r="F314" s="1719"/>
      <c r="G314" s="1719"/>
      <c r="H314" s="1719"/>
      <c r="I314" s="1719"/>
      <c r="J314" s="1719"/>
      <c r="K314" s="1719"/>
      <c r="L314" s="1719"/>
      <c r="M314" s="1719"/>
      <c r="N314" s="1719"/>
      <c r="P314" s="1719"/>
    </row>
    <row r="315" spans="1:16" ht="26.1" customHeight="1">
      <c r="A315" s="1719"/>
      <c r="B315" s="1719"/>
      <c r="F315" s="1719"/>
      <c r="G315" s="1719"/>
      <c r="H315" s="1719"/>
      <c r="I315" s="1719"/>
      <c r="J315" s="1719"/>
      <c r="K315" s="1719"/>
      <c r="L315" s="1719"/>
      <c r="M315" s="1719"/>
      <c r="N315" s="1719"/>
      <c r="P315" s="1719"/>
    </row>
    <row r="316" spans="1:16" ht="26.1" customHeight="1">
      <c r="A316" s="1719"/>
      <c r="B316" s="1719"/>
      <c r="F316" s="1719"/>
      <c r="G316" s="1719"/>
      <c r="H316" s="1719"/>
      <c r="I316" s="1719"/>
      <c r="J316" s="1719"/>
      <c r="K316" s="1719"/>
      <c r="L316" s="1719"/>
      <c r="M316" s="1719"/>
      <c r="N316" s="1719"/>
      <c r="P316" s="1719"/>
    </row>
    <row r="317" spans="1:16" ht="26.1" customHeight="1">
      <c r="A317" s="1719"/>
      <c r="B317" s="1719"/>
      <c r="F317" s="1719"/>
      <c r="G317" s="1719"/>
      <c r="H317" s="1719"/>
      <c r="I317" s="1719"/>
      <c r="J317" s="1719"/>
      <c r="K317" s="1719"/>
      <c r="L317" s="1719"/>
      <c r="M317" s="1719"/>
      <c r="N317" s="1719"/>
      <c r="P317" s="1719"/>
    </row>
    <row r="318" spans="1:16" ht="26.1" customHeight="1">
      <c r="A318" s="1719"/>
      <c r="B318" s="1719"/>
      <c r="F318" s="1719"/>
      <c r="G318" s="1719"/>
      <c r="H318" s="1719"/>
      <c r="I318" s="1719"/>
      <c r="J318" s="1719"/>
      <c r="K318" s="1719"/>
      <c r="L318" s="1719"/>
      <c r="M318" s="1719"/>
      <c r="N318" s="1719"/>
      <c r="P318" s="1719"/>
    </row>
    <row r="319" spans="1:16" ht="26.1" customHeight="1">
      <c r="A319" s="1719"/>
      <c r="B319" s="1719"/>
      <c r="F319" s="1719"/>
      <c r="G319" s="1719"/>
      <c r="H319" s="1719"/>
      <c r="I319" s="1719"/>
      <c r="J319" s="1719"/>
      <c r="K319" s="1719"/>
      <c r="L319" s="1719"/>
      <c r="M319" s="1719"/>
      <c r="N319" s="1719"/>
      <c r="P319" s="1719"/>
    </row>
    <row r="320" spans="1:16" ht="26.1" customHeight="1">
      <c r="A320" s="1534"/>
      <c r="B320" s="1534"/>
      <c r="C320" s="1534"/>
      <c r="D320" s="1534"/>
      <c r="E320" s="1534"/>
      <c r="I320" s="1534"/>
      <c r="J320" s="1534"/>
      <c r="K320" s="1534"/>
      <c r="O320" s="1786"/>
      <c r="P320" s="1534"/>
    </row>
    <row r="321" spans="1:16" ht="26.1" customHeight="1">
      <c r="A321" s="1534"/>
      <c r="B321" s="1534"/>
      <c r="C321" s="1534"/>
      <c r="D321" s="1534"/>
      <c r="E321" s="1534"/>
      <c r="I321" s="1534"/>
      <c r="J321" s="1534"/>
      <c r="K321" s="1534"/>
      <c r="O321" s="1786"/>
      <c r="P321" s="1534"/>
    </row>
    <row r="322" spans="1:16" ht="26.1" customHeight="1">
      <c r="A322" s="1534"/>
      <c r="B322" s="1534"/>
      <c r="C322" s="1534"/>
      <c r="D322" s="1534"/>
      <c r="E322" s="1534"/>
      <c r="I322" s="1534"/>
      <c r="J322" s="1534"/>
      <c r="K322" s="1534"/>
      <c r="O322" s="1786"/>
      <c r="P322" s="1534"/>
    </row>
    <row r="323" spans="1:16" ht="26.1" customHeight="1">
      <c r="A323" s="1534"/>
      <c r="B323" s="1534"/>
      <c r="C323" s="1534"/>
      <c r="D323" s="1534"/>
      <c r="E323" s="1534"/>
      <c r="I323" s="1534"/>
      <c r="J323" s="1534"/>
      <c r="K323" s="1534"/>
      <c r="O323" s="1786"/>
      <c r="P323" s="1534"/>
    </row>
    <row r="324" spans="1:16" ht="26.1" customHeight="1">
      <c r="A324" s="1534"/>
      <c r="B324" s="1534"/>
      <c r="C324" s="1534"/>
      <c r="D324" s="1534"/>
      <c r="E324" s="1534"/>
      <c r="I324" s="1534"/>
      <c r="J324" s="1534"/>
      <c r="K324" s="1534"/>
      <c r="O324" s="1786"/>
      <c r="P324" s="1534"/>
    </row>
    <row r="325" spans="1:16" ht="26.1" customHeight="1">
      <c r="A325" s="1534"/>
      <c r="B325" s="1534"/>
      <c r="C325" s="1534"/>
      <c r="D325" s="1534"/>
      <c r="E325" s="1534"/>
      <c r="I325" s="1534"/>
      <c r="J325" s="1534"/>
      <c r="K325" s="1534"/>
      <c r="O325" s="1786"/>
      <c r="P325" s="1534"/>
    </row>
    <row r="326" spans="1:16" ht="26.1" customHeight="1">
      <c r="A326" s="1534"/>
      <c r="B326" s="1534"/>
      <c r="C326" s="1534"/>
      <c r="D326" s="1534"/>
      <c r="E326" s="1534"/>
      <c r="I326" s="1534"/>
      <c r="J326" s="1534"/>
      <c r="K326" s="1534"/>
      <c r="O326" s="1786"/>
      <c r="P326" s="1534"/>
    </row>
    <row r="327" spans="1:16" ht="26.1" customHeight="1">
      <c r="A327" s="1534"/>
      <c r="B327" s="1534"/>
      <c r="C327" s="1534"/>
      <c r="D327" s="1534"/>
      <c r="E327" s="1534"/>
      <c r="I327" s="1534"/>
      <c r="J327" s="1534"/>
      <c r="K327" s="1534"/>
      <c r="O327" s="1786"/>
      <c r="P327" s="1534"/>
    </row>
    <row r="328" spans="1:16" ht="26.1" customHeight="1">
      <c r="A328" s="1534"/>
      <c r="B328" s="1534"/>
      <c r="C328" s="1534"/>
      <c r="D328" s="1534"/>
      <c r="E328" s="1534"/>
      <c r="I328" s="1534"/>
      <c r="J328" s="1534"/>
      <c r="K328" s="1534"/>
      <c r="O328" s="1786"/>
      <c r="P328" s="1534"/>
    </row>
    <row r="329" spans="1:16" ht="26.1" customHeight="1">
      <c r="A329" s="1534"/>
      <c r="B329" s="1534"/>
      <c r="C329" s="1534"/>
      <c r="D329" s="1534"/>
      <c r="E329" s="1534"/>
      <c r="I329" s="1534"/>
      <c r="J329" s="1534"/>
      <c r="K329" s="1534"/>
      <c r="O329" s="1786"/>
      <c r="P329" s="1534"/>
    </row>
    <row r="330" spans="1:16" ht="26.1" customHeight="1">
      <c r="A330" s="1534"/>
      <c r="B330" s="1534"/>
      <c r="C330" s="1534"/>
      <c r="D330" s="1534"/>
      <c r="E330" s="1534"/>
      <c r="I330" s="1534"/>
      <c r="J330" s="1534"/>
      <c r="K330" s="1534"/>
      <c r="O330" s="1786"/>
      <c r="P330" s="1534"/>
    </row>
    <row r="331" spans="1:16" ht="26.1" customHeight="1">
      <c r="A331" s="1534"/>
      <c r="B331" s="1534"/>
      <c r="C331" s="1534"/>
      <c r="D331" s="1534"/>
      <c r="E331" s="1534"/>
      <c r="I331" s="1534"/>
      <c r="J331" s="1534"/>
      <c r="K331" s="1534"/>
      <c r="O331" s="1786"/>
      <c r="P331" s="1534"/>
    </row>
    <row r="332" spans="1:16" ht="26.1" customHeight="1">
      <c r="A332" s="1534"/>
      <c r="B332" s="1534"/>
      <c r="C332" s="1534"/>
      <c r="D332" s="1534"/>
      <c r="E332" s="1534"/>
      <c r="I332" s="1534"/>
      <c r="J332" s="1534"/>
      <c r="K332" s="1534"/>
      <c r="O332" s="1786"/>
      <c r="P332" s="1534"/>
    </row>
    <row r="333" spans="1:16" ht="26.1" customHeight="1">
      <c r="A333" s="1534"/>
      <c r="B333" s="1534"/>
      <c r="C333" s="1534"/>
      <c r="D333" s="1534"/>
      <c r="E333" s="1534"/>
      <c r="I333" s="1534"/>
      <c r="J333" s="1534"/>
      <c r="K333" s="1534"/>
      <c r="O333" s="1786"/>
      <c r="P333" s="1534"/>
    </row>
    <row r="334" spans="1:16" ht="26.1" customHeight="1">
      <c r="A334" s="1534"/>
      <c r="B334" s="1534"/>
      <c r="C334" s="1534"/>
      <c r="D334" s="1534"/>
      <c r="E334" s="1534"/>
      <c r="I334" s="1534"/>
      <c r="J334" s="1534"/>
      <c r="K334" s="1534"/>
      <c r="O334" s="1786"/>
      <c r="P334" s="1534"/>
    </row>
    <row r="335" spans="1:16" ht="26.1" customHeight="1">
      <c r="A335" s="1534"/>
      <c r="B335" s="1534"/>
      <c r="C335" s="1534"/>
      <c r="D335" s="1534"/>
      <c r="E335" s="1534"/>
      <c r="I335" s="1534"/>
      <c r="J335" s="1534"/>
      <c r="K335" s="1534"/>
      <c r="O335" s="1786"/>
      <c r="P335" s="1534"/>
    </row>
    <row r="336" spans="1:16" ht="26.1" customHeight="1">
      <c r="A336" s="1534"/>
      <c r="B336" s="1534"/>
      <c r="C336" s="1534"/>
      <c r="D336" s="1534"/>
      <c r="E336" s="1534"/>
      <c r="I336" s="1534"/>
      <c r="J336" s="1534"/>
      <c r="K336" s="1534"/>
      <c r="O336" s="1786"/>
      <c r="P336" s="1534"/>
    </row>
    <row r="337" spans="1:16" ht="26.1" customHeight="1">
      <c r="A337" s="1534"/>
      <c r="B337" s="1534"/>
      <c r="C337" s="1534"/>
      <c r="D337" s="1534"/>
      <c r="E337" s="1534"/>
      <c r="I337" s="1534"/>
      <c r="J337" s="1534"/>
      <c r="K337" s="1534"/>
      <c r="O337" s="1786"/>
      <c r="P337" s="1534"/>
    </row>
    <row r="338" spans="1:16" ht="26.1" customHeight="1">
      <c r="A338" s="1534"/>
      <c r="B338" s="1534"/>
      <c r="C338" s="1534"/>
      <c r="D338" s="1534"/>
      <c r="E338" s="1534"/>
      <c r="I338" s="1534"/>
      <c r="J338" s="1534"/>
      <c r="K338" s="1534"/>
      <c r="O338" s="1786"/>
      <c r="P338" s="1534"/>
    </row>
    <row r="339" spans="1:16" ht="26.1" customHeight="1">
      <c r="A339" s="1534"/>
      <c r="B339" s="1534"/>
      <c r="C339" s="1534"/>
      <c r="D339" s="1534"/>
      <c r="E339" s="1534"/>
      <c r="I339" s="1534"/>
      <c r="J339" s="1534"/>
      <c r="K339" s="1534"/>
      <c r="O339" s="1786"/>
      <c r="P339" s="1534"/>
    </row>
    <row r="340" spans="1:16" ht="26.1" customHeight="1">
      <c r="A340" s="1531"/>
      <c r="B340" s="1531"/>
      <c r="C340" s="1787"/>
      <c r="D340" s="1787"/>
      <c r="E340" s="1787"/>
      <c r="F340" s="1720"/>
      <c r="G340" s="1720"/>
      <c r="H340" s="1720"/>
      <c r="I340" s="1531"/>
      <c r="J340" s="1531"/>
      <c r="K340" s="1531"/>
      <c r="L340" s="1720"/>
      <c r="M340" s="1720"/>
      <c r="N340" s="1720"/>
      <c r="P340" s="1788"/>
    </row>
    <row r="341" spans="1:16" ht="26.1" customHeight="1">
      <c r="A341" s="1531"/>
      <c r="B341" s="1531"/>
      <c r="C341" s="1787"/>
      <c r="D341" s="1787"/>
      <c r="E341" s="1787"/>
      <c r="F341" s="1720"/>
      <c r="G341" s="1720"/>
      <c r="H341" s="1720"/>
      <c r="I341" s="1531"/>
      <c r="J341" s="1531"/>
      <c r="K341" s="1531"/>
      <c r="L341" s="1720"/>
      <c r="M341" s="1720"/>
      <c r="N341" s="1720"/>
      <c r="P341" s="1788"/>
    </row>
    <row r="342" spans="1:16" ht="26.1" customHeight="1">
      <c r="A342" s="1531"/>
      <c r="B342" s="1531"/>
      <c r="C342" s="1787"/>
      <c r="D342" s="1787"/>
      <c r="E342" s="1787"/>
      <c r="F342" s="1720"/>
      <c r="G342" s="1720"/>
      <c r="H342" s="1720"/>
      <c r="I342" s="1531"/>
      <c r="J342" s="1531"/>
      <c r="K342" s="1531"/>
      <c r="L342" s="1720"/>
      <c r="M342" s="1720"/>
      <c r="N342" s="1720"/>
      <c r="P342" s="1788"/>
    </row>
    <row r="343" spans="1:16" ht="26.1" customHeight="1">
      <c r="A343" s="1531"/>
      <c r="B343" s="1531"/>
      <c r="C343" s="1787"/>
      <c r="D343" s="1787"/>
      <c r="E343" s="1787"/>
      <c r="F343" s="1720"/>
      <c r="G343" s="1720"/>
      <c r="H343" s="1720"/>
      <c r="I343" s="1531"/>
      <c r="J343" s="1531"/>
      <c r="K343" s="1531"/>
      <c r="L343" s="1720"/>
      <c r="M343" s="1720"/>
      <c r="N343" s="1720"/>
      <c r="P343" s="1788"/>
    </row>
    <row r="344" spans="1:16" ht="26.1" customHeight="1">
      <c r="A344" s="1531"/>
      <c r="B344" s="1531"/>
      <c r="C344" s="1787"/>
      <c r="D344" s="1787"/>
      <c r="E344" s="1787"/>
      <c r="F344" s="1720"/>
      <c r="G344" s="1720"/>
      <c r="H344" s="1720"/>
      <c r="I344" s="1531"/>
      <c r="J344" s="1531"/>
      <c r="K344" s="1531"/>
      <c r="L344" s="1720"/>
      <c r="M344" s="1720"/>
      <c r="N344" s="1720"/>
      <c r="P344" s="1788"/>
    </row>
    <row r="345" spans="1:16" ht="26.1" customHeight="1">
      <c r="A345" s="1531"/>
      <c r="B345" s="1531"/>
      <c r="C345" s="1787"/>
      <c r="D345" s="1787"/>
      <c r="E345" s="1787"/>
      <c r="F345" s="1720"/>
      <c r="G345" s="1720"/>
      <c r="H345" s="1720"/>
      <c r="I345" s="1531"/>
      <c r="J345" s="1531"/>
      <c r="K345" s="1531"/>
      <c r="L345" s="1720"/>
      <c r="M345" s="1720"/>
      <c r="N345" s="1720"/>
      <c r="P345" s="1788"/>
    </row>
    <row r="346" spans="1:16" ht="26.1" customHeight="1">
      <c r="A346" s="1531"/>
      <c r="B346" s="1531"/>
      <c r="C346" s="1787"/>
      <c r="D346" s="1787"/>
      <c r="E346" s="1787"/>
      <c r="F346" s="1720"/>
      <c r="G346" s="1720"/>
      <c r="H346" s="1720"/>
      <c r="I346" s="1531"/>
      <c r="J346" s="1531"/>
      <c r="K346" s="1531"/>
      <c r="L346" s="1720"/>
      <c r="M346" s="1720"/>
      <c r="N346" s="1720"/>
      <c r="P346" s="1788"/>
    </row>
    <row r="347" spans="1:16">
      <c r="A347" s="1531"/>
      <c r="B347" s="1531"/>
      <c r="C347" s="1787"/>
      <c r="D347" s="1787"/>
      <c r="E347" s="1787"/>
      <c r="F347" s="1720"/>
      <c r="G347" s="1720"/>
      <c r="H347" s="1720"/>
      <c r="I347" s="1531"/>
      <c r="J347" s="1531"/>
      <c r="K347" s="1531"/>
      <c r="L347" s="1720"/>
      <c r="M347" s="1720"/>
      <c r="N347" s="1720"/>
      <c r="P347" s="1788"/>
    </row>
    <row r="348" spans="1:16">
      <c r="A348" s="1531"/>
      <c r="B348" s="1531"/>
      <c r="C348" s="1787"/>
      <c r="D348" s="1787"/>
      <c r="E348" s="1787"/>
      <c r="F348" s="1720"/>
      <c r="G348" s="1720"/>
      <c r="H348" s="1720"/>
      <c r="I348" s="1531"/>
      <c r="J348" s="1531"/>
      <c r="K348" s="1531"/>
      <c r="L348" s="1720"/>
      <c r="M348" s="1720"/>
      <c r="N348" s="1720"/>
      <c r="P348" s="1788"/>
    </row>
    <row r="349" spans="1:16">
      <c r="A349" s="1531"/>
      <c r="B349" s="1531"/>
      <c r="C349" s="1787"/>
      <c r="D349" s="1787"/>
      <c r="E349" s="1787"/>
      <c r="F349" s="1720"/>
      <c r="G349" s="1720"/>
      <c r="H349" s="1720"/>
      <c r="I349" s="1531"/>
      <c r="J349" s="1531"/>
      <c r="K349" s="1531"/>
      <c r="L349" s="1720"/>
      <c r="M349" s="1720"/>
      <c r="N349" s="1720"/>
      <c r="P349" s="1788"/>
    </row>
    <row r="350" spans="1:16">
      <c r="A350" s="1531"/>
      <c r="B350" s="1531"/>
      <c r="C350" s="1787"/>
      <c r="D350" s="1787"/>
      <c r="E350" s="1787"/>
      <c r="F350" s="1789"/>
      <c r="G350" s="1789"/>
      <c r="H350" s="1789"/>
      <c r="I350" s="1789"/>
      <c r="J350" s="1789"/>
      <c r="K350" s="1789"/>
      <c r="L350" s="1789"/>
      <c r="M350" s="1789"/>
      <c r="N350" s="1789"/>
      <c r="P350" s="1789"/>
    </row>
    <row r="351" spans="1:16">
      <c r="A351" s="1531"/>
      <c r="B351" s="1531"/>
      <c r="C351" s="1787"/>
      <c r="D351" s="1787"/>
      <c r="E351" s="1787"/>
      <c r="F351" s="1789"/>
      <c r="G351" s="1789"/>
      <c r="H351" s="1789"/>
      <c r="I351" s="1789"/>
      <c r="J351" s="1789"/>
      <c r="K351" s="1789"/>
      <c r="L351" s="1789"/>
      <c r="M351" s="1789"/>
      <c r="N351" s="1789"/>
      <c r="P351" s="1789"/>
    </row>
    <row r="352" spans="1:16">
      <c r="A352" s="1531"/>
      <c r="B352" s="1531"/>
      <c r="C352" s="1787"/>
      <c r="D352" s="1787"/>
      <c r="E352" s="1787"/>
      <c r="F352" s="1789"/>
      <c r="G352" s="1789"/>
      <c r="H352" s="1789"/>
      <c r="I352" s="1789"/>
      <c r="J352" s="1789"/>
      <c r="K352" s="1789"/>
      <c r="L352" s="1789"/>
      <c r="M352" s="1789"/>
      <c r="N352" s="1789"/>
      <c r="P352" s="1789"/>
    </row>
    <row r="353" spans="1:16">
      <c r="A353" s="1531"/>
      <c r="B353" s="1531"/>
      <c r="C353" s="1787"/>
      <c r="D353" s="1787"/>
      <c r="E353" s="1787"/>
      <c r="F353" s="1789"/>
      <c r="G353" s="1789"/>
      <c r="H353" s="1789"/>
      <c r="I353" s="1789"/>
      <c r="J353" s="1789"/>
      <c r="K353" s="1789"/>
      <c r="L353" s="1789"/>
      <c r="M353" s="1789"/>
      <c r="N353" s="1789"/>
      <c r="P353" s="1789"/>
    </row>
    <row r="354" spans="1:16">
      <c r="A354" s="1531"/>
      <c r="B354" s="1531"/>
      <c r="C354" s="1787"/>
      <c r="D354" s="1787"/>
      <c r="E354" s="1787"/>
      <c r="F354" s="1789"/>
      <c r="G354" s="1789"/>
      <c r="H354" s="1789"/>
      <c r="I354" s="1789"/>
      <c r="J354" s="1789"/>
      <c r="K354" s="1789"/>
      <c r="L354" s="1789"/>
      <c r="M354" s="1789"/>
      <c r="N354" s="1789"/>
      <c r="P354" s="1789"/>
    </row>
    <row r="355" spans="1:16">
      <c r="A355" s="1531"/>
      <c r="B355" s="1531"/>
      <c r="C355" s="1787"/>
      <c r="D355" s="1787"/>
      <c r="E355" s="1787"/>
      <c r="F355" s="1789"/>
      <c r="G355" s="1789"/>
      <c r="H355" s="1789"/>
      <c r="I355" s="1789"/>
      <c r="J355" s="1789"/>
      <c r="K355" s="1789"/>
      <c r="L355" s="1789"/>
      <c r="M355" s="1789"/>
      <c r="N355" s="1789"/>
      <c r="P355" s="1789"/>
    </row>
    <row r="356" spans="1:16">
      <c r="A356" s="1531"/>
      <c r="B356" s="1531"/>
      <c r="C356" s="1787"/>
      <c r="D356" s="1787"/>
      <c r="E356" s="1787"/>
      <c r="F356" s="1789"/>
      <c r="G356" s="1789"/>
      <c r="H356" s="1789"/>
      <c r="I356" s="1789"/>
      <c r="J356" s="1789"/>
      <c r="K356" s="1789"/>
      <c r="L356" s="1789"/>
      <c r="M356" s="1789"/>
      <c r="N356" s="1789"/>
      <c r="P356" s="1789"/>
    </row>
    <row r="357" spans="1:16">
      <c r="A357" s="1531"/>
      <c r="B357" s="1531"/>
      <c r="C357" s="1787"/>
      <c r="D357" s="1787"/>
      <c r="E357" s="1787"/>
      <c r="F357" s="1789"/>
      <c r="G357" s="1789"/>
      <c r="H357" s="1789"/>
      <c r="I357" s="1789"/>
      <c r="J357" s="1789"/>
      <c r="K357" s="1789"/>
      <c r="L357" s="1789"/>
      <c r="M357" s="1789"/>
      <c r="N357" s="1789"/>
      <c r="P357" s="1789"/>
    </row>
    <row r="358" spans="1:16">
      <c r="A358" s="1531"/>
      <c r="B358" s="1531"/>
      <c r="C358" s="1787"/>
      <c r="D358" s="1787"/>
      <c r="E358" s="1787"/>
      <c r="F358" s="1789"/>
      <c r="G358" s="1789"/>
      <c r="H358" s="1789"/>
      <c r="I358" s="1789"/>
      <c r="J358" s="1789"/>
      <c r="K358" s="1789"/>
      <c r="L358" s="1789"/>
      <c r="M358" s="1789"/>
      <c r="N358" s="1789"/>
      <c r="P358" s="1789"/>
    </row>
    <row r="359" spans="1:16">
      <c r="A359" s="1531"/>
      <c r="B359" s="1531"/>
      <c r="C359" s="1787"/>
      <c r="D359" s="1787"/>
      <c r="E359" s="1787"/>
      <c r="F359" s="1789"/>
      <c r="G359" s="1789"/>
      <c r="H359" s="1789"/>
      <c r="I359" s="1789"/>
      <c r="J359" s="1789"/>
      <c r="K359" s="1789"/>
      <c r="L359" s="1789"/>
      <c r="M359" s="1789"/>
      <c r="N359" s="1789"/>
      <c r="P359" s="1789"/>
    </row>
    <row r="360" spans="1:16">
      <c r="A360" s="1531"/>
      <c r="B360" s="1531"/>
      <c r="C360" s="1787"/>
      <c r="D360" s="1787"/>
      <c r="E360" s="1787"/>
      <c r="F360" s="1789"/>
      <c r="G360" s="1789"/>
      <c r="H360" s="1789"/>
      <c r="I360" s="1789"/>
      <c r="J360" s="1789"/>
      <c r="K360" s="1789"/>
      <c r="L360" s="1789"/>
      <c r="M360" s="1789"/>
      <c r="N360" s="1789"/>
      <c r="P360" s="1789"/>
    </row>
    <row r="361" spans="1:16">
      <c r="A361" s="1531"/>
      <c r="B361" s="1531"/>
      <c r="C361" s="1787"/>
      <c r="D361" s="1787"/>
      <c r="E361" s="1787"/>
      <c r="F361" s="1789"/>
      <c r="G361" s="1789"/>
      <c r="H361" s="1789"/>
      <c r="I361" s="1789"/>
      <c r="J361" s="1789"/>
      <c r="K361" s="1789"/>
      <c r="L361" s="1789"/>
      <c r="M361" s="1789"/>
      <c r="N361" s="1789"/>
      <c r="P361" s="1789"/>
    </row>
    <row r="362" spans="1:16">
      <c r="A362" s="1531"/>
      <c r="B362" s="1531"/>
      <c r="C362" s="1787"/>
      <c r="D362" s="1787"/>
      <c r="E362" s="1787"/>
      <c r="F362" s="1789"/>
      <c r="G362" s="1789"/>
      <c r="H362" s="1789"/>
      <c r="I362" s="1789"/>
      <c r="J362" s="1789"/>
      <c r="K362" s="1789"/>
      <c r="L362" s="1789"/>
      <c r="M362" s="1789"/>
      <c r="N362" s="1789"/>
      <c r="P362" s="1789"/>
    </row>
    <row r="363" spans="1:16">
      <c r="A363" s="1531"/>
      <c r="B363" s="1531"/>
      <c r="C363" s="1787"/>
      <c r="D363" s="1787"/>
      <c r="E363" s="1787"/>
      <c r="F363" s="1789"/>
      <c r="G363" s="1789"/>
      <c r="H363" s="1789"/>
      <c r="I363" s="1789"/>
      <c r="J363" s="1789"/>
      <c r="K363" s="1789"/>
      <c r="L363" s="1789"/>
      <c r="M363" s="1789"/>
      <c r="N363" s="1789"/>
      <c r="P363" s="1789"/>
    </row>
    <row r="364" spans="1:16">
      <c r="A364" s="1531"/>
      <c r="B364" s="1531"/>
      <c r="C364" s="1787"/>
      <c r="D364" s="1787"/>
      <c r="E364" s="1787"/>
      <c r="F364" s="1789"/>
      <c r="G364" s="1789"/>
      <c r="H364" s="1789"/>
      <c r="I364" s="1789"/>
      <c r="J364" s="1789"/>
      <c r="K364" s="1789"/>
      <c r="L364" s="1789"/>
      <c r="M364" s="1789"/>
      <c r="N364" s="1789"/>
      <c r="P364" s="1789"/>
    </row>
    <row r="365" spans="1:16">
      <c r="A365" s="1531"/>
      <c r="B365" s="1531"/>
      <c r="C365" s="1787"/>
      <c r="D365" s="1787"/>
      <c r="E365" s="1787"/>
      <c r="F365" s="1789"/>
      <c r="G365" s="1789"/>
      <c r="H365" s="1789"/>
      <c r="I365" s="1789"/>
      <c r="J365" s="1789"/>
      <c r="K365" s="1789"/>
      <c r="L365" s="1789"/>
      <c r="M365" s="1789"/>
      <c r="N365" s="1789"/>
      <c r="P365" s="1789"/>
    </row>
    <row r="366" spans="1:16">
      <c r="A366" s="1534"/>
      <c r="B366" s="1534"/>
      <c r="C366" s="1534"/>
      <c r="D366" s="1534"/>
      <c r="F366" s="1790"/>
      <c r="G366" s="1790"/>
      <c r="H366" s="1790"/>
      <c r="I366" s="1790"/>
      <c r="J366" s="1790"/>
      <c r="K366" s="1790"/>
      <c r="L366" s="1790"/>
      <c r="M366" s="1790"/>
      <c r="N366" s="1790"/>
      <c r="O366" s="1791"/>
      <c r="P366" s="1790"/>
    </row>
    <row r="367" spans="1:16">
      <c r="A367" s="1534"/>
      <c r="B367" s="1534"/>
      <c r="C367" s="1534"/>
      <c r="D367" s="1534"/>
      <c r="F367" s="1659"/>
      <c r="G367" s="1659"/>
      <c r="H367" s="1659"/>
      <c r="I367" s="1659"/>
      <c r="J367" s="1659"/>
      <c r="K367" s="1659"/>
      <c r="L367" s="1659"/>
      <c r="M367" s="1659"/>
      <c r="N367" s="1659"/>
      <c r="P367" s="1659"/>
    </row>
    <row r="368" spans="1:16">
      <c r="A368" s="1534"/>
      <c r="B368" s="1534"/>
      <c r="C368" s="1534"/>
      <c r="D368" s="1534"/>
      <c r="F368" s="1659"/>
      <c r="G368" s="1659"/>
      <c r="H368" s="1659"/>
      <c r="I368" s="1659"/>
      <c r="J368" s="1659"/>
      <c r="K368" s="1659"/>
      <c r="L368" s="1659"/>
      <c r="M368" s="1659"/>
      <c r="N368" s="1659"/>
      <c r="P368" s="1659"/>
    </row>
    <row r="369" spans="1:16">
      <c r="A369" s="1534"/>
      <c r="B369" s="1534"/>
      <c r="C369" s="1534"/>
      <c r="D369" s="1534"/>
      <c r="F369" s="1659"/>
      <c r="G369" s="1659"/>
      <c r="H369" s="1659"/>
      <c r="I369" s="1659"/>
      <c r="J369" s="1659"/>
      <c r="K369" s="1659"/>
      <c r="L369" s="1659"/>
      <c r="M369" s="1659"/>
      <c r="N369" s="1659"/>
      <c r="P369" s="1659"/>
    </row>
    <row r="370" spans="1:16">
      <c r="A370" s="1534"/>
      <c r="B370" s="1534"/>
      <c r="C370" s="1534"/>
      <c r="D370" s="1534"/>
      <c r="F370" s="1659"/>
      <c r="G370" s="1659"/>
      <c r="H370" s="1659"/>
      <c r="I370" s="1659"/>
      <c r="J370" s="1659"/>
      <c r="K370" s="1659"/>
      <c r="L370" s="1659"/>
      <c r="M370" s="1659"/>
      <c r="N370" s="1659"/>
      <c r="P370" s="1659"/>
    </row>
    <row r="371" spans="1:16">
      <c r="A371" s="1534"/>
      <c r="B371" s="1534"/>
      <c r="C371" s="1534"/>
      <c r="D371" s="1534"/>
      <c r="F371" s="1659"/>
      <c r="G371" s="1659"/>
      <c r="H371" s="1659"/>
      <c r="I371" s="1659"/>
      <c r="J371" s="1659"/>
      <c r="K371" s="1659"/>
      <c r="L371" s="1659"/>
      <c r="M371" s="1659"/>
      <c r="N371" s="1659"/>
      <c r="P371" s="1659"/>
    </row>
    <row r="372" spans="1:16">
      <c r="A372" s="1534"/>
      <c r="B372" s="1534"/>
      <c r="C372" s="1534"/>
      <c r="D372" s="1534"/>
      <c r="F372" s="1659"/>
      <c r="G372" s="1659"/>
      <c r="H372" s="1659"/>
      <c r="I372" s="1659"/>
      <c r="J372" s="1659"/>
      <c r="K372" s="1659"/>
      <c r="L372" s="1659"/>
      <c r="M372" s="1659"/>
      <c r="N372" s="1659"/>
      <c r="P372" s="1659"/>
    </row>
    <row r="373" spans="1:16">
      <c r="A373" s="1534"/>
      <c r="B373" s="1534"/>
      <c r="C373" s="1534"/>
      <c r="D373" s="1534"/>
      <c r="F373" s="1659"/>
      <c r="G373" s="1659"/>
      <c r="H373" s="1659"/>
      <c r="I373" s="1659"/>
      <c r="J373" s="1659"/>
      <c r="K373" s="1659"/>
      <c r="L373" s="1659"/>
      <c r="M373" s="1659"/>
      <c r="N373" s="1659"/>
      <c r="P373" s="1659"/>
    </row>
    <row r="374" spans="1:16">
      <c r="A374" s="1534"/>
      <c r="B374" s="1534"/>
      <c r="C374" s="1534"/>
      <c r="D374" s="1534"/>
      <c r="F374" s="1659"/>
      <c r="G374" s="1659"/>
      <c r="H374" s="1659"/>
      <c r="I374" s="1659"/>
      <c r="J374" s="1659"/>
      <c r="K374" s="1659"/>
      <c r="L374" s="1659"/>
      <c r="M374" s="1659"/>
      <c r="N374" s="1659"/>
      <c r="P374" s="1659"/>
    </row>
    <row r="375" spans="1:16">
      <c r="A375" s="1534"/>
      <c r="B375" s="1534"/>
      <c r="C375" s="1534"/>
      <c r="D375" s="1534"/>
      <c r="F375" s="1659"/>
      <c r="G375" s="1659"/>
      <c r="H375" s="1659"/>
      <c r="I375" s="1659"/>
      <c r="J375" s="1659"/>
      <c r="K375" s="1659"/>
      <c r="L375" s="1659"/>
      <c r="M375" s="1659"/>
      <c r="N375" s="1659"/>
      <c r="P375" s="1659"/>
    </row>
    <row r="376" spans="1:16">
      <c r="A376" s="1534"/>
      <c r="B376" s="1534"/>
      <c r="C376" s="1534"/>
      <c r="D376" s="1534"/>
      <c r="F376" s="1790"/>
      <c r="G376" s="1790"/>
      <c r="H376" s="1790"/>
      <c r="I376" s="1790"/>
      <c r="J376" s="1790"/>
      <c r="K376" s="1790"/>
      <c r="L376" s="1790"/>
      <c r="M376" s="1790"/>
      <c r="N376" s="1790"/>
      <c r="O376" s="1791"/>
      <c r="P376" s="1790"/>
    </row>
    <row r="377" spans="1:16">
      <c r="A377" s="1534"/>
      <c r="B377" s="1534"/>
      <c r="C377" s="1534"/>
      <c r="D377" s="1534"/>
      <c r="F377" s="1659"/>
      <c r="G377" s="1659"/>
      <c r="H377" s="1659"/>
      <c r="I377" s="1659"/>
      <c r="J377" s="1659"/>
      <c r="K377" s="1659"/>
      <c r="L377" s="1659"/>
      <c r="M377" s="1659"/>
      <c r="N377" s="1659"/>
      <c r="P377" s="1659"/>
    </row>
    <row r="378" spans="1:16">
      <c r="A378" s="1534"/>
      <c r="B378" s="1534"/>
      <c r="C378" s="1534"/>
      <c r="D378" s="1534"/>
      <c r="F378" s="1659"/>
      <c r="G378" s="1659"/>
      <c r="H378" s="1659"/>
      <c r="I378" s="1659"/>
      <c r="J378" s="1659"/>
      <c r="K378" s="1659"/>
      <c r="L378" s="1659"/>
      <c r="M378" s="1659"/>
      <c r="N378" s="1659"/>
      <c r="P378" s="1659"/>
    </row>
    <row r="379" spans="1:16">
      <c r="A379" s="1534"/>
      <c r="B379" s="1534"/>
      <c r="C379" s="1534"/>
      <c r="D379" s="1534"/>
      <c r="F379" s="1790"/>
      <c r="G379" s="1790"/>
      <c r="H379" s="1790"/>
      <c r="I379" s="1790"/>
      <c r="J379" s="1790"/>
      <c r="K379" s="1790"/>
      <c r="L379" s="1790"/>
      <c r="M379" s="1790"/>
      <c r="N379" s="1790"/>
      <c r="O379" s="1791"/>
      <c r="P379" s="1790"/>
    </row>
    <row r="380" spans="1:16">
      <c r="A380" s="1534"/>
      <c r="B380" s="1534"/>
      <c r="C380" s="1534"/>
      <c r="D380" s="1534"/>
      <c r="F380" s="1659"/>
      <c r="G380" s="1659"/>
      <c r="H380" s="1659"/>
      <c r="I380" s="1659"/>
      <c r="J380" s="1659"/>
      <c r="K380" s="1659"/>
      <c r="L380" s="1659"/>
      <c r="M380" s="1659"/>
      <c r="N380" s="1659"/>
      <c r="P380" s="1659"/>
    </row>
    <row r="381" spans="1:16">
      <c r="A381" s="1534"/>
      <c r="B381" s="1534"/>
      <c r="C381" s="1534"/>
      <c r="D381" s="1534"/>
      <c r="F381" s="1659"/>
      <c r="G381" s="1659"/>
      <c r="H381" s="1659"/>
      <c r="I381" s="1659"/>
      <c r="J381" s="1659"/>
      <c r="K381" s="1659"/>
      <c r="L381" s="1659"/>
      <c r="M381" s="1659"/>
      <c r="N381" s="1659"/>
      <c r="P381" s="1659"/>
    </row>
    <row r="382" spans="1:16">
      <c r="A382" s="1534"/>
      <c r="B382" s="1534"/>
      <c r="C382" s="1534"/>
      <c r="D382" s="1534"/>
      <c r="F382" s="1659"/>
      <c r="G382" s="1659"/>
      <c r="H382" s="1659"/>
      <c r="I382" s="1659"/>
      <c r="J382" s="1659"/>
      <c r="K382" s="1659"/>
      <c r="L382" s="1659"/>
      <c r="M382" s="1659"/>
      <c r="N382" s="1659"/>
      <c r="P382" s="1659"/>
    </row>
    <row r="383" spans="1:16">
      <c r="A383" s="1534"/>
      <c r="B383" s="1534"/>
      <c r="C383" s="1534"/>
      <c r="D383" s="1534"/>
      <c r="F383" s="1659"/>
      <c r="G383" s="1659"/>
      <c r="H383" s="1659"/>
      <c r="I383" s="1659"/>
      <c r="J383" s="1659"/>
      <c r="K383" s="1659"/>
      <c r="L383" s="1659"/>
      <c r="M383" s="1659"/>
      <c r="N383" s="1659"/>
      <c r="P383" s="1659"/>
    </row>
    <row r="384" spans="1:16">
      <c r="A384" s="1534"/>
      <c r="B384" s="1534"/>
      <c r="C384" s="1534"/>
      <c r="D384" s="1534"/>
      <c r="F384" s="1659"/>
      <c r="G384" s="1659"/>
      <c r="H384" s="1659"/>
      <c r="I384" s="1659"/>
      <c r="J384" s="1659"/>
      <c r="K384" s="1659"/>
      <c r="L384" s="1659"/>
      <c r="M384" s="1659"/>
      <c r="N384" s="1659"/>
      <c r="P384" s="1659"/>
    </row>
    <row r="385" spans="1:16">
      <c r="A385" s="1534"/>
      <c r="B385" s="1534"/>
      <c r="C385" s="1534"/>
      <c r="D385" s="1534"/>
      <c r="F385" s="1790"/>
      <c r="G385" s="1790"/>
      <c r="H385" s="1790"/>
      <c r="I385" s="1790"/>
      <c r="J385" s="1790"/>
      <c r="K385" s="1790"/>
      <c r="L385" s="1790"/>
      <c r="M385" s="1790"/>
      <c r="N385" s="1790"/>
      <c r="O385" s="1791"/>
      <c r="P385" s="1790"/>
    </row>
    <row r="386" spans="1:16">
      <c r="A386" s="1534"/>
      <c r="B386" s="1534"/>
      <c r="C386" s="1534"/>
      <c r="D386" s="1534"/>
      <c r="F386" s="1659"/>
      <c r="G386" s="1659"/>
      <c r="H386" s="1659"/>
      <c r="I386" s="1659"/>
      <c r="J386" s="1659"/>
      <c r="K386" s="1659"/>
      <c r="L386" s="1659"/>
      <c r="M386" s="1659"/>
      <c r="N386" s="1659"/>
      <c r="P386" s="1659"/>
    </row>
    <row r="387" spans="1:16">
      <c r="A387" s="1534"/>
      <c r="B387" s="1534"/>
      <c r="C387" s="1534"/>
      <c r="D387" s="1534"/>
      <c r="F387" s="1790"/>
      <c r="G387" s="1790"/>
      <c r="H387" s="1790"/>
      <c r="I387" s="1790"/>
      <c r="J387" s="1790"/>
      <c r="K387" s="1790"/>
      <c r="L387" s="1790"/>
      <c r="M387" s="1790"/>
      <c r="N387" s="1790"/>
      <c r="O387" s="1791"/>
      <c r="P387" s="1790"/>
    </row>
    <row r="388" spans="1:16">
      <c r="A388" s="1534"/>
      <c r="B388" s="1534"/>
      <c r="C388" s="1534"/>
      <c r="D388" s="1534"/>
      <c r="F388" s="1659"/>
      <c r="G388" s="1659"/>
      <c r="H388" s="1659"/>
      <c r="I388" s="1659"/>
      <c r="J388" s="1659"/>
      <c r="K388" s="1659"/>
      <c r="L388" s="1659"/>
      <c r="M388" s="1659"/>
      <c r="N388" s="1659"/>
      <c r="P388" s="1659"/>
    </row>
    <row r="389" spans="1:16">
      <c r="A389" s="1534"/>
      <c r="B389" s="1534"/>
      <c r="C389" s="1534"/>
      <c r="D389" s="1534"/>
      <c r="F389" s="1659"/>
      <c r="G389" s="1659"/>
      <c r="H389" s="1659"/>
      <c r="I389" s="1659"/>
      <c r="J389" s="1659"/>
      <c r="K389" s="1659"/>
      <c r="L389" s="1659"/>
      <c r="M389" s="1659"/>
      <c r="N389" s="1659"/>
      <c r="P389" s="1659"/>
    </row>
    <row r="390" spans="1:16">
      <c r="A390" s="1534"/>
      <c r="B390" s="1534"/>
      <c r="C390" s="1534"/>
      <c r="D390" s="1534"/>
      <c r="F390" s="1659"/>
      <c r="G390" s="1659"/>
      <c r="H390" s="1659"/>
      <c r="I390" s="1659"/>
      <c r="J390" s="1659"/>
      <c r="K390" s="1659"/>
      <c r="L390" s="1659"/>
      <c r="M390" s="1659"/>
      <c r="N390" s="1659"/>
      <c r="P390" s="1659"/>
    </row>
    <row r="391" spans="1:16">
      <c r="A391" s="1534"/>
      <c r="B391" s="1534"/>
      <c r="C391" s="1534"/>
      <c r="D391" s="1534"/>
      <c r="F391" s="1659"/>
      <c r="G391" s="1659"/>
      <c r="H391" s="1659"/>
      <c r="I391" s="1659"/>
      <c r="J391" s="1659"/>
      <c r="K391" s="1659"/>
      <c r="L391" s="1659"/>
      <c r="M391" s="1659"/>
      <c r="N391" s="1659"/>
      <c r="P391" s="1659"/>
    </row>
    <row r="392" spans="1:16">
      <c r="A392" s="1534"/>
      <c r="B392" s="1534"/>
      <c r="C392" s="1534"/>
      <c r="D392" s="1534"/>
      <c r="F392" s="1790"/>
      <c r="G392" s="1790"/>
      <c r="H392" s="1790"/>
      <c r="I392" s="1790"/>
      <c r="J392" s="1790"/>
      <c r="K392" s="1790"/>
      <c r="L392" s="1790"/>
      <c r="M392" s="1790"/>
      <c r="N392" s="1790"/>
      <c r="O392" s="1791"/>
      <c r="P392" s="1790"/>
    </row>
    <row r="393" spans="1:16">
      <c r="A393" s="1534"/>
      <c r="B393" s="1534"/>
      <c r="C393" s="1534"/>
      <c r="D393" s="1534"/>
      <c r="F393" s="1659"/>
      <c r="G393" s="1659"/>
      <c r="H393" s="1659"/>
      <c r="I393" s="1659"/>
      <c r="J393" s="1659"/>
      <c r="K393" s="1659"/>
      <c r="L393" s="1659"/>
      <c r="M393" s="1659"/>
      <c r="N393" s="1659"/>
      <c r="P393" s="1659"/>
    </row>
    <row r="394" spans="1:16">
      <c r="A394" s="1534"/>
      <c r="B394" s="1534"/>
      <c r="C394" s="1534"/>
      <c r="D394" s="1534"/>
      <c r="F394" s="1659"/>
      <c r="G394" s="1659"/>
      <c r="H394" s="1659"/>
      <c r="I394" s="1659"/>
      <c r="J394" s="1659"/>
      <c r="K394" s="1659"/>
      <c r="L394" s="1659"/>
      <c r="M394" s="1659"/>
      <c r="N394" s="1659"/>
      <c r="P394" s="1659"/>
    </row>
    <row r="395" spans="1:16">
      <c r="A395" s="1534"/>
      <c r="B395" s="1534"/>
      <c r="C395" s="1534"/>
      <c r="D395" s="1534"/>
      <c r="F395" s="1659"/>
      <c r="G395" s="1659"/>
      <c r="H395" s="1659"/>
      <c r="I395" s="1659"/>
      <c r="J395" s="1659"/>
      <c r="K395" s="1659"/>
      <c r="L395" s="1659"/>
      <c r="M395" s="1659"/>
      <c r="N395" s="1659"/>
      <c r="P395" s="1659"/>
    </row>
    <row r="396" spans="1:16">
      <c r="A396" s="1534"/>
      <c r="B396" s="1534"/>
      <c r="C396" s="1534"/>
      <c r="D396" s="1534"/>
      <c r="F396" s="1790"/>
      <c r="G396" s="1790"/>
      <c r="H396" s="1790"/>
      <c r="I396" s="1790"/>
      <c r="J396" s="1790"/>
      <c r="K396" s="1790"/>
      <c r="L396" s="1790"/>
      <c r="M396" s="1790"/>
      <c r="N396" s="1790"/>
      <c r="O396" s="1791"/>
      <c r="P396" s="1790"/>
    </row>
    <row r="397" spans="1:16">
      <c r="A397" s="1534"/>
      <c r="B397" s="1534"/>
      <c r="C397" s="1534"/>
      <c r="D397" s="1534"/>
      <c r="F397" s="1659"/>
      <c r="G397" s="1659"/>
      <c r="H397" s="1659"/>
      <c r="I397" s="1659"/>
      <c r="J397" s="1659"/>
      <c r="K397" s="1659"/>
      <c r="L397" s="1659"/>
      <c r="M397" s="1659"/>
      <c r="N397" s="1659"/>
      <c r="P397" s="1659"/>
    </row>
    <row r="398" spans="1:16">
      <c r="A398" s="1534"/>
      <c r="B398" s="1534"/>
      <c r="C398" s="1534"/>
      <c r="D398" s="1534"/>
      <c r="F398" s="1659"/>
      <c r="G398" s="1659"/>
      <c r="H398" s="1659"/>
      <c r="I398" s="1659"/>
      <c r="J398" s="1659"/>
      <c r="K398" s="1659"/>
      <c r="L398" s="1659"/>
      <c r="M398" s="1659"/>
      <c r="N398" s="1659"/>
      <c r="P398" s="1659"/>
    </row>
    <row r="399" spans="1:16">
      <c r="A399" s="1534"/>
      <c r="B399" s="1534"/>
      <c r="C399" s="1534"/>
      <c r="D399" s="1534"/>
      <c r="F399" s="1790"/>
      <c r="G399" s="1790"/>
      <c r="H399" s="1790"/>
      <c r="I399" s="1790"/>
      <c r="J399" s="1790"/>
      <c r="K399" s="1790"/>
      <c r="L399" s="1790"/>
      <c r="M399" s="1790"/>
      <c r="N399" s="1790"/>
      <c r="O399" s="1791"/>
      <c r="P399" s="1790"/>
    </row>
    <row r="400" spans="1:16">
      <c r="A400" s="1534"/>
      <c r="B400" s="1534"/>
      <c r="C400" s="1534"/>
      <c r="D400" s="1534"/>
      <c r="F400" s="1659"/>
      <c r="G400" s="1659"/>
      <c r="H400" s="1659"/>
      <c r="I400" s="1659"/>
      <c r="J400" s="1659"/>
      <c r="K400" s="1659"/>
      <c r="L400" s="1659"/>
      <c r="M400" s="1659"/>
      <c r="N400" s="1659"/>
      <c r="P400" s="1659"/>
    </row>
    <row r="401" spans="1:16">
      <c r="A401" s="1534"/>
      <c r="B401" s="1534"/>
      <c r="C401" s="1534"/>
      <c r="D401" s="1534"/>
      <c r="F401" s="1790"/>
      <c r="G401" s="1790"/>
      <c r="H401" s="1790"/>
      <c r="I401" s="1790"/>
      <c r="J401" s="1790"/>
      <c r="K401" s="1790"/>
      <c r="L401" s="1790"/>
      <c r="M401" s="1790"/>
      <c r="N401" s="1790"/>
      <c r="O401" s="1791"/>
      <c r="P401" s="1790"/>
    </row>
    <row r="402" spans="1:16">
      <c r="A402" s="1534"/>
      <c r="B402" s="1534"/>
      <c r="C402" s="1534"/>
      <c r="D402" s="1534"/>
      <c r="F402" s="1659"/>
      <c r="G402" s="1659"/>
      <c r="H402" s="1659"/>
      <c r="I402" s="1659"/>
      <c r="J402" s="1659"/>
      <c r="K402" s="1659"/>
      <c r="L402" s="1659"/>
      <c r="M402" s="1659"/>
      <c r="N402" s="1659"/>
      <c r="P402" s="1659"/>
    </row>
    <row r="403" spans="1:16">
      <c r="A403" s="1534"/>
      <c r="B403" s="1534"/>
      <c r="C403" s="1534"/>
      <c r="D403" s="1534"/>
      <c r="F403" s="1659"/>
      <c r="G403" s="1659"/>
      <c r="H403" s="1659"/>
      <c r="I403" s="1659"/>
      <c r="J403" s="1659"/>
      <c r="K403" s="1659"/>
      <c r="L403" s="1659"/>
      <c r="M403" s="1659"/>
      <c r="N403" s="1659"/>
      <c r="P403" s="1659"/>
    </row>
    <row r="404" spans="1:16">
      <c r="A404" s="1534"/>
      <c r="B404" s="1534"/>
      <c r="C404" s="1534"/>
      <c r="D404" s="1534"/>
      <c r="F404" s="1659"/>
      <c r="G404" s="1659"/>
      <c r="H404" s="1659"/>
      <c r="I404" s="1659"/>
      <c r="J404" s="1659"/>
      <c r="K404" s="1659"/>
      <c r="L404" s="1659"/>
      <c r="M404" s="1659"/>
      <c r="N404" s="1659"/>
      <c r="P404" s="1659"/>
    </row>
    <row r="405" spans="1:16">
      <c r="A405" s="1534"/>
      <c r="B405" s="1534"/>
      <c r="C405" s="1534"/>
      <c r="D405" s="1534"/>
      <c r="F405" s="1659"/>
      <c r="G405" s="1659"/>
      <c r="H405" s="1659"/>
      <c r="I405" s="1659"/>
      <c r="J405" s="1659"/>
      <c r="K405" s="1659"/>
      <c r="L405" s="1659"/>
      <c r="M405" s="1659"/>
      <c r="N405" s="1659"/>
      <c r="P405" s="1659"/>
    </row>
    <row r="406" spans="1:16">
      <c r="A406" s="1534"/>
      <c r="B406" s="1534"/>
      <c r="C406" s="1534"/>
      <c r="D406" s="1534"/>
      <c r="F406" s="1659"/>
      <c r="G406" s="1659"/>
      <c r="H406" s="1659"/>
      <c r="I406" s="1659"/>
      <c r="J406" s="1659"/>
      <c r="K406" s="1659"/>
      <c r="L406" s="1659"/>
      <c r="M406" s="1659"/>
      <c r="N406" s="1659"/>
      <c r="P406" s="1659"/>
    </row>
    <row r="407" spans="1:16">
      <c r="A407" s="1534"/>
      <c r="B407" s="1534"/>
      <c r="C407" s="1534"/>
      <c r="D407" s="1534"/>
      <c r="F407" s="1659"/>
      <c r="G407" s="1659"/>
      <c r="H407" s="1659"/>
      <c r="I407" s="1659"/>
      <c r="J407" s="1659"/>
      <c r="K407" s="1659"/>
      <c r="L407" s="1659"/>
      <c r="M407" s="1659"/>
      <c r="N407" s="1659"/>
      <c r="P407" s="1659"/>
    </row>
    <row r="408" spans="1:16">
      <c r="A408" s="1534"/>
      <c r="B408" s="1534"/>
      <c r="C408" s="1534"/>
      <c r="D408" s="1534"/>
    </row>
    <row r="409" spans="1:16">
      <c r="A409" s="1534"/>
      <c r="B409" s="1534"/>
      <c r="C409" s="1534"/>
      <c r="D409" s="1534"/>
    </row>
  </sheetData>
  <mergeCells count="10">
    <mergeCell ref="A133:F133"/>
    <mergeCell ref="A203:F203"/>
    <mergeCell ref="A204:F204"/>
    <mergeCell ref="A272:F272"/>
    <mergeCell ref="A273:F273"/>
    <mergeCell ref="A1:F1"/>
    <mergeCell ref="A2:F2"/>
    <mergeCell ref="A64:F64"/>
    <mergeCell ref="A65:F65"/>
    <mergeCell ref="A132:F132"/>
  </mergeCells>
  <phoneticPr fontId="2"/>
  <pageMargins left="0.59055118110236227" right="0.59055118110236227" top="0.47244094488188981" bottom="0.39370078740157483" header="0.39370078740157483" footer="0.19685039370078741"/>
  <pageSetup paperSize="9" scale="59" firstPageNumber="64" fitToHeight="0" pageOrder="overThenDown" orientation="portrait" blackAndWhite="1" useFirstPageNumber="1" r:id="rId1"/>
  <headerFooter alignWithMargins="0">
    <oddHeader>&amp;R&amp;12－幼保連携型認定こども園－</oddHeader>
    <oddFooter>&amp;C&amp;16&amp;P</oddFooter>
  </headerFooter>
  <rowBreaks count="5" manualBreakCount="5">
    <brk id="64" max="15" man="1"/>
    <brk id="132" max="15" man="1"/>
    <brk id="203" max="15" man="1"/>
    <brk id="272" max="15" man="1"/>
    <brk id="302" max="1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4895A-BF32-4A01-AECC-F8D2BFA1ED7D}">
  <sheetPr>
    <tabColor rgb="FF00B050"/>
  </sheetPr>
  <dimension ref="A1:AY385"/>
  <sheetViews>
    <sheetView showGridLines="0" view="pageBreakPreview" zoomScale="80" zoomScaleNormal="100" zoomScaleSheetLayoutView="80" zoomScalePageLayoutView="98" workbookViewId="0">
      <pane xSplit="4" ySplit="8" topLeftCell="E255" activePane="bottomRight" state="frozen"/>
      <selection pane="topRight" activeCell="E1" sqref="E1"/>
      <selection pane="bottomLeft" activeCell="A9" sqref="A9"/>
      <selection pane="bottomRight" activeCell="AB372" sqref="AB372:AB373"/>
    </sheetView>
  </sheetViews>
  <sheetFormatPr defaultColWidth="9" defaultRowHeight="13.5"/>
  <cols>
    <col min="1" max="1" width="4.5" style="2038" customWidth="1"/>
    <col min="2" max="2" width="0.75" style="2038" customWidth="1"/>
    <col min="3" max="3" width="14.625" style="1798" customWidth="1"/>
    <col min="4" max="4" width="0.625" style="2039" customWidth="1"/>
    <col min="5" max="6" width="3.125" style="2038" bestFit="1" customWidth="1"/>
    <col min="7" max="7" width="1" style="2038" customWidth="1"/>
    <col min="8" max="8" width="8" style="2038" customWidth="1"/>
    <col min="9" max="9" width="1" style="2038" customWidth="1"/>
    <col min="10" max="10" width="0.75" style="2038" customWidth="1"/>
    <col min="11" max="11" width="23.25" style="1796" customWidth="1"/>
    <col min="12" max="13" width="0.75" style="2039" customWidth="1"/>
    <col min="14" max="14" width="12.125" style="2040" customWidth="1"/>
    <col min="15" max="16" width="0.75" style="2040" customWidth="1"/>
    <col min="17" max="17" width="13.875" style="2040" customWidth="1"/>
    <col min="18" max="18" width="0.75" style="2040" customWidth="1"/>
    <col min="19" max="20" width="6.125" style="1798" customWidth="1"/>
    <col min="21" max="21" width="6.625" style="1798" customWidth="1"/>
    <col min="22" max="22" width="6.125" style="1798" customWidth="1"/>
    <col min="23" max="31" width="7.125" style="1798" customWidth="1"/>
    <col min="32" max="34" width="6.625" style="1798" customWidth="1"/>
    <col min="35" max="45" width="6.375" style="1798" customWidth="1"/>
    <col min="46" max="47" width="4.625" style="2038" customWidth="1"/>
    <col min="48" max="48" width="9" style="2039" hidden="1" customWidth="1"/>
    <col min="49" max="51" width="9" style="2039"/>
    <col min="52" max="16384" width="9" style="189"/>
  </cols>
  <sheetData>
    <row r="1" spans="1:51" s="184" customFormat="1" ht="15.75" customHeight="1">
      <c r="A1" s="1792"/>
      <c r="B1" s="1792"/>
      <c r="C1" s="1793"/>
      <c r="D1" s="1794"/>
      <c r="E1" s="1795"/>
      <c r="F1" s="1795"/>
      <c r="G1" s="1795"/>
      <c r="H1" s="1795"/>
      <c r="I1" s="1795"/>
      <c r="J1" s="1795"/>
      <c r="K1" s="1796"/>
      <c r="L1" s="1794"/>
      <c r="M1" s="1794"/>
      <c r="N1" s="1797"/>
      <c r="O1" s="1797"/>
      <c r="P1" s="1797"/>
      <c r="Q1" s="1797"/>
      <c r="R1" s="1797"/>
      <c r="S1" s="1793"/>
      <c r="T1" s="1793"/>
      <c r="U1" s="1793"/>
      <c r="V1" s="1793"/>
      <c r="W1" s="1793"/>
      <c r="X1" s="1793"/>
      <c r="Y1" s="1793"/>
      <c r="Z1" s="1798"/>
      <c r="AA1" s="1798"/>
      <c r="AB1" s="1798"/>
      <c r="AC1" s="1798"/>
      <c r="AD1" s="1798"/>
      <c r="AE1" s="1798"/>
      <c r="AF1" s="1798"/>
      <c r="AG1" s="1793"/>
      <c r="AH1" s="1793"/>
      <c r="AI1" s="1799"/>
      <c r="AJ1" s="1793"/>
      <c r="AK1" s="1793"/>
      <c r="AL1" s="1793"/>
      <c r="AM1" s="1793"/>
      <c r="AN1" s="1793"/>
      <c r="AO1" s="1793"/>
      <c r="AP1" s="1793"/>
      <c r="AQ1" s="1793"/>
      <c r="AR1" s="1793"/>
      <c r="AS1" s="1800"/>
      <c r="AT1" s="1794"/>
      <c r="AU1" s="1794"/>
      <c r="AV1" s="1794"/>
      <c r="AW1" s="1794"/>
      <c r="AX1" s="1794"/>
      <c r="AY1" s="1794"/>
    </row>
    <row r="2" spans="1:51" s="185" customFormat="1" ht="18" thickBot="1">
      <c r="A2" s="1801" t="s">
        <v>4013</v>
      </c>
      <c r="B2" s="1802"/>
      <c r="C2" s="1796"/>
      <c r="D2" s="1803"/>
      <c r="E2" s="1804"/>
      <c r="F2" s="1804"/>
      <c r="G2" s="1804"/>
      <c r="H2" s="1804"/>
      <c r="I2" s="1804"/>
      <c r="J2" s="1804"/>
      <c r="K2" s="1805"/>
      <c r="L2" s="1803"/>
      <c r="M2" s="1803"/>
      <c r="N2" s="1806"/>
      <c r="O2" s="1806"/>
      <c r="P2" s="1806"/>
      <c r="Q2" s="1806"/>
      <c r="R2" s="1806"/>
      <c r="S2" s="1807"/>
      <c r="T2" s="1807"/>
      <c r="U2" s="1807"/>
      <c r="V2" s="1807"/>
      <c r="W2" s="1807"/>
      <c r="X2" s="1807"/>
      <c r="Y2" s="1807"/>
      <c r="Z2" s="1807"/>
      <c r="AA2" s="1807"/>
      <c r="AB2" s="1807"/>
      <c r="AC2" s="1807"/>
      <c r="AD2" s="1807"/>
      <c r="AE2" s="1807"/>
      <c r="AF2" s="1807"/>
      <c r="AG2" s="1807"/>
      <c r="AH2" s="1807"/>
      <c r="AI2" s="1807"/>
      <c r="AJ2" s="1807"/>
      <c r="AK2" s="1807"/>
      <c r="AL2" s="1807"/>
      <c r="AM2" s="1807"/>
      <c r="AN2" s="1807"/>
      <c r="AO2" s="1807"/>
      <c r="AP2" s="1807"/>
      <c r="AQ2" s="1807"/>
      <c r="AR2" s="1807"/>
      <c r="AS2" s="1807"/>
      <c r="AT2" s="1808"/>
      <c r="AU2" s="1808"/>
      <c r="AV2" s="1803"/>
      <c r="AW2" s="1803"/>
      <c r="AX2" s="1803"/>
      <c r="AY2" s="1803"/>
    </row>
    <row r="3" spans="1:51" s="186" customFormat="1" ht="4.5" customHeight="1">
      <c r="A3" s="1809"/>
      <c r="B3" s="1810"/>
      <c r="C3" s="1811"/>
      <c r="D3" s="1812"/>
      <c r="E3" s="1813"/>
      <c r="F3" s="1814"/>
      <c r="G3" s="1814"/>
      <c r="H3" s="1815"/>
      <c r="I3" s="1816"/>
      <c r="J3" s="1814"/>
      <c r="K3" s="1811"/>
      <c r="L3" s="1812"/>
      <c r="M3" s="1817"/>
      <c r="N3" s="1818"/>
      <c r="O3" s="1819"/>
      <c r="P3" s="1820"/>
      <c r="Q3" s="1821"/>
      <c r="R3" s="1819"/>
      <c r="S3" s="4533" t="s">
        <v>2911</v>
      </c>
      <c r="T3" s="4534"/>
      <c r="U3" s="4534"/>
      <c r="V3" s="4534"/>
      <c r="W3" s="4536" t="s">
        <v>979</v>
      </c>
      <c r="X3" s="4534"/>
      <c r="Y3" s="4534"/>
      <c r="Z3" s="4534"/>
      <c r="AA3" s="4534"/>
      <c r="AB3" s="4534"/>
      <c r="AC3" s="4534"/>
      <c r="AD3" s="4534"/>
      <c r="AE3" s="4537"/>
      <c r="AF3" s="4540" t="s">
        <v>5997</v>
      </c>
      <c r="AG3" s="4544" t="s">
        <v>2915</v>
      </c>
      <c r="AH3" s="4545"/>
      <c r="AI3" s="4545"/>
      <c r="AJ3" s="4545"/>
      <c r="AK3" s="4545"/>
      <c r="AL3" s="4545"/>
      <c r="AM3" s="4545"/>
      <c r="AN3" s="4545"/>
      <c r="AO3" s="4545"/>
      <c r="AP3" s="4545"/>
      <c r="AQ3" s="4545"/>
      <c r="AR3" s="4545"/>
      <c r="AS3" s="4546"/>
      <c r="AT3" s="1822"/>
      <c r="AU3" s="1823"/>
      <c r="AV3" s="1824"/>
      <c r="AW3" s="1824"/>
      <c r="AX3" s="1824"/>
      <c r="AY3" s="1824"/>
    </row>
    <row r="4" spans="1:51" s="186" customFormat="1" ht="21" customHeight="1">
      <c r="A4" s="4562" t="s">
        <v>1521</v>
      </c>
      <c r="B4" s="1825"/>
      <c r="C4" s="4563" t="s">
        <v>1210</v>
      </c>
      <c r="D4" s="1826"/>
      <c r="E4" s="4564" t="s">
        <v>1309</v>
      </c>
      <c r="F4" s="4564" t="s">
        <v>344</v>
      </c>
      <c r="G4" s="1825"/>
      <c r="H4" s="4565" t="s">
        <v>832</v>
      </c>
      <c r="I4" s="1827"/>
      <c r="J4" s="1828"/>
      <c r="K4" s="4566" t="s">
        <v>1841</v>
      </c>
      <c r="L4" s="1829"/>
      <c r="M4" s="1830"/>
      <c r="N4" s="4569" t="s">
        <v>1673</v>
      </c>
      <c r="O4" s="1829"/>
      <c r="P4" s="1830"/>
      <c r="Q4" s="4570" t="s">
        <v>1574</v>
      </c>
      <c r="R4" s="1829"/>
      <c r="S4" s="4535"/>
      <c r="T4" s="4535"/>
      <c r="U4" s="4535"/>
      <c r="V4" s="4535"/>
      <c r="W4" s="4538"/>
      <c r="X4" s="4535"/>
      <c r="Y4" s="4535"/>
      <c r="Z4" s="4535"/>
      <c r="AA4" s="4535"/>
      <c r="AB4" s="4535"/>
      <c r="AC4" s="4535"/>
      <c r="AD4" s="4535"/>
      <c r="AE4" s="4539"/>
      <c r="AF4" s="4541"/>
      <c r="AG4" s="4547"/>
      <c r="AH4" s="4548"/>
      <c r="AI4" s="4548"/>
      <c r="AJ4" s="4548"/>
      <c r="AK4" s="4548"/>
      <c r="AL4" s="4548"/>
      <c r="AM4" s="4548"/>
      <c r="AN4" s="4548"/>
      <c r="AO4" s="4548"/>
      <c r="AP4" s="4548"/>
      <c r="AQ4" s="4548"/>
      <c r="AR4" s="4548"/>
      <c r="AS4" s="4549"/>
      <c r="AT4" s="4516" t="s">
        <v>1521</v>
      </c>
      <c r="AU4" s="1831"/>
      <c r="AV4" s="1824"/>
      <c r="AW4" s="1824"/>
      <c r="AX4" s="1824"/>
      <c r="AY4" s="1824"/>
    </row>
    <row r="5" spans="1:51" s="186" customFormat="1" ht="4.5" customHeight="1">
      <c r="A5" s="4562"/>
      <c r="B5" s="1825"/>
      <c r="C5" s="4563"/>
      <c r="D5" s="1826"/>
      <c r="E5" s="4564"/>
      <c r="F5" s="4564"/>
      <c r="G5" s="1825"/>
      <c r="H5" s="4565"/>
      <c r="I5" s="1832"/>
      <c r="J5" s="1833"/>
      <c r="K5" s="4566"/>
      <c r="L5" s="1829"/>
      <c r="M5" s="1830"/>
      <c r="N5" s="4569"/>
      <c r="O5" s="1829"/>
      <c r="P5" s="1830"/>
      <c r="Q5" s="4570"/>
      <c r="R5" s="1829"/>
      <c r="S5" s="1834"/>
      <c r="T5" s="1835"/>
      <c r="U5" s="1836"/>
      <c r="V5" s="1837"/>
      <c r="W5" s="4517" t="s">
        <v>1630</v>
      </c>
      <c r="X5" s="4518"/>
      <c r="Y5" s="4519"/>
      <c r="Z5" s="1838"/>
      <c r="AA5" s="1839"/>
      <c r="AB5" s="1839"/>
      <c r="AC5" s="1839"/>
      <c r="AD5" s="1839"/>
      <c r="AE5" s="1840"/>
      <c r="AF5" s="4542"/>
      <c r="AG5" s="4517" t="s">
        <v>1630</v>
      </c>
      <c r="AH5" s="4519"/>
      <c r="AI5" s="1838"/>
      <c r="AJ5" s="1839"/>
      <c r="AK5" s="1839"/>
      <c r="AL5" s="1839"/>
      <c r="AM5" s="1839"/>
      <c r="AN5" s="1839"/>
      <c r="AO5" s="1839"/>
      <c r="AP5" s="1839"/>
      <c r="AQ5" s="1839"/>
      <c r="AR5" s="1839"/>
      <c r="AS5" s="1840"/>
      <c r="AT5" s="4516"/>
      <c r="AU5" s="1831"/>
      <c r="AV5" s="1824"/>
      <c r="AW5" s="1824"/>
      <c r="AX5" s="1824"/>
      <c r="AY5" s="1824"/>
    </row>
    <row r="6" spans="1:51" s="186" customFormat="1" ht="39.75" customHeight="1">
      <c r="A6" s="4562"/>
      <c r="B6" s="1825"/>
      <c r="C6" s="4563"/>
      <c r="D6" s="1826"/>
      <c r="E6" s="4564"/>
      <c r="F6" s="4564"/>
      <c r="G6" s="1825"/>
      <c r="H6" s="4565"/>
      <c r="I6" s="1832"/>
      <c r="J6" s="1833"/>
      <c r="K6" s="4567"/>
      <c r="L6" s="1829"/>
      <c r="M6" s="1830"/>
      <c r="N6" s="4569"/>
      <c r="O6" s="1829"/>
      <c r="P6" s="1830"/>
      <c r="Q6" s="4570"/>
      <c r="R6" s="1829"/>
      <c r="S6" s="4576" t="s">
        <v>1239</v>
      </c>
      <c r="T6" s="4525" t="s">
        <v>2621</v>
      </c>
      <c r="U6" s="4527" t="s">
        <v>3079</v>
      </c>
      <c r="V6" s="4529" t="s">
        <v>2677</v>
      </c>
      <c r="W6" s="4520"/>
      <c r="X6" s="4521"/>
      <c r="Y6" s="4522"/>
      <c r="Z6" s="4531" t="s">
        <v>1844</v>
      </c>
      <c r="AA6" s="4571" t="s">
        <v>1847</v>
      </c>
      <c r="AB6" s="4571" t="s">
        <v>1852</v>
      </c>
      <c r="AC6" s="4571" t="s">
        <v>1602</v>
      </c>
      <c r="AD6" s="4571" t="s">
        <v>1854</v>
      </c>
      <c r="AE6" s="4573" t="s">
        <v>1859</v>
      </c>
      <c r="AF6" s="4542"/>
      <c r="AG6" s="4520"/>
      <c r="AH6" s="4522"/>
      <c r="AI6" s="4525" t="s">
        <v>475</v>
      </c>
      <c r="AJ6" s="4527" t="s">
        <v>1202</v>
      </c>
      <c r="AK6" s="4527" t="s">
        <v>221</v>
      </c>
      <c r="AL6" s="4527" t="s">
        <v>882</v>
      </c>
      <c r="AM6" s="4527" t="s">
        <v>1198</v>
      </c>
      <c r="AN6" s="4527" t="s">
        <v>2939</v>
      </c>
      <c r="AO6" s="4527" t="s">
        <v>2640</v>
      </c>
      <c r="AP6" s="4528" t="s">
        <v>1197</v>
      </c>
      <c r="AQ6" s="4528" t="s">
        <v>2940</v>
      </c>
      <c r="AR6" s="4528" t="s">
        <v>1732</v>
      </c>
      <c r="AS6" s="4529" t="s">
        <v>2941</v>
      </c>
      <c r="AT6" s="4516"/>
      <c r="AU6" s="1831"/>
      <c r="AV6" s="1824"/>
      <c r="AW6" s="1824"/>
      <c r="AX6" s="1824"/>
      <c r="AY6" s="1824"/>
    </row>
    <row r="7" spans="1:51" s="186" customFormat="1" ht="39.75" customHeight="1">
      <c r="A7" s="4562"/>
      <c r="B7" s="1825"/>
      <c r="C7" s="4563"/>
      <c r="D7" s="1826"/>
      <c r="E7" s="4564"/>
      <c r="F7" s="4564"/>
      <c r="G7" s="1825"/>
      <c r="H7" s="4565"/>
      <c r="I7" s="1832"/>
      <c r="J7" s="1833"/>
      <c r="K7" s="4568"/>
      <c r="L7" s="1829"/>
      <c r="M7" s="1830"/>
      <c r="N7" s="4569"/>
      <c r="O7" s="1829"/>
      <c r="P7" s="1830"/>
      <c r="Q7" s="4570"/>
      <c r="R7" s="1829"/>
      <c r="S7" s="4577"/>
      <c r="T7" s="4526"/>
      <c r="U7" s="4528"/>
      <c r="V7" s="4530"/>
      <c r="W7" s="4551" t="s">
        <v>1239</v>
      </c>
      <c r="X7" s="4553" t="s">
        <v>2918</v>
      </c>
      <c r="Y7" s="4555" t="s">
        <v>2920</v>
      </c>
      <c r="Z7" s="4532"/>
      <c r="AA7" s="4572"/>
      <c r="AB7" s="4572"/>
      <c r="AC7" s="4572"/>
      <c r="AD7" s="4572"/>
      <c r="AE7" s="4574"/>
      <c r="AF7" s="4542"/>
      <c r="AG7" s="4557" t="s">
        <v>2918</v>
      </c>
      <c r="AH7" s="4560" t="s">
        <v>2920</v>
      </c>
      <c r="AI7" s="4575"/>
      <c r="AJ7" s="4559"/>
      <c r="AK7" s="4559"/>
      <c r="AL7" s="4559"/>
      <c r="AM7" s="4559"/>
      <c r="AN7" s="4559"/>
      <c r="AO7" s="4559"/>
      <c r="AP7" s="4528"/>
      <c r="AQ7" s="4528"/>
      <c r="AR7" s="4528"/>
      <c r="AS7" s="4550"/>
      <c r="AT7" s="4516"/>
      <c r="AU7" s="1831"/>
      <c r="AV7" s="1824"/>
      <c r="AW7" s="1824"/>
      <c r="AX7" s="1824"/>
      <c r="AY7" s="1824"/>
    </row>
    <row r="8" spans="1:51" s="186" customFormat="1" ht="4.5" customHeight="1">
      <c r="A8" s="1841"/>
      <c r="B8" s="1842"/>
      <c r="C8" s="1843"/>
      <c r="D8" s="1844"/>
      <c r="E8" s="1845"/>
      <c r="F8" s="1846"/>
      <c r="G8" s="1842"/>
      <c r="H8" s="1846"/>
      <c r="I8" s="1847"/>
      <c r="J8" s="1842"/>
      <c r="K8" s="1843"/>
      <c r="L8" s="1844"/>
      <c r="M8" s="1848"/>
      <c r="N8" s="1849"/>
      <c r="O8" s="1844"/>
      <c r="P8" s="1848"/>
      <c r="Q8" s="1850"/>
      <c r="R8" s="1844"/>
      <c r="S8" s="1851"/>
      <c r="T8" s="1852"/>
      <c r="U8" s="1853"/>
      <c r="V8" s="1854"/>
      <c r="W8" s="4552"/>
      <c r="X8" s="4554"/>
      <c r="Y8" s="4556"/>
      <c r="Z8" s="1852"/>
      <c r="AA8" s="1853"/>
      <c r="AB8" s="1853"/>
      <c r="AC8" s="1853"/>
      <c r="AD8" s="1853"/>
      <c r="AE8" s="1855"/>
      <c r="AF8" s="4543"/>
      <c r="AG8" s="4558"/>
      <c r="AH8" s="4561"/>
      <c r="AI8" s="1852"/>
      <c r="AJ8" s="1853"/>
      <c r="AK8" s="1853"/>
      <c r="AL8" s="1853"/>
      <c r="AM8" s="1853"/>
      <c r="AN8" s="1853"/>
      <c r="AO8" s="1853"/>
      <c r="AP8" s="1853"/>
      <c r="AQ8" s="1853"/>
      <c r="AR8" s="1853"/>
      <c r="AS8" s="1855"/>
      <c r="AT8" s="1856"/>
      <c r="AU8" s="1857"/>
      <c r="AV8" s="1824"/>
      <c r="AW8" s="1824"/>
      <c r="AX8" s="1824"/>
      <c r="AY8" s="1824"/>
    </row>
    <row r="9" spans="1:51" s="187" customFormat="1" ht="20.45" customHeight="1">
      <c r="A9" s="1858"/>
      <c r="B9" s="1859"/>
      <c r="C9" s="1860" t="s">
        <v>5998</v>
      </c>
      <c r="D9" s="1861"/>
      <c r="E9" s="1862"/>
      <c r="F9" s="1863"/>
      <c r="G9" s="1859"/>
      <c r="H9" s="1863"/>
      <c r="I9" s="1864"/>
      <c r="J9" s="1859"/>
      <c r="K9" s="1865"/>
      <c r="L9" s="1861"/>
      <c r="M9" s="1866"/>
      <c r="N9" s="1863"/>
      <c r="O9" s="1864"/>
      <c r="P9" s="1859"/>
      <c r="Q9" s="1867"/>
      <c r="R9" s="1868"/>
      <c r="S9" s="1869">
        <f>S10</f>
        <v>2816</v>
      </c>
      <c r="T9" s="1870">
        <f>T10</f>
        <v>2022</v>
      </c>
      <c r="U9" s="1871">
        <f>U10</f>
        <v>107</v>
      </c>
      <c r="V9" s="1872">
        <f>V10</f>
        <v>687</v>
      </c>
      <c r="W9" s="1869">
        <f>X9+Y9</f>
        <v>51035</v>
      </c>
      <c r="X9" s="1873">
        <f t="shared" ref="X9:AS9" si="0">X10</f>
        <v>26029</v>
      </c>
      <c r="Y9" s="1872">
        <f t="shared" si="0"/>
        <v>25006</v>
      </c>
      <c r="Z9" s="1870">
        <f t="shared" si="0"/>
        <v>7887</v>
      </c>
      <c r="AA9" s="1871">
        <f t="shared" si="0"/>
        <v>8366</v>
      </c>
      <c r="AB9" s="1871">
        <f t="shared" si="0"/>
        <v>8579</v>
      </c>
      <c r="AC9" s="1871">
        <f t="shared" si="0"/>
        <v>8605</v>
      </c>
      <c r="AD9" s="1871">
        <f t="shared" si="0"/>
        <v>8775</v>
      </c>
      <c r="AE9" s="1872">
        <f t="shared" si="0"/>
        <v>8823</v>
      </c>
      <c r="AF9" s="1874">
        <f t="shared" si="0"/>
        <v>3006</v>
      </c>
      <c r="AG9" s="1870">
        <f t="shared" si="0"/>
        <v>1442</v>
      </c>
      <c r="AH9" s="1875">
        <f t="shared" si="0"/>
        <v>2838</v>
      </c>
      <c r="AI9" s="1870">
        <f t="shared" si="0"/>
        <v>249</v>
      </c>
      <c r="AJ9" s="1871">
        <f t="shared" si="0"/>
        <v>0</v>
      </c>
      <c r="AK9" s="1871">
        <f t="shared" si="0"/>
        <v>256</v>
      </c>
      <c r="AL9" s="1871">
        <f t="shared" si="0"/>
        <v>1</v>
      </c>
      <c r="AM9" s="1871">
        <f t="shared" si="0"/>
        <v>0</v>
      </c>
      <c r="AN9" s="1871">
        <f t="shared" si="0"/>
        <v>3032</v>
      </c>
      <c r="AO9" s="1871">
        <f t="shared" si="0"/>
        <v>0</v>
      </c>
      <c r="AP9" s="1871">
        <f t="shared" si="0"/>
        <v>232</v>
      </c>
      <c r="AQ9" s="1871">
        <f t="shared" si="0"/>
        <v>39</v>
      </c>
      <c r="AR9" s="1871">
        <f t="shared" si="0"/>
        <v>29</v>
      </c>
      <c r="AS9" s="1872">
        <f t="shared" si="0"/>
        <v>442</v>
      </c>
      <c r="AT9" s="1876"/>
      <c r="AU9" s="1877"/>
      <c r="AV9" s="1878"/>
      <c r="AW9" s="1878"/>
      <c r="AX9" s="1878"/>
      <c r="AY9" s="1878"/>
    </row>
    <row r="10" spans="1:51" s="188" customFormat="1" ht="20.45" customHeight="1">
      <c r="A10" s="1879"/>
      <c r="B10" s="1880"/>
      <c r="C10" s="1881" t="s">
        <v>5999</v>
      </c>
      <c r="D10" s="1882"/>
      <c r="E10" s="1883"/>
      <c r="F10" s="1884"/>
      <c r="G10" s="1880"/>
      <c r="H10" s="1884"/>
      <c r="I10" s="1885"/>
      <c r="J10" s="1880"/>
      <c r="K10" s="1886"/>
      <c r="L10" s="1882"/>
      <c r="M10" s="1887"/>
      <c r="N10" s="1884"/>
      <c r="O10" s="1885"/>
      <c r="P10" s="1880"/>
      <c r="Q10" s="1888"/>
      <c r="R10" s="1889"/>
      <c r="S10" s="1890">
        <f>S11+S13+S14</f>
        <v>2816</v>
      </c>
      <c r="T10" s="1891">
        <f>T11+T13+T14</f>
        <v>2022</v>
      </c>
      <c r="U10" s="1892">
        <f>U11+U13+U14</f>
        <v>107</v>
      </c>
      <c r="V10" s="1893">
        <f>V11+V13+V14</f>
        <v>687</v>
      </c>
      <c r="W10" s="1890">
        <f>X10+Y10</f>
        <v>51035</v>
      </c>
      <c r="X10" s="1894">
        <f t="shared" ref="X10:AS10" si="1">X11+X13+X14</f>
        <v>26029</v>
      </c>
      <c r="Y10" s="1893">
        <f t="shared" si="1"/>
        <v>25006</v>
      </c>
      <c r="Z10" s="1891">
        <f t="shared" si="1"/>
        <v>7887</v>
      </c>
      <c r="AA10" s="1892">
        <f t="shared" si="1"/>
        <v>8366</v>
      </c>
      <c r="AB10" s="1892">
        <f t="shared" si="1"/>
        <v>8579</v>
      </c>
      <c r="AC10" s="1892">
        <f t="shared" si="1"/>
        <v>8605</v>
      </c>
      <c r="AD10" s="1892">
        <f t="shared" si="1"/>
        <v>8775</v>
      </c>
      <c r="AE10" s="1893">
        <f t="shared" si="1"/>
        <v>8823</v>
      </c>
      <c r="AF10" s="1895">
        <f t="shared" si="1"/>
        <v>3006</v>
      </c>
      <c r="AG10" s="1891">
        <f t="shared" si="1"/>
        <v>1442</v>
      </c>
      <c r="AH10" s="1896">
        <f t="shared" si="1"/>
        <v>2838</v>
      </c>
      <c r="AI10" s="1891">
        <f t="shared" si="1"/>
        <v>249</v>
      </c>
      <c r="AJ10" s="1892">
        <f t="shared" si="1"/>
        <v>0</v>
      </c>
      <c r="AK10" s="1892">
        <f t="shared" si="1"/>
        <v>256</v>
      </c>
      <c r="AL10" s="1892">
        <f t="shared" si="1"/>
        <v>1</v>
      </c>
      <c r="AM10" s="1892">
        <f t="shared" si="1"/>
        <v>0</v>
      </c>
      <c r="AN10" s="1892">
        <f t="shared" si="1"/>
        <v>3032</v>
      </c>
      <c r="AO10" s="1892">
        <f t="shared" si="1"/>
        <v>0</v>
      </c>
      <c r="AP10" s="1892">
        <f t="shared" si="1"/>
        <v>232</v>
      </c>
      <c r="AQ10" s="1892">
        <f t="shared" si="1"/>
        <v>39</v>
      </c>
      <c r="AR10" s="1892">
        <f t="shared" si="1"/>
        <v>29</v>
      </c>
      <c r="AS10" s="1893">
        <f t="shared" si="1"/>
        <v>442</v>
      </c>
      <c r="AT10" s="1897"/>
      <c r="AU10" s="1898"/>
      <c r="AV10" s="1899"/>
      <c r="AW10" s="1899"/>
      <c r="AX10" s="1899"/>
      <c r="AY10" s="1899"/>
    </row>
    <row r="11" spans="1:51" s="187" customFormat="1" ht="20.45" customHeight="1">
      <c r="A11" s="1858"/>
      <c r="B11" s="1859"/>
      <c r="C11" s="1860" t="s">
        <v>2430</v>
      </c>
      <c r="D11" s="1861"/>
      <c r="E11" s="1862"/>
      <c r="F11" s="1863"/>
      <c r="G11" s="1859"/>
      <c r="H11" s="1863"/>
      <c r="I11" s="1864"/>
      <c r="J11" s="1859"/>
      <c r="K11" s="1865"/>
      <c r="L11" s="1861"/>
      <c r="M11" s="1866"/>
      <c r="N11" s="1863"/>
      <c r="O11" s="1864"/>
      <c r="P11" s="1859"/>
      <c r="Q11" s="1867"/>
      <c r="R11" s="1868"/>
      <c r="S11" s="1900">
        <f>S12</f>
        <v>17</v>
      </c>
      <c r="T11" s="1901">
        <v>14</v>
      </c>
      <c r="U11" s="1902">
        <v>3</v>
      </c>
      <c r="V11" s="1903">
        <v>0</v>
      </c>
      <c r="W11" s="1900">
        <f>X11+Y11</f>
        <v>461</v>
      </c>
      <c r="X11" s="1904">
        <f t="shared" ref="X11:AS11" si="2">X12</f>
        <v>225</v>
      </c>
      <c r="Y11" s="1903">
        <f t="shared" si="2"/>
        <v>236</v>
      </c>
      <c r="Z11" s="1901">
        <f t="shared" si="2"/>
        <v>72</v>
      </c>
      <c r="AA11" s="1902">
        <f t="shared" si="2"/>
        <v>72</v>
      </c>
      <c r="AB11" s="1902">
        <f t="shared" si="2"/>
        <v>70</v>
      </c>
      <c r="AC11" s="1902">
        <f t="shared" si="2"/>
        <v>68</v>
      </c>
      <c r="AD11" s="1902">
        <f t="shared" si="2"/>
        <v>83</v>
      </c>
      <c r="AE11" s="1903">
        <f t="shared" si="2"/>
        <v>96</v>
      </c>
      <c r="AF11" s="1874">
        <f t="shared" si="2"/>
        <v>0</v>
      </c>
      <c r="AG11" s="1901">
        <f t="shared" si="2"/>
        <v>11</v>
      </c>
      <c r="AH11" s="1905">
        <f t="shared" si="2"/>
        <v>17</v>
      </c>
      <c r="AI11" s="1901">
        <f t="shared" si="2"/>
        <v>0</v>
      </c>
      <c r="AJ11" s="1902">
        <f t="shared" si="2"/>
        <v>0</v>
      </c>
      <c r="AK11" s="1902">
        <f t="shared" si="2"/>
        <v>1</v>
      </c>
      <c r="AL11" s="1902">
        <f t="shared" si="2"/>
        <v>1</v>
      </c>
      <c r="AM11" s="1902">
        <f t="shared" si="2"/>
        <v>0</v>
      </c>
      <c r="AN11" s="1902">
        <f t="shared" si="2"/>
        <v>24</v>
      </c>
      <c r="AO11" s="1902">
        <f t="shared" si="2"/>
        <v>0</v>
      </c>
      <c r="AP11" s="1902">
        <f t="shared" si="2"/>
        <v>1</v>
      </c>
      <c r="AQ11" s="1902">
        <f t="shared" si="2"/>
        <v>0</v>
      </c>
      <c r="AR11" s="1902">
        <f t="shared" si="2"/>
        <v>1</v>
      </c>
      <c r="AS11" s="1903">
        <f t="shared" si="2"/>
        <v>0</v>
      </c>
      <c r="AT11" s="1876"/>
      <c r="AU11" s="1877"/>
      <c r="AV11" s="1878"/>
      <c r="AW11" s="1878"/>
      <c r="AX11" s="1878"/>
      <c r="AY11" s="1878"/>
    </row>
    <row r="12" spans="1:51" s="188" customFormat="1" ht="22.5">
      <c r="A12" s="1906" t="s">
        <v>2096</v>
      </c>
      <c r="B12" s="1907"/>
      <c r="C12" s="1908" t="s">
        <v>4008</v>
      </c>
      <c r="D12" s="1909"/>
      <c r="E12" s="1910"/>
      <c r="F12" s="1911"/>
      <c r="G12" s="1907"/>
      <c r="H12" s="1899" t="s">
        <v>2693</v>
      </c>
      <c r="I12" s="1912"/>
      <c r="J12" s="1907"/>
      <c r="K12" s="1913" t="s">
        <v>2694</v>
      </c>
      <c r="L12" s="1909"/>
      <c r="M12" s="1914"/>
      <c r="N12" s="1911" t="s">
        <v>2097</v>
      </c>
      <c r="O12" s="1912"/>
      <c r="P12" s="1907"/>
      <c r="Q12" s="1915" t="s">
        <v>5707</v>
      </c>
      <c r="R12" s="1899"/>
      <c r="S12" s="1916">
        <f>SUM(T12:V12)</f>
        <v>17</v>
      </c>
      <c r="T12" s="1917">
        <v>14</v>
      </c>
      <c r="U12" s="1918">
        <v>3</v>
      </c>
      <c r="V12" s="1919">
        <v>0</v>
      </c>
      <c r="W12" s="1916">
        <f>SUM(X12:Y12)</f>
        <v>461</v>
      </c>
      <c r="X12" s="1920">
        <v>225</v>
      </c>
      <c r="Y12" s="1919">
        <v>236</v>
      </c>
      <c r="Z12" s="1917">
        <v>72</v>
      </c>
      <c r="AA12" s="1918">
        <v>72</v>
      </c>
      <c r="AB12" s="1918">
        <v>70</v>
      </c>
      <c r="AC12" s="1918">
        <v>68</v>
      </c>
      <c r="AD12" s="1918">
        <v>83</v>
      </c>
      <c r="AE12" s="1919">
        <v>96</v>
      </c>
      <c r="AF12" s="1921">
        <v>0</v>
      </c>
      <c r="AG12" s="1917">
        <v>11</v>
      </c>
      <c r="AH12" s="1922">
        <v>17</v>
      </c>
      <c r="AI12" s="1917">
        <v>0</v>
      </c>
      <c r="AJ12" s="1918">
        <v>0</v>
      </c>
      <c r="AK12" s="1918">
        <v>1</v>
      </c>
      <c r="AL12" s="1918">
        <v>1</v>
      </c>
      <c r="AM12" s="1918">
        <v>0</v>
      </c>
      <c r="AN12" s="1918">
        <v>24</v>
      </c>
      <c r="AO12" s="1918">
        <v>0</v>
      </c>
      <c r="AP12" s="1918">
        <v>1</v>
      </c>
      <c r="AQ12" s="1918">
        <v>0</v>
      </c>
      <c r="AR12" s="1918">
        <v>1</v>
      </c>
      <c r="AS12" s="1919">
        <v>0</v>
      </c>
      <c r="AT12" s="1923" t="str">
        <f>A12</f>
        <v>0001</v>
      </c>
      <c r="AU12" s="1898"/>
      <c r="AV12" s="1899">
        <v>3</v>
      </c>
      <c r="AW12" s="1899"/>
      <c r="AX12" s="1899"/>
      <c r="AY12" s="1899"/>
    </row>
    <row r="13" spans="1:51" s="187" customFormat="1" ht="20.45" customHeight="1">
      <c r="A13" s="1924"/>
      <c r="B13" s="1925"/>
      <c r="C13" s="1926" t="s">
        <v>615</v>
      </c>
      <c r="D13" s="1927"/>
      <c r="E13" s="1928"/>
      <c r="F13" s="1929"/>
      <c r="G13" s="1925"/>
      <c r="H13" s="1929"/>
      <c r="I13" s="1930"/>
      <c r="J13" s="1925"/>
      <c r="K13" s="1931"/>
      <c r="L13" s="1927"/>
      <c r="M13" s="1932"/>
      <c r="N13" s="1929"/>
      <c r="O13" s="1930"/>
      <c r="P13" s="1925"/>
      <c r="Q13" s="1933"/>
      <c r="R13" s="1934"/>
      <c r="S13" s="1869"/>
      <c r="T13" s="1870"/>
      <c r="U13" s="1871"/>
      <c r="V13" s="1872"/>
      <c r="W13" s="1935"/>
      <c r="X13" s="1936"/>
      <c r="Y13" s="1937"/>
      <c r="Z13" s="1870"/>
      <c r="AA13" s="1871"/>
      <c r="AB13" s="1871"/>
      <c r="AC13" s="1871"/>
      <c r="AD13" s="1871"/>
      <c r="AE13" s="1872"/>
      <c r="AF13" s="1938"/>
      <c r="AG13" s="1870"/>
      <c r="AH13" s="1875"/>
      <c r="AI13" s="1870"/>
      <c r="AJ13" s="1871"/>
      <c r="AK13" s="1871"/>
      <c r="AL13" s="1871"/>
      <c r="AM13" s="1871"/>
      <c r="AN13" s="1871"/>
      <c r="AO13" s="1871"/>
      <c r="AP13" s="1871"/>
      <c r="AQ13" s="1871"/>
      <c r="AR13" s="1871"/>
      <c r="AS13" s="1872"/>
      <c r="AT13" s="1939"/>
      <c r="AU13" s="1877"/>
      <c r="AV13" s="1878"/>
      <c r="AW13" s="1878"/>
      <c r="AX13" s="1878"/>
      <c r="AY13" s="1878"/>
    </row>
    <row r="14" spans="1:51" s="187" customFormat="1" ht="20.45" customHeight="1">
      <c r="A14" s="1858"/>
      <c r="B14" s="1859"/>
      <c r="C14" s="1860" t="s">
        <v>6000</v>
      </c>
      <c r="D14" s="1861"/>
      <c r="E14" s="1862"/>
      <c r="F14" s="1863"/>
      <c r="G14" s="1859"/>
      <c r="H14" s="1863"/>
      <c r="I14" s="1864"/>
      <c r="J14" s="1859"/>
      <c r="K14" s="1865"/>
      <c r="L14" s="1861"/>
      <c r="M14" s="1866"/>
      <c r="N14" s="1863"/>
      <c r="O14" s="1864"/>
      <c r="P14" s="1859"/>
      <c r="Q14" s="1867"/>
      <c r="R14" s="1868"/>
      <c r="S14" s="1869">
        <f>S15</f>
        <v>2799</v>
      </c>
      <c r="T14" s="1870">
        <f>T15</f>
        <v>2008</v>
      </c>
      <c r="U14" s="1871">
        <f>U15</f>
        <v>104</v>
      </c>
      <c r="V14" s="1872">
        <f>V15</f>
        <v>687</v>
      </c>
      <c r="W14" s="1940">
        <f t="shared" ref="W14:W42" si="3">X14+Y14</f>
        <v>50574</v>
      </c>
      <c r="X14" s="1873">
        <f t="shared" ref="X14:AS14" si="4">X15</f>
        <v>25804</v>
      </c>
      <c r="Y14" s="1872">
        <f t="shared" si="4"/>
        <v>24770</v>
      </c>
      <c r="Z14" s="1870">
        <f t="shared" si="4"/>
        <v>7815</v>
      </c>
      <c r="AA14" s="1871">
        <f t="shared" si="4"/>
        <v>8294</v>
      </c>
      <c r="AB14" s="1871">
        <f t="shared" si="4"/>
        <v>8509</v>
      </c>
      <c r="AC14" s="1871">
        <f t="shared" si="4"/>
        <v>8537</v>
      </c>
      <c r="AD14" s="1871">
        <f t="shared" si="4"/>
        <v>8692</v>
      </c>
      <c r="AE14" s="1872">
        <f t="shared" si="4"/>
        <v>8727</v>
      </c>
      <c r="AF14" s="1938">
        <f t="shared" si="4"/>
        <v>3006</v>
      </c>
      <c r="AG14" s="1870">
        <f t="shared" si="4"/>
        <v>1431</v>
      </c>
      <c r="AH14" s="1875">
        <f t="shared" si="4"/>
        <v>2821</v>
      </c>
      <c r="AI14" s="1870">
        <f t="shared" si="4"/>
        <v>249</v>
      </c>
      <c r="AJ14" s="1871">
        <f t="shared" si="4"/>
        <v>0</v>
      </c>
      <c r="AK14" s="1871">
        <f t="shared" si="4"/>
        <v>255</v>
      </c>
      <c r="AL14" s="1871">
        <f t="shared" si="4"/>
        <v>0</v>
      </c>
      <c r="AM14" s="1871">
        <f t="shared" si="4"/>
        <v>0</v>
      </c>
      <c r="AN14" s="1871">
        <f t="shared" si="4"/>
        <v>3008</v>
      </c>
      <c r="AO14" s="1871">
        <f t="shared" si="4"/>
        <v>0</v>
      </c>
      <c r="AP14" s="1871">
        <f t="shared" si="4"/>
        <v>231</v>
      </c>
      <c r="AQ14" s="1871">
        <f t="shared" si="4"/>
        <v>39</v>
      </c>
      <c r="AR14" s="1871">
        <f t="shared" si="4"/>
        <v>28</v>
      </c>
      <c r="AS14" s="1872">
        <f t="shared" si="4"/>
        <v>442</v>
      </c>
      <c r="AT14" s="1939"/>
      <c r="AU14" s="1877"/>
      <c r="AV14" s="1878"/>
      <c r="AW14" s="1878"/>
      <c r="AX14" s="1878"/>
      <c r="AY14" s="1878"/>
    </row>
    <row r="15" spans="1:51" s="188" customFormat="1" ht="20.45" customHeight="1">
      <c r="A15" s="1906"/>
      <c r="B15" s="1907"/>
      <c r="C15" s="1941" t="s">
        <v>6001</v>
      </c>
      <c r="D15" s="1909"/>
      <c r="E15" s="1910"/>
      <c r="F15" s="1911"/>
      <c r="G15" s="1907"/>
      <c r="H15" s="1911"/>
      <c r="I15" s="1912"/>
      <c r="J15" s="1907"/>
      <c r="K15" s="1913"/>
      <c r="L15" s="1909"/>
      <c r="M15" s="1914"/>
      <c r="N15" s="1911"/>
      <c r="O15" s="1912"/>
      <c r="P15" s="1907"/>
      <c r="Q15" s="1915"/>
      <c r="R15" s="1899"/>
      <c r="S15" s="1916">
        <f>S16+S17</f>
        <v>2799</v>
      </c>
      <c r="T15" s="1917">
        <f>T16+T17</f>
        <v>2008</v>
      </c>
      <c r="U15" s="1918">
        <f>U16+U17</f>
        <v>104</v>
      </c>
      <c r="V15" s="1919">
        <f>V16+V17</f>
        <v>687</v>
      </c>
      <c r="W15" s="1916">
        <f t="shared" si="3"/>
        <v>50574</v>
      </c>
      <c r="X15" s="1920">
        <f t="shared" ref="X15:AS15" si="5">X16+X17</f>
        <v>25804</v>
      </c>
      <c r="Y15" s="1919">
        <f t="shared" si="5"/>
        <v>24770</v>
      </c>
      <c r="Z15" s="1917">
        <f t="shared" si="5"/>
        <v>7815</v>
      </c>
      <c r="AA15" s="1918">
        <f t="shared" si="5"/>
        <v>8294</v>
      </c>
      <c r="AB15" s="1918">
        <f t="shared" si="5"/>
        <v>8509</v>
      </c>
      <c r="AC15" s="1918">
        <f t="shared" si="5"/>
        <v>8537</v>
      </c>
      <c r="AD15" s="1918">
        <f t="shared" si="5"/>
        <v>8692</v>
      </c>
      <c r="AE15" s="1919">
        <f t="shared" si="5"/>
        <v>8727</v>
      </c>
      <c r="AF15" s="1921">
        <f t="shared" si="5"/>
        <v>3006</v>
      </c>
      <c r="AG15" s="1917">
        <f t="shared" si="5"/>
        <v>1431</v>
      </c>
      <c r="AH15" s="1922">
        <f t="shared" si="5"/>
        <v>2821</v>
      </c>
      <c r="AI15" s="1917">
        <f t="shared" si="5"/>
        <v>249</v>
      </c>
      <c r="AJ15" s="1918">
        <f t="shared" si="5"/>
        <v>0</v>
      </c>
      <c r="AK15" s="1918">
        <f t="shared" si="5"/>
        <v>255</v>
      </c>
      <c r="AL15" s="1918">
        <f t="shared" si="5"/>
        <v>0</v>
      </c>
      <c r="AM15" s="1918">
        <f t="shared" si="5"/>
        <v>0</v>
      </c>
      <c r="AN15" s="1918">
        <f t="shared" si="5"/>
        <v>3008</v>
      </c>
      <c r="AO15" s="1918">
        <f t="shared" si="5"/>
        <v>0</v>
      </c>
      <c r="AP15" s="1918">
        <f t="shared" si="5"/>
        <v>231</v>
      </c>
      <c r="AQ15" s="1918">
        <f t="shared" si="5"/>
        <v>39</v>
      </c>
      <c r="AR15" s="1918">
        <f t="shared" si="5"/>
        <v>28</v>
      </c>
      <c r="AS15" s="1919">
        <f t="shared" si="5"/>
        <v>442</v>
      </c>
      <c r="AT15" s="1923"/>
      <c r="AU15" s="1898"/>
      <c r="AV15" s="1899"/>
      <c r="AW15" s="1899"/>
      <c r="AX15" s="1899"/>
      <c r="AY15" s="1899"/>
    </row>
    <row r="16" spans="1:51" s="188" customFormat="1" ht="20.45" customHeight="1">
      <c r="A16" s="1906"/>
      <c r="B16" s="1907"/>
      <c r="C16" s="1941" t="s">
        <v>6002</v>
      </c>
      <c r="D16" s="1909"/>
      <c r="E16" s="1910"/>
      <c r="F16" s="1911"/>
      <c r="G16" s="1907"/>
      <c r="H16" s="1911"/>
      <c r="I16" s="1912"/>
      <c r="J16" s="1907"/>
      <c r="K16" s="1913"/>
      <c r="L16" s="1909"/>
      <c r="M16" s="1914"/>
      <c r="N16" s="1911"/>
      <c r="O16" s="1912"/>
      <c r="P16" s="1907"/>
      <c r="Q16" s="1915"/>
      <c r="R16" s="1899"/>
      <c r="S16" s="1916">
        <f>SUM(S18:S27)</f>
        <v>2149</v>
      </c>
      <c r="T16" s="1917">
        <f>SUM(T18:T27)</f>
        <v>1568</v>
      </c>
      <c r="U16" s="1918">
        <f>SUM(U18:U27)</f>
        <v>72</v>
      </c>
      <c r="V16" s="1919">
        <f>SUM(V18:V27)</f>
        <v>509</v>
      </c>
      <c r="W16" s="1916">
        <f t="shared" si="3"/>
        <v>40233</v>
      </c>
      <c r="X16" s="1920">
        <f t="shared" ref="X16:AS16" si="6">SUM(X18:X27)</f>
        <v>20613</v>
      </c>
      <c r="Y16" s="1919">
        <f t="shared" si="6"/>
        <v>19620</v>
      </c>
      <c r="Z16" s="1917">
        <f t="shared" si="6"/>
        <v>6219</v>
      </c>
      <c r="AA16" s="1918">
        <f t="shared" si="6"/>
        <v>6556</v>
      </c>
      <c r="AB16" s="1918">
        <f t="shared" si="6"/>
        <v>6760</v>
      </c>
      <c r="AC16" s="1918">
        <f t="shared" si="6"/>
        <v>6835</v>
      </c>
      <c r="AD16" s="1918">
        <f t="shared" si="6"/>
        <v>6932</v>
      </c>
      <c r="AE16" s="1919">
        <f t="shared" si="6"/>
        <v>6931</v>
      </c>
      <c r="AF16" s="1921">
        <f t="shared" si="6"/>
        <v>2290</v>
      </c>
      <c r="AG16" s="1917">
        <f t="shared" si="6"/>
        <v>1042</v>
      </c>
      <c r="AH16" s="1922">
        <f t="shared" si="6"/>
        <v>2180</v>
      </c>
      <c r="AI16" s="1917">
        <f t="shared" si="6"/>
        <v>180</v>
      </c>
      <c r="AJ16" s="1918">
        <f t="shared" si="6"/>
        <v>0</v>
      </c>
      <c r="AK16" s="1918">
        <f t="shared" si="6"/>
        <v>183</v>
      </c>
      <c r="AL16" s="1918">
        <f t="shared" si="6"/>
        <v>0</v>
      </c>
      <c r="AM16" s="1918">
        <f t="shared" si="6"/>
        <v>0</v>
      </c>
      <c r="AN16" s="1918">
        <f t="shared" si="6"/>
        <v>2299</v>
      </c>
      <c r="AO16" s="1918">
        <f t="shared" si="6"/>
        <v>0</v>
      </c>
      <c r="AP16" s="1918">
        <f t="shared" si="6"/>
        <v>169</v>
      </c>
      <c r="AQ16" s="1918">
        <f t="shared" si="6"/>
        <v>28</v>
      </c>
      <c r="AR16" s="1918">
        <f t="shared" si="6"/>
        <v>12</v>
      </c>
      <c r="AS16" s="1919">
        <f t="shared" si="6"/>
        <v>351</v>
      </c>
      <c r="AT16" s="1923"/>
      <c r="AU16" s="1898"/>
      <c r="AV16" s="1899"/>
      <c r="AW16" s="1899"/>
      <c r="AX16" s="1899"/>
      <c r="AY16" s="1899"/>
    </row>
    <row r="17" spans="1:51" s="188" customFormat="1" ht="20.45" customHeight="1">
      <c r="A17" s="1906"/>
      <c r="B17" s="1907"/>
      <c r="C17" s="1941" t="s">
        <v>5296</v>
      </c>
      <c r="D17" s="1909"/>
      <c r="E17" s="1910"/>
      <c r="F17" s="1911"/>
      <c r="G17" s="1907"/>
      <c r="H17" s="1911"/>
      <c r="I17" s="1912"/>
      <c r="J17" s="1907"/>
      <c r="K17" s="1913"/>
      <c r="L17" s="1909"/>
      <c r="M17" s="1914"/>
      <c r="N17" s="1911"/>
      <c r="O17" s="1912"/>
      <c r="P17" s="1907"/>
      <c r="Q17" s="1915"/>
      <c r="R17" s="1899"/>
      <c r="S17" s="1916">
        <f>SUM(S28:S35)</f>
        <v>650</v>
      </c>
      <c r="T17" s="1917">
        <f>SUM(T28:T35)</f>
        <v>440</v>
      </c>
      <c r="U17" s="1918">
        <f>SUM(U28:U35)</f>
        <v>32</v>
      </c>
      <c r="V17" s="1919">
        <f>SUM(V28:V35)</f>
        <v>178</v>
      </c>
      <c r="W17" s="1916">
        <f t="shared" si="3"/>
        <v>10341</v>
      </c>
      <c r="X17" s="1920">
        <f t="shared" ref="X17:AS17" si="7">SUM(X28:X35)</f>
        <v>5191</v>
      </c>
      <c r="Y17" s="1919">
        <f t="shared" si="7"/>
        <v>5150</v>
      </c>
      <c r="Z17" s="1917">
        <f t="shared" si="7"/>
        <v>1596</v>
      </c>
      <c r="AA17" s="1918">
        <f t="shared" si="7"/>
        <v>1738</v>
      </c>
      <c r="AB17" s="1918">
        <f t="shared" si="7"/>
        <v>1749</v>
      </c>
      <c r="AC17" s="1918">
        <f t="shared" si="7"/>
        <v>1702</v>
      </c>
      <c r="AD17" s="1918">
        <f t="shared" si="7"/>
        <v>1760</v>
      </c>
      <c r="AE17" s="1919">
        <f t="shared" si="7"/>
        <v>1796</v>
      </c>
      <c r="AF17" s="1921">
        <f t="shared" si="7"/>
        <v>716</v>
      </c>
      <c r="AG17" s="1917">
        <f t="shared" si="7"/>
        <v>389</v>
      </c>
      <c r="AH17" s="1922">
        <f t="shared" si="7"/>
        <v>641</v>
      </c>
      <c r="AI17" s="1917">
        <f t="shared" si="7"/>
        <v>69</v>
      </c>
      <c r="AJ17" s="1918">
        <f t="shared" si="7"/>
        <v>0</v>
      </c>
      <c r="AK17" s="1918">
        <f t="shared" si="7"/>
        <v>72</v>
      </c>
      <c r="AL17" s="1918">
        <f t="shared" si="7"/>
        <v>0</v>
      </c>
      <c r="AM17" s="1918">
        <f t="shared" si="7"/>
        <v>0</v>
      </c>
      <c r="AN17" s="1918">
        <f t="shared" si="7"/>
        <v>709</v>
      </c>
      <c r="AO17" s="1918">
        <f t="shared" si="7"/>
        <v>0</v>
      </c>
      <c r="AP17" s="1918">
        <f t="shared" si="7"/>
        <v>62</v>
      </c>
      <c r="AQ17" s="1918">
        <f t="shared" si="7"/>
        <v>11</v>
      </c>
      <c r="AR17" s="1918">
        <f t="shared" si="7"/>
        <v>16</v>
      </c>
      <c r="AS17" s="1919">
        <f t="shared" si="7"/>
        <v>91</v>
      </c>
      <c r="AT17" s="1923"/>
      <c r="AU17" s="1898"/>
      <c r="AV17" s="1899"/>
      <c r="AW17" s="1899"/>
      <c r="AX17" s="1899"/>
      <c r="AY17" s="1899"/>
    </row>
    <row r="18" spans="1:51" s="188" customFormat="1" ht="20.45" customHeight="1">
      <c r="A18" s="1906"/>
      <c r="B18" s="1907"/>
      <c r="C18" s="1941" t="s">
        <v>5055</v>
      </c>
      <c r="D18" s="1909"/>
      <c r="E18" s="1910"/>
      <c r="F18" s="1911"/>
      <c r="G18" s="1907"/>
      <c r="H18" s="1911"/>
      <c r="I18" s="1912"/>
      <c r="J18" s="1907"/>
      <c r="K18" s="1913"/>
      <c r="L18" s="1909"/>
      <c r="M18" s="1914"/>
      <c r="N18" s="1911"/>
      <c r="O18" s="1912"/>
      <c r="P18" s="1907"/>
      <c r="Q18" s="1915"/>
      <c r="R18" s="1899"/>
      <c r="S18" s="1916">
        <f>S42</f>
        <v>575</v>
      </c>
      <c r="T18" s="1917">
        <f>T42</f>
        <v>430</v>
      </c>
      <c r="U18" s="1918">
        <f>U42</f>
        <v>13</v>
      </c>
      <c r="V18" s="1919">
        <f>V42</f>
        <v>132</v>
      </c>
      <c r="W18" s="1916">
        <f t="shared" si="3"/>
        <v>11363</v>
      </c>
      <c r="X18" s="1920">
        <f t="shared" ref="X18:AS18" si="8">X42</f>
        <v>5775</v>
      </c>
      <c r="Y18" s="1919">
        <f t="shared" si="8"/>
        <v>5588</v>
      </c>
      <c r="Z18" s="1917">
        <f t="shared" si="8"/>
        <v>1745</v>
      </c>
      <c r="AA18" s="1918">
        <f t="shared" si="8"/>
        <v>1807</v>
      </c>
      <c r="AB18" s="1918">
        <f t="shared" si="8"/>
        <v>1966</v>
      </c>
      <c r="AC18" s="1918">
        <f t="shared" si="8"/>
        <v>1927</v>
      </c>
      <c r="AD18" s="1918">
        <f t="shared" si="8"/>
        <v>1949</v>
      </c>
      <c r="AE18" s="1919">
        <f t="shared" si="8"/>
        <v>1969</v>
      </c>
      <c r="AF18" s="1921">
        <f t="shared" si="8"/>
        <v>554</v>
      </c>
      <c r="AG18" s="1917">
        <f t="shared" si="8"/>
        <v>280</v>
      </c>
      <c r="AH18" s="1922">
        <f t="shared" si="8"/>
        <v>571</v>
      </c>
      <c r="AI18" s="1917">
        <f t="shared" si="8"/>
        <v>42</v>
      </c>
      <c r="AJ18" s="1918">
        <f t="shared" si="8"/>
        <v>0</v>
      </c>
      <c r="AK18" s="1918">
        <f t="shared" si="8"/>
        <v>42</v>
      </c>
      <c r="AL18" s="1918">
        <f t="shared" si="8"/>
        <v>0</v>
      </c>
      <c r="AM18" s="1918">
        <f t="shared" si="8"/>
        <v>0</v>
      </c>
      <c r="AN18" s="1918">
        <f t="shared" si="8"/>
        <v>631</v>
      </c>
      <c r="AO18" s="1918">
        <f t="shared" si="8"/>
        <v>0</v>
      </c>
      <c r="AP18" s="1918">
        <f t="shared" si="8"/>
        <v>43</v>
      </c>
      <c r="AQ18" s="1918">
        <f t="shared" si="8"/>
        <v>9</v>
      </c>
      <c r="AR18" s="1918">
        <f t="shared" si="8"/>
        <v>1</v>
      </c>
      <c r="AS18" s="1919">
        <f t="shared" si="8"/>
        <v>83</v>
      </c>
      <c r="AT18" s="1923"/>
      <c r="AU18" s="1898"/>
      <c r="AV18" s="1899"/>
      <c r="AW18" s="1899"/>
      <c r="AX18" s="1899"/>
      <c r="AY18" s="1899"/>
    </row>
    <row r="19" spans="1:51" s="188" customFormat="1" ht="20.45" customHeight="1">
      <c r="A19" s="1906"/>
      <c r="B19" s="1907"/>
      <c r="C19" s="1941" t="s">
        <v>4808</v>
      </c>
      <c r="D19" s="1909"/>
      <c r="E19" s="1910"/>
      <c r="F19" s="1911"/>
      <c r="G19" s="1907"/>
      <c r="H19" s="1911"/>
      <c r="I19" s="1912"/>
      <c r="J19" s="1907"/>
      <c r="K19" s="1913"/>
      <c r="L19" s="1909"/>
      <c r="M19" s="1914"/>
      <c r="N19" s="1911"/>
      <c r="O19" s="1912"/>
      <c r="P19" s="1907"/>
      <c r="Q19" s="1915"/>
      <c r="R19" s="1899"/>
      <c r="S19" s="1916">
        <f>S93</f>
        <v>386</v>
      </c>
      <c r="T19" s="1917">
        <f>T93</f>
        <v>257</v>
      </c>
      <c r="U19" s="1918">
        <f>U93</f>
        <v>13</v>
      </c>
      <c r="V19" s="1919">
        <f>V93</f>
        <v>116</v>
      </c>
      <c r="W19" s="1916">
        <f t="shared" si="3"/>
        <v>6498</v>
      </c>
      <c r="X19" s="1920">
        <f t="shared" ref="X19:AS19" si="9">X93</f>
        <v>3427</v>
      </c>
      <c r="Y19" s="1919">
        <f t="shared" si="9"/>
        <v>3071</v>
      </c>
      <c r="Z19" s="1917">
        <f t="shared" si="9"/>
        <v>1052</v>
      </c>
      <c r="AA19" s="1918">
        <f t="shared" si="9"/>
        <v>1126</v>
      </c>
      <c r="AB19" s="1918">
        <f t="shared" si="9"/>
        <v>1059</v>
      </c>
      <c r="AC19" s="1918">
        <f t="shared" si="9"/>
        <v>1106</v>
      </c>
      <c r="AD19" s="1918">
        <f t="shared" si="9"/>
        <v>1121</v>
      </c>
      <c r="AE19" s="1919">
        <f t="shared" si="9"/>
        <v>1034</v>
      </c>
      <c r="AF19" s="1921">
        <f t="shared" si="9"/>
        <v>570</v>
      </c>
      <c r="AG19" s="1917">
        <f t="shared" si="9"/>
        <v>183</v>
      </c>
      <c r="AH19" s="1922">
        <f t="shared" si="9"/>
        <v>378</v>
      </c>
      <c r="AI19" s="1917">
        <f t="shared" si="9"/>
        <v>32</v>
      </c>
      <c r="AJ19" s="1918">
        <f t="shared" si="9"/>
        <v>0</v>
      </c>
      <c r="AK19" s="1918">
        <f t="shared" si="9"/>
        <v>32</v>
      </c>
      <c r="AL19" s="1918">
        <f t="shared" si="9"/>
        <v>0</v>
      </c>
      <c r="AM19" s="1918">
        <f t="shared" si="9"/>
        <v>0</v>
      </c>
      <c r="AN19" s="1918">
        <f t="shared" si="9"/>
        <v>378</v>
      </c>
      <c r="AO19" s="1918">
        <f t="shared" si="9"/>
        <v>0</v>
      </c>
      <c r="AP19" s="1918">
        <f t="shared" si="9"/>
        <v>29</v>
      </c>
      <c r="AQ19" s="1918">
        <f t="shared" si="9"/>
        <v>4</v>
      </c>
      <c r="AR19" s="1918">
        <f t="shared" si="9"/>
        <v>1</v>
      </c>
      <c r="AS19" s="1919">
        <f t="shared" si="9"/>
        <v>85</v>
      </c>
      <c r="AT19" s="1923"/>
      <c r="AU19" s="1898"/>
      <c r="AV19" s="1899"/>
      <c r="AW19" s="1899"/>
      <c r="AX19" s="1899"/>
      <c r="AY19" s="1899"/>
    </row>
    <row r="20" spans="1:51" s="188" customFormat="1" ht="20.45" customHeight="1">
      <c r="A20" s="1906"/>
      <c r="B20" s="1907"/>
      <c r="C20" s="1941" t="s">
        <v>5297</v>
      </c>
      <c r="D20" s="1909"/>
      <c r="E20" s="1910"/>
      <c r="F20" s="1911"/>
      <c r="G20" s="1907"/>
      <c r="H20" s="1911"/>
      <c r="I20" s="1912"/>
      <c r="J20" s="1907"/>
      <c r="K20" s="1913"/>
      <c r="L20" s="1909"/>
      <c r="M20" s="1914"/>
      <c r="N20" s="1911"/>
      <c r="O20" s="1912"/>
      <c r="P20" s="1907"/>
      <c r="Q20" s="1915"/>
      <c r="R20" s="1899"/>
      <c r="S20" s="1916">
        <f>S134</f>
        <v>482</v>
      </c>
      <c r="T20" s="1917">
        <f>T134</f>
        <v>376</v>
      </c>
      <c r="U20" s="1918">
        <f>U134</f>
        <v>16</v>
      </c>
      <c r="V20" s="1919">
        <f>V134</f>
        <v>90</v>
      </c>
      <c r="W20" s="1916">
        <f t="shared" si="3"/>
        <v>10083</v>
      </c>
      <c r="X20" s="1920">
        <f t="shared" ref="X20:AS20" si="10">X134</f>
        <v>5195</v>
      </c>
      <c r="Y20" s="1919">
        <f t="shared" si="10"/>
        <v>4888</v>
      </c>
      <c r="Z20" s="1917">
        <f t="shared" si="10"/>
        <v>1538</v>
      </c>
      <c r="AA20" s="1918">
        <f t="shared" si="10"/>
        <v>1691</v>
      </c>
      <c r="AB20" s="1918">
        <f t="shared" si="10"/>
        <v>1653</v>
      </c>
      <c r="AC20" s="1918">
        <f t="shared" si="10"/>
        <v>1765</v>
      </c>
      <c r="AD20" s="1918">
        <f t="shared" si="10"/>
        <v>1728</v>
      </c>
      <c r="AE20" s="1919">
        <f t="shared" si="10"/>
        <v>1708</v>
      </c>
      <c r="AF20" s="1921">
        <f t="shared" si="10"/>
        <v>416</v>
      </c>
      <c r="AG20" s="1917">
        <f t="shared" si="10"/>
        <v>221</v>
      </c>
      <c r="AH20" s="1922">
        <f t="shared" si="10"/>
        <v>503</v>
      </c>
      <c r="AI20" s="1917">
        <f t="shared" si="10"/>
        <v>41</v>
      </c>
      <c r="AJ20" s="1918">
        <f t="shared" si="10"/>
        <v>0</v>
      </c>
      <c r="AK20" s="1918">
        <f t="shared" si="10"/>
        <v>42</v>
      </c>
      <c r="AL20" s="1918">
        <f t="shared" si="10"/>
        <v>0</v>
      </c>
      <c r="AM20" s="1918">
        <f t="shared" si="10"/>
        <v>0</v>
      </c>
      <c r="AN20" s="1918">
        <f t="shared" si="10"/>
        <v>523</v>
      </c>
      <c r="AO20" s="1918">
        <f t="shared" si="10"/>
        <v>0</v>
      </c>
      <c r="AP20" s="1918">
        <f t="shared" si="10"/>
        <v>38</v>
      </c>
      <c r="AQ20" s="1918">
        <f t="shared" si="10"/>
        <v>4</v>
      </c>
      <c r="AR20" s="1918">
        <f t="shared" si="10"/>
        <v>5</v>
      </c>
      <c r="AS20" s="1919">
        <f t="shared" si="10"/>
        <v>71</v>
      </c>
      <c r="AT20" s="1923"/>
      <c r="AU20" s="1898"/>
      <c r="AV20" s="1899"/>
      <c r="AW20" s="1899"/>
      <c r="AX20" s="1899"/>
      <c r="AY20" s="1899"/>
    </row>
    <row r="21" spans="1:51" s="188" customFormat="1" ht="20.45" customHeight="1">
      <c r="A21" s="1906"/>
      <c r="B21" s="1907"/>
      <c r="C21" s="1941" t="s">
        <v>5305</v>
      </c>
      <c r="D21" s="1909"/>
      <c r="E21" s="1910"/>
      <c r="F21" s="1911"/>
      <c r="G21" s="1907"/>
      <c r="H21" s="1911"/>
      <c r="I21" s="1912"/>
      <c r="J21" s="1907"/>
      <c r="K21" s="1913"/>
      <c r="L21" s="1909"/>
      <c r="M21" s="1914"/>
      <c r="N21" s="1911"/>
      <c r="O21" s="1912"/>
      <c r="P21" s="1907"/>
      <c r="Q21" s="1915"/>
      <c r="R21" s="1899"/>
      <c r="S21" s="1916">
        <f>S176</f>
        <v>61</v>
      </c>
      <c r="T21" s="1917">
        <f>T176</f>
        <v>48</v>
      </c>
      <c r="U21" s="1918">
        <f>U176</f>
        <v>0</v>
      </c>
      <c r="V21" s="1919">
        <f>V176</f>
        <v>13</v>
      </c>
      <c r="W21" s="1916">
        <f t="shared" si="3"/>
        <v>1242</v>
      </c>
      <c r="X21" s="1920">
        <f t="shared" ref="X21:AS21" si="11">X176</f>
        <v>614</v>
      </c>
      <c r="Y21" s="1919">
        <f t="shared" si="11"/>
        <v>628</v>
      </c>
      <c r="Z21" s="1917">
        <f t="shared" si="11"/>
        <v>179</v>
      </c>
      <c r="AA21" s="1918">
        <f t="shared" si="11"/>
        <v>189</v>
      </c>
      <c r="AB21" s="1918">
        <f t="shared" si="11"/>
        <v>214</v>
      </c>
      <c r="AC21" s="1918">
        <f t="shared" si="11"/>
        <v>203</v>
      </c>
      <c r="AD21" s="1918">
        <f t="shared" si="11"/>
        <v>227</v>
      </c>
      <c r="AE21" s="1919">
        <f t="shared" si="11"/>
        <v>230</v>
      </c>
      <c r="AF21" s="1921">
        <f t="shared" si="11"/>
        <v>57</v>
      </c>
      <c r="AG21" s="1917">
        <f t="shared" si="11"/>
        <v>26</v>
      </c>
      <c r="AH21" s="1922">
        <f t="shared" si="11"/>
        <v>62</v>
      </c>
      <c r="AI21" s="1917">
        <f t="shared" si="11"/>
        <v>5</v>
      </c>
      <c r="AJ21" s="1918">
        <f t="shared" si="11"/>
        <v>0</v>
      </c>
      <c r="AK21" s="1918">
        <f t="shared" si="11"/>
        <v>4</v>
      </c>
      <c r="AL21" s="1918">
        <f t="shared" si="11"/>
        <v>0</v>
      </c>
      <c r="AM21" s="1918">
        <f t="shared" si="11"/>
        <v>0</v>
      </c>
      <c r="AN21" s="1918">
        <f t="shared" si="11"/>
        <v>67</v>
      </c>
      <c r="AO21" s="1918">
        <f t="shared" si="11"/>
        <v>0</v>
      </c>
      <c r="AP21" s="1918">
        <f t="shared" si="11"/>
        <v>4</v>
      </c>
      <c r="AQ21" s="1918">
        <f t="shared" si="11"/>
        <v>0</v>
      </c>
      <c r="AR21" s="1918">
        <f t="shared" si="11"/>
        <v>1</v>
      </c>
      <c r="AS21" s="1919">
        <f t="shared" si="11"/>
        <v>7</v>
      </c>
      <c r="AT21" s="1923"/>
      <c r="AU21" s="1898"/>
      <c r="AV21" s="1899"/>
      <c r="AW21" s="1899"/>
      <c r="AX21" s="1899"/>
      <c r="AY21" s="1899"/>
    </row>
    <row r="22" spans="1:51" s="188" customFormat="1" ht="20.45" customHeight="1">
      <c r="A22" s="1906"/>
      <c r="B22" s="1907"/>
      <c r="C22" s="1941" t="s">
        <v>4375</v>
      </c>
      <c r="D22" s="1909"/>
      <c r="E22" s="1910"/>
      <c r="F22" s="1911"/>
      <c r="G22" s="1907"/>
      <c r="H22" s="1911"/>
      <c r="I22" s="1912"/>
      <c r="J22" s="1907"/>
      <c r="K22" s="1913"/>
      <c r="L22" s="1909"/>
      <c r="M22" s="1914"/>
      <c r="N22" s="1911"/>
      <c r="O22" s="1912"/>
      <c r="P22" s="1907"/>
      <c r="Q22" s="1915"/>
      <c r="R22" s="1899"/>
      <c r="S22" s="1916">
        <f>S181</f>
        <v>111</v>
      </c>
      <c r="T22" s="1917">
        <f>T181</f>
        <v>80</v>
      </c>
      <c r="U22" s="1918">
        <f>U181</f>
        <v>3</v>
      </c>
      <c r="V22" s="1919">
        <f>V181</f>
        <v>28</v>
      </c>
      <c r="W22" s="1916">
        <f t="shared" si="3"/>
        <v>1990</v>
      </c>
      <c r="X22" s="1920">
        <f t="shared" ref="X22:AS22" si="12">X181</f>
        <v>1024</v>
      </c>
      <c r="Y22" s="1919">
        <f t="shared" si="12"/>
        <v>966</v>
      </c>
      <c r="Z22" s="1917">
        <f t="shared" si="12"/>
        <v>308</v>
      </c>
      <c r="AA22" s="1918">
        <f t="shared" si="12"/>
        <v>312</v>
      </c>
      <c r="AB22" s="1918">
        <f t="shared" si="12"/>
        <v>334</v>
      </c>
      <c r="AC22" s="1918">
        <f t="shared" si="12"/>
        <v>323</v>
      </c>
      <c r="AD22" s="1918">
        <f t="shared" si="12"/>
        <v>334</v>
      </c>
      <c r="AE22" s="1919">
        <f t="shared" si="12"/>
        <v>379</v>
      </c>
      <c r="AF22" s="1921">
        <f t="shared" si="12"/>
        <v>112</v>
      </c>
      <c r="AG22" s="1917">
        <f t="shared" si="12"/>
        <v>59</v>
      </c>
      <c r="AH22" s="1922">
        <f t="shared" si="12"/>
        <v>117</v>
      </c>
      <c r="AI22" s="1917">
        <f t="shared" si="12"/>
        <v>11</v>
      </c>
      <c r="AJ22" s="1918">
        <f t="shared" si="12"/>
        <v>0</v>
      </c>
      <c r="AK22" s="1918">
        <f t="shared" si="12"/>
        <v>11</v>
      </c>
      <c r="AL22" s="1918">
        <f t="shared" si="12"/>
        <v>0</v>
      </c>
      <c r="AM22" s="1918">
        <f t="shared" si="12"/>
        <v>0</v>
      </c>
      <c r="AN22" s="1918">
        <f t="shared" si="12"/>
        <v>126</v>
      </c>
      <c r="AO22" s="1918">
        <f t="shared" si="12"/>
        <v>0</v>
      </c>
      <c r="AP22" s="1918">
        <f t="shared" si="12"/>
        <v>10</v>
      </c>
      <c r="AQ22" s="1918">
        <f t="shared" si="12"/>
        <v>2</v>
      </c>
      <c r="AR22" s="1918">
        <f t="shared" si="12"/>
        <v>1</v>
      </c>
      <c r="AS22" s="1919">
        <f t="shared" si="12"/>
        <v>15</v>
      </c>
      <c r="AT22" s="1923"/>
      <c r="AU22" s="1898"/>
      <c r="AV22" s="1899"/>
      <c r="AW22" s="1899"/>
      <c r="AX22" s="1899"/>
      <c r="AY22" s="1899"/>
    </row>
    <row r="23" spans="1:51" s="188" customFormat="1" ht="20.45" customHeight="1">
      <c r="A23" s="1906"/>
      <c r="B23" s="1907"/>
      <c r="C23" s="1941" t="s">
        <v>5298</v>
      </c>
      <c r="D23" s="1909"/>
      <c r="E23" s="1910"/>
      <c r="F23" s="1911"/>
      <c r="G23" s="1907"/>
      <c r="H23" s="1911"/>
      <c r="I23" s="1912"/>
      <c r="J23" s="1907"/>
      <c r="K23" s="1913"/>
      <c r="L23" s="1909"/>
      <c r="M23" s="1914"/>
      <c r="N23" s="1911"/>
      <c r="O23" s="1912"/>
      <c r="P23" s="1907"/>
      <c r="Q23" s="1915"/>
      <c r="R23" s="1899"/>
      <c r="S23" s="1916">
        <f>S201</f>
        <v>157</v>
      </c>
      <c r="T23" s="1917">
        <f>T201</f>
        <v>103</v>
      </c>
      <c r="U23" s="1918">
        <f>U201</f>
        <v>13</v>
      </c>
      <c r="V23" s="1919">
        <f>V201</f>
        <v>41</v>
      </c>
      <c r="W23" s="1916">
        <f t="shared" si="3"/>
        <v>2532</v>
      </c>
      <c r="X23" s="1920">
        <f t="shared" ref="X23:AS23" si="13">X201</f>
        <v>1319</v>
      </c>
      <c r="Y23" s="1919">
        <f t="shared" si="13"/>
        <v>1213</v>
      </c>
      <c r="Z23" s="1917">
        <f t="shared" si="13"/>
        <v>375</v>
      </c>
      <c r="AA23" s="1918">
        <f t="shared" si="13"/>
        <v>396</v>
      </c>
      <c r="AB23" s="1918">
        <f t="shared" si="13"/>
        <v>433</v>
      </c>
      <c r="AC23" s="1918">
        <f t="shared" si="13"/>
        <v>425</v>
      </c>
      <c r="AD23" s="1918">
        <f t="shared" si="13"/>
        <v>451</v>
      </c>
      <c r="AE23" s="1919">
        <f t="shared" si="13"/>
        <v>452</v>
      </c>
      <c r="AF23" s="1921">
        <f t="shared" si="13"/>
        <v>200</v>
      </c>
      <c r="AG23" s="1917">
        <f t="shared" si="13"/>
        <v>75</v>
      </c>
      <c r="AH23" s="1922">
        <f t="shared" si="13"/>
        <v>156</v>
      </c>
      <c r="AI23" s="1917">
        <f t="shared" si="13"/>
        <v>14</v>
      </c>
      <c r="AJ23" s="1918">
        <f t="shared" si="13"/>
        <v>0</v>
      </c>
      <c r="AK23" s="1918">
        <f t="shared" si="13"/>
        <v>14</v>
      </c>
      <c r="AL23" s="1918">
        <f t="shared" si="13"/>
        <v>0</v>
      </c>
      <c r="AM23" s="1918">
        <f t="shared" si="13"/>
        <v>0</v>
      </c>
      <c r="AN23" s="1918">
        <f t="shared" si="13"/>
        <v>170</v>
      </c>
      <c r="AO23" s="1918">
        <f t="shared" si="13"/>
        <v>0</v>
      </c>
      <c r="AP23" s="1918">
        <f t="shared" si="13"/>
        <v>12</v>
      </c>
      <c r="AQ23" s="1918">
        <f t="shared" si="13"/>
        <v>2</v>
      </c>
      <c r="AR23" s="1918">
        <f t="shared" si="13"/>
        <v>0</v>
      </c>
      <c r="AS23" s="1919">
        <f t="shared" si="13"/>
        <v>19</v>
      </c>
      <c r="AT23" s="1923"/>
      <c r="AU23" s="1898"/>
      <c r="AV23" s="1899"/>
      <c r="AW23" s="1899"/>
      <c r="AX23" s="1899"/>
      <c r="AY23" s="1899"/>
    </row>
    <row r="24" spans="1:51" s="188" customFormat="1" ht="20.45" customHeight="1">
      <c r="A24" s="1906"/>
      <c r="B24" s="1907"/>
      <c r="C24" s="1941" t="s">
        <v>2004</v>
      </c>
      <c r="D24" s="1909"/>
      <c r="E24" s="1910"/>
      <c r="F24" s="1911"/>
      <c r="G24" s="1907"/>
      <c r="H24" s="1911"/>
      <c r="I24" s="1912"/>
      <c r="J24" s="1907"/>
      <c r="K24" s="1913"/>
      <c r="L24" s="1909"/>
      <c r="M24" s="1914"/>
      <c r="N24" s="1911"/>
      <c r="O24" s="1912"/>
      <c r="P24" s="1907"/>
      <c r="Q24" s="1915"/>
      <c r="R24" s="1899"/>
      <c r="S24" s="1916">
        <f>S216</f>
        <v>93</v>
      </c>
      <c r="T24" s="1917">
        <f>T216</f>
        <v>71</v>
      </c>
      <c r="U24" s="1918">
        <f>U216</f>
        <v>3</v>
      </c>
      <c r="V24" s="1919">
        <f>V216</f>
        <v>19</v>
      </c>
      <c r="W24" s="1916">
        <f t="shared" si="3"/>
        <v>1868</v>
      </c>
      <c r="X24" s="1920">
        <f t="shared" ref="X24:AS24" si="14">X216</f>
        <v>927</v>
      </c>
      <c r="Y24" s="1919">
        <f t="shared" si="14"/>
        <v>941</v>
      </c>
      <c r="Z24" s="1917">
        <f t="shared" si="14"/>
        <v>296</v>
      </c>
      <c r="AA24" s="1918">
        <f t="shared" si="14"/>
        <v>281</v>
      </c>
      <c r="AB24" s="1918">
        <f t="shared" si="14"/>
        <v>301</v>
      </c>
      <c r="AC24" s="1918">
        <f t="shared" si="14"/>
        <v>339</v>
      </c>
      <c r="AD24" s="1918">
        <f t="shared" si="14"/>
        <v>328</v>
      </c>
      <c r="AE24" s="1919">
        <f t="shared" si="14"/>
        <v>323</v>
      </c>
      <c r="AF24" s="1921">
        <f t="shared" si="14"/>
        <v>100</v>
      </c>
      <c r="AG24" s="1917">
        <f t="shared" si="14"/>
        <v>41</v>
      </c>
      <c r="AH24" s="1922">
        <f t="shared" si="14"/>
        <v>98</v>
      </c>
      <c r="AI24" s="1917">
        <f t="shared" si="14"/>
        <v>7</v>
      </c>
      <c r="AJ24" s="1918">
        <f t="shared" si="14"/>
        <v>0</v>
      </c>
      <c r="AK24" s="1918">
        <f t="shared" si="14"/>
        <v>7</v>
      </c>
      <c r="AL24" s="1918">
        <f t="shared" si="14"/>
        <v>0</v>
      </c>
      <c r="AM24" s="1918">
        <f t="shared" si="14"/>
        <v>0</v>
      </c>
      <c r="AN24" s="1918">
        <f t="shared" si="14"/>
        <v>100</v>
      </c>
      <c r="AO24" s="1918">
        <f t="shared" si="14"/>
        <v>0</v>
      </c>
      <c r="AP24" s="1918">
        <f t="shared" si="14"/>
        <v>8</v>
      </c>
      <c r="AQ24" s="1918">
        <f t="shared" si="14"/>
        <v>1</v>
      </c>
      <c r="AR24" s="1918">
        <f t="shared" si="14"/>
        <v>0</v>
      </c>
      <c r="AS24" s="1919">
        <f t="shared" si="14"/>
        <v>16</v>
      </c>
      <c r="AT24" s="1923"/>
      <c r="AU24" s="1898"/>
      <c r="AV24" s="1899"/>
      <c r="AW24" s="1899"/>
      <c r="AX24" s="1899"/>
      <c r="AY24" s="1899"/>
    </row>
    <row r="25" spans="1:51" s="188" customFormat="1" ht="20.45" customHeight="1">
      <c r="A25" s="1906"/>
      <c r="B25" s="1907"/>
      <c r="C25" s="1941" t="s">
        <v>5056</v>
      </c>
      <c r="D25" s="1909"/>
      <c r="E25" s="1910"/>
      <c r="F25" s="1911"/>
      <c r="G25" s="1907"/>
      <c r="H25" s="1911"/>
      <c r="I25" s="1912"/>
      <c r="J25" s="1907"/>
      <c r="K25" s="1913"/>
      <c r="L25" s="1909"/>
      <c r="M25" s="1914"/>
      <c r="N25" s="1911"/>
      <c r="O25" s="1912"/>
      <c r="P25" s="1907"/>
      <c r="Q25" s="1915"/>
      <c r="R25" s="1899"/>
      <c r="S25" s="1916">
        <f>S224</f>
        <v>131</v>
      </c>
      <c r="T25" s="1917">
        <f>T224</f>
        <v>90</v>
      </c>
      <c r="U25" s="1918">
        <f>U224</f>
        <v>9</v>
      </c>
      <c r="V25" s="1919">
        <f>V224</f>
        <v>32</v>
      </c>
      <c r="W25" s="1916">
        <f t="shared" si="3"/>
        <v>2196</v>
      </c>
      <c r="X25" s="1920">
        <f t="shared" ref="X25:AS25" si="15">X224</f>
        <v>1108</v>
      </c>
      <c r="Y25" s="1919">
        <f t="shared" si="15"/>
        <v>1088</v>
      </c>
      <c r="Z25" s="1917">
        <f t="shared" si="15"/>
        <v>344</v>
      </c>
      <c r="AA25" s="1918">
        <f t="shared" si="15"/>
        <v>344</v>
      </c>
      <c r="AB25" s="1918">
        <f t="shared" si="15"/>
        <v>365</v>
      </c>
      <c r="AC25" s="1918">
        <f t="shared" si="15"/>
        <v>345</v>
      </c>
      <c r="AD25" s="1918">
        <f t="shared" si="15"/>
        <v>384</v>
      </c>
      <c r="AE25" s="1919">
        <f t="shared" si="15"/>
        <v>414</v>
      </c>
      <c r="AF25" s="1921">
        <f t="shared" si="15"/>
        <v>134</v>
      </c>
      <c r="AG25" s="1917">
        <f t="shared" si="15"/>
        <v>77</v>
      </c>
      <c r="AH25" s="1922">
        <f t="shared" si="15"/>
        <v>131</v>
      </c>
      <c r="AI25" s="1917">
        <f t="shared" si="15"/>
        <v>12</v>
      </c>
      <c r="AJ25" s="1918">
        <f t="shared" si="15"/>
        <v>0</v>
      </c>
      <c r="AK25" s="1918">
        <f t="shared" si="15"/>
        <v>14</v>
      </c>
      <c r="AL25" s="1918">
        <f t="shared" si="15"/>
        <v>0</v>
      </c>
      <c r="AM25" s="1918">
        <f t="shared" si="15"/>
        <v>0</v>
      </c>
      <c r="AN25" s="1918">
        <f t="shared" si="15"/>
        <v>136</v>
      </c>
      <c r="AO25" s="1918">
        <f t="shared" si="15"/>
        <v>0</v>
      </c>
      <c r="AP25" s="1918">
        <f t="shared" si="15"/>
        <v>9</v>
      </c>
      <c r="AQ25" s="1918">
        <f t="shared" si="15"/>
        <v>3</v>
      </c>
      <c r="AR25" s="1918">
        <f t="shared" si="15"/>
        <v>1</v>
      </c>
      <c r="AS25" s="1919">
        <f t="shared" si="15"/>
        <v>33</v>
      </c>
      <c r="AT25" s="1923"/>
      <c r="AU25" s="1898"/>
      <c r="AV25" s="1899"/>
      <c r="AW25" s="1899"/>
      <c r="AX25" s="1899"/>
      <c r="AY25" s="1899"/>
    </row>
    <row r="26" spans="1:51" s="188" customFormat="1" ht="20.45" customHeight="1">
      <c r="A26" s="1906"/>
      <c r="B26" s="1907"/>
      <c r="C26" s="1941" t="s">
        <v>4809</v>
      </c>
      <c r="D26" s="1909"/>
      <c r="E26" s="1910"/>
      <c r="F26" s="1911"/>
      <c r="G26" s="1907"/>
      <c r="H26" s="1911"/>
      <c r="I26" s="1912"/>
      <c r="J26" s="1907"/>
      <c r="K26" s="1913"/>
      <c r="L26" s="1909"/>
      <c r="M26" s="1914"/>
      <c r="N26" s="1911"/>
      <c r="O26" s="1912"/>
      <c r="P26" s="1907"/>
      <c r="Q26" s="1915"/>
      <c r="R26" s="1899"/>
      <c r="S26" s="1916">
        <f>S237</f>
        <v>71</v>
      </c>
      <c r="T26" s="1917">
        <f>T237</f>
        <v>52</v>
      </c>
      <c r="U26" s="1918">
        <f>U237</f>
        <v>0</v>
      </c>
      <c r="V26" s="1919">
        <f>V237</f>
        <v>19</v>
      </c>
      <c r="W26" s="1916">
        <f t="shared" si="3"/>
        <v>1123</v>
      </c>
      <c r="X26" s="1920">
        <f t="shared" ref="X26:AS26" si="16">X237</f>
        <v>554</v>
      </c>
      <c r="Y26" s="1919">
        <f t="shared" si="16"/>
        <v>569</v>
      </c>
      <c r="Z26" s="1917">
        <f t="shared" si="16"/>
        <v>174</v>
      </c>
      <c r="AA26" s="1918">
        <f t="shared" si="16"/>
        <v>199</v>
      </c>
      <c r="AB26" s="1918">
        <f t="shared" si="16"/>
        <v>183</v>
      </c>
      <c r="AC26" s="1918">
        <f t="shared" si="16"/>
        <v>190</v>
      </c>
      <c r="AD26" s="1918">
        <f t="shared" si="16"/>
        <v>178</v>
      </c>
      <c r="AE26" s="1919">
        <f t="shared" si="16"/>
        <v>199</v>
      </c>
      <c r="AF26" s="1921">
        <f t="shared" si="16"/>
        <v>64</v>
      </c>
      <c r="AG26" s="1917">
        <f t="shared" si="16"/>
        <v>38</v>
      </c>
      <c r="AH26" s="1922">
        <f t="shared" si="16"/>
        <v>73</v>
      </c>
      <c r="AI26" s="1917">
        <f t="shared" si="16"/>
        <v>7</v>
      </c>
      <c r="AJ26" s="1918">
        <f t="shared" si="16"/>
        <v>0</v>
      </c>
      <c r="AK26" s="1918">
        <f t="shared" si="16"/>
        <v>8</v>
      </c>
      <c r="AL26" s="1918">
        <f t="shared" si="16"/>
        <v>0</v>
      </c>
      <c r="AM26" s="1918">
        <f t="shared" si="16"/>
        <v>0</v>
      </c>
      <c r="AN26" s="1918">
        <f t="shared" si="16"/>
        <v>78</v>
      </c>
      <c r="AO26" s="1918">
        <f t="shared" si="16"/>
        <v>0</v>
      </c>
      <c r="AP26" s="1918">
        <f t="shared" si="16"/>
        <v>7</v>
      </c>
      <c r="AQ26" s="1918">
        <f t="shared" si="16"/>
        <v>1</v>
      </c>
      <c r="AR26" s="1918">
        <f t="shared" si="16"/>
        <v>0</v>
      </c>
      <c r="AS26" s="1919">
        <f t="shared" si="16"/>
        <v>10</v>
      </c>
      <c r="AT26" s="1923"/>
      <c r="AU26" s="1898"/>
      <c r="AV26" s="1899"/>
      <c r="AW26" s="1899"/>
      <c r="AX26" s="1899"/>
      <c r="AY26" s="1899"/>
    </row>
    <row r="27" spans="1:51" s="188" customFormat="1" ht="20.45" customHeight="1">
      <c r="A27" s="1906"/>
      <c r="B27" s="1907"/>
      <c r="C27" s="1941" t="s">
        <v>442</v>
      </c>
      <c r="D27" s="1909"/>
      <c r="E27" s="1910"/>
      <c r="F27" s="1911"/>
      <c r="G27" s="1907"/>
      <c r="H27" s="1911"/>
      <c r="I27" s="1912"/>
      <c r="J27" s="1907"/>
      <c r="K27" s="1913"/>
      <c r="L27" s="1909"/>
      <c r="M27" s="1914"/>
      <c r="N27" s="1911"/>
      <c r="O27" s="1912"/>
      <c r="P27" s="1907"/>
      <c r="Q27" s="1915"/>
      <c r="R27" s="1899"/>
      <c r="S27" s="1916">
        <f>S253</f>
        <v>82</v>
      </c>
      <c r="T27" s="1917">
        <f>T253</f>
        <v>61</v>
      </c>
      <c r="U27" s="1918">
        <f>U253</f>
        <v>2</v>
      </c>
      <c r="V27" s="1919">
        <f>V253</f>
        <v>19</v>
      </c>
      <c r="W27" s="1916">
        <f t="shared" si="3"/>
        <v>1338</v>
      </c>
      <c r="X27" s="1920">
        <f t="shared" ref="X27:AS27" si="17">X253</f>
        <v>670</v>
      </c>
      <c r="Y27" s="1919">
        <f t="shared" si="17"/>
        <v>668</v>
      </c>
      <c r="Z27" s="1917">
        <f t="shared" si="17"/>
        <v>208</v>
      </c>
      <c r="AA27" s="1918">
        <f t="shared" si="17"/>
        <v>211</v>
      </c>
      <c r="AB27" s="1918">
        <f t="shared" si="17"/>
        <v>252</v>
      </c>
      <c r="AC27" s="1918">
        <f t="shared" si="17"/>
        <v>212</v>
      </c>
      <c r="AD27" s="1918">
        <f t="shared" si="17"/>
        <v>232</v>
      </c>
      <c r="AE27" s="1919">
        <f t="shared" si="17"/>
        <v>223</v>
      </c>
      <c r="AF27" s="1921">
        <f t="shared" si="17"/>
        <v>83</v>
      </c>
      <c r="AG27" s="1917">
        <f t="shared" si="17"/>
        <v>42</v>
      </c>
      <c r="AH27" s="1922">
        <f t="shared" si="17"/>
        <v>91</v>
      </c>
      <c r="AI27" s="1917">
        <f t="shared" si="17"/>
        <v>9</v>
      </c>
      <c r="AJ27" s="1918">
        <f t="shared" si="17"/>
        <v>0</v>
      </c>
      <c r="AK27" s="1918">
        <f t="shared" si="17"/>
        <v>9</v>
      </c>
      <c r="AL27" s="1918">
        <f t="shared" si="17"/>
        <v>0</v>
      </c>
      <c r="AM27" s="1918">
        <f t="shared" si="17"/>
        <v>0</v>
      </c>
      <c r="AN27" s="1918">
        <f t="shared" si="17"/>
        <v>90</v>
      </c>
      <c r="AO27" s="1918">
        <f t="shared" si="17"/>
        <v>0</v>
      </c>
      <c r="AP27" s="1918">
        <f t="shared" si="17"/>
        <v>9</v>
      </c>
      <c r="AQ27" s="1918">
        <f t="shared" si="17"/>
        <v>2</v>
      </c>
      <c r="AR27" s="1918">
        <f t="shared" si="17"/>
        <v>2</v>
      </c>
      <c r="AS27" s="1919">
        <f t="shared" si="17"/>
        <v>12</v>
      </c>
      <c r="AT27" s="1923"/>
      <c r="AU27" s="1898"/>
      <c r="AV27" s="1899"/>
      <c r="AW27" s="1899"/>
      <c r="AX27" s="1899"/>
      <c r="AY27" s="1899"/>
    </row>
    <row r="28" spans="1:51" s="188" customFormat="1" ht="20.45" customHeight="1">
      <c r="A28" s="1906"/>
      <c r="B28" s="1907"/>
      <c r="C28" s="1941" t="s">
        <v>1226</v>
      </c>
      <c r="D28" s="1909"/>
      <c r="E28" s="1910"/>
      <c r="F28" s="1911"/>
      <c r="G28" s="1907"/>
      <c r="H28" s="1911"/>
      <c r="I28" s="1912"/>
      <c r="J28" s="1907"/>
      <c r="K28" s="1913"/>
      <c r="L28" s="1909"/>
      <c r="M28" s="1914"/>
      <c r="N28" s="1911"/>
      <c r="O28" s="1912"/>
      <c r="P28" s="1907"/>
      <c r="Q28" s="1915"/>
      <c r="R28" s="1899"/>
      <c r="S28" s="1916">
        <f>S263</f>
        <v>56</v>
      </c>
      <c r="T28" s="1917">
        <f>T263</f>
        <v>33</v>
      </c>
      <c r="U28" s="1918">
        <f>U263</f>
        <v>6</v>
      </c>
      <c r="V28" s="1919">
        <f>V263</f>
        <v>17</v>
      </c>
      <c r="W28" s="1916">
        <f t="shared" si="3"/>
        <v>587</v>
      </c>
      <c r="X28" s="1920">
        <f t="shared" ref="X28:AS28" si="18">X263</f>
        <v>310</v>
      </c>
      <c r="Y28" s="1919">
        <f t="shared" si="18"/>
        <v>277</v>
      </c>
      <c r="Z28" s="1917">
        <f t="shared" si="18"/>
        <v>92</v>
      </c>
      <c r="AA28" s="1918">
        <f t="shared" si="18"/>
        <v>96</v>
      </c>
      <c r="AB28" s="1918">
        <f t="shared" si="18"/>
        <v>87</v>
      </c>
      <c r="AC28" s="1918">
        <f t="shared" si="18"/>
        <v>104</v>
      </c>
      <c r="AD28" s="1918">
        <f t="shared" si="18"/>
        <v>100</v>
      </c>
      <c r="AE28" s="1919">
        <f t="shared" si="18"/>
        <v>108</v>
      </c>
      <c r="AF28" s="1921">
        <f t="shared" si="18"/>
        <v>45</v>
      </c>
      <c r="AG28" s="1917">
        <f t="shared" si="18"/>
        <v>37</v>
      </c>
      <c r="AH28" s="1922">
        <f t="shared" si="18"/>
        <v>52</v>
      </c>
      <c r="AI28" s="1917">
        <f t="shared" si="18"/>
        <v>7</v>
      </c>
      <c r="AJ28" s="1918">
        <f t="shared" si="18"/>
        <v>0</v>
      </c>
      <c r="AK28" s="1918">
        <f t="shared" si="18"/>
        <v>7</v>
      </c>
      <c r="AL28" s="1918">
        <f t="shared" si="18"/>
        <v>0</v>
      </c>
      <c r="AM28" s="1918">
        <f t="shared" si="18"/>
        <v>0</v>
      </c>
      <c r="AN28" s="1918">
        <f t="shared" si="18"/>
        <v>59</v>
      </c>
      <c r="AO28" s="1918">
        <f t="shared" si="18"/>
        <v>0</v>
      </c>
      <c r="AP28" s="1918">
        <f t="shared" si="18"/>
        <v>7</v>
      </c>
      <c r="AQ28" s="1918">
        <f t="shared" si="18"/>
        <v>1</v>
      </c>
      <c r="AR28" s="1918">
        <f t="shared" si="18"/>
        <v>2</v>
      </c>
      <c r="AS28" s="1919">
        <f t="shared" si="18"/>
        <v>6</v>
      </c>
      <c r="AT28" s="1923"/>
      <c r="AU28" s="1898"/>
      <c r="AV28" s="1899"/>
      <c r="AW28" s="1899"/>
      <c r="AX28" s="1899"/>
      <c r="AY28" s="1899"/>
    </row>
    <row r="29" spans="1:51" s="188" customFormat="1" ht="20.45" customHeight="1">
      <c r="A29" s="1906"/>
      <c r="B29" s="1907"/>
      <c r="C29" s="1941" t="s">
        <v>4475</v>
      </c>
      <c r="D29" s="1909"/>
      <c r="E29" s="1910"/>
      <c r="F29" s="1911"/>
      <c r="G29" s="1907"/>
      <c r="H29" s="1911"/>
      <c r="I29" s="1912"/>
      <c r="J29" s="1907"/>
      <c r="K29" s="1913"/>
      <c r="L29" s="1909"/>
      <c r="M29" s="1914"/>
      <c r="N29" s="1911"/>
      <c r="O29" s="1912"/>
      <c r="P29" s="1907"/>
      <c r="Q29" s="1915"/>
      <c r="R29" s="1899"/>
      <c r="S29" s="1916">
        <f>S275</f>
        <v>36</v>
      </c>
      <c r="T29" s="1917">
        <f>T275</f>
        <v>22</v>
      </c>
      <c r="U29" s="1918">
        <f>U275</f>
        <v>4</v>
      </c>
      <c r="V29" s="1919">
        <f>V275</f>
        <v>10</v>
      </c>
      <c r="W29" s="1916">
        <f t="shared" si="3"/>
        <v>419</v>
      </c>
      <c r="X29" s="1920">
        <f t="shared" ref="X29:AS29" si="19">X275</f>
        <v>225</v>
      </c>
      <c r="Y29" s="1919">
        <f t="shared" si="19"/>
        <v>194</v>
      </c>
      <c r="Z29" s="1917">
        <f t="shared" si="19"/>
        <v>66</v>
      </c>
      <c r="AA29" s="1918">
        <f t="shared" si="19"/>
        <v>68</v>
      </c>
      <c r="AB29" s="1918">
        <f t="shared" si="19"/>
        <v>73</v>
      </c>
      <c r="AC29" s="1918">
        <f t="shared" si="19"/>
        <v>73</v>
      </c>
      <c r="AD29" s="1918">
        <f t="shared" si="19"/>
        <v>68</v>
      </c>
      <c r="AE29" s="1919">
        <f t="shared" si="19"/>
        <v>71</v>
      </c>
      <c r="AF29" s="1921">
        <f t="shared" si="19"/>
        <v>27</v>
      </c>
      <c r="AG29" s="1917">
        <f t="shared" si="19"/>
        <v>22</v>
      </c>
      <c r="AH29" s="1922">
        <f t="shared" si="19"/>
        <v>35</v>
      </c>
      <c r="AI29" s="1917">
        <f t="shared" si="19"/>
        <v>5</v>
      </c>
      <c r="AJ29" s="1918">
        <f t="shared" si="19"/>
        <v>0</v>
      </c>
      <c r="AK29" s="1918">
        <f t="shared" si="19"/>
        <v>5</v>
      </c>
      <c r="AL29" s="1918">
        <f t="shared" si="19"/>
        <v>0</v>
      </c>
      <c r="AM29" s="1918">
        <f t="shared" si="19"/>
        <v>0</v>
      </c>
      <c r="AN29" s="1918">
        <f t="shared" si="19"/>
        <v>36</v>
      </c>
      <c r="AO29" s="1918">
        <f t="shared" si="19"/>
        <v>0</v>
      </c>
      <c r="AP29" s="1918">
        <f t="shared" si="19"/>
        <v>5</v>
      </c>
      <c r="AQ29" s="1918">
        <f t="shared" si="19"/>
        <v>0</v>
      </c>
      <c r="AR29" s="1918">
        <f t="shared" si="19"/>
        <v>2</v>
      </c>
      <c r="AS29" s="1919">
        <f t="shared" si="19"/>
        <v>4</v>
      </c>
      <c r="AT29" s="1923"/>
      <c r="AU29" s="1898"/>
      <c r="AV29" s="1899"/>
      <c r="AW29" s="1899"/>
      <c r="AX29" s="1899"/>
      <c r="AY29" s="1899"/>
    </row>
    <row r="30" spans="1:51" s="188" customFormat="1" ht="20.45" customHeight="1">
      <c r="A30" s="1906"/>
      <c r="B30" s="1907"/>
      <c r="C30" s="1941" t="s">
        <v>1749</v>
      </c>
      <c r="D30" s="1909"/>
      <c r="E30" s="1910"/>
      <c r="F30" s="1911"/>
      <c r="G30" s="1907"/>
      <c r="H30" s="1911"/>
      <c r="I30" s="1912"/>
      <c r="J30" s="1907"/>
      <c r="K30" s="1913"/>
      <c r="L30" s="1909"/>
      <c r="M30" s="1914"/>
      <c r="N30" s="1911"/>
      <c r="O30" s="1912"/>
      <c r="P30" s="1907"/>
      <c r="Q30" s="1915"/>
      <c r="R30" s="1899"/>
      <c r="S30" s="1916">
        <f>S283</f>
        <v>8</v>
      </c>
      <c r="T30" s="1917">
        <f>T283</f>
        <v>6</v>
      </c>
      <c r="U30" s="1918">
        <f>U283</f>
        <v>0</v>
      </c>
      <c r="V30" s="1919">
        <f>V283</f>
        <v>2</v>
      </c>
      <c r="W30" s="1916">
        <f t="shared" si="3"/>
        <v>72</v>
      </c>
      <c r="X30" s="1920">
        <f t="shared" ref="X30:AS30" si="20">X283</f>
        <v>31</v>
      </c>
      <c r="Y30" s="1919">
        <f t="shared" si="20"/>
        <v>41</v>
      </c>
      <c r="Z30" s="1917">
        <f t="shared" si="20"/>
        <v>12</v>
      </c>
      <c r="AA30" s="1918">
        <f t="shared" si="20"/>
        <v>7</v>
      </c>
      <c r="AB30" s="1918">
        <f t="shared" si="20"/>
        <v>13</v>
      </c>
      <c r="AC30" s="1918">
        <f t="shared" si="20"/>
        <v>12</v>
      </c>
      <c r="AD30" s="1918">
        <f t="shared" si="20"/>
        <v>15</v>
      </c>
      <c r="AE30" s="1919">
        <f t="shared" si="20"/>
        <v>13</v>
      </c>
      <c r="AF30" s="1921">
        <f t="shared" si="20"/>
        <v>5</v>
      </c>
      <c r="AG30" s="1917">
        <f t="shared" si="20"/>
        <v>3</v>
      </c>
      <c r="AH30" s="1922">
        <f t="shared" si="20"/>
        <v>9</v>
      </c>
      <c r="AI30" s="1917">
        <f t="shared" si="20"/>
        <v>1</v>
      </c>
      <c r="AJ30" s="1918">
        <f t="shared" si="20"/>
        <v>0</v>
      </c>
      <c r="AK30" s="1918">
        <f t="shared" si="20"/>
        <v>1</v>
      </c>
      <c r="AL30" s="1918">
        <f t="shared" si="20"/>
        <v>0</v>
      </c>
      <c r="AM30" s="1918">
        <f t="shared" si="20"/>
        <v>0</v>
      </c>
      <c r="AN30" s="1918">
        <f t="shared" si="20"/>
        <v>8</v>
      </c>
      <c r="AO30" s="1918">
        <f t="shared" si="20"/>
        <v>0</v>
      </c>
      <c r="AP30" s="1918">
        <f t="shared" si="20"/>
        <v>1</v>
      </c>
      <c r="AQ30" s="1918">
        <f t="shared" si="20"/>
        <v>0</v>
      </c>
      <c r="AR30" s="1918">
        <f t="shared" si="20"/>
        <v>0</v>
      </c>
      <c r="AS30" s="1919">
        <f t="shared" si="20"/>
        <v>1</v>
      </c>
      <c r="AT30" s="1923"/>
      <c r="AU30" s="1898"/>
      <c r="AV30" s="1899"/>
      <c r="AW30" s="1899"/>
      <c r="AX30" s="1899"/>
      <c r="AY30" s="1899"/>
    </row>
    <row r="31" spans="1:51" s="188" customFormat="1" ht="20.45" customHeight="1">
      <c r="A31" s="1906"/>
      <c r="B31" s="1907"/>
      <c r="C31" s="1941" t="s">
        <v>4064</v>
      </c>
      <c r="D31" s="1909"/>
      <c r="E31" s="1910"/>
      <c r="F31" s="1911"/>
      <c r="G31" s="1907"/>
      <c r="H31" s="1911"/>
      <c r="I31" s="1912"/>
      <c r="J31" s="1907"/>
      <c r="K31" s="1913"/>
      <c r="L31" s="1909"/>
      <c r="M31" s="1914"/>
      <c r="N31" s="1911"/>
      <c r="O31" s="1912"/>
      <c r="P31" s="1907"/>
      <c r="Q31" s="1915"/>
      <c r="R31" s="1899"/>
      <c r="S31" s="1916">
        <f>S286</f>
        <v>61</v>
      </c>
      <c r="T31" s="1917">
        <f>T286</f>
        <v>45</v>
      </c>
      <c r="U31" s="1918">
        <f>U286</f>
        <v>0</v>
      </c>
      <c r="V31" s="1919">
        <f>V286</f>
        <v>16</v>
      </c>
      <c r="W31" s="1916">
        <f t="shared" si="3"/>
        <v>1251</v>
      </c>
      <c r="X31" s="1920">
        <f t="shared" ref="X31:AS31" si="21">X286</f>
        <v>619</v>
      </c>
      <c r="Y31" s="1919">
        <f t="shared" si="21"/>
        <v>632</v>
      </c>
      <c r="Z31" s="1917">
        <f t="shared" si="21"/>
        <v>215</v>
      </c>
      <c r="AA31" s="1918">
        <f t="shared" si="21"/>
        <v>207</v>
      </c>
      <c r="AB31" s="1918">
        <f t="shared" si="21"/>
        <v>209</v>
      </c>
      <c r="AC31" s="1918">
        <f t="shared" si="21"/>
        <v>214</v>
      </c>
      <c r="AD31" s="1918">
        <f t="shared" si="21"/>
        <v>219</v>
      </c>
      <c r="AE31" s="1919">
        <f t="shared" si="21"/>
        <v>187</v>
      </c>
      <c r="AF31" s="1921">
        <f t="shared" si="21"/>
        <v>59</v>
      </c>
      <c r="AG31" s="1917">
        <f t="shared" si="21"/>
        <v>31</v>
      </c>
      <c r="AH31" s="1922">
        <f t="shared" si="21"/>
        <v>58</v>
      </c>
      <c r="AI31" s="1917">
        <f t="shared" si="21"/>
        <v>5</v>
      </c>
      <c r="AJ31" s="1918">
        <f t="shared" si="21"/>
        <v>0</v>
      </c>
      <c r="AK31" s="1918">
        <f t="shared" si="21"/>
        <v>6</v>
      </c>
      <c r="AL31" s="1918">
        <f t="shared" si="21"/>
        <v>0</v>
      </c>
      <c r="AM31" s="1918">
        <f t="shared" si="21"/>
        <v>0</v>
      </c>
      <c r="AN31" s="1918">
        <f t="shared" si="21"/>
        <v>61</v>
      </c>
      <c r="AO31" s="1918">
        <f t="shared" si="21"/>
        <v>0</v>
      </c>
      <c r="AP31" s="1918">
        <f t="shared" si="21"/>
        <v>5</v>
      </c>
      <c r="AQ31" s="1918">
        <f t="shared" si="21"/>
        <v>0</v>
      </c>
      <c r="AR31" s="1918">
        <f t="shared" si="21"/>
        <v>1</v>
      </c>
      <c r="AS31" s="1919">
        <f t="shared" si="21"/>
        <v>11</v>
      </c>
      <c r="AT31" s="1923"/>
      <c r="AU31" s="1898"/>
      <c r="AV31" s="1899"/>
      <c r="AW31" s="1899"/>
      <c r="AX31" s="1899"/>
      <c r="AY31" s="1899"/>
    </row>
    <row r="32" spans="1:51" s="188" customFormat="1" ht="20.45" customHeight="1">
      <c r="A32" s="1906"/>
      <c r="B32" s="1907"/>
      <c r="C32" s="1941" t="s">
        <v>4810</v>
      </c>
      <c r="D32" s="1909"/>
      <c r="E32" s="1910"/>
      <c r="F32" s="1911"/>
      <c r="G32" s="1907"/>
      <c r="H32" s="1911"/>
      <c r="I32" s="1912"/>
      <c r="J32" s="1907"/>
      <c r="K32" s="1913"/>
      <c r="L32" s="1909"/>
      <c r="M32" s="1914"/>
      <c r="N32" s="1911"/>
      <c r="O32" s="1912"/>
      <c r="P32" s="1907"/>
      <c r="Q32" s="1915"/>
      <c r="R32" s="1899"/>
      <c r="S32" s="1916">
        <f>S295</f>
        <v>81</v>
      </c>
      <c r="T32" s="1917">
        <f>T295</f>
        <v>52</v>
      </c>
      <c r="U32" s="1918">
        <f>U295</f>
        <v>7</v>
      </c>
      <c r="V32" s="1919">
        <f>V295</f>
        <v>22</v>
      </c>
      <c r="W32" s="1916">
        <f t="shared" si="3"/>
        <v>1224</v>
      </c>
      <c r="X32" s="1920">
        <f t="shared" ref="X32:AS32" si="22">X295</f>
        <v>633</v>
      </c>
      <c r="Y32" s="1919">
        <f t="shared" si="22"/>
        <v>591</v>
      </c>
      <c r="Z32" s="1917">
        <f t="shared" si="22"/>
        <v>183</v>
      </c>
      <c r="AA32" s="1918">
        <f t="shared" si="22"/>
        <v>195</v>
      </c>
      <c r="AB32" s="1918">
        <f t="shared" si="22"/>
        <v>230</v>
      </c>
      <c r="AC32" s="1918">
        <f t="shared" si="22"/>
        <v>203</v>
      </c>
      <c r="AD32" s="1918">
        <f t="shared" si="22"/>
        <v>212</v>
      </c>
      <c r="AE32" s="1919">
        <f t="shared" si="22"/>
        <v>201</v>
      </c>
      <c r="AF32" s="1921">
        <f t="shared" si="22"/>
        <v>74</v>
      </c>
      <c r="AG32" s="1917">
        <f t="shared" si="22"/>
        <v>50</v>
      </c>
      <c r="AH32" s="1922">
        <f t="shared" si="22"/>
        <v>75</v>
      </c>
      <c r="AI32" s="1917">
        <f t="shared" si="22"/>
        <v>9</v>
      </c>
      <c r="AJ32" s="1918">
        <f t="shared" si="22"/>
        <v>0</v>
      </c>
      <c r="AK32" s="1918">
        <f t="shared" si="22"/>
        <v>9</v>
      </c>
      <c r="AL32" s="1918">
        <f t="shared" si="22"/>
        <v>0</v>
      </c>
      <c r="AM32" s="1918">
        <f t="shared" si="22"/>
        <v>0</v>
      </c>
      <c r="AN32" s="1918">
        <f t="shared" si="22"/>
        <v>86</v>
      </c>
      <c r="AO32" s="1918">
        <f t="shared" si="22"/>
        <v>0</v>
      </c>
      <c r="AP32" s="1918">
        <f t="shared" si="22"/>
        <v>8</v>
      </c>
      <c r="AQ32" s="1918">
        <f t="shared" si="22"/>
        <v>2</v>
      </c>
      <c r="AR32" s="1918">
        <f t="shared" si="22"/>
        <v>2</v>
      </c>
      <c r="AS32" s="1919">
        <f t="shared" si="22"/>
        <v>9</v>
      </c>
      <c r="AT32" s="1923"/>
      <c r="AU32" s="1898"/>
      <c r="AV32" s="1899"/>
      <c r="AW32" s="1899"/>
      <c r="AX32" s="1899"/>
      <c r="AY32" s="1899"/>
    </row>
    <row r="33" spans="1:51" s="188" customFormat="1" ht="20.45" customHeight="1">
      <c r="A33" s="1906"/>
      <c r="B33" s="1907"/>
      <c r="C33" s="1941" t="s">
        <v>5299</v>
      </c>
      <c r="D33" s="1909"/>
      <c r="E33" s="1910"/>
      <c r="F33" s="1911"/>
      <c r="G33" s="1907"/>
      <c r="H33" s="1911"/>
      <c r="I33" s="1912"/>
      <c r="J33" s="1907"/>
      <c r="K33" s="1913"/>
      <c r="L33" s="1909"/>
      <c r="M33" s="1914"/>
      <c r="N33" s="1911"/>
      <c r="O33" s="1912"/>
      <c r="P33" s="1907"/>
      <c r="Q33" s="1915"/>
      <c r="R33" s="1899"/>
      <c r="S33" s="1916">
        <f>S316</f>
        <v>238</v>
      </c>
      <c r="T33" s="1917">
        <f>T316</f>
        <v>173</v>
      </c>
      <c r="U33" s="1918">
        <f>U316</f>
        <v>1</v>
      </c>
      <c r="V33" s="1919">
        <f>V316</f>
        <v>64</v>
      </c>
      <c r="W33" s="1916">
        <f t="shared" si="3"/>
        <v>4138</v>
      </c>
      <c r="X33" s="1920">
        <f t="shared" ref="X33:AS33" si="23">X316</f>
        <v>2057</v>
      </c>
      <c r="Y33" s="1919">
        <f t="shared" si="23"/>
        <v>2081</v>
      </c>
      <c r="Z33" s="1917">
        <f t="shared" si="23"/>
        <v>634</v>
      </c>
      <c r="AA33" s="1918">
        <f t="shared" si="23"/>
        <v>719</v>
      </c>
      <c r="AB33" s="1918">
        <f t="shared" si="23"/>
        <v>704</v>
      </c>
      <c r="AC33" s="1918">
        <f t="shared" si="23"/>
        <v>652</v>
      </c>
      <c r="AD33" s="1918">
        <f t="shared" si="23"/>
        <v>671</v>
      </c>
      <c r="AE33" s="1919">
        <f t="shared" si="23"/>
        <v>758</v>
      </c>
      <c r="AF33" s="1921">
        <f t="shared" si="23"/>
        <v>312</v>
      </c>
      <c r="AG33" s="1917">
        <f t="shared" si="23"/>
        <v>128</v>
      </c>
      <c r="AH33" s="1922">
        <f t="shared" si="23"/>
        <v>237</v>
      </c>
      <c r="AI33" s="1917">
        <f t="shared" si="23"/>
        <v>21</v>
      </c>
      <c r="AJ33" s="1918">
        <f t="shared" si="23"/>
        <v>0</v>
      </c>
      <c r="AK33" s="1918">
        <f t="shared" si="23"/>
        <v>21</v>
      </c>
      <c r="AL33" s="1918">
        <f t="shared" si="23"/>
        <v>0</v>
      </c>
      <c r="AM33" s="1918">
        <f t="shared" si="23"/>
        <v>0</v>
      </c>
      <c r="AN33" s="1918">
        <f t="shared" si="23"/>
        <v>271</v>
      </c>
      <c r="AO33" s="1918">
        <f t="shared" si="23"/>
        <v>0</v>
      </c>
      <c r="AP33" s="1918">
        <f t="shared" si="23"/>
        <v>20</v>
      </c>
      <c r="AQ33" s="1918">
        <f t="shared" si="23"/>
        <v>3</v>
      </c>
      <c r="AR33" s="1918">
        <f t="shared" si="23"/>
        <v>2</v>
      </c>
      <c r="AS33" s="1919">
        <f t="shared" si="23"/>
        <v>27</v>
      </c>
      <c r="AT33" s="1923"/>
      <c r="AU33" s="1898"/>
      <c r="AV33" s="1899"/>
      <c r="AW33" s="1899"/>
      <c r="AX33" s="1899"/>
      <c r="AY33" s="1899"/>
    </row>
    <row r="34" spans="1:51" s="188" customFormat="1" ht="20.45" customHeight="1">
      <c r="A34" s="1906"/>
      <c r="B34" s="1907"/>
      <c r="C34" s="1941" t="s">
        <v>4196</v>
      </c>
      <c r="D34" s="1909"/>
      <c r="E34" s="1910"/>
      <c r="F34" s="1911"/>
      <c r="G34" s="1907"/>
      <c r="H34" s="1911"/>
      <c r="I34" s="1912"/>
      <c r="J34" s="1907"/>
      <c r="K34" s="1913"/>
      <c r="L34" s="1909"/>
      <c r="M34" s="1914"/>
      <c r="N34" s="1911"/>
      <c r="O34" s="1912"/>
      <c r="P34" s="1907"/>
      <c r="Q34" s="1915"/>
      <c r="R34" s="1899"/>
      <c r="S34" s="1916">
        <f>S345</f>
        <v>36</v>
      </c>
      <c r="T34" s="1917">
        <f>T345</f>
        <v>17</v>
      </c>
      <c r="U34" s="1918">
        <f>U345</f>
        <v>8</v>
      </c>
      <c r="V34" s="1919">
        <f>V345</f>
        <v>11</v>
      </c>
      <c r="W34" s="1916">
        <f t="shared" si="3"/>
        <v>472</v>
      </c>
      <c r="X34" s="1920">
        <f t="shared" ref="X34:AS34" si="24">X345</f>
        <v>236</v>
      </c>
      <c r="Y34" s="1919">
        <f t="shared" si="24"/>
        <v>236</v>
      </c>
      <c r="Z34" s="1917">
        <f t="shared" si="24"/>
        <v>66</v>
      </c>
      <c r="AA34" s="1918">
        <f t="shared" si="24"/>
        <v>75</v>
      </c>
      <c r="AB34" s="1918">
        <f t="shared" si="24"/>
        <v>76</v>
      </c>
      <c r="AC34" s="1918">
        <f t="shared" si="24"/>
        <v>86</v>
      </c>
      <c r="AD34" s="1918">
        <f t="shared" si="24"/>
        <v>81</v>
      </c>
      <c r="AE34" s="1919">
        <f t="shared" si="24"/>
        <v>88</v>
      </c>
      <c r="AF34" s="1921">
        <f t="shared" si="24"/>
        <v>40</v>
      </c>
      <c r="AG34" s="1917">
        <f t="shared" si="24"/>
        <v>29</v>
      </c>
      <c r="AH34" s="1922">
        <f t="shared" si="24"/>
        <v>38</v>
      </c>
      <c r="AI34" s="1917">
        <f t="shared" si="24"/>
        <v>6</v>
      </c>
      <c r="AJ34" s="1918">
        <f t="shared" si="24"/>
        <v>0</v>
      </c>
      <c r="AK34" s="1918">
        <f t="shared" si="24"/>
        <v>6</v>
      </c>
      <c r="AL34" s="1918">
        <f t="shared" si="24"/>
        <v>0</v>
      </c>
      <c r="AM34" s="1918">
        <f t="shared" si="24"/>
        <v>0</v>
      </c>
      <c r="AN34" s="1918">
        <f t="shared" si="24"/>
        <v>38</v>
      </c>
      <c r="AO34" s="1918">
        <f t="shared" si="24"/>
        <v>0</v>
      </c>
      <c r="AP34" s="1918">
        <f t="shared" si="24"/>
        <v>2</v>
      </c>
      <c r="AQ34" s="1918">
        <f t="shared" si="24"/>
        <v>4</v>
      </c>
      <c r="AR34" s="1918">
        <f t="shared" si="24"/>
        <v>1</v>
      </c>
      <c r="AS34" s="1919">
        <f t="shared" si="24"/>
        <v>10</v>
      </c>
      <c r="AT34" s="1923"/>
      <c r="AU34" s="1898"/>
      <c r="AV34" s="1899"/>
      <c r="AW34" s="1899"/>
      <c r="AX34" s="1899"/>
      <c r="AY34" s="1899"/>
    </row>
    <row r="35" spans="1:51" s="188" customFormat="1" ht="20.45" customHeight="1">
      <c r="A35" s="1906"/>
      <c r="B35" s="1907"/>
      <c r="C35" s="1941" t="s">
        <v>5300</v>
      </c>
      <c r="D35" s="1909"/>
      <c r="E35" s="1910"/>
      <c r="F35" s="1911"/>
      <c r="G35" s="1907"/>
      <c r="H35" s="1911"/>
      <c r="I35" s="1912"/>
      <c r="J35" s="1907"/>
      <c r="K35" s="1913"/>
      <c r="L35" s="1909"/>
      <c r="M35" s="1914"/>
      <c r="N35" s="1911"/>
      <c r="O35" s="1912"/>
      <c r="P35" s="1907"/>
      <c r="Q35" s="1915"/>
      <c r="R35" s="1899"/>
      <c r="S35" s="1916">
        <f>S356</f>
        <v>134</v>
      </c>
      <c r="T35" s="1917">
        <f>T356</f>
        <v>92</v>
      </c>
      <c r="U35" s="1918">
        <f>U356</f>
        <v>6</v>
      </c>
      <c r="V35" s="1919">
        <f>V356</f>
        <v>36</v>
      </c>
      <c r="W35" s="1916">
        <f t="shared" si="3"/>
        <v>2178</v>
      </c>
      <c r="X35" s="1920">
        <f t="shared" ref="X35:AS35" si="25">X356</f>
        <v>1080</v>
      </c>
      <c r="Y35" s="1919">
        <f t="shared" si="25"/>
        <v>1098</v>
      </c>
      <c r="Z35" s="1917">
        <f t="shared" si="25"/>
        <v>328</v>
      </c>
      <c r="AA35" s="1918">
        <f t="shared" si="25"/>
        <v>371</v>
      </c>
      <c r="AB35" s="1918">
        <f t="shared" si="25"/>
        <v>357</v>
      </c>
      <c r="AC35" s="1918">
        <f t="shared" si="25"/>
        <v>358</v>
      </c>
      <c r="AD35" s="1918">
        <f t="shared" si="25"/>
        <v>394</v>
      </c>
      <c r="AE35" s="1919">
        <f t="shared" si="25"/>
        <v>370</v>
      </c>
      <c r="AF35" s="1921">
        <f t="shared" si="25"/>
        <v>154</v>
      </c>
      <c r="AG35" s="1917">
        <f t="shared" si="25"/>
        <v>89</v>
      </c>
      <c r="AH35" s="1922">
        <f t="shared" si="25"/>
        <v>137</v>
      </c>
      <c r="AI35" s="1917">
        <f t="shared" si="25"/>
        <v>15</v>
      </c>
      <c r="AJ35" s="1918">
        <f t="shared" si="25"/>
        <v>0</v>
      </c>
      <c r="AK35" s="1918">
        <f t="shared" si="25"/>
        <v>17</v>
      </c>
      <c r="AL35" s="1918">
        <f t="shared" si="25"/>
        <v>0</v>
      </c>
      <c r="AM35" s="1918">
        <f t="shared" si="25"/>
        <v>0</v>
      </c>
      <c r="AN35" s="1918">
        <f t="shared" si="25"/>
        <v>150</v>
      </c>
      <c r="AO35" s="1918">
        <f t="shared" si="25"/>
        <v>0</v>
      </c>
      <c r="AP35" s="1918">
        <f t="shared" si="25"/>
        <v>14</v>
      </c>
      <c r="AQ35" s="1918">
        <f t="shared" si="25"/>
        <v>1</v>
      </c>
      <c r="AR35" s="1918">
        <f t="shared" si="25"/>
        <v>6</v>
      </c>
      <c r="AS35" s="1919">
        <f t="shared" si="25"/>
        <v>23</v>
      </c>
      <c r="AT35" s="1923"/>
      <c r="AU35" s="1898"/>
      <c r="AV35" s="1899"/>
      <c r="AW35" s="1899"/>
      <c r="AX35" s="1899"/>
      <c r="AY35" s="1899"/>
    </row>
    <row r="36" spans="1:51" s="188" customFormat="1" ht="20.45" customHeight="1">
      <c r="A36" s="1906"/>
      <c r="B36" s="1907"/>
      <c r="C36" s="1941" t="s">
        <v>5057</v>
      </c>
      <c r="D36" s="1909"/>
      <c r="E36" s="1910"/>
      <c r="F36" s="1911"/>
      <c r="G36" s="1907"/>
      <c r="H36" s="1911"/>
      <c r="I36" s="1912"/>
      <c r="J36" s="1907"/>
      <c r="K36" s="1913"/>
      <c r="L36" s="1909"/>
      <c r="M36" s="1914"/>
      <c r="N36" s="1911"/>
      <c r="O36" s="1912"/>
      <c r="P36" s="1907"/>
      <c r="Q36" s="1915"/>
      <c r="R36" s="1899"/>
      <c r="S36" s="1916">
        <f>S42+S263</f>
        <v>631</v>
      </c>
      <c r="T36" s="1917">
        <f>T42+T263</f>
        <v>463</v>
      </c>
      <c r="U36" s="1918">
        <f>U42+U263</f>
        <v>19</v>
      </c>
      <c r="V36" s="1919">
        <f>V42+V263</f>
        <v>149</v>
      </c>
      <c r="W36" s="1916">
        <f t="shared" si="3"/>
        <v>11950</v>
      </c>
      <c r="X36" s="1920">
        <f t="shared" ref="X36:AS36" si="26">X42+X263</f>
        <v>6085</v>
      </c>
      <c r="Y36" s="1919">
        <f t="shared" si="26"/>
        <v>5865</v>
      </c>
      <c r="Z36" s="1917">
        <f t="shared" si="26"/>
        <v>1837</v>
      </c>
      <c r="AA36" s="1918">
        <f t="shared" si="26"/>
        <v>1903</v>
      </c>
      <c r="AB36" s="1918">
        <f t="shared" si="26"/>
        <v>2053</v>
      </c>
      <c r="AC36" s="1918">
        <f t="shared" si="26"/>
        <v>2031</v>
      </c>
      <c r="AD36" s="1918">
        <f t="shared" si="26"/>
        <v>2049</v>
      </c>
      <c r="AE36" s="1919">
        <f t="shared" si="26"/>
        <v>2077</v>
      </c>
      <c r="AF36" s="1921">
        <f t="shared" si="26"/>
        <v>599</v>
      </c>
      <c r="AG36" s="1917">
        <f t="shared" si="26"/>
        <v>317</v>
      </c>
      <c r="AH36" s="1922">
        <f t="shared" si="26"/>
        <v>623</v>
      </c>
      <c r="AI36" s="1917">
        <f t="shared" si="26"/>
        <v>49</v>
      </c>
      <c r="AJ36" s="1918">
        <f t="shared" si="26"/>
        <v>0</v>
      </c>
      <c r="AK36" s="1918">
        <f t="shared" si="26"/>
        <v>49</v>
      </c>
      <c r="AL36" s="1918">
        <f t="shared" si="26"/>
        <v>0</v>
      </c>
      <c r="AM36" s="1918">
        <f t="shared" si="26"/>
        <v>0</v>
      </c>
      <c r="AN36" s="1918">
        <f t="shared" si="26"/>
        <v>690</v>
      </c>
      <c r="AO36" s="1918">
        <f t="shared" si="26"/>
        <v>0</v>
      </c>
      <c r="AP36" s="1918">
        <f t="shared" si="26"/>
        <v>50</v>
      </c>
      <c r="AQ36" s="1918">
        <f t="shared" si="26"/>
        <v>10</v>
      </c>
      <c r="AR36" s="1918">
        <f t="shared" si="26"/>
        <v>3</v>
      </c>
      <c r="AS36" s="1919">
        <f t="shared" si="26"/>
        <v>89</v>
      </c>
      <c r="AT36" s="1923"/>
      <c r="AU36" s="1898"/>
      <c r="AV36" s="1899"/>
      <c r="AW36" s="1899"/>
      <c r="AX36" s="1899"/>
      <c r="AY36" s="1899"/>
    </row>
    <row r="37" spans="1:51" s="188" customFormat="1" ht="20.45" customHeight="1">
      <c r="A37" s="1906"/>
      <c r="B37" s="1907"/>
      <c r="C37" s="1941" t="s">
        <v>4811</v>
      </c>
      <c r="D37" s="1909"/>
      <c r="E37" s="1910"/>
      <c r="F37" s="1911"/>
      <c r="G37" s="1907"/>
      <c r="H37" s="1911"/>
      <c r="I37" s="1912"/>
      <c r="J37" s="1907"/>
      <c r="K37" s="1913"/>
      <c r="L37" s="1909"/>
      <c r="M37" s="1914"/>
      <c r="N37" s="1911"/>
      <c r="O37" s="1912"/>
      <c r="P37" s="1907"/>
      <c r="Q37" s="1915"/>
      <c r="R37" s="1899"/>
      <c r="S37" s="1916">
        <f>S181+S237+S275+S295</f>
        <v>299</v>
      </c>
      <c r="T37" s="1917">
        <f>T181+T237+T275+T295</f>
        <v>206</v>
      </c>
      <c r="U37" s="1918">
        <f>U181+U237+U275+U295</f>
        <v>14</v>
      </c>
      <c r="V37" s="1919">
        <f>V181+V237+V275+V295</f>
        <v>79</v>
      </c>
      <c r="W37" s="1916">
        <f t="shared" si="3"/>
        <v>4756</v>
      </c>
      <c r="X37" s="1920">
        <f t="shared" ref="X37:AS37" si="27">X181+X237+X275+X295</f>
        <v>2436</v>
      </c>
      <c r="Y37" s="1919">
        <f t="shared" si="27"/>
        <v>2320</v>
      </c>
      <c r="Z37" s="1917">
        <f t="shared" si="27"/>
        <v>731</v>
      </c>
      <c r="AA37" s="1918">
        <f t="shared" si="27"/>
        <v>774</v>
      </c>
      <c r="AB37" s="1918">
        <f t="shared" si="27"/>
        <v>820</v>
      </c>
      <c r="AC37" s="1918">
        <f t="shared" si="27"/>
        <v>789</v>
      </c>
      <c r="AD37" s="1918">
        <f t="shared" si="27"/>
        <v>792</v>
      </c>
      <c r="AE37" s="1919">
        <f t="shared" si="27"/>
        <v>850</v>
      </c>
      <c r="AF37" s="1921">
        <f t="shared" si="27"/>
        <v>277</v>
      </c>
      <c r="AG37" s="1917">
        <f t="shared" si="27"/>
        <v>169</v>
      </c>
      <c r="AH37" s="1922">
        <f t="shared" si="27"/>
        <v>300</v>
      </c>
      <c r="AI37" s="1917">
        <f t="shared" si="27"/>
        <v>32</v>
      </c>
      <c r="AJ37" s="1918">
        <f t="shared" si="27"/>
        <v>0</v>
      </c>
      <c r="AK37" s="1918">
        <f t="shared" si="27"/>
        <v>33</v>
      </c>
      <c r="AL37" s="1918">
        <f t="shared" si="27"/>
        <v>0</v>
      </c>
      <c r="AM37" s="1918">
        <f t="shared" si="27"/>
        <v>0</v>
      </c>
      <c r="AN37" s="1918">
        <f t="shared" si="27"/>
        <v>326</v>
      </c>
      <c r="AO37" s="1918">
        <f t="shared" si="27"/>
        <v>0</v>
      </c>
      <c r="AP37" s="1918">
        <f t="shared" si="27"/>
        <v>30</v>
      </c>
      <c r="AQ37" s="1918">
        <f t="shared" si="27"/>
        <v>5</v>
      </c>
      <c r="AR37" s="1918">
        <f t="shared" si="27"/>
        <v>5</v>
      </c>
      <c r="AS37" s="1919">
        <f t="shared" si="27"/>
        <v>38</v>
      </c>
      <c r="AT37" s="1923"/>
      <c r="AU37" s="1898"/>
      <c r="AV37" s="1899"/>
      <c r="AW37" s="1899"/>
      <c r="AX37" s="1899"/>
      <c r="AY37" s="1899"/>
    </row>
    <row r="38" spans="1:51" s="188" customFormat="1" ht="20.45" customHeight="1">
      <c r="A38" s="1906"/>
      <c r="B38" s="1907"/>
      <c r="C38" s="1941" t="s">
        <v>5306</v>
      </c>
      <c r="D38" s="1909"/>
      <c r="E38" s="1910"/>
      <c r="F38" s="1911"/>
      <c r="G38" s="1907"/>
      <c r="H38" s="1911"/>
      <c r="I38" s="1912"/>
      <c r="J38" s="1907"/>
      <c r="K38" s="1913"/>
      <c r="L38" s="1909"/>
      <c r="M38" s="1914"/>
      <c r="N38" s="1911"/>
      <c r="O38" s="1912"/>
      <c r="P38" s="1907"/>
      <c r="Q38" s="1915"/>
      <c r="R38" s="1899"/>
      <c r="S38" s="1916">
        <f>S93+S176+S253+S283+S286</f>
        <v>598</v>
      </c>
      <c r="T38" s="1917">
        <f>T93+T176+T253+T283+T286</f>
        <v>417</v>
      </c>
      <c r="U38" s="1918">
        <f>U93+U176+U253+U283+U286</f>
        <v>15</v>
      </c>
      <c r="V38" s="1919">
        <f>V93+V176+V253+V283+V286</f>
        <v>166</v>
      </c>
      <c r="W38" s="1916">
        <f t="shared" si="3"/>
        <v>10401</v>
      </c>
      <c r="X38" s="1920">
        <f t="shared" ref="X38:AS38" si="28">X93+X176+X253+X283+X286</f>
        <v>5361</v>
      </c>
      <c r="Y38" s="1919">
        <f t="shared" si="28"/>
        <v>5040</v>
      </c>
      <c r="Z38" s="1917">
        <f t="shared" si="28"/>
        <v>1666</v>
      </c>
      <c r="AA38" s="1918">
        <f t="shared" si="28"/>
        <v>1740</v>
      </c>
      <c r="AB38" s="1918">
        <f t="shared" si="28"/>
        <v>1747</v>
      </c>
      <c r="AC38" s="1918">
        <f t="shared" si="28"/>
        <v>1747</v>
      </c>
      <c r="AD38" s="1918">
        <f t="shared" si="28"/>
        <v>1814</v>
      </c>
      <c r="AE38" s="1919">
        <f t="shared" si="28"/>
        <v>1687</v>
      </c>
      <c r="AF38" s="1921">
        <f t="shared" si="28"/>
        <v>774</v>
      </c>
      <c r="AG38" s="1917">
        <f t="shared" si="28"/>
        <v>285</v>
      </c>
      <c r="AH38" s="1922">
        <f t="shared" si="28"/>
        <v>598</v>
      </c>
      <c r="AI38" s="1917">
        <f t="shared" si="28"/>
        <v>52</v>
      </c>
      <c r="AJ38" s="1918">
        <f t="shared" si="28"/>
        <v>0</v>
      </c>
      <c r="AK38" s="1918">
        <f t="shared" si="28"/>
        <v>52</v>
      </c>
      <c r="AL38" s="1918">
        <f t="shared" si="28"/>
        <v>0</v>
      </c>
      <c r="AM38" s="1918">
        <f t="shared" si="28"/>
        <v>0</v>
      </c>
      <c r="AN38" s="1918">
        <f t="shared" si="28"/>
        <v>604</v>
      </c>
      <c r="AO38" s="1918">
        <f t="shared" si="28"/>
        <v>0</v>
      </c>
      <c r="AP38" s="1918">
        <f t="shared" si="28"/>
        <v>48</v>
      </c>
      <c r="AQ38" s="1918">
        <f t="shared" si="28"/>
        <v>6</v>
      </c>
      <c r="AR38" s="1918">
        <f t="shared" si="28"/>
        <v>5</v>
      </c>
      <c r="AS38" s="1919">
        <f t="shared" si="28"/>
        <v>116</v>
      </c>
      <c r="AT38" s="1923"/>
      <c r="AU38" s="1898"/>
      <c r="AV38" s="1899"/>
      <c r="AW38" s="1899"/>
      <c r="AX38" s="1899"/>
      <c r="AY38" s="1899"/>
    </row>
    <row r="39" spans="1:51" s="188" customFormat="1" ht="20.45" customHeight="1">
      <c r="A39" s="1906"/>
      <c r="B39" s="1907"/>
      <c r="C39" s="1941" t="s">
        <v>5301</v>
      </c>
      <c r="D39" s="1909"/>
      <c r="E39" s="1910"/>
      <c r="F39" s="1911"/>
      <c r="G39" s="1907"/>
      <c r="H39" s="1911"/>
      <c r="I39" s="1912"/>
      <c r="J39" s="1907"/>
      <c r="K39" s="1913"/>
      <c r="L39" s="1909"/>
      <c r="M39" s="1914"/>
      <c r="N39" s="1911"/>
      <c r="O39" s="1912"/>
      <c r="P39" s="1907"/>
      <c r="Q39" s="1915"/>
      <c r="R39" s="1899"/>
      <c r="S39" s="1916">
        <f>S201+S216+S316</f>
        <v>488</v>
      </c>
      <c r="T39" s="1917">
        <f>T201+T216+T316</f>
        <v>347</v>
      </c>
      <c r="U39" s="1918">
        <f>U201+U216+U316</f>
        <v>17</v>
      </c>
      <c r="V39" s="1919">
        <f>V201+V216+V316</f>
        <v>124</v>
      </c>
      <c r="W39" s="1916">
        <f t="shared" si="3"/>
        <v>8538</v>
      </c>
      <c r="X39" s="1920">
        <f t="shared" ref="X39:AS39" si="29">X201+X216+X316</f>
        <v>4303</v>
      </c>
      <c r="Y39" s="1919">
        <f t="shared" si="29"/>
        <v>4235</v>
      </c>
      <c r="Z39" s="1917">
        <f t="shared" si="29"/>
        <v>1305</v>
      </c>
      <c r="AA39" s="1918">
        <f t="shared" si="29"/>
        <v>1396</v>
      </c>
      <c r="AB39" s="1918">
        <f t="shared" si="29"/>
        <v>1438</v>
      </c>
      <c r="AC39" s="1918">
        <f t="shared" si="29"/>
        <v>1416</v>
      </c>
      <c r="AD39" s="1918">
        <f t="shared" si="29"/>
        <v>1450</v>
      </c>
      <c r="AE39" s="1919">
        <f t="shared" si="29"/>
        <v>1533</v>
      </c>
      <c r="AF39" s="1921">
        <f t="shared" si="29"/>
        <v>612</v>
      </c>
      <c r="AG39" s="1917">
        <f t="shared" si="29"/>
        <v>244</v>
      </c>
      <c r="AH39" s="1922">
        <f t="shared" si="29"/>
        <v>491</v>
      </c>
      <c r="AI39" s="1917">
        <f t="shared" si="29"/>
        <v>42</v>
      </c>
      <c r="AJ39" s="1918">
        <f t="shared" si="29"/>
        <v>0</v>
      </c>
      <c r="AK39" s="1918">
        <f t="shared" si="29"/>
        <v>42</v>
      </c>
      <c r="AL39" s="1918">
        <f t="shared" si="29"/>
        <v>0</v>
      </c>
      <c r="AM39" s="1918">
        <f t="shared" si="29"/>
        <v>0</v>
      </c>
      <c r="AN39" s="1918">
        <f t="shared" si="29"/>
        <v>541</v>
      </c>
      <c r="AO39" s="1918">
        <f t="shared" si="29"/>
        <v>0</v>
      </c>
      <c r="AP39" s="1918">
        <f t="shared" si="29"/>
        <v>40</v>
      </c>
      <c r="AQ39" s="1918">
        <f t="shared" si="29"/>
        <v>6</v>
      </c>
      <c r="AR39" s="1918">
        <f t="shared" si="29"/>
        <v>2</v>
      </c>
      <c r="AS39" s="1919">
        <f t="shared" si="29"/>
        <v>62</v>
      </c>
      <c r="AT39" s="1923"/>
      <c r="AU39" s="1898"/>
      <c r="AV39" s="1899"/>
      <c r="AW39" s="1899"/>
      <c r="AX39" s="1899"/>
      <c r="AY39" s="1899"/>
    </row>
    <row r="40" spans="1:51" s="188" customFormat="1" ht="20.45" customHeight="1">
      <c r="A40" s="1906"/>
      <c r="B40" s="1907"/>
      <c r="C40" s="1941" t="s">
        <v>5058</v>
      </c>
      <c r="D40" s="1909"/>
      <c r="E40" s="1910"/>
      <c r="F40" s="1911"/>
      <c r="G40" s="1907"/>
      <c r="H40" s="1911"/>
      <c r="I40" s="1912"/>
      <c r="J40" s="1907"/>
      <c r="K40" s="1913"/>
      <c r="L40" s="1909"/>
      <c r="M40" s="1914"/>
      <c r="N40" s="1911"/>
      <c r="O40" s="1912"/>
      <c r="P40" s="1907"/>
      <c r="Q40" s="1915"/>
      <c r="R40" s="1899"/>
      <c r="S40" s="1916">
        <f>S224+S345</f>
        <v>167</v>
      </c>
      <c r="T40" s="1917">
        <f>T224+T345</f>
        <v>107</v>
      </c>
      <c r="U40" s="1918">
        <f>U224+U345</f>
        <v>17</v>
      </c>
      <c r="V40" s="1919">
        <f>V224+V345</f>
        <v>43</v>
      </c>
      <c r="W40" s="1916">
        <f t="shared" si="3"/>
        <v>2668</v>
      </c>
      <c r="X40" s="1920">
        <f t="shared" ref="X40:AS40" si="30">X224+X345</f>
        <v>1344</v>
      </c>
      <c r="Y40" s="1919">
        <f t="shared" si="30"/>
        <v>1324</v>
      </c>
      <c r="Z40" s="1917">
        <f t="shared" si="30"/>
        <v>410</v>
      </c>
      <c r="AA40" s="1918">
        <f t="shared" si="30"/>
        <v>419</v>
      </c>
      <c r="AB40" s="1918">
        <f t="shared" si="30"/>
        <v>441</v>
      </c>
      <c r="AC40" s="1918">
        <f t="shared" si="30"/>
        <v>431</v>
      </c>
      <c r="AD40" s="1918">
        <f t="shared" si="30"/>
        <v>465</v>
      </c>
      <c r="AE40" s="1919">
        <f t="shared" si="30"/>
        <v>502</v>
      </c>
      <c r="AF40" s="1921">
        <f t="shared" si="30"/>
        <v>174</v>
      </c>
      <c r="AG40" s="1917">
        <f t="shared" si="30"/>
        <v>106</v>
      </c>
      <c r="AH40" s="1922">
        <f t="shared" si="30"/>
        <v>169</v>
      </c>
      <c r="AI40" s="1917">
        <f t="shared" si="30"/>
        <v>18</v>
      </c>
      <c r="AJ40" s="1918">
        <f t="shared" si="30"/>
        <v>0</v>
      </c>
      <c r="AK40" s="1918">
        <f t="shared" si="30"/>
        <v>20</v>
      </c>
      <c r="AL40" s="1918">
        <f t="shared" si="30"/>
        <v>0</v>
      </c>
      <c r="AM40" s="1918">
        <f t="shared" si="30"/>
        <v>0</v>
      </c>
      <c r="AN40" s="1918">
        <f t="shared" si="30"/>
        <v>174</v>
      </c>
      <c r="AO40" s="1918">
        <f t="shared" si="30"/>
        <v>0</v>
      </c>
      <c r="AP40" s="1918">
        <f t="shared" si="30"/>
        <v>11</v>
      </c>
      <c r="AQ40" s="1918">
        <f t="shared" si="30"/>
        <v>7</v>
      </c>
      <c r="AR40" s="1918">
        <f t="shared" si="30"/>
        <v>2</v>
      </c>
      <c r="AS40" s="1919">
        <f t="shared" si="30"/>
        <v>43</v>
      </c>
      <c r="AT40" s="1923"/>
      <c r="AU40" s="1898"/>
      <c r="AV40" s="1899"/>
      <c r="AW40" s="1899"/>
      <c r="AX40" s="1899"/>
      <c r="AY40" s="1899"/>
    </row>
    <row r="41" spans="1:51" s="188" customFormat="1" ht="20.45" customHeight="1">
      <c r="A41" s="1942"/>
      <c r="B41" s="1943"/>
      <c r="C41" s="1843" t="s">
        <v>5302</v>
      </c>
      <c r="D41" s="1944"/>
      <c r="E41" s="1945"/>
      <c r="F41" s="1946"/>
      <c r="G41" s="1943"/>
      <c r="H41" s="1946"/>
      <c r="I41" s="1947"/>
      <c r="J41" s="1943"/>
      <c r="K41" s="1948"/>
      <c r="L41" s="1944"/>
      <c r="M41" s="1949"/>
      <c r="N41" s="1946"/>
      <c r="O41" s="1947"/>
      <c r="P41" s="1943"/>
      <c r="Q41" s="1950"/>
      <c r="R41" s="1951"/>
      <c r="S41" s="1952">
        <f>S134+S356</f>
        <v>616</v>
      </c>
      <c r="T41" s="1953">
        <f>T134+T356</f>
        <v>468</v>
      </c>
      <c r="U41" s="1954">
        <f>U134+U356</f>
        <v>22</v>
      </c>
      <c r="V41" s="1955">
        <f>V134+V356</f>
        <v>126</v>
      </c>
      <c r="W41" s="1952">
        <f t="shared" si="3"/>
        <v>12261</v>
      </c>
      <c r="X41" s="1956">
        <f t="shared" ref="X41:AS41" si="31">X134+X356</f>
        <v>6275</v>
      </c>
      <c r="Y41" s="1955">
        <f t="shared" si="31"/>
        <v>5986</v>
      </c>
      <c r="Z41" s="1953">
        <f t="shared" si="31"/>
        <v>1866</v>
      </c>
      <c r="AA41" s="1954">
        <f t="shared" si="31"/>
        <v>2062</v>
      </c>
      <c r="AB41" s="1954">
        <f t="shared" si="31"/>
        <v>2010</v>
      </c>
      <c r="AC41" s="1954">
        <f t="shared" si="31"/>
        <v>2123</v>
      </c>
      <c r="AD41" s="1954">
        <f t="shared" si="31"/>
        <v>2122</v>
      </c>
      <c r="AE41" s="1955">
        <f t="shared" si="31"/>
        <v>2078</v>
      </c>
      <c r="AF41" s="1957">
        <f t="shared" si="31"/>
        <v>570</v>
      </c>
      <c r="AG41" s="1953">
        <f t="shared" si="31"/>
        <v>310</v>
      </c>
      <c r="AH41" s="1958">
        <f t="shared" si="31"/>
        <v>640</v>
      </c>
      <c r="AI41" s="1953">
        <f t="shared" si="31"/>
        <v>56</v>
      </c>
      <c r="AJ41" s="1954">
        <f t="shared" si="31"/>
        <v>0</v>
      </c>
      <c r="AK41" s="1954">
        <f t="shared" si="31"/>
        <v>59</v>
      </c>
      <c r="AL41" s="1954">
        <f t="shared" si="31"/>
        <v>0</v>
      </c>
      <c r="AM41" s="1954">
        <f t="shared" si="31"/>
        <v>0</v>
      </c>
      <c r="AN41" s="1954">
        <f t="shared" si="31"/>
        <v>673</v>
      </c>
      <c r="AO41" s="1954">
        <f t="shared" si="31"/>
        <v>0</v>
      </c>
      <c r="AP41" s="1954">
        <f t="shared" si="31"/>
        <v>52</v>
      </c>
      <c r="AQ41" s="1954">
        <f t="shared" si="31"/>
        <v>5</v>
      </c>
      <c r="AR41" s="1954">
        <f t="shared" si="31"/>
        <v>11</v>
      </c>
      <c r="AS41" s="1955">
        <f t="shared" si="31"/>
        <v>94</v>
      </c>
      <c r="AT41" s="1959"/>
      <c r="AU41" s="1898"/>
      <c r="AV41" s="1899"/>
      <c r="AW41" s="1899"/>
      <c r="AX41" s="1899"/>
      <c r="AY41" s="1899"/>
    </row>
    <row r="42" spans="1:51" s="187" customFormat="1" ht="20.45" customHeight="1">
      <c r="A42" s="1858" t="s">
        <v>2099</v>
      </c>
      <c r="B42" s="1859"/>
      <c r="C42" s="1860" t="s">
        <v>5059</v>
      </c>
      <c r="D42" s="1861"/>
      <c r="E42" s="1862"/>
      <c r="F42" s="1863"/>
      <c r="G42" s="1859"/>
      <c r="H42" s="1863"/>
      <c r="I42" s="1864"/>
      <c r="J42" s="1859"/>
      <c r="K42" s="1865"/>
      <c r="L42" s="1861"/>
      <c r="M42" s="1866"/>
      <c r="N42" s="1863"/>
      <c r="O42" s="1864"/>
      <c r="P42" s="1859"/>
      <c r="Q42" s="1867"/>
      <c r="R42" s="1868"/>
      <c r="S42" s="1900">
        <f>SUM(S43:S92)</f>
        <v>575</v>
      </c>
      <c r="T42" s="1901">
        <f>SUM(T43:T92)</f>
        <v>430</v>
      </c>
      <c r="U42" s="1902">
        <f>SUM(U43:U92)</f>
        <v>13</v>
      </c>
      <c r="V42" s="1903">
        <f>SUM(V43:V92)</f>
        <v>132</v>
      </c>
      <c r="W42" s="1900">
        <f t="shared" si="3"/>
        <v>11363</v>
      </c>
      <c r="X42" s="1904">
        <f t="shared" ref="X42:AS42" si="32">SUM(X43:X92)</f>
        <v>5775</v>
      </c>
      <c r="Y42" s="1903">
        <f t="shared" si="32"/>
        <v>5588</v>
      </c>
      <c r="Z42" s="1901">
        <f t="shared" si="32"/>
        <v>1745</v>
      </c>
      <c r="AA42" s="1902">
        <f t="shared" si="32"/>
        <v>1807</v>
      </c>
      <c r="AB42" s="1902">
        <f t="shared" si="32"/>
        <v>1966</v>
      </c>
      <c r="AC42" s="1902">
        <f t="shared" si="32"/>
        <v>1927</v>
      </c>
      <c r="AD42" s="1902">
        <f t="shared" si="32"/>
        <v>1949</v>
      </c>
      <c r="AE42" s="1903">
        <f t="shared" si="32"/>
        <v>1969</v>
      </c>
      <c r="AF42" s="1874">
        <f t="shared" si="32"/>
        <v>554</v>
      </c>
      <c r="AG42" s="1901">
        <f t="shared" si="32"/>
        <v>280</v>
      </c>
      <c r="AH42" s="1905">
        <f t="shared" si="32"/>
        <v>571</v>
      </c>
      <c r="AI42" s="1901">
        <f t="shared" si="32"/>
        <v>42</v>
      </c>
      <c r="AJ42" s="1902">
        <f t="shared" si="32"/>
        <v>0</v>
      </c>
      <c r="AK42" s="1902">
        <f t="shared" si="32"/>
        <v>42</v>
      </c>
      <c r="AL42" s="1902">
        <f t="shared" si="32"/>
        <v>0</v>
      </c>
      <c r="AM42" s="1902">
        <f t="shared" si="32"/>
        <v>0</v>
      </c>
      <c r="AN42" s="1902">
        <f t="shared" si="32"/>
        <v>631</v>
      </c>
      <c r="AO42" s="1902">
        <f t="shared" si="32"/>
        <v>0</v>
      </c>
      <c r="AP42" s="1902">
        <f t="shared" si="32"/>
        <v>43</v>
      </c>
      <c r="AQ42" s="1902">
        <f t="shared" si="32"/>
        <v>9</v>
      </c>
      <c r="AR42" s="1902">
        <f t="shared" si="32"/>
        <v>1</v>
      </c>
      <c r="AS42" s="1903">
        <f t="shared" si="32"/>
        <v>83</v>
      </c>
      <c r="AT42" s="1876" t="s">
        <v>2099</v>
      </c>
      <c r="AU42" s="1877"/>
      <c r="AV42" s="1878"/>
      <c r="AW42" s="1878"/>
      <c r="AX42" s="1878"/>
      <c r="AY42" s="1878"/>
    </row>
    <row r="43" spans="1:51" s="188" customFormat="1" ht="20.45" customHeight="1">
      <c r="A43" s="1906" t="s">
        <v>1669</v>
      </c>
      <c r="B43" s="1907"/>
      <c r="C43" s="1941" t="s">
        <v>2104</v>
      </c>
      <c r="D43" s="1909"/>
      <c r="E43" s="1910"/>
      <c r="F43" s="1911"/>
      <c r="G43" s="1907"/>
      <c r="H43" s="1911" t="s">
        <v>2106</v>
      </c>
      <c r="I43" s="1912"/>
      <c r="J43" s="1907"/>
      <c r="K43" s="1913" t="s">
        <v>2108</v>
      </c>
      <c r="L43" s="1909"/>
      <c r="M43" s="1914"/>
      <c r="N43" s="1911" t="s">
        <v>4628</v>
      </c>
      <c r="O43" s="1912"/>
      <c r="P43" s="1907"/>
      <c r="Q43" s="1915" t="s">
        <v>5543</v>
      </c>
      <c r="R43" s="1899" t="s">
        <v>4962</v>
      </c>
      <c r="S43" s="1916">
        <f>SUM(T43:V43)</f>
        <v>16</v>
      </c>
      <c r="T43" s="1917">
        <v>13</v>
      </c>
      <c r="U43" s="1918">
        <v>0</v>
      </c>
      <c r="V43" s="1919">
        <v>3</v>
      </c>
      <c r="W43" s="1916">
        <f>SUM(X43:Y43)</f>
        <v>415</v>
      </c>
      <c r="X43" s="1920">
        <v>218</v>
      </c>
      <c r="Y43" s="1919">
        <v>197</v>
      </c>
      <c r="Z43" s="1917">
        <v>64</v>
      </c>
      <c r="AA43" s="1918">
        <v>70</v>
      </c>
      <c r="AB43" s="1918">
        <v>64</v>
      </c>
      <c r="AC43" s="1918">
        <v>61</v>
      </c>
      <c r="AD43" s="1918">
        <v>89</v>
      </c>
      <c r="AE43" s="1919">
        <v>67</v>
      </c>
      <c r="AF43" s="1921">
        <v>18</v>
      </c>
      <c r="AG43" s="1917">
        <v>8</v>
      </c>
      <c r="AH43" s="1922">
        <v>18</v>
      </c>
      <c r="AI43" s="1917">
        <v>1</v>
      </c>
      <c r="AJ43" s="1918">
        <v>0</v>
      </c>
      <c r="AK43" s="1918">
        <v>1</v>
      </c>
      <c r="AL43" s="1918">
        <v>0</v>
      </c>
      <c r="AM43" s="1918">
        <v>0</v>
      </c>
      <c r="AN43" s="1918">
        <v>19</v>
      </c>
      <c r="AO43" s="1918">
        <v>0</v>
      </c>
      <c r="AP43" s="1918">
        <v>1</v>
      </c>
      <c r="AQ43" s="1918">
        <v>1</v>
      </c>
      <c r="AR43" s="1918">
        <v>0</v>
      </c>
      <c r="AS43" s="1919">
        <v>3</v>
      </c>
      <c r="AT43" s="1923" t="str">
        <f t="shared" ref="AT43:AT62" si="33">A43</f>
        <v>0011</v>
      </c>
      <c r="AU43" s="1898"/>
      <c r="AV43" s="1899">
        <v>3</v>
      </c>
      <c r="AW43" s="1899"/>
      <c r="AX43" s="1899"/>
      <c r="AY43" s="1899"/>
    </row>
    <row r="44" spans="1:51" s="188" customFormat="1" ht="20.45" customHeight="1">
      <c r="A44" s="1906" t="s">
        <v>2110</v>
      </c>
      <c r="B44" s="1907"/>
      <c r="C44" s="1941" t="s">
        <v>2111</v>
      </c>
      <c r="D44" s="1909"/>
      <c r="E44" s="1910"/>
      <c r="F44" s="1911"/>
      <c r="G44" s="1907"/>
      <c r="H44" s="1911" t="s">
        <v>2517</v>
      </c>
      <c r="I44" s="1912"/>
      <c r="J44" s="1907"/>
      <c r="K44" s="1913" t="s">
        <v>2114</v>
      </c>
      <c r="L44" s="1909"/>
      <c r="M44" s="1914"/>
      <c r="N44" s="1911" t="s">
        <v>3108</v>
      </c>
      <c r="O44" s="1912"/>
      <c r="P44" s="1907"/>
      <c r="Q44" s="1915" t="s">
        <v>5544</v>
      </c>
      <c r="R44" s="1899"/>
      <c r="S44" s="1916">
        <f t="shared" ref="S44:S62" si="34">SUM(T44:V44)</f>
        <v>14</v>
      </c>
      <c r="T44" s="1917">
        <v>9</v>
      </c>
      <c r="U44" s="1918">
        <v>0</v>
      </c>
      <c r="V44" s="1919">
        <v>5</v>
      </c>
      <c r="W44" s="1916">
        <f t="shared" ref="W44:W62" si="35">SUM(X44:Y44)</f>
        <v>270</v>
      </c>
      <c r="X44" s="1920">
        <v>132</v>
      </c>
      <c r="Y44" s="1919">
        <v>138</v>
      </c>
      <c r="Z44" s="1917">
        <v>36</v>
      </c>
      <c r="AA44" s="1918">
        <v>41</v>
      </c>
      <c r="AB44" s="1918">
        <v>49</v>
      </c>
      <c r="AC44" s="1918">
        <v>39</v>
      </c>
      <c r="AD44" s="1918">
        <v>46</v>
      </c>
      <c r="AE44" s="1919">
        <v>59</v>
      </c>
      <c r="AF44" s="1921">
        <v>32</v>
      </c>
      <c r="AG44" s="1917">
        <v>6</v>
      </c>
      <c r="AH44" s="1922">
        <v>17</v>
      </c>
      <c r="AI44" s="1917">
        <v>1</v>
      </c>
      <c r="AJ44" s="1918">
        <v>0</v>
      </c>
      <c r="AK44" s="1918">
        <v>1</v>
      </c>
      <c r="AL44" s="1918">
        <v>0</v>
      </c>
      <c r="AM44" s="1918">
        <v>0</v>
      </c>
      <c r="AN44" s="1918">
        <v>20</v>
      </c>
      <c r="AO44" s="1918">
        <v>0</v>
      </c>
      <c r="AP44" s="1918">
        <v>1</v>
      </c>
      <c r="AQ44" s="1918">
        <v>0</v>
      </c>
      <c r="AR44" s="1918">
        <v>0</v>
      </c>
      <c r="AS44" s="1919">
        <v>0</v>
      </c>
      <c r="AT44" s="1923" t="str">
        <f t="shared" si="33"/>
        <v>0012</v>
      </c>
      <c r="AU44" s="1898"/>
      <c r="AV44" s="1899">
        <v>6</v>
      </c>
      <c r="AW44" s="1899"/>
      <c r="AX44" s="1899"/>
      <c r="AY44" s="1899"/>
    </row>
    <row r="45" spans="1:51" s="188" customFormat="1" ht="20.45" customHeight="1">
      <c r="A45" s="1906" t="s">
        <v>1944</v>
      </c>
      <c r="B45" s="1907"/>
      <c r="C45" s="1941" t="s">
        <v>791</v>
      </c>
      <c r="D45" s="1909"/>
      <c r="E45" s="1910"/>
      <c r="F45" s="1911"/>
      <c r="G45" s="1907"/>
      <c r="H45" s="1911" t="s">
        <v>1164</v>
      </c>
      <c r="I45" s="1912"/>
      <c r="J45" s="1907"/>
      <c r="K45" s="1913" t="s">
        <v>2115</v>
      </c>
      <c r="L45" s="1909"/>
      <c r="M45" s="1914"/>
      <c r="N45" s="1911" t="s">
        <v>3109</v>
      </c>
      <c r="O45" s="1912"/>
      <c r="P45" s="1907"/>
      <c r="Q45" s="1915" t="s">
        <v>5066</v>
      </c>
      <c r="R45" s="1899"/>
      <c r="S45" s="1916">
        <f t="shared" si="34"/>
        <v>20</v>
      </c>
      <c r="T45" s="1917">
        <v>16</v>
      </c>
      <c r="U45" s="1918">
        <v>0</v>
      </c>
      <c r="V45" s="1919">
        <v>4</v>
      </c>
      <c r="W45" s="1916">
        <f t="shared" si="35"/>
        <v>440</v>
      </c>
      <c r="X45" s="1920">
        <v>217</v>
      </c>
      <c r="Y45" s="1919">
        <v>223</v>
      </c>
      <c r="Z45" s="1917">
        <v>58</v>
      </c>
      <c r="AA45" s="1918">
        <v>77</v>
      </c>
      <c r="AB45" s="1918">
        <v>87</v>
      </c>
      <c r="AC45" s="1918">
        <v>80</v>
      </c>
      <c r="AD45" s="1918">
        <v>63</v>
      </c>
      <c r="AE45" s="1919">
        <v>75</v>
      </c>
      <c r="AF45" s="1921">
        <v>20</v>
      </c>
      <c r="AG45" s="1917">
        <v>8</v>
      </c>
      <c r="AH45" s="1922">
        <v>19</v>
      </c>
      <c r="AI45" s="1917">
        <v>1</v>
      </c>
      <c r="AJ45" s="1918">
        <v>0</v>
      </c>
      <c r="AK45" s="1918">
        <v>1</v>
      </c>
      <c r="AL45" s="1918">
        <v>0</v>
      </c>
      <c r="AM45" s="1918">
        <v>0</v>
      </c>
      <c r="AN45" s="1918">
        <v>20</v>
      </c>
      <c r="AO45" s="1918">
        <v>0</v>
      </c>
      <c r="AP45" s="1918">
        <v>1</v>
      </c>
      <c r="AQ45" s="1918">
        <v>0</v>
      </c>
      <c r="AR45" s="1918">
        <v>0</v>
      </c>
      <c r="AS45" s="1919">
        <v>4</v>
      </c>
      <c r="AT45" s="1923" t="str">
        <f t="shared" si="33"/>
        <v>0013</v>
      </c>
      <c r="AU45" s="1898"/>
      <c r="AV45" s="1899">
        <v>7</v>
      </c>
      <c r="AW45" s="1899"/>
      <c r="AX45" s="1899"/>
      <c r="AY45" s="1899"/>
    </row>
    <row r="46" spans="1:51" s="188" customFormat="1" ht="20.45" customHeight="1">
      <c r="A46" s="1906" t="s">
        <v>515</v>
      </c>
      <c r="B46" s="1907"/>
      <c r="C46" s="1941" t="s">
        <v>139</v>
      </c>
      <c r="D46" s="1909"/>
      <c r="E46" s="1910"/>
      <c r="F46" s="1911"/>
      <c r="G46" s="1907"/>
      <c r="H46" s="1911" t="s">
        <v>1282</v>
      </c>
      <c r="I46" s="1912"/>
      <c r="J46" s="1907"/>
      <c r="K46" s="1913" t="s">
        <v>2118</v>
      </c>
      <c r="L46" s="1909"/>
      <c r="M46" s="1914"/>
      <c r="N46" s="1911" t="s">
        <v>403</v>
      </c>
      <c r="O46" s="1912"/>
      <c r="P46" s="1907"/>
      <c r="Q46" s="1915" t="s">
        <v>5545</v>
      </c>
      <c r="R46" s="1899"/>
      <c r="S46" s="1916">
        <f t="shared" si="34"/>
        <v>8</v>
      </c>
      <c r="T46" s="1917">
        <v>6</v>
      </c>
      <c r="U46" s="1918">
        <v>0</v>
      </c>
      <c r="V46" s="1919">
        <v>2</v>
      </c>
      <c r="W46" s="1916">
        <f t="shared" si="35"/>
        <v>150</v>
      </c>
      <c r="X46" s="1920">
        <v>88</v>
      </c>
      <c r="Y46" s="1919">
        <v>62</v>
      </c>
      <c r="Z46" s="1917">
        <v>23</v>
      </c>
      <c r="AA46" s="1918">
        <v>24</v>
      </c>
      <c r="AB46" s="1918">
        <v>23</v>
      </c>
      <c r="AC46" s="1918">
        <v>27</v>
      </c>
      <c r="AD46" s="1918">
        <v>26</v>
      </c>
      <c r="AE46" s="1919">
        <v>27</v>
      </c>
      <c r="AF46" s="1921">
        <v>6</v>
      </c>
      <c r="AG46" s="1917">
        <v>3</v>
      </c>
      <c r="AH46" s="1922">
        <v>10</v>
      </c>
      <c r="AI46" s="1917">
        <v>1</v>
      </c>
      <c r="AJ46" s="1918">
        <v>0</v>
      </c>
      <c r="AK46" s="1918">
        <v>1</v>
      </c>
      <c r="AL46" s="1918">
        <v>0</v>
      </c>
      <c r="AM46" s="1918">
        <v>0</v>
      </c>
      <c r="AN46" s="1918">
        <v>8</v>
      </c>
      <c r="AO46" s="1918">
        <v>0</v>
      </c>
      <c r="AP46" s="1918">
        <v>1</v>
      </c>
      <c r="AQ46" s="1918">
        <v>1</v>
      </c>
      <c r="AR46" s="1918">
        <v>0</v>
      </c>
      <c r="AS46" s="1919">
        <v>1</v>
      </c>
      <c r="AT46" s="1923" t="str">
        <f t="shared" si="33"/>
        <v>0014</v>
      </c>
      <c r="AU46" s="1898"/>
      <c r="AV46" s="1899">
        <v>4</v>
      </c>
      <c r="AW46" s="1899"/>
      <c r="AX46" s="1899"/>
      <c r="AY46" s="1899"/>
    </row>
    <row r="47" spans="1:51" s="188" customFormat="1" ht="20.45" customHeight="1">
      <c r="A47" s="1906" t="s">
        <v>2120</v>
      </c>
      <c r="B47" s="1907"/>
      <c r="C47" s="1941" t="s">
        <v>2122</v>
      </c>
      <c r="D47" s="1909"/>
      <c r="E47" s="1910"/>
      <c r="F47" s="1911"/>
      <c r="G47" s="1907"/>
      <c r="H47" s="1911" t="s">
        <v>423</v>
      </c>
      <c r="I47" s="1912"/>
      <c r="J47" s="1907"/>
      <c r="K47" s="1913" t="s">
        <v>2126</v>
      </c>
      <c r="L47" s="1909"/>
      <c r="M47" s="1914"/>
      <c r="N47" s="1911" t="s">
        <v>1840</v>
      </c>
      <c r="O47" s="1912"/>
      <c r="P47" s="1907"/>
      <c r="Q47" s="1915" t="s">
        <v>5546</v>
      </c>
      <c r="R47" s="1899"/>
      <c r="S47" s="1916">
        <f t="shared" si="34"/>
        <v>16</v>
      </c>
      <c r="T47" s="1917">
        <v>12</v>
      </c>
      <c r="U47" s="1918">
        <v>0</v>
      </c>
      <c r="V47" s="1919">
        <v>4</v>
      </c>
      <c r="W47" s="1916">
        <f t="shared" si="35"/>
        <v>335</v>
      </c>
      <c r="X47" s="1920">
        <v>180</v>
      </c>
      <c r="Y47" s="1919">
        <v>155</v>
      </c>
      <c r="Z47" s="1917">
        <v>46</v>
      </c>
      <c r="AA47" s="1918">
        <v>54</v>
      </c>
      <c r="AB47" s="1918">
        <v>59</v>
      </c>
      <c r="AC47" s="1918">
        <v>52</v>
      </c>
      <c r="AD47" s="1918">
        <v>63</v>
      </c>
      <c r="AE47" s="1919">
        <v>61</v>
      </c>
      <c r="AF47" s="1921">
        <v>17</v>
      </c>
      <c r="AG47" s="1917">
        <v>8</v>
      </c>
      <c r="AH47" s="1922">
        <v>14</v>
      </c>
      <c r="AI47" s="1917">
        <v>1</v>
      </c>
      <c r="AJ47" s="1918">
        <v>0</v>
      </c>
      <c r="AK47" s="1918">
        <v>1</v>
      </c>
      <c r="AL47" s="1918">
        <v>0</v>
      </c>
      <c r="AM47" s="1918">
        <v>0</v>
      </c>
      <c r="AN47" s="1918">
        <v>17</v>
      </c>
      <c r="AO47" s="1918">
        <v>0</v>
      </c>
      <c r="AP47" s="1918">
        <v>1</v>
      </c>
      <c r="AQ47" s="1918">
        <v>0</v>
      </c>
      <c r="AR47" s="1918">
        <v>0</v>
      </c>
      <c r="AS47" s="1919">
        <v>2</v>
      </c>
      <c r="AT47" s="1923" t="str">
        <f t="shared" si="33"/>
        <v>0015</v>
      </c>
      <c r="AU47" s="1898"/>
      <c r="AV47" s="1899">
        <v>3</v>
      </c>
      <c r="AW47" s="1899"/>
      <c r="AX47" s="1899"/>
      <c r="AY47" s="1899"/>
    </row>
    <row r="48" spans="1:51" s="188" customFormat="1" ht="20.45" customHeight="1">
      <c r="A48" s="1906" t="s">
        <v>2128</v>
      </c>
      <c r="B48" s="1907"/>
      <c r="C48" s="1941" t="s">
        <v>1871</v>
      </c>
      <c r="D48" s="1909"/>
      <c r="E48" s="1910"/>
      <c r="F48" s="1911"/>
      <c r="G48" s="1907"/>
      <c r="H48" s="1911" t="s">
        <v>500</v>
      </c>
      <c r="I48" s="1912"/>
      <c r="J48" s="1907"/>
      <c r="K48" s="1913" t="s">
        <v>2130</v>
      </c>
      <c r="L48" s="1909"/>
      <c r="M48" s="1914"/>
      <c r="N48" s="1911" t="s">
        <v>3112</v>
      </c>
      <c r="O48" s="1912"/>
      <c r="P48" s="1907"/>
      <c r="Q48" s="1915" t="s">
        <v>5547</v>
      </c>
      <c r="R48" s="1899"/>
      <c r="S48" s="1916">
        <f t="shared" si="34"/>
        <v>4</v>
      </c>
      <c r="T48" s="1917">
        <v>0</v>
      </c>
      <c r="U48" s="1918">
        <v>3</v>
      </c>
      <c r="V48" s="1919">
        <v>1</v>
      </c>
      <c r="W48" s="1916">
        <f t="shared" si="35"/>
        <v>14</v>
      </c>
      <c r="X48" s="1920">
        <v>8</v>
      </c>
      <c r="Y48" s="1919">
        <v>6</v>
      </c>
      <c r="Z48" s="1917">
        <v>1</v>
      </c>
      <c r="AA48" s="1918">
        <v>4</v>
      </c>
      <c r="AB48" s="1918">
        <v>1</v>
      </c>
      <c r="AC48" s="1918">
        <v>3</v>
      </c>
      <c r="AD48" s="1918">
        <v>2</v>
      </c>
      <c r="AE48" s="1919">
        <v>3</v>
      </c>
      <c r="AF48" s="1921">
        <v>1</v>
      </c>
      <c r="AG48" s="1917">
        <v>4</v>
      </c>
      <c r="AH48" s="1922">
        <v>3</v>
      </c>
      <c r="AI48" s="1917">
        <v>1</v>
      </c>
      <c r="AJ48" s="1918">
        <v>0</v>
      </c>
      <c r="AK48" s="1918">
        <v>1</v>
      </c>
      <c r="AL48" s="1918">
        <v>0</v>
      </c>
      <c r="AM48" s="1918">
        <v>0</v>
      </c>
      <c r="AN48" s="1918">
        <v>4</v>
      </c>
      <c r="AO48" s="1918">
        <v>0</v>
      </c>
      <c r="AP48" s="1918">
        <v>1</v>
      </c>
      <c r="AQ48" s="1918">
        <v>0</v>
      </c>
      <c r="AR48" s="1918">
        <v>0</v>
      </c>
      <c r="AS48" s="1919">
        <v>0</v>
      </c>
      <c r="AT48" s="1923" t="str">
        <f t="shared" si="33"/>
        <v>0016</v>
      </c>
      <c r="AU48" s="1898"/>
      <c r="AV48" s="1899">
        <v>2</v>
      </c>
      <c r="AW48" s="1899"/>
      <c r="AX48" s="1899"/>
      <c r="AY48" s="1899"/>
    </row>
    <row r="49" spans="1:51" s="188" customFormat="1" ht="20.45" customHeight="1">
      <c r="A49" s="1906" t="s">
        <v>2132</v>
      </c>
      <c r="B49" s="1907"/>
      <c r="C49" s="1941" t="s">
        <v>2133</v>
      </c>
      <c r="D49" s="1909"/>
      <c r="E49" s="1910"/>
      <c r="F49" s="1911"/>
      <c r="G49" s="1907"/>
      <c r="H49" s="1911" t="s">
        <v>2134</v>
      </c>
      <c r="I49" s="1912"/>
      <c r="J49" s="1907"/>
      <c r="K49" s="1913" t="s">
        <v>2113</v>
      </c>
      <c r="L49" s="1909"/>
      <c r="M49" s="1914"/>
      <c r="N49" s="1911" t="s">
        <v>630</v>
      </c>
      <c r="O49" s="1912"/>
      <c r="P49" s="1907"/>
      <c r="Q49" s="1915" t="s">
        <v>5548</v>
      </c>
      <c r="R49" s="1899"/>
      <c r="S49" s="1916">
        <f t="shared" si="34"/>
        <v>5</v>
      </c>
      <c r="T49" s="1917">
        <v>0</v>
      </c>
      <c r="U49" s="1918">
        <v>3</v>
      </c>
      <c r="V49" s="1919">
        <v>2</v>
      </c>
      <c r="W49" s="1916">
        <f t="shared" si="35"/>
        <v>23</v>
      </c>
      <c r="X49" s="1920">
        <v>11</v>
      </c>
      <c r="Y49" s="1919">
        <v>12</v>
      </c>
      <c r="Z49" s="1917">
        <v>2</v>
      </c>
      <c r="AA49" s="1918">
        <v>5</v>
      </c>
      <c r="AB49" s="1918">
        <v>2</v>
      </c>
      <c r="AC49" s="1918">
        <v>2</v>
      </c>
      <c r="AD49" s="1918">
        <v>7</v>
      </c>
      <c r="AE49" s="1919">
        <v>5</v>
      </c>
      <c r="AF49" s="1921">
        <v>4</v>
      </c>
      <c r="AG49" s="1917">
        <v>7</v>
      </c>
      <c r="AH49" s="1922">
        <v>5</v>
      </c>
      <c r="AI49" s="1917">
        <v>1</v>
      </c>
      <c r="AJ49" s="1918">
        <v>0</v>
      </c>
      <c r="AK49" s="1918">
        <v>1</v>
      </c>
      <c r="AL49" s="1918">
        <v>0</v>
      </c>
      <c r="AM49" s="1918">
        <v>0</v>
      </c>
      <c r="AN49" s="1918">
        <v>8</v>
      </c>
      <c r="AO49" s="1918">
        <v>0</v>
      </c>
      <c r="AP49" s="1918">
        <v>1</v>
      </c>
      <c r="AQ49" s="1918">
        <v>0</v>
      </c>
      <c r="AR49" s="1918">
        <v>0</v>
      </c>
      <c r="AS49" s="1919">
        <v>1</v>
      </c>
      <c r="AT49" s="1923" t="str">
        <f t="shared" si="33"/>
        <v>0017</v>
      </c>
      <c r="AU49" s="1898"/>
      <c r="AV49" s="1899">
        <v>3</v>
      </c>
      <c r="AW49" s="1899"/>
      <c r="AX49" s="1899"/>
      <c r="AY49" s="1899"/>
    </row>
    <row r="50" spans="1:51" s="188" customFormat="1" ht="20.45" customHeight="1">
      <c r="A50" s="1906" t="s">
        <v>2135</v>
      </c>
      <c r="B50" s="1907"/>
      <c r="C50" s="1941" t="s">
        <v>2140</v>
      </c>
      <c r="D50" s="1909"/>
      <c r="E50" s="1910"/>
      <c r="F50" s="1911"/>
      <c r="G50" s="1907"/>
      <c r="H50" s="1911" t="s">
        <v>631</v>
      </c>
      <c r="I50" s="1912"/>
      <c r="J50" s="1907"/>
      <c r="K50" s="1913" t="s">
        <v>991</v>
      </c>
      <c r="L50" s="1909"/>
      <c r="M50" s="1914"/>
      <c r="N50" s="1911" t="s">
        <v>1835</v>
      </c>
      <c r="O50" s="1912"/>
      <c r="P50" s="1907"/>
      <c r="Q50" s="1915" t="s">
        <v>5549</v>
      </c>
      <c r="R50" s="1899"/>
      <c r="S50" s="1916">
        <f t="shared" si="34"/>
        <v>11</v>
      </c>
      <c r="T50" s="1917">
        <v>9</v>
      </c>
      <c r="U50" s="1918">
        <v>0</v>
      </c>
      <c r="V50" s="1919">
        <v>2</v>
      </c>
      <c r="W50" s="1916">
        <f t="shared" si="35"/>
        <v>236</v>
      </c>
      <c r="X50" s="1920">
        <v>113</v>
      </c>
      <c r="Y50" s="1919">
        <v>123</v>
      </c>
      <c r="Z50" s="1917">
        <v>27</v>
      </c>
      <c r="AA50" s="1918">
        <v>34</v>
      </c>
      <c r="AB50" s="1918">
        <v>51</v>
      </c>
      <c r="AC50" s="1918">
        <v>39</v>
      </c>
      <c r="AD50" s="1918">
        <v>46</v>
      </c>
      <c r="AE50" s="1919">
        <v>39</v>
      </c>
      <c r="AF50" s="1921">
        <v>5</v>
      </c>
      <c r="AG50" s="1917">
        <v>6</v>
      </c>
      <c r="AH50" s="1922">
        <v>11</v>
      </c>
      <c r="AI50" s="1917">
        <v>1</v>
      </c>
      <c r="AJ50" s="1918">
        <v>0</v>
      </c>
      <c r="AK50" s="1918">
        <v>1</v>
      </c>
      <c r="AL50" s="1918">
        <v>0</v>
      </c>
      <c r="AM50" s="1918">
        <v>0</v>
      </c>
      <c r="AN50" s="1918">
        <v>13</v>
      </c>
      <c r="AO50" s="1918">
        <v>0</v>
      </c>
      <c r="AP50" s="1918">
        <v>1</v>
      </c>
      <c r="AQ50" s="1918">
        <v>0</v>
      </c>
      <c r="AR50" s="1918">
        <v>0</v>
      </c>
      <c r="AS50" s="1919">
        <v>1</v>
      </c>
      <c r="AT50" s="1923" t="str">
        <f t="shared" si="33"/>
        <v>0018</v>
      </c>
      <c r="AU50" s="1898"/>
      <c r="AV50" s="1899">
        <v>3</v>
      </c>
      <c r="AW50" s="1899"/>
      <c r="AX50" s="1899"/>
      <c r="AY50" s="1899"/>
    </row>
    <row r="51" spans="1:51" s="188" customFormat="1" ht="20.45" customHeight="1">
      <c r="A51" s="1906" t="s">
        <v>833</v>
      </c>
      <c r="B51" s="1907"/>
      <c r="C51" s="1941" t="s">
        <v>2144</v>
      </c>
      <c r="D51" s="1909"/>
      <c r="E51" s="1910"/>
      <c r="F51" s="1911"/>
      <c r="G51" s="1907"/>
      <c r="H51" s="1911" t="s">
        <v>772</v>
      </c>
      <c r="I51" s="1912"/>
      <c r="J51" s="1907"/>
      <c r="K51" s="1913" t="s">
        <v>2145</v>
      </c>
      <c r="L51" s="1909"/>
      <c r="M51" s="1914"/>
      <c r="N51" s="1911" t="s">
        <v>3114</v>
      </c>
      <c r="O51" s="1912"/>
      <c r="P51" s="1907"/>
      <c r="Q51" s="1915" t="s">
        <v>5550</v>
      </c>
      <c r="R51" s="1899"/>
      <c r="S51" s="1916">
        <f t="shared" si="34"/>
        <v>8</v>
      </c>
      <c r="T51" s="1917">
        <v>6</v>
      </c>
      <c r="U51" s="1918">
        <v>0</v>
      </c>
      <c r="V51" s="1919">
        <v>2</v>
      </c>
      <c r="W51" s="1916">
        <f t="shared" si="35"/>
        <v>110</v>
      </c>
      <c r="X51" s="1920">
        <v>65</v>
      </c>
      <c r="Y51" s="1919">
        <v>45</v>
      </c>
      <c r="Z51" s="1917">
        <v>16</v>
      </c>
      <c r="AA51" s="1918">
        <v>23</v>
      </c>
      <c r="AB51" s="1918">
        <v>18</v>
      </c>
      <c r="AC51" s="1918">
        <v>18</v>
      </c>
      <c r="AD51" s="1918">
        <v>13</v>
      </c>
      <c r="AE51" s="1919">
        <v>22</v>
      </c>
      <c r="AF51" s="1921">
        <v>7</v>
      </c>
      <c r="AG51" s="1917">
        <v>5</v>
      </c>
      <c r="AH51" s="1922">
        <v>12</v>
      </c>
      <c r="AI51" s="1917">
        <v>1</v>
      </c>
      <c r="AJ51" s="1918">
        <v>0</v>
      </c>
      <c r="AK51" s="1918">
        <v>1</v>
      </c>
      <c r="AL51" s="1918">
        <v>0</v>
      </c>
      <c r="AM51" s="1918">
        <v>0</v>
      </c>
      <c r="AN51" s="1918">
        <v>13</v>
      </c>
      <c r="AO51" s="1918">
        <v>0</v>
      </c>
      <c r="AP51" s="1918">
        <v>1</v>
      </c>
      <c r="AQ51" s="1918">
        <v>0</v>
      </c>
      <c r="AR51" s="1918">
        <v>0</v>
      </c>
      <c r="AS51" s="1919">
        <v>1</v>
      </c>
      <c r="AT51" s="1923" t="str">
        <f t="shared" si="33"/>
        <v>0019</v>
      </c>
      <c r="AU51" s="1898"/>
      <c r="AV51" s="1899">
        <v>3</v>
      </c>
      <c r="AW51" s="1899"/>
      <c r="AX51" s="1899"/>
      <c r="AY51" s="1899"/>
    </row>
    <row r="52" spans="1:51" s="188" customFormat="1" ht="20.45" customHeight="1">
      <c r="A52" s="1906" t="s">
        <v>1764</v>
      </c>
      <c r="B52" s="1907"/>
      <c r="C52" s="1941" t="s">
        <v>2146</v>
      </c>
      <c r="D52" s="1909"/>
      <c r="E52" s="1910"/>
      <c r="F52" s="1911"/>
      <c r="G52" s="1907"/>
      <c r="H52" s="1911" t="s">
        <v>1096</v>
      </c>
      <c r="I52" s="1912"/>
      <c r="J52" s="1907"/>
      <c r="K52" s="1913" t="s">
        <v>1927</v>
      </c>
      <c r="L52" s="1909"/>
      <c r="M52" s="1914"/>
      <c r="N52" s="1911" t="s">
        <v>3116</v>
      </c>
      <c r="O52" s="1912"/>
      <c r="P52" s="1907"/>
      <c r="Q52" s="1915" t="s">
        <v>5551</v>
      </c>
      <c r="R52" s="1899"/>
      <c r="S52" s="1916">
        <f t="shared" si="34"/>
        <v>9</v>
      </c>
      <c r="T52" s="1917">
        <v>6</v>
      </c>
      <c r="U52" s="1918">
        <v>0</v>
      </c>
      <c r="V52" s="1919">
        <v>3</v>
      </c>
      <c r="W52" s="1916">
        <f t="shared" si="35"/>
        <v>84</v>
      </c>
      <c r="X52" s="1920">
        <v>47</v>
      </c>
      <c r="Y52" s="1919">
        <v>37</v>
      </c>
      <c r="Z52" s="1917">
        <v>17</v>
      </c>
      <c r="AA52" s="1918">
        <v>16</v>
      </c>
      <c r="AB52" s="1918">
        <v>11</v>
      </c>
      <c r="AC52" s="1918">
        <v>14</v>
      </c>
      <c r="AD52" s="1918">
        <v>18</v>
      </c>
      <c r="AE52" s="1919">
        <v>8</v>
      </c>
      <c r="AF52" s="1921">
        <v>8</v>
      </c>
      <c r="AG52" s="1917">
        <v>4</v>
      </c>
      <c r="AH52" s="1922">
        <v>10</v>
      </c>
      <c r="AI52" s="1917">
        <v>1</v>
      </c>
      <c r="AJ52" s="1918">
        <v>0</v>
      </c>
      <c r="AK52" s="1918">
        <v>1</v>
      </c>
      <c r="AL52" s="1918">
        <v>0</v>
      </c>
      <c r="AM52" s="1918">
        <v>0</v>
      </c>
      <c r="AN52" s="1918">
        <v>9</v>
      </c>
      <c r="AO52" s="1918">
        <v>0</v>
      </c>
      <c r="AP52" s="1918">
        <v>1</v>
      </c>
      <c r="AQ52" s="1918">
        <v>1</v>
      </c>
      <c r="AR52" s="1918">
        <v>0</v>
      </c>
      <c r="AS52" s="1919">
        <v>1</v>
      </c>
      <c r="AT52" s="1923" t="str">
        <f t="shared" si="33"/>
        <v>0020</v>
      </c>
      <c r="AU52" s="1898"/>
      <c r="AV52" s="1899">
        <v>4</v>
      </c>
      <c r="AW52" s="1899"/>
      <c r="AX52" s="1899"/>
      <c r="AY52" s="1899"/>
    </row>
    <row r="53" spans="1:51" s="188" customFormat="1" ht="20.45" customHeight="1">
      <c r="A53" s="1906" t="s">
        <v>2147</v>
      </c>
      <c r="B53" s="1907"/>
      <c r="C53" s="1941" t="s">
        <v>554</v>
      </c>
      <c r="D53" s="1909"/>
      <c r="E53" s="1910"/>
      <c r="F53" s="1911"/>
      <c r="G53" s="1907"/>
      <c r="H53" s="1911" t="s">
        <v>2080</v>
      </c>
      <c r="I53" s="1912"/>
      <c r="J53" s="1907"/>
      <c r="K53" s="1913" t="s">
        <v>2149</v>
      </c>
      <c r="L53" s="1909"/>
      <c r="M53" s="1914"/>
      <c r="N53" s="1911" t="s">
        <v>2138</v>
      </c>
      <c r="O53" s="1912"/>
      <c r="P53" s="1907"/>
      <c r="Q53" s="1915" t="s">
        <v>5552</v>
      </c>
      <c r="R53" s="1899"/>
      <c r="S53" s="1916">
        <f t="shared" si="34"/>
        <v>8</v>
      </c>
      <c r="T53" s="1917">
        <v>6</v>
      </c>
      <c r="U53" s="1918">
        <v>0</v>
      </c>
      <c r="V53" s="1919">
        <v>2</v>
      </c>
      <c r="W53" s="1916">
        <f t="shared" si="35"/>
        <v>134</v>
      </c>
      <c r="X53" s="1920">
        <v>59</v>
      </c>
      <c r="Y53" s="1919">
        <v>75</v>
      </c>
      <c r="Z53" s="1917">
        <v>17</v>
      </c>
      <c r="AA53" s="1918">
        <v>13</v>
      </c>
      <c r="AB53" s="1918">
        <v>31</v>
      </c>
      <c r="AC53" s="1918">
        <v>25</v>
      </c>
      <c r="AD53" s="1918">
        <v>28</v>
      </c>
      <c r="AE53" s="1919">
        <v>20</v>
      </c>
      <c r="AF53" s="1921">
        <v>2</v>
      </c>
      <c r="AG53" s="1917">
        <v>6</v>
      </c>
      <c r="AH53" s="1922">
        <v>8</v>
      </c>
      <c r="AI53" s="1917">
        <v>1</v>
      </c>
      <c r="AJ53" s="1918">
        <v>0</v>
      </c>
      <c r="AK53" s="1918">
        <v>1</v>
      </c>
      <c r="AL53" s="1918">
        <v>0</v>
      </c>
      <c r="AM53" s="1918">
        <v>0</v>
      </c>
      <c r="AN53" s="1918">
        <v>9</v>
      </c>
      <c r="AO53" s="1918">
        <v>0</v>
      </c>
      <c r="AP53" s="1918">
        <v>1</v>
      </c>
      <c r="AQ53" s="1918">
        <v>0</v>
      </c>
      <c r="AR53" s="1918">
        <v>0</v>
      </c>
      <c r="AS53" s="1919">
        <v>2</v>
      </c>
      <c r="AT53" s="1923" t="str">
        <f t="shared" si="33"/>
        <v>0021</v>
      </c>
      <c r="AU53" s="1898"/>
      <c r="AV53" s="1899">
        <v>2</v>
      </c>
      <c r="AW53" s="1899"/>
      <c r="AX53" s="1899"/>
      <c r="AY53" s="1899"/>
    </row>
    <row r="54" spans="1:51" s="188" customFormat="1" ht="20.45" customHeight="1">
      <c r="A54" s="1906" t="s">
        <v>1312</v>
      </c>
      <c r="B54" s="1907"/>
      <c r="C54" s="1941" t="s">
        <v>2150</v>
      </c>
      <c r="D54" s="1909"/>
      <c r="E54" s="1910"/>
      <c r="F54" s="1911"/>
      <c r="G54" s="1907"/>
      <c r="H54" s="1911" t="s">
        <v>1544</v>
      </c>
      <c r="I54" s="1912"/>
      <c r="J54" s="1907"/>
      <c r="K54" s="1913" t="s">
        <v>2151</v>
      </c>
      <c r="L54" s="1909"/>
      <c r="M54" s="1914"/>
      <c r="N54" s="1911" t="s">
        <v>2314</v>
      </c>
      <c r="O54" s="1912"/>
      <c r="P54" s="1907"/>
      <c r="Q54" s="1915" t="s">
        <v>5553</v>
      </c>
      <c r="R54" s="1899"/>
      <c r="S54" s="1916">
        <f t="shared" si="34"/>
        <v>13</v>
      </c>
      <c r="T54" s="1917">
        <v>10</v>
      </c>
      <c r="U54" s="1918">
        <v>0</v>
      </c>
      <c r="V54" s="1919">
        <v>3</v>
      </c>
      <c r="W54" s="1916">
        <f t="shared" si="35"/>
        <v>253</v>
      </c>
      <c r="X54" s="1920">
        <v>133</v>
      </c>
      <c r="Y54" s="1919">
        <v>120</v>
      </c>
      <c r="Z54" s="1917">
        <v>36</v>
      </c>
      <c r="AA54" s="1918">
        <v>52</v>
      </c>
      <c r="AB54" s="1918">
        <v>40</v>
      </c>
      <c r="AC54" s="1918">
        <v>37</v>
      </c>
      <c r="AD54" s="1918">
        <v>47</v>
      </c>
      <c r="AE54" s="1919">
        <v>41</v>
      </c>
      <c r="AF54" s="1921">
        <v>12</v>
      </c>
      <c r="AG54" s="1917">
        <v>6</v>
      </c>
      <c r="AH54" s="1922">
        <v>11</v>
      </c>
      <c r="AI54" s="1917">
        <v>1</v>
      </c>
      <c r="AJ54" s="1918">
        <v>0</v>
      </c>
      <c r="AK54" s="1918">
        <v>1</v>
      </c>
      <c r="AL54" s="1918">
        <v>0</v>
      </c>
      <c r="AM54" s="1918">
        <v>0</v>
      </c>
      <c r="AN54" s="1918">
        <v>13</v>
      </c>
      <c r="AO54" s="1918">
        <v>0</v>
      </c>
      <c r="AP54" s="1918">
        <v>1</v>
      </c>
      <c r="AQ54" s="1918">
        <v>0</v>
      </c>
      <c r="AR54" s="1918">
        <v>0</v>
      </c>
      <c r="AS54" s="1919">
        <v>1</v>
      </c>
      <c r="AT54" s="1923" t="str">
        <f t="shared" si="33"/>
        <v>0022</v>
      </c>
      <c r="AU54" s="1898"/>
      <c r="AV54" s="1899">
        <v>3</v>
      </c>
      <c r="AW54" s="1899"/>
      <c r="AX54" s="1899"/>
      <c r="AY54" s="1899"/>
    </row>
    <row r="55" spans="1:51" s="188" customFormat="1" ht="20.45" customHeight="1">
      <c r="A55" s="1906" t="s">
        <v>330</v>
      </c>
      <c r="B55" s="1907"/>
      <c r="C55" s="1941" t="s">
        <v>2153</v>
      </c>
      <c r="D55" s="1909"/>
      <c r="E55" s="1910"/>
      <c r="F55" s="1911"/>
      <c r="G55" s="1907"/>
      <c r="H55" s="1911" t="s">
        <v>1148</v>
      </c>
      <c r="I55" s="1912"/>
      <c r="J55" s="1907"/>
      <c r="K55" s="1913" t="s">
        <v>2155</v>
      </c>
      <c r="L55" s="1909"/>
      <c r="M55" s="1914"/>
      <c r="N55" s="1911" t="s">
        <v>3117</v>
      </c>
      <c r="O55" s="1912"/>
      <c r="P55" s="1907"/>
      <c r="Q55" s="1915" t="s">
        <v>5541</v>
      </c>
      <c r="R55" s="1899"/>
      <c r="S55" s="1916">
        <f t="shared" si="34"/>
        <v>22</v>
      </c>
      <c r="T55" s="1917">
        <v>16</v>
      </c>
      <c r="U55" s="1918">
        <v>0</v>
      </c>
      <c r="V55" s="1919">
        <v>6</v>
      </c>
      <c r="W55" s="1916">
        <f t="shared" si="35"/>
        <v>408</v>
      </c>
      <c r="X55" s="1920">
        <v>220</v>
      </c>
      <c r="Y55" s="1919">
        <v>188</v>
      </c>
      <c r="Z55" s="1917">
        <v>57</v>
      </c>
      <c r="AA55" s="1918">
        <v>58</v>
      </c>
      <c r="AB55" s="1918">
        <v>71</v>
      </c>
      <c r="AC55" s="1918">
        <v>71</v>
      </c>
      <c r="AD55" s="1918">
        <v>76</v>
      </c>
      <c r="AE55" s="1919">
        <v>75</v>
      </c>
      <c r="AF55" s="1921">
        <v>25</v>
      </c>
      <c r="AG55" s="1917">
        <v>7</v>
      </c>
      <c r="AH55" s="1922">
        <v>23</v>
      </c>
      <c r="AI55" s="1917">
        <v>1</v>
      </c>
      <c r="AJ55" s="1918">
        <v>0</v>
      </c>
      <c r="AK55" s="1918">
        <v>1</v>
      </c>
      <c r="AL55" s="1918">
        <v>0</v>
      </c>
      <c r="AM55" s="1918">
        <v>0</v>
      </c>
      <c r="AN55" s="1918">
        <v>21</v>
      </c>
      <c r="AO55" s="1918">
        <v>0</v>
      </c>
      <c r="AP55" s="1918">
        <v>1</v>
      </c>
      <c r="AQ55" s="1918">
        <v>0</v>
      </c>
      <c r="AR55" s="1918">
        <v>0</v>
      </c>
      <c r="AS55" s="1919">
        <v>6</v>
      </c>
      <c r="AT55" s="1923" t="str">
        <f t="shared" si="33"/>
        <v>0023</v>
      </c>
      <c r="AU55" s="1898"/>
      <c r="AV55" s="1899">
        <v>3</v>
      </c>
      <c r="AW55" s="1899"/>
      <c r="AX55" s="1899"/>
      <c r="AY55" s="1899"/>
    </row>
    <row r="56" spans="1:51" s="188" customFormat="1" ht="20.45" customHeight="1">
      <c r="A56" s="1906" t="s">
        <v>826</v>
      </c>
      <c r="B56" s="1907"/>
      <c r="C56" s="1941" t="s">
        <v>2157</v>
      </c>
      <c r="D56" s="1909"/>
      <c r="E56" s="1910"/>
      <c r="F56" s="1911"/>
      <c r="G56" s="1907"/>
      <c r="H56" s="1911" t="s">
        <v>2160</v>
      </c>
      <c r="I56" s="1912"/>
      <c r="J56" s="1907"/>
      <c r="K56" s="1913" t="s">
        <v>2161</v>
      </c>
      <c r="L56" s="1909"/>
      <c r="M56" s="1914"/>
      <c r="N56" s="1911" t="s">
        <v>3118</v>
      </c>
      <c r="O56" s="1912"/>
      <c r="P56" s="1907"/>
      <c r="Q56" s="1915" t="s">
        <v>5554</v>
      </c>
      <c r="R56" s="1899"/>
      <c r="S56" s="1916">
        <f t="shared" si="34"/>
        <v>22</v>
      </c>
      <c r="T56" s="1917">
        <v>18</v>
      </c>
      <c r="U56" s="1918">
        <v>0</v>
      </c>
      <c r="V56" s="1919">
        <v>4</v>
      </c>
      <c r="W56" s="1916">
        <f t="shared" si="35"/>
        <v>508</v>
      </c>
      <c r="X56" s="1920">
        <v>254</v>
      </c>
      <c r="Y56" s="1919">
        <v>254</v>
      </c>
      <c r="Z56" s="1917">
        <v>84</v>
      </c>
      <c r="AA56" s="1918">
        <v>89</v>
      </c>
      <c r="AB56" s="1918">
        <v>98</v>
      </c>
      <c r="AC56" s="1918">
        <v>82</v>
      </c>
      <c r="AD56" s="1918">
        <v>75</v>
      </c>
      <c r="AE56" s="1919">
        <v>80</v>
      </c>
      <c r="AF56" s="1921">
        <v>20</v>
      </c>
      <c r="AG56" s="1917">
        <v>8</v>
      </c>
      <c r="AH56" s="1922">
        <v>24</v>
      </c>
      <c r="AI56" s="1917">
        <v>1</v>
      </c>
      <c r="AJ56" s="1918">
        <v>0</v>
      </c>
      <c r="AK56" s="1918">
        <v>1</v>
      </c>
      <c r="AL56" s="1918">
        <v>0</v>
      </c>
      <c r="AM56" s="1918">
        <v>0</v>
      </c>
      <c r="AN56" s="1918">
        <v>24</v>
      </c>
      <c r="AO56" s="1918">
        <v>0</v>
      </c>
      <c r="AP56" s="1918">
        <v>1</v>
      </c>
      <c r="AQ56" s="1918">
        <v>1</v>
      </c>
      <c r="AR56" s="1918">
        <v>0</v>
      </c>
      <c r="AS56" s="1919">
        <v>4</v>
      </c>
      <c r="AT56" s="1923" t="str">
        <f t="shared" si="33"/>
        <v>0024</v>
      </c>
      <c r="AU56" s="1898"/>
      <c r="AV56" s="1899">
        <v>4</v>
      </c>
      <c r="AW56" s="1899"/>
      <c r="AX56" s="1899"/>
      <c r="AY56" s="1899"/>
    </row>
    <row r="57" spans="1:51" s="188" customFormat="1" ht="20.45" customHeight="1">
      <c r="A57" s="1906" t="s">
        <v>2164</v>
      </c>
      <c r="B57" s="1907"/>
      <c r="C57" s="1941" t="s">
        <v>2167</v>
      </c>
      <c r="D57" s="1909"/>
      <c r="E57" s="1910"/>
      <c r="F57" s="1911"/>
      <c r="G57" s="1907"/>
      <c r="H57" s="1911" t="s">
        <v>2169</v>
      </c>
      <c r="I57" s="1912"/>
      <c r="J57" s="1907"/>
      <c r="K57" s="1913" t="s">
        <v>2171</v>
      </c>
      <c r="L57" s="1909"/>
      <c r="M57" s="1914"/>
      <c r="N57" s="1911" t="s">
        <v>8</v>
      </c>
      <c r="O57" s="1912"/>
      <c r="P57" s="1907"/>
      <c r="Q57" s="1915" t="s">
        <v>5555</v>
      </c>
      <c r="R57" s="1899"/>
      <c r="S57" s="1916">
        <f t="shared" si="34"/>
        <v>20</v>
      </c>
      <c r="T57" s="1917">
        <v>16</v>
      </c>
      <c r="U57" s="1918">
        <v>0</v>
      </c>
      <c r="V57" s="1919">
        <v>4</v>
      </c>
      <c r="W57" s="1916">
        <f t="shared" si="35"/>
        <v>412</v>
      </c>
      <c r="X57" s="1920">
        <v>215</v>
      </c>
      <c r="Y57" s="1919">
        <v>197</v>
      </c>
      <c r="Z57" s="1917">
        <v>78</v>
      </c>
      <c r="AA57" s="1918">
        <v>46</v>
      </c>
      <c r="AB57" s="1918">
        <v>73</v>
      </c>
      <c r="AC57" s="1918">
        <v>71</v>
      </c>
      <c r="AD57" s="1918">
        <v>60</v>
      </c>
      <c r="AE57" s="1919">
        <v>84</v>
      </c>
      <c r="AF57" s="1921">
        <v>15</v>
      </c>
      <c r="AG57" s="1917">
        <v>8</v>
      </c>
      <c r="AH57" s="1922">
        <v>19</v>
      </c>
      <c r="AI57" s="1917">
        <v>1</v>
      </c>
      <c r="AJ57" s="1918">
        <v>0</v>
      </c>
      <c r="AK57" s="1918">
        <v>1</v>
      </c>
      <c r="AL57" s="1918">
        <v>0</v>
      </c>
      <c r="AM57" s="1918">
        <v>0</v>
      </c>
      <c r="AN57" s="1918">
        <v>21</v>
      </c>
      <c r="AO57" s="1918">
        <v>0</v>
      </c>
      <c r="AP57" s="1918">
        <v>1</v>
      </c>
      <c r="AQ57" s="1918">
        <v>0</v>
      </c>
      <c r="AR57" s="1918">
        <v>0</v>
      </c>
      <c r="AS57" s="1919">
        <v>3</v>
      </c>
      <c r="AT57" s="1923" t="str">
        <f t="shared" si="33"/>
        <v>0025</v>
      </c>
      <c r="AU57" s="1898"/>
      <c r="AV57" s="1899">
        <v>5</v>
      </c>
      <c r="AW57" s="1899"/>
      <c r="AX57" s="1899"/>
      <c r="AY57" s="1899"/>
    </row>
    <row r="58" spans="1:51" s="188" customFormat="1" ht="20.45" customHeight="1">
      <c r="A58" s="1906" t="s">
        <v>2173</v>
      </c>
      <c r="B58" s="1907"/>
      <c r="C58" s="1941" t="s">
        <v>834</v>
      </c>
      <c r="D58" s="1909"/>
      <c r="E58" s="1910"/>
      <c r="F58" s="1911"/>
      <c r="G58" s="1907"/>
      <c r="H58" s="1911" t="s">
        <v>2175</v>
      </c>
      <c r="I58" s="1912"/>
      <c r="J58" s="1907"/>
      <c r="K58" s="1913" t="s">
        <v>1563</v>
      </c>
      <c r="L58" s="1909"/>
      <c r="M58" s="1914"/>
      <c r="N58" s="1911" t="s">
        <v>3120</v>
      </c>
      <c r="O58" s="1912"/>
      <c r="P58" s="1907"/>
      <c r="Q58" s="1915" t="s">
        <v>5556</v>
      </c>
      <c r="R58" s="1899"/>
      <c r="S58" s="1916">
        <f t="shared" si="34"/>
        <v>11</v>
      </c>
      <c r="T58" s="1917">
        <v>6</v>
      </c>
      <c r="U58" s="1918">
        <v>0</v>
      </c>
      <c r="V58" s="1919">
        <v>5</v>
      </c>
      <c r="W58" s="1916">
        <f t="shared" si="35"/>
        <v>159</v>
      </c>
      <c r="X58" s="1920">
        <v>81</v>
      </c>
      <c r="Y58" s="1919">
        <v>78</v>
      </c>
      <c r="Z58" s="1917">
        <v>26</v>
      </c>
      <c r="AA58" s="1918">
        <v>16</v>
      </c>
      <c r="AB58" s="1918">
        <v>25</v>
      </c>
      <c r="AC58" s="1918">
        <v>34</v>
      </c>
      <c r="AD58" s="1918">
        <v>27</v>
      </c>
      <c r="AE58" s="1919">
        <v>31</v>
      </c>
      <c r="AF58" s="1921">
        <v>18</v>
      </c>
      <c r="AG58" s="1917">
        <v>7</v>
      </c>
      <c r="AH58" s="1922">
        <v>11</v>
      </c>
      <c r="AI58" s="1917">
        <v>1</v>
      </c>
      <c r="AJ58" s="1918">
        <v>0</v>
      </c>
      <c r="AK58" s="1918">
        <v>1</v>
      </c>
      <c r="AL58" s="1918">
        <v>0</v>
      </c>
      <c r="AM58" s="1918">
        <v>0</v>
      </c>
      <c r="AN58" s="1918">
        <v>12</v>
      </c>
      <c r="AO58" s="1918">
        <v>0</v>
      </c>
      <c r="AP58" s="1918">
        <v>1</v>
      </c>
      <c r="AQ58" s="1918">
        <v>1</v>
      </c>
      <c r="AR58" s="1918">
        <v>0</v>
      </c>
      <c r="AS58" s="1919">
        <v>2</v>
      </c>
      <c r="AT58" s="1923" t="str">
        <f t="shared" si="33"/>
        <v>0029</v>
      </c>
      <c r="AU58" s="1898"/>
      <c r="AV58" s="1899">
        <v>2</v>
      </c>
      <c r="AW58" s="1899"/>
      <c r="AX58" s="1899"/>
      <c r="AY58" s="1899"/>
    </row>
    <row r="59" spans="1:51" s="188" customFormat="1" ht="20.45" customHeight="1">
      <c r="A59" s="1906" t="s">
        <v>678</v>
      </c>
      <c r="B59" s="1907"/>
      <c r="C59" s="1941" t="s">
        <v>2176</v>
      </c>
      <c r="D59" s="1909"/>
      <c r="E59" s="1910"/>
      <c r="F59" s="1911"/>
      <c r="G59" s="1907"/>
      <c r="H59" s="1911" t="s">
        <v>2178</v>
      </c>
      <c r="I59" s="1912"/>
      <c r="J59" s="1907"/>
      <c r="K59" s="1913" t="s">
        <v>2180</v>
      </c>
      <c r="L59" s="1909"/>
      <c r="M59" s="1914"/>
      <c r="N59" s="1911" t="s">
        <v>3123</v>
      </c>
      <c r="O59" s="1912"/>
      <c r="P59" s="1907"/>
      <c r="Q59" s="1915" t="s">
        <v>5557</v>
      </c>
      <c r="R59" s="1899"/>
      <c r="S59" s="1916">
        <f t="shared" si="34"/>
        <v>6</v>
      </c>
      <c r="T59" s="1917">
        <v>2</v>
      </c>
      <c r="U59" s="1918">
        <v>2</v>
      </c>
      <c r="V59" s="1919">
        <v>2</v>
      </c>
      <c r="W59" s="1916">
        <f t="shared" si="35"/>
        <v>31</v>
      </c>
      <c r="X59" s="1920">
        <v>14</v>
      </c>
      <c r="Y59" s="1919">
        <v>17</v>
      </c>
      <c r="Z59" s="1917">
        <v>8</v>
      </c>
      <c r="AA59" s="1918">
        <v>5</v>
      </c>
      <c r="AB59" s="1918">
        <v>2</v>
      </c>
      <c r="AC59" s="1918">
        <v>6</v>
      </c>
      <c r="AD59" s="1918">
        <v>5</v>
      </c>
      <c r="AE59" s="1919">
        <v>5</v>
      </c>
      <c r="AF59" s="1921">
        <v>4</v>
      </c>
      <c r="AG59" s="1917">
        <v>4</v>
      </c>
      <c r="AH59" s="1922">
        <v>6</v>
      </c>
      <c r="AI59" s="1917">
        <v>1</v>
      </c>
      <c r="AJ59" s="1918">
        <v>0</v>
      </c>
      <c r="AK59" s="1918">
        <v>1</v>
      </c>
      <c r="AL59" s="1918">
        <v>0</v>
      </c>
      <c r="AM59" s="1918">
        <v>0</v>
      </c>
      <c r="AN59" s="1918">
        <v>6</v>
      </c>
      <c r="AO59" s="1918">
        <v>0</v>
      </c>
      <c r="AP59" s="1918">
        <v>1</v>
      </c>
      <c r="AQ59" s="1918">
        <v>0</v>
      </c>
      <c r="AR59" s="1918">
        <v>0</v>
      </c>
      <c r="AS59" s="1919">
        <v>1</v>
      </c>
      <c r="AT59" s="1923" t="str">
        <f t="shared" si="33"/>
        <v>0031</v>
      </c>
      <c r="AU59" s="1898"/>
      <c r="AV59" s="1899">
        <v>2</v>
      </c>
      <c r="AW59" s="1899"/>
      <c r="AX59" s="1899"/>
      <c r="AY59" s="1899"/>
    </row>
    <row r="60" spans="1:51" s="188" customFormat="1" ht="20.45" customHeight="1">
      <c r="A60" s="1906" t="s">
        <v>886</v>
      </c>
      <c r="B60" s="1907"/>
      <c r="C60" s="1941" t="s">
        <v>2182</v>
      </c>
      <c r="D60" s="1909"/>
      <c r="E60" s="1910"/>
      <c r="F60" s="1911"/>
      <c r="G60" s="1907"/>
      <c r="H60" s="1911" t="s">
        <v>1291</v>
      </c>
      <c r="I60" s="1912"/>
      <c r="J60" s="1907"/>
      <c r="K60" s="1913" t="s">
        <v>1978</v>
      </c>
      <c r="L60" s="1909"/>
      <c r="M60" s="1914"/>
      <c r="N60" s="1911" t="s">
        <v>3124</v>
      </c>
      <c r="O60" s="1912"/>
      <c r="P60" s="1907"/>
      <c r="Q60" s="1915" t="s">
        <v>5061</v>
      </c>
      <c r="R60" s="1899"/>
      <c r="S60" s="1916">
        <f>SUM(T60:V60)</f>
        <v>6</v>
      </c>
      <c r="T60" s="1917">
        <v>2</v>
      </c>
      <c r="U60" s="1918">
        <v>2</v>
      </c>
      <c r="V60" s="1919">
        <v>2</v>
      </c>
      <c r="W60" s="1916">
        <f>SUM(X60:Y60)</f>
        <v>52</v>
      </c>
      <c r="X60" s="1920">
        <v>31</v>
      </c>
      <c r="Y60" s="1919">
        <v>21</v>
      </c>
      <c r="Z60" s="1917">
        <v>7</v>
      </c>
      <c r="AA60" s="1918">
        <v>6</v>
      </c>
      <c r="AB60" s="1918">
        <v>11</v>
      </c>
      <c r="AC60" s="1918">
        <v>6</v>
      </c>
      <c r="AD60" s="1918">
        <v>7</v>
      </c>
      <c r="AE60" s="1919">
        <v>15</v>
      </c>
      <c r="AF60" s="1921">
        <v>9</v>
      </c>
      <c r="AG60" s="1917">
        <v>3</v>
      </c>
      <c r="AH60" s="1922">
        <v>8</v>
      </c>
      <c r="AI60" s="1917">
        <v>1</v>
      </c>
      <c r="AJ60" s="1918">
        <v>0</v>
      </c>
      <c r="AK60" s="1918">
        <v>1</v>
      </c>
      <c r="AL60" s="1918">
        <v>0</v>
      </c>
      <c r="AM60" s="1918">
        <v>0</v>
      </c>
      <c r="AN60" s="1918">
        <v>7</v>
      </c>
      <c r="AO60" s="1918">
        <v>0</v>
      </c>
      <c r="AP60" s="1918">
        <v>1</v>
      </c>
      <c r="AQ60" s="1918">
        <v>0</v>
      </c>
      <c r="AR60" s="1918">
        <v>0</v>
      </c>
      <c r="AS60" s="1919">
        <v>1</v>
      </c>
      <c r="AT60" s="1923" t="str">
        <f t="shared" si="33"/>
        <v>0092</v>
      </c>
      <c r="AU60" s="1898"/>
      <c r="AV60" s="1899">
        <v>2</v>
      </c>
      <c r="AW60" s="1899"/>
      <c r="AX60" s="1899"/>
      <c r="AY60" s="1899"/>
    </row>
    <row r="61" spans="1:51" s="188" customFormat="1" ht="20.45" customHeight="1">
      <c r="A61" s="1960" t="s">
        <v>4576</v>
      </c>
      <c r="B61" s="1907"/>
      <c r="C61" s="1941" t="s">
        <v>2311</v>
      </c>
      <c r="D61" s="1909"/>
      <c r="E61" s="1910"/>
      <c r="F61" s="1911"/>
      <c r="G61" s="1907"/>
      <c r="H61" s="1911" t="s">
        <v>1523</v>
      </c>
      <c r="I61" s="1912"/>
      <c r="J61" s="1907"/>
      <c r="K61" s="1913" t="s">
        <v>4623</v>
      </c>
      <c r="L61" s="1909"/>
      <c r="M61" s="1914"/>
      <c r="N61" s="1911" t="s">
        <v>4624</v>
      </c>
      <c r="O61" s="1912"/>
      <c r="P61" s="1907"/>
      <c r="Q61" s="1915" t="s">
        <v>5062</v>
      </c>
      <c r="R61" s="1899"/>
      <c r="S61" s="1916">
        <f>SUM(T61:V61)</f>
        <v>8</v>
      </c>
      <c r="T61" s="1917">
        <v>6</v>
      </c>
      <c r="U61" s="1918">
        <v>0</v>
      </c>
      <c r="V61" s="1919">
        <v>2</v>
      </c>
      <c r="W61" s="1916">
        <f>SUM(X61:Y61)</f>
        <v>93</v>
      </c>
      <c r="X61" s="1920">
        <v>55</v>
      </c>
      <c r="Y61" s="1919">
        <v>38</v>
      </c>
      <c r="Z61" s="1917">
        <v>11</v>
      </c>
      <c r="AA61" s="1918">
        <v>19</v>
      </c>
      <c r="AB61" s="1918">
        <v>11</v>
      </c>
      <c r="AC61" s="1918">
        <v>14</v>
      </c>
      <c r="AD61" s="1918">
        <v>24</v>
      </c>
      <c r="AE61" s="1919">
        <v>14</v>
      </c>
      <c r="AF61" s="1921">
        <v>3</v>
      </c>
      <c r="AG61" s="1917">
        <v>4</v>
      </c>
      <c r="AH61" s="1922">
        <v>8</v>
      </c>
      <c r="AI61" s="1917">
        <v>1</v>
      </c>
      <c r="AJ61" s="1918">
        <v>0</v>
      </c>
      <c r="AK61" s="1918">
        <v>1</v>
      </c>
      <c r="AL61" s="1918">
        <v>0</v>
      </c>
      <c r="AM61" s="1918">
        <v>0</v>
      </c>
      <c r="AN61" s="1918">
        <v>9</v>
      </c>
      <c r="AO61" s="1918">
        <v>0</v>
      </c>
      <c r="AP61" s="1918">
        <v>1</v>
      </c>
      <c r="AQ61" s="1918">
        <v>0</v>
      </c>
      <c r="AR61" s="1918">
        <v>0</v>
      </c>
      <c r="AS61" s="1919">
        <v>0</v>
      </c>
      <c r="AT61" s="1923" t="str">
        <f t="shared" si="33"/>
        <v>0093</v>
      </c>
      <c r="AU61" s="1898"/>
      <c r="AV61" s="1899">
        <v>2</v>
      </c>
      <c r="AW61" s="1899"/>
      <c r="AX61" s="1899"/>
      <c r="AY61" s="1899"/>
    </row>
    <row r="62" spans="1:51" s="188" customFormat="1" ht="20.45" customHeight="1" thickBot="1">
      <c r="A62" s="1961" t="s">
        <v>2184</v>
      </c>
      <c r="B62" s="1962"/>
      <c r="C62" s="1963" t="s">
        <v>2185</v>
      </c>
      <c r="D62" s="1964"/>
      <c r="E62" s="1965"/>
      <c r="F62" s="1966"/>
      <c r="G62" s="1962"/>
      <c r="H62" s="1966" t="s">
        <v>2035</v>
      </c>
      <c r="I62" s="1967"/>
      <c r="J62" s="1962"/>
      <c r="K62" s="1968" t="s">
        <v>1519</v>
      </c>
      <c r="L62" s="1964"/>
      <c r="M62" s="1969"/>
      <c r="N62" s="1966" t="s">
        <v>3125</v>
      </c>
      <c r="O62" s="1967"/>
      <c r="P62" s="1962"/>
      <c r="Q62" s="1970" t="s">
        <v>4820</v>
      </c>
      <c r="R62" s="1971"/>
      <c r="S62" s="1972">
        <f t="shared" si="34"/>
        <v>15</v>
      </c>
      <c r="T62" s="1973">
        <v>12</v>
      </c>
      <c r="U62" s="1974">
        <v>0</v>
      </c>
      <c r="V62" s="1975">
        <v>3</v>
      </c>
      <c r="W62" s="1972">
        <f t="shared" si="35"/>
        <v>299</v>
      </c>
      <c r="X62" s="1976">
        <v>145</v>
      </c>
      <c r="Y62" s="1975">
        <v>154</v>
      </c>
      <c r="Z62" s="1973">
        <v>43</v>
      </c>
      <c r="AA62" s="1974">
        <v>47</v>
      </c>
      <c r="AB62" s="1974">
        <v>48</v>
      </c>
      <c r="AC62" s="1974">
        <v>50</v>
      </c>
      <c r="AD62" s="1974">
        <v>57</v>
      </c>
      <c r="AE62" s="1975">
        <v>54</v>
      </c>
      <c r="AF62" s="1977">
        <v>11</v>
      </c>
      <c r="AG62" s="1973">
        <v>7</v>
      </c>
      <c r="AH62" s="1978">
        <v>16</v>
      </c>
      <c r="AI62" s="1973">
        <v>1</v>
      </c>
      <c r="AJ62" s="1974">
        <v>0</v>
      </c>
      <c r="AK62" s="1974">
        <v>1</v>
      </c>
      <c r="AL62" s="1974">
        <v>0</v>
      </c>
      <c r="AM62" s="1974">
        <v>0</v>
      </c>
      <c r="AN62" s="1974">
        <v>17</v>
      </c>
      <c r="AO62" s="1974">
        <v>0</v>
      </c>
      <c r="AP62" s="1974">
        <v>1</v>
      </c>
      <c r="AQ62" s="1974">
        <v>0</v>
      </c>
      <c r="AR62" s="1974">
        <v>0</v>
      </c>
      <c r="AS62" s="1975">
        <v>3</v>
      </c>
      <c r="AT62" s="1979" t="str">
        <f t="shared" si="33"/>
        <v>0035</v>
      </c>
      <c r="AU62" s="1898"/>
      <c r="AV62" s="1899">
        <v>3</v>
      </c>
      <c r="AW62" s="1899"/>
      <c r="AX62" s="1899"/>
      <c r="AY62" s="1899"/>
    </row>
    <row r="63" spans="1:51" s="184" customFormat="1" ht="15.75" customHeight="1">
      <c r="A63" s="1792"/>
      <c r="B63" s="1792"/>
      <c r="C63" s="1793"/>
      <c r="D63" s="1794"/>
      <c r="E63" s="1795"/>
      <c r="F63" s="1795"/>
      <c r="G63" s="1795"/>
      <c r="H63" s="1795"/>
      <c r="I63" s="1795"/>
      <c r="J63" s="1795"/>
      <c r="K63" s="1796"/>
      <c r="L63" s="1794"/>
      <c r="M63" s="1794"/>
      <c r="N63" s="1797"/>
      <c r="O63" s="1797"/>
      <c r="P63" s="1797"/>
      <c r="Q63" s="1797"/>
      <c r="R63" s="1797"/>
      <c r="S63" s="1793"/>
      <c r="T63" s="1793"/>
      <c r="U63" s="1793"/>
      <c r="V63" s="1793"/>
      <c r="W63" s="1793"/>
      <c r="X63" s="1793"/>
      <c r="Y63" s="1793"/>
      <c r="Z63" s="1798"/>
      <c r="AA63" s="1798"/>
      <c r="AB63" s="1798"/>
      <c r="AC63" s="1798"/>
      <c r="AD63" s="1798"/>
      <c r="AE63" s="1798"/>
      <c r="AF63" s="1798"/>
      <c r="AG63" s="1793"/>
      <c r="AH63" s="1793"/>
      <c r="AI63" s="1799"/>
      <c r="AJ63" s="1793"/>
      <c r="AK63" s="1793"/>
      <c r="AL63" s="1793"/>
      <c r="AM63" s="1793"/>
      <c r="AN63" s="1793"/>
      <c r="AO63" s="1793"/>
      <c r="AP63" s="1793"/>
      <c r="AQ63" s="1793"/>
      <c r="AR63" s="1793"/>
      <c r="AS63" s="1800"/>
      <c r="AT63" s="1794"/>
      <c r="AU63" s="1794"/>
      <c r="AV63" s="1794"/>
      <c r="AW63" s="1794"/>
      <c r="AX63" s="1794"/>
      <c r="AY63" s="1794"/>
    </row>
    <row r="64" spans="1:51" s="185" customFormat="1" ht="18" thickBot="1">
      <c r="A64" s="1801"/>
      <c r="B64" s="1802"/>
      <c r="C64" s="1796"/>
      <c r="D64" s="1803"/>
      <c r="E64" s="1804"/>
      <c r="F64" s="1804"/>
      <c r="G64" s="1804"/>
      <c r="H64" s="1804"/>
      <c r="I64" s="1804"/>
      <c r="J64" s="1804"/>
      <c r="K64" s="1805"/>
      <c r="L64" s="1803"/>
      <c r="M64" s="1803"/>
      <c r="N64" s="1806"/>
      <c r="O64" s="1806"/>
      <c r="P64" s="1806"/>
      <c r="Q64" s="1806"/>
      <c r="R64" s="1806"/>
      <c r="S64" s="1807"/>
      <c r="T64" s="1807"/>
      <c r="U64" s="1807"/>
      <c r="V64" s="1807"/>
      <c r="W64" s="1807"/>
      <c r="X64" s="1807"/>
      <c r="Y64" s="1807"/>
      <c r="Z64" s="1807"/>
      <c r="AA64" s="1807"/>
      <c r="AB64" s="1807"/>
      <c r="AC64" s="1807"/>
      <c r="AD64" s="1807"/>
      <c r="AE64" s="1807"/>
      <c r="AF64" s="1807"/>
      <c r="AG64" s="1807"/>
      <c r="AH64" s="1807"/>
      <c r="AI64" s="1807"/>
      <c r="AJ64" s="1807"/>
      <c r="AK64" s="1807"/>
      <c r="AL64" s="1807"/>
      <c r="AM64" s="1807"/>
      <c r="AN64" s="1807"/>
      <c r="AO64" s="1807"/>
      <c r="AP64" s="1807"/>
      <c r="AQ64" s="1807"/>
      <c r="AR64" s="1807"/>
      <c r="AS64" s="1807"/>
      <c r="AT64" s="1808"/>
      <c r="AU64" s="1808"/>
      <c r="AV64" s="1803"/>
      <c r="AW64" s="1803"/>
      <c r="AX64" s="1803"/>
      <c r="AY64" s="1803"/>
    </row>
    <row r="65" spans="1:51" s="186" customFormat="1" ht="4.5" customHeight="1">
      <c r="A65" s="1809"/>
      <c r="B65" s="1810"/>
      <c r="C65" s="1811"/>
      <c r="D65" s="1812"/>
      <c r="E65" s="1813"/>
      <c r="F65" s="1814"/>
      <c r="G65" s="1814"/>
      <c r="H65" s="1815"/>
      <c r="I65" s="1816"/>
      <c r="J65" s="1814"/>
      <c r="K65" s="1811"/>
      <c r="L65" s="1812"/>
      <c r="M65" s="1817"/>
      <c r="N65" s="1818"/>
      <c r="O65" s="1819"/>
      <c r="P65" s="1820"/>
      <c r="Q65" s="1821"/>
      <c r="R65" s="1819"/>
      <c r="S65" s="4533" t="s">
        <v>2911</v>
      </c>
      <c r="T65" s="4534"/>
      <c r="U65" s="4534"/>
      <c r="V65" s="4534"/>
      <c r="W65" s="4536" t="s">
        <v>979</v>
      </c>
      <c r="X65" s="4534"/>
      <c r="Y65" s="4534"/>
      <c r="Z65" s="4534"/>
      <c r="AA65" s="4534"/>
      <c r="AB65" s="4534"/>
      <c r="AC65" s="4534"/>
      <c r="AD65" s="4534"/>
      <c r="AE65" s="4537"/>
      <c r="AF65" s="4540" t="s">
        <v>5997</v>
      </c>
      <c r="AG65" s="4544" t="s">
        <v>2915</v>
      </c>
      <c r="AH65" s="4545"/>
      <c r="AI65" s="4545"/>
      <c r="AJ65" s="4545"/>
      <c r="AK65" s="4545"/>
      <c r="AL65" s="4545"/>
      <c r="AM65" s="4545"/>
      <c r="AN65" s="4545"/>
      <c r="AO65" s="4545"/>
      <c r="AP65" s="4545"/>
      <c r="AQ65" s="4545"/>
      <c r="AR65" s="4545"/>
      <c r="AS65" s="4546"/>
      <c r="AT65" s="1822"/>
      <c r="AU65" s="1823"/>
      <c r="AV65" s="1824"/>
      <c r="AW65" s="1824"/>
      <c r="AX65" s="1824"/>
      <c r="AY65" s="1824"/>
    </row>
    <row r="66" spans="1:51" s="186" customFormat="1" ht="21" customHeight="1">
      <c r="A66" s="4562" t="s">
        <v>1521</v>
      </c>
      <c r="B66" s="1825"/>
      <c r="C66" s="4563" t="s">
        <v>1210</v>
      </c>
      <c r="D66" s="1826"/>
      <c r="E66" s="4564" t="s">
        <v>1309</v>
      </c>
      <c r="F66" s="4564" t="s">
        <v>344</v>
      </c>
      <c r="G66" s="1825"/>
      <c r="H66" s="4565" t="s">
        <v>832</v>
      </c>
      <c r="I66" s="1827"/>
      <c r="J66" s="1828"/>
      <c r="K66" s="4566" t="s">
        <v>1841</v>
      </c>
      <c r="L66" s="1829"/>
      <c r="M66" s="1830"/>
      <c r="N66" s="4569" t="s">
        <v>1673</v>
      </c>
      <c r="O66" s="1829"/>
      <c r="P66" s="1830"/>
      <c r="Q66" s="4570" t="s">
        <v>1574</v>
      </c>
      <c r="R66" s="1829"/>
      <c r="S66" s="4535"/>
      <c r="T66" s="4535"/>
      <c r="U66" s="4535"/>
      <c r="V66" s="4535"/>
      <c r="W66" s="4538"/>
      <c r="X66" s="4535"/>
      <c r="Y66" s="4535"/>
      <c r="Z66" s="4535"/>
      <c r="AA66" s="4535"/>
      <c r="AB66" s="4535"/>
      <c r="AC66" s="4535"/>
      <c r="AD66" s="4535"/>
      <c r="AE66" s="4539"/>
      <c r="AF66" s="4541"/>
      <c r="AG66" s="4547"/>
      <c r="AH66" s="4548"/>
      <c r="AI66" s="4548"/>
      <c r="AJ66" s="4548"/>
      <c r="AK66" s="4548"/>
      <c r="AL66" s="4548"/>
      <c r="AM66" s="4548"/>
      <c r="AN66" s="4548"/>
      <c r="AO66" s="4548"/>
      <c r="AP66" s="4548"/>
      <c r="AQ66" s="4548"/>
      <c r="AR66" s="4548"/>
      <c r="AS66" s="4549"/>
      <c r="AT66" s="4516" t="s">
        <v>1521</v>
      </c>
      <c r="AU66" s="1831"/>
      <c r="AV66" s="1824"/>
      <c r="AW66" s="1824"/>
      <c r="AX66" s="1824"/>
      <c r="AY66" s="1824"/>
    </row>
    <row r="67" spans="1:51" s="186" customFormat="1" ht="4.5" customHeight="1">
      <c r="A67" s="4562"/>
      <c r="B67" s="1825"/>
      <c r="C67" s="4563"/>
      <c r="D67" s="1826"/>
      <c r="E67" s="4564"/>
      <c r="F67" s="4564"/>
      <c r="G67" s="1825"/>
      <c r="H67" s="4565"/>
      <c r="I67" s="1832"/>
      <c r="J67" s="1833"/>
      <c r="K67" s="4566"/>
      <c r="L67" s="1829"/>
      <c r="M67" s="1830"/>
      <c r="N67" s="4569"/>
      <c r="O67" s="1829"/>
      <c r="P67" s="1830"/>
      <c r="Q67" s="4570"/>
      <c r="R67" s="1829"/>
      <c r="S67" s="1834"/>
      <c r="T67" s="1835"/>
      <c r="U67" s="1836"/>
      <c r="V67" s="1837"/>
      <c r="W67" s="4517" t="s">
        <v>1630</v>
      </c>
      <c r="X67" s="4518"/>
      <c r="Y67" s="4519"/>
      <c r="Z67" s="1838"/>
      <c r="AA67" s="1839"/>
      <c r="AB67" s="1839"/>
      <c r="AC67" s="1839"/>
      <c r="AD67" s="1839"/>
      <c r="AE67" s="1840"/>
      <c r="AF67" s="4542"/>
      <c r="AG67" s="4517" t="s">
        <v>1630</v>
      </c>
      <c r="AH67" s="4519"/>
      <c r="AI67" s="1838"/>
      <c r="AJ67" s="1839"/>
      <c r="AK67" s="1839"/>
      <c r="AL67" s="1839"/>
      <c r="AM67" s="1839"/>
      <c r="AN67" s="1839"/>
      <c r="AO67" s="1839"/>
      <c r="AP67" s="1839"/>
      <c r="AQ67" s="1839"/>
      <c r="AR67" s="1839"/>
      <c r="AS67" s="1840"/>
      <c r="AT67" s="4516"/>
      <c r="AU67" s="1831"/>
      <c r="AV67" s="1824"/>
      <c r="AW67" s="1824"/>
      <c r="AX67" s="1824"/>
      <c r="AY67" s="1824"/>
    </row>
    <row r="68" spans="1:51" s="186" customFormat="1" ht="39.75" customHeight="1">
      <c r="A68" s="4562"/>
      <c r="B68" s="1825"/>
      <c r="C68" s="4563"/>
      <c r="D68" s="1826"/>
      <c r="E68" s="4564"/>
      <c r="F68" s="4564"/>
      <c r="G68" s="1825"/>
      <c r="H68" s="4565"/>
      <c r="I68" s="1832"/>
      <c r="J68" s="1833"/>
      <c r="K68" s="4567"/>
      <c r="L68" s="1829"/>
      <c r="M68" s="1830"/>
      <c r="N68" s="4569"/>
      <c r="O68" s="1829"/>
      <c r="P68" s="1830"/>
      <c r="Q68" s="4570"/>
      <c r="R68" s="1829"/>
      <c r="S68" s="4523" t="s">
        <v>1239</v>
      </c>
      <c r="T68" s="4525" t="s">
        <v>2621</v>
      </c>
      <c r="U68" s="4527" t="s">
        <v>3079</v>
      </c>
      <c r="V68" s="4529" t="s">
        <v>2677</v>
      </c>
      <c r="W68" s="4520"/>
      <c r="X68" s="4521"/>
      <c r="Y68" s="4522"/>
      <c r="Z68" s="4531" t="s">
        <v>1844</v>
      </c>
      <c r="AA68" s="4571" t="s">
        <v>1847</v>
      </c>
      <c r="AB68" s="4571" t="s">
        <v>1852</v>
      </c>
      <c r="AC68" s="4571" t="s">
        <v>1602</v>
      </c>
      <c r="AD68" s="4571" t="s">
        <v>1854</v>
      </c>
      <c r="AE68" s="4573" t="s">
        <v>1859</v>
      </c>
      <c r="AF68" s="4542"/>
      <c r="AG68" s="4520"/>
      <c r="AH68" s="4522"/>
      <c r="AI68" s="4525" t="s">
        <v>475</v>
      </c>
      <c r="AJ68" s="4527" t="s">
        <v>1202</v>
      </c>
      <c r="AK68" s="4527" t="s">
        <v>221</v>
      </c>
      <c r="AL68" s="4527" t="s">
        <v>882</v>
      </c>
      <c r="AM68" s="4527" t="s">
        <v>1198</v>
      </c>
      <c r="AN68" s="4527" t="s">
        <v>2939</v>
      </c>
      <c r="AO68" s="4527" t="s">
        <v>2640</v>
      </c>
      <c r="AP68" s="4528" t="s">
        <v>1197</v>
      </c>
      <c r="AQ68" s="4528" t="s">
        <v>2940</v>
      </c>
      <c r="AR68" s="4528" t="s">
        <v>1732</v>
      </c>
      <c r="AS68" s="4529" t="s">
        <v>2941</v>
      </c>
      <c r="AT68" s="4516"/>
      <c r="AU68" s="1831"/>
      <c r="AV68" s="1824"/>
      <c r="AW68" s="1824"/>
      <c r="AX68" s="1824"/>
      <c r="AY68" s="1824"/>
    </row>
    <row r="69" spans="1:51" s="186" customFormat="1" ht="39.75" customHeight="1">
      <c r="A69" s="4562"/>
      <c r="B69" s="1825"/>
      <c r="C69" s="4563"/>
      <c r="D69" s="1826"/>
      <c r="E69" s="4564"/>
      <c r="F69" s="4564"/>
      <c r="G69" s="1825"/>
      <c r="H69" s="4565"/>
      <c r="I69" s="1832"/>
      <c r="J69" s="1833"/>
      <c r="K69" s="4568"/>
      <c r="L69" s="1829"/>
      <c r="M69" s="1830"/>
      <c r="N69" s="4569"/>
      <c r="O69" s="1829"/>
      <c r="P69" s="1830"/>
      <c r="Q69" s="4570"/>
      <c r="R69" s="1829"/>
      <c r="S69" s="4524"/>
      <c r="T69" s="4526"/>
      <c r="U69" s="4528"/>
      <c r="V69" s="4530"/>
      <c r="W69" s="4551" t="s">
        <v>1239</v>
      </c>
      <c r="X69" s="4553" t="s">
        <v>2918</v>
      </c>
      <c r="Y69" s="4555" t="s">
        <v>2920</v>
      </c>
      <c r="Z69" s="4532"/>
      <c r="AA69" s="4572"/>
      <c r="AB69" s="4572"/>
      <c r="AC69" s="4572"/>
      <c r="AD69" s="4572"/>
      <c r="AE69" s="4574"/>
      <c r="AF69" s="4542"/>
      <c r="AG69" s="4557" t="s">
        <v>2918</v>
      </c>
      <c r="AH69" s="4560" t="s">
        <v>2920</v>
      </c>
      <c r="AI69" s="4575"/>
      <c r="AJ69" s="4559"/>
      <c r="AK69" s="4559"/>
      <c r="AL69" s="4559"/>
      <c r="AM69" s="4559"/>
      <c r="AN69" s="4559"/>
      <c r="AO69" s="4559"/>
      <c r="AP69" s="4528"/>
      <c r="AQ69" s="4528"/>
      <c r="AR69" s="4528"/>
      <c r="AS69" s="4550"/>
      <c r="AT69" s="4516"/>
      <c r="AU69" s="1831"/>
      <c r="AV69" s="1824"/>
      <c r="AW69" s="1824"/>
      <c r="AX69" s="1824"/>
      <c r="AY69" s="1824"/>
    </row>
    <row r="70" spans="1:51" s="186" customFormat="1" ht="4.5" customHeight="1">
      <c r="A70" s="1841"/>
      <c r="B70" s="1842"/>
      <c r="C70" s="1843"/>
      <c r="D70" s="1844"/>
      <c r="E70" s="1845"/>
      <c r="F70" s="1846"/>
      <c r="G70" s="1842"/>
      <c r="H70" s="1846"/>
      <c r="I70" s="1847"/>
      <c r="J70" s="1842"/>
      <c r="K70" s="1843"/>
      <c r="L70" s="1844"/>
      <c r="M70" s="1848"/>
      <c r="N70" s="1849"/>
      <c r="O70" s="1844"/>
      <c r="P70" s="1848"/>
      <c r="Q70" s="1850"/>
      <c r="R70" s="1844"/>
      <c r="S70" s="1851"/>
      <c r="T70" s="1852"/>
      <c r="U70" s="1853"/>
      <c r="V70" s="1854"/>
      <c r="W70" s="4552"/>
      <c r="X70" s="4554"/>
      <c r="Y70" s="4556"/>
      <c r="Z70" s="1852"/>
      <c r="AA70" s="1853"/>
      <c r="AB70" s="1853"/>
      <c r="AC70" s="1853"/>
      <c r="AD70" s="1853"/>
      <c r="AE70" s="1855"/>
      <c r="AF70" s="4543"/>
      <c r="AG70" s="4558"/>
      <c r="AH70" s="4561"/>
      <c r="AI70" s="1852"/>
      <c r="AJ70" s="1853"/>
      <c r="AK70" s="1853"/>
      <c r="AL70" s="1853"/>
      <c r="AM70" s="1853"/>
      <c r="AN70" s="1853"/>
      <c r="AO70" s="1853"/>
      <c r="AP70" s="1853"/>
      <c r="AQ70" s="1853"/>
      <c r="AR70" s="1853"/>
      <c r="AS70" s="1855"/>
      <c r="AT70" s="1856"/>
      <c r="AU70" s="1857"/>
      <c r="AV70" s="1824"/>
      <c r="AW70" s="1824"/>
      <c r="AX70" s="1824"/>
      <c r="AY70" s="1824"/>
    </row>
    <row r="71" spans="1:51" s="188" customFormat="1" ht="20.45" customHeight="1">
      <c r="A71" s="1980" t="s">
        <v>1285</v>
      </c>
      <c r="B71" s="1981"/>
      <c r="C71" s="1834" t="s">
        <v>2186</v>
      </c>
      <c r="D71" s="1982"/>
      <c r="E71" s="1983"/>
      <c r="F71" s="1984"/>
      <c r="G71" s="1981"/>
      <c r="H71" s="1984" t="s">
        <v>771</v>
      </c>
      <c r="I71" s="1985"/>
      <c r="J71" s="1981"/>
      <c r="K71" s="1986" t="s">
        <v>2190</v>
      </c>
      <c r="L71" s="1982"/>
      <c r="M71" s="1987"/>
      <c r="N71" s="1984" t="s">
        <v>5064</v>
      </c>
      <c r="O71" s="1985"/>
      <c r="P71" s="1981"/>
      <c r="Q71" s="1988" t="s">
        <v>5063</v>
      </c>
      <c r="R71" s="1989"/>
      <c r="S71" s="1990">
        <f>SUM(T71:V71)</f>
        <v>12</v>
      </c>
      <c r="T71" s="1991">
        <v>9</v>
      </c>
      <c r="U71" s="1992">
        <v>0</v>
      </c>
      <c r="V71" s="1993">
        <v>3</v>
      </c>
      <c r="W71" s="1990">
        <f>SUM(X71:Y71)</f>
        <v>224</v>
      </c>
      <c r="X71" s="1994">
        <v>111</v>
      </c>
      <c r="Y71" s="1993">
        <v>113</v>
      </c>
      <c r="Z71" s="1991">
        <v>35</v>
      </c>
      <c r="AA71" s="1992">
        <v>32</v>
      </c>
      <c r="AB71" s="1992">
        <v>35</v>
      </c>
      <c r="AC71" s="1992">
        <v>38</v>
      </c>
      <c r="AD71" s="1992">
        <v>38</v>
      </c>
      <c r="AE71" s="1993">
        <v>46</v>
      </c>
      <c r="AF71" s="1995">
        <v>6</v>
      </c>
      <c r="AG71" s="1991">
        <v>3</v>
      </c>
      <c r="AH71" s="1996">
        <v>15</v>
      </c>
      <c r="AI71" s="1991">
        <v>1</v>
      </c>
      <c r="AJ71" s="1992">
        <v>0</v>
      </c>
      <c r="AK71" s="1992">
        <v>1</v>
      </c>
      <c r="AL71" s="1992">
        <v>0</v>
      </c>
      <c r="AM71" s="1992">
        <v>0</v>
      </c>
      <c r="AN71" s="1992">
        <v>14</v>
      </c>
      <c r="AO71" s="1992">
        <v>0</v>
      </c>
      <c r="AP71" s="1992">
        <v>1</v>
      </c>
      <c r="AQ71" s="1992">
        <v>1</v>
      </c>
      <c r="AR71" s="1992">
        <v>0</v>
      </c>
      <c r="AS71" s="1993">
        <v>0</v>
      </c>
      <c r="AT71" s="1997" t="str">
        <f t="shared" ref="AT71:AT92" si="36">A71</f>
        <v>0036</v>
      </c>
      <c r="AU71" s="1898"/>
      <c r="AV71" s="1899">
        <v>3</v>
      </c>
      <c r="AW71" s="1899"/>
      <c r="AX71" s="1899"/>
      <c r="AY71" s="1899"/>
    </row>
    <row r="72" spans="1:51" s="188" customFormat="1" ht="20.45" customHeight="1">
      <c r="A72" s="1906" t="s">
        <v>2191</v>
      </c>
      <c r="B72" s="1907"/>
      <c r="C72" s="1941" t="s">
        <v>1992</v>
      </c>
      <c r="D72" s="1909"/>
      <c r="E72" s="1910"/>
      <c r="F72" s="1911"/>
      <c r="G72" s="1907"/>
      <c r="H72" s="1911" t="s">
        <v>2305</v>
      </c>
      <c r="I72" s="1912"/>
      <c r="J72" s="1907"/>
      <c r="K72" s="1913" t="s">
        <v>2194</v>
      </c>
      <c r="L72" s="1909"/>
      <c r="M72" s="1914"/>
      <c r="N72" s="1911" t="s">
        <v>4629</v>
      </c>
      <c r="O72" s="1912"/>
      <c r="P72" s="1907"/>
      <c r="Q72" s="1915" t="s">
        <v>5558</v>
      </c>
      <c r="R72" s="1899"/>
      <c r="S72" s="1916">
        <f>SUM(T72:V72)</f>
        <v>22</v>
      </c>
      <c r="T72" s="1917">
        <v>17</v>
      </c>
      <c r="U72" s="1918">
        <v>0</v>
      </c>
      <c r="V72" s="1919">
        <v>5</v>
      </c>
      <c r="W72" s="1916">
        <f>SUM(X72:Y72)</f>
        <v>460</v>
      </c>
      <c r="X72" s="1920">
        <v>226</v>
      </c>
      <c r="Y72" s="1919">
        <v>234</v>
      </c>
      <c r="Z72" s="1917">
        <v>73</v>
      </c>
      <c r="AA72" s="1918">
        <v>76</v>
      </c>
      <c r="AB72" s="1918">
        <v>89</v>
      </c>
      <c r="AC72" s="1918">
        <v>83</v>
      </c>
      <c r="AD72" s="1918">
        <v>58</v>
      </c>
      <c r="AE72" s="1919">
        <v>81</v>
      </c>
      <c r="AF72" s="1921">
        <v>25</v>
      </c>
      <c r="AG72" s="1917">
        <v>8</v>
      </c>
      <c r="AH72" s="1922">
        <v>22</v>
      </c>
      <c r="AI72" s="1917">
        <v>1</v>
      </c>
      <c r="AJ72" s="1918">
        <v>0</v>
      </c>
      <c r="AK72" s="1918">
        <v>1</v>
      </c>
      <c r="AL72" s="1918">
        <v>0</v>
      </c>
      <c r="AM72" s="1918">
        <v>0</v>
      </c>
      <c r="AN72" s="1918">
        <v>25</v>
      </c>
      <c r="AO72" s="1918">
        <v>0</v>
      </c>
      <c r="AP72" s="1918">
        <v>1</v>
      </c>
      <c r="AQ72" s="1918">
        <v>0</v>
      </c>
      <c r="AR72" s="1918">
        <v>0</v>
      </c>
      <c r="AS72" s="1919">
        <v>2</v>
      </c>
      <c r="AT72" s="1923" t="str">
        <f t="shared" si="36"/>
        <v>0037</v>
      </c>
      <c r="AU72" s="1898"/>
      <c r="AV72" s="1899">
        <v>3</v>
      </c>
      <c r="AW72" s="1899"/>
      <c r="AX72" s="1899"/>
      <c r="AY72" s="1899"/>
    </row>
    <row r="73" spans="1:51" s="188" customFormat="1" ht="20.45" customHeight="1">
      <c r="A73" s="1906" t="s">
        <v>2195</v>
      </c>
      <c r="B73" s="1907"/>
      <c r="C73" s="1941" t="s">
        <v>2197</v>
      </c>
      <c r="D73" s="1909"/>
      <c r="E73" s="1910"/>
      <c r="F73" s="1911"/>
      <c r="G73" s="1907"/>
      <c r="H73" s="1911" t="s">
        <v>2202</v>
      </c>
      <c r="I73" s="1912"/>
      <c r="J73" s="1907"/>
      <c r="K73" s="1913" t="s">
        <v>1661</v>
      </c>
      <c r="L73" s="1909"/>
      <c r="M73" s="1914"/>
      <c r="N73" s="1911" t="s">
        <v>5065</v>
      </c>
      <c r="O73" s="1912"/>
      <c r="P73" s="1907"/>
      <c r="Q73" s="1915" t="s">
        <v>4813</v>
      </c>
      <c r="R73" s="1899"/>
      <c r="S73" s="1916">
        <f t="shared" ref="S73:S92" si="37">SUM(T73:V73)</f>
        <v>12</v>
      </c>
      <c r="T73" s="1917">
        <v>9</v>
      </c>
      <c r="U73" s="1918">
        <v>0</v>
      </c>
      <c r="V73" s="1919">
        <v>3</v>
      </c>
      <c r="W73" s="1916">
        <f t="shared" ref="W73:W92" si="38">SUM(X73:Y73)</f>
        <v>222</v>
      </c>
      <c r="X73" s="1920">
        <v>114</v>
      </c>
      <c r="Y73" s="1919">
        <v>108</v>
      </c>
      <c r="Z73" s="1917">
        <v>26</v>
      </c>
      <c r="AA73" s="1918">
        <v>39</v>
      </c>
      <c r="AB73" s="1918">
        <v>34</v>
      </c>
      <c r="AC73" s="1918">
        <v>37</v>
      </c>
      <c r="AD73" s="1918">
        <v>44</v>
      </c>
      <c r="AE73" s="1919">
        <v>42</v>
      </c>
      <c r="AF73" s="1921">
        <v>12</v>
      </c>
      <c r="AG73" s="1917">
        <v>6</v>
      </c>
      <c r="AH73" s="1922">
        <v>11</v>
      </c>
      <c r="AI73" s="1917">
        <v>1</v>
      </c>
      <c r="AJ73" s="1918">
        <v>0</v>
      </c>
      <c r="AK73" s="1918">
        <v>1</v>
      </c>
      <c r="AL73" s="1918">
        <v>0</v>
      </c>
      <c r="AM73" s="1918">
        <v>0</v>
      </c>
      <c r="AN73" s="1918">
        <v>12</v>
      </c>
      <c r="AO73" s="1918">
        <v>0</v>
      </c>
      <c r="AP73" s="1918">
        <v>1</v>
      </c>
      <c r="AQ73" s="1918">
        <v>0</v>
      </c>
      <c r="AR73" s="1918">
        <v>0</v>
      </c>
      <c r="AS73" s="1919">
        <v>2</v>
      </c>
      <c r="AT73" s="1923" t="str">
        <f t="shared" si="36"/>
        <v>0038</v>
      </c>
      <c r="AU73" s="1898"/>
      <c r="AV73" s="1899">
        <v>3</v>
      </c>
      <c r="AW73" s="1899"/>
      <c r="AX73" s="1899"/>
      <c r="AY73" s="1899"/>
    </row>
    <row r="74" spans="1:51" s="188" customFormat="1" ht="20.45" customHeight="1">
      <c r="A74" s="1906" t="s">
        <v>1798</v>
      </c>
      <c r="B74" s="1907"/>
      <c r="C74" s="1941" t="s">
        <v>577</v>
      </c>
      <c r="D74" s="1909"/>
      <c r="E74" s="1910"/>
      <c r="F74" s="1911"/>
      <c r="G74" s="1907"/>
      <c r="H74" s="1911" t="s">
        <v>640</v>
      </c>
      <c r="I74" s="1912"/>
      <c r="J74" s="1907"/>
      <c r="K74" s="1913" t="s">
        <v>2066</v>
      </c>
      <c r="L74" s="1909"/>
      <c r="M74" s="1914"/>
      <c r="N74" s="1911" t="s">
        <v>1585</v>
      </c>
      <c r="O74" s="1912"/>
      <c r="P74" s="1907"/>
      <c r="Q74" s="1915" t="s">
        <v>5559</v>
      </c>
      <c r="R74" s="1899"/>
      <c r="S74" s="1916">
        <f t="shared" si="37"/>
        <v>18</v>
      </c>
      <c r="T74" s="1917">
        <v>14</v>
      </c>
      <c r="U74" s="1918">
        <v>0</v>
      </c>
      <c r="V74" s="1919">
        <v>4</v>
      </c>
      <c r="W74" s="1916">
        <f t="shared" si="38"/>
        <v>391</v>
      </c>
      <c r="X74" s="1920">
        <v>182</v>
      </c>
      <c r="Y74" s="1919">
        <v>209</v>
      </c>
      <c r="Z74" s="1917">
        <v>70</v>
      </c>
      <c r="AA74" s="1918">
        <v>59</v>
      </c>
      <c r="AB74" s="1918">
        <v>78</v>
      </c>
      <c r="AC74" s="1918">
        <v>65</v>
      </c>
      <c r="AD74" s="1918">
        <v>58</v>
      </c>
      <c r="AE74" s="1919">
        <v>61</v>
      </c>
      <c r="AF74" s="1921">
        <v>21</v>
      </c>
      <c r="AG74" s="1917">
        <v>7</v>
      </c>
      <c r="AH74" s="1922">
        <v>17</v>
      </c>
      <c r="AI74" s="1917">
        <v>1</v>
      </c>
      <c r="AJ74" s="1918">
        <v>0</v>
      </c>
      <c r="AK74" s="1918">
        <v>1</v>
      </c>
      <c r="AL74" s="1918">
        <v>0</v>
      </c>
      <c r="AM74" s="1918">
        <v>0</v>
      </c>
      <c r="AN74" s="1918">
        <v>18</v>
      </c>
      <c r="AO74" s="1918">
        <v>0</v>
      </c>
      <c r="AP74" s="1918">
        <v>1</v>
      </c>
      <c r="AQ74" s="1918">
        <v>0</v>
      </c>
      <c r="AR74" s="1918">
        <v>0</v>
      </c>
      <c r="AS74" s="1919">
        <v>3</v>
      </c>
      <c r="AT74" s="1923" t="str">
        <f t="shared" si="36"/>
        <v>0039</v>
      </c>
      <c r="AU74" s="1898"/>
      <c r="AV74" s="1899">
        <v>3</v>
      </c>
      <c r="AW74" s="1899"/>
      <c r="AX74" s="1899"/>
      <c r="AY74" s="1899"/>
    </row>
    <row r="75" spans="1:51" s="188" customFormat="1" ht="20.45" customHeight="1">
      <c r="A75" s="1906" t="s">
        <v>2215</v>
      </c>
      <c r="B75" s="1907"/>
      <c r="C75" s="1941" t="s">
        <v>1448</v>
      </c>
      <c r="D75" s="1909"/>
      <c r="E75" s="1910"/>
      <c r="F75" s="1911"/>
      <c r="G75" s="1907"/>
      <c r="H75" s="1911" t="s">
        <v>464</v>
      </c>
      <c r="I75" s="1912"/>
      <c r="J75" s="1907"/>
      <c r="K75" s="1913" t="s">
        <v>2217</v>
      </c>
      <c r="L75" s="1909"/>
      <c r="M75" s="1914"/>
      <c r="N75" s="1911" t="s">
        <v>3126</v>
      </c>
      <c r="O75" s="1912"/>
      <c r="P75" s="1907"/>
      <c r="Q75" s="1915" t="s">
        <v>5560</v>
      </c>
      <c r="R75" s="1899"/>
      <c r="S75" s="1916">
        <f t="shared" si="37"/>
        <v>7</v>
      </c>
      <c r="T75" s="1917">
        <v>6</v>
      </c>
      <c r="U75" s="1918">
        <v>0</v>
      </c>
      <c r="V75" s="1919">
        <v>1</v>
      </c>
      <c r="W75" s="1916">
        <f t="shared" si="38"/>
        <v>63</v>
      </c>
      <c r="X75" s="1920">
        <v>28</v>
      </c>
      <c r="Y75" s="1919">
        <v>35</v>
      </c>
      <c r="Z75" s="1917">
        <v>6</v>
      </c>
      <c r="AA75" s="1918">
        <v>11</v>
      </c>
      <c r="AB75" s="1918">
        <v>10</v>
      </c>
      <c r="AC75" s="1918">
        <v>18</v>
      </c>
      <c r="AD75" s="1918">
        <v>6</v>
      </c>
      <c r="AE75" s="1919">
        <v>12</v>
      </c>
      <c r="AF75" s="1921">
        <v>1</v>
      </c>
      <c r="AG75" s="1917">
        <v>2</v>
      </c>
      <c r="AH75" s="1922">
        <v>9</v>
      </c>
      <c r="AI75" s="1917">
        <v>1</v>
      </c>
      <c r="AJ75" s="1918">
        <v>0</v>
      </c>
      <c r="AK75" s="1918">
        <v>1</v>
      </c>
      <c r="AL75" s="1918">
        <v>0</v>
      </c>
      <c r="AM75" s="1918">
        <v>0</v>
      </c>
      <c r="AN75" s="1918">
        <v>7</v>
      </c>
      <c r="AO75" s="1918">
        <v>0</v>
      </c>
      <c r="AP75" s="1918">
        <v>1</v>
      </c>
      <c r="AQ75" s="1918">
        <v>0</v>
      </c>
      <c r="AR75" s="1918">
        <v>0</v>
      </c>
      <c r="AS75" s="1919">
        <v>1</v>
      </c>
      <c r="AT75" s="1923" t="str">
        <f t="shared" si="36"/>
        <v>0045</v>
      </c>
      <c r="AU75" s="1898"/>
      <c r="AV75" s="1899">
        <v>2</v>
      </c>
      <c r="AW75" s="1899"/>
      <c r="AX75" s="1899"/>
      <c r="AY75" s="1899"/>
    </row>
    <row r="76" spans="1:51" s="188" customFormat="1" ht="20.45" customHeight="1">
      <c r="A76" s="1906" t="s">
        <v>1161</v>
      </c>
      <c r="B76" s="1907"/>
      <c r="C76" s="1941" t="s">
        <v>2221</v>
      </c>
      <c r="D76" s="1909"/>
      <c r="E76" s="1910"/>
      <c r="F76" s="1911"/>
      <c r="G76" s="1907"/>
      <c r="H76" s="1911" t="s">
        <v>2080</v>
      </c>
      <c r="I76" s="1912"/>
      <c r="J76" s="1907"/>
      <c r="K76" s="1913" t="s">
        <v>782</v>
      </c>
      <c r="L76" s="1909"/>
      <c r="M76" s="1914"/>
      <c r="N76" s="1911" t="s">
        <v>306</v>
      </c>
      <c r="O76" s="1912"/>
      <c r="P76" s="1907"/>
      <c r="Q76" s="1915" t="s">
        <v>5561</v>
      </c>
      <c r="R76" s="1899"/>
      <c r="S76" s="1916">
        <f t="shared" si="37"/>
        <v>23</v>
      </c>
      <c r="T76" s="1917">
        <v>18</v>
      </c>
      <c r="U76" s="1918">
        <v>0</v>
      </c>
      <c r="V76" s="1919">
        <v>5</v>
      </c>
      <c r="W76" s="1916">
        <f t="shared" si="38"/>
        <v>487</v>
      </c>
      <c r="X76" s="1920">
        <v>258</v>
      </c>
      <c r="Y76" s="1919">
        <v>229</v>
      </c>
      <c r="Z76" s="1917">
        <v>75</v>
      </c>
      <c r="AA76" s="1918">
        <v>76</v>
      </c>
      <c r="AB76" s="1918">
        <v>90</v>
      </c>
      <c r="AC76" s="1918">
        <v>82</v>
      </c>
      <c r="AD76" s="1918">
        <v>88</v>
      </c>
      <c r="AE76" s="1919">
        <v>76</v>
      </c>
      <c r="AF76" s="1921">
        <v>27</v>
      </c>
      <c r="AG76" s="1917">
        <v>12</v>
      </c>
      <c r="AH76" s="1922">
        <v>18</v>
      </c>
      <c r="AI76" s="1917">
        <v>1</v>
      </c>
      <c r="AJ76" s="1918">
        <v>0</v>
      </c>
      <c r="AK76" s="1918">
        <v>1</v>
      </c>
      <c r="AL76" s="1918">
        <v>0</v>
      </c>
      <c r="AM76" s="1918">
        <v>0</v>
      </c>
      <c r="AN76" s="1918">
        <v>23</v>
      </c>
      <c r="AO76" s="1918">
        <v>0</v>
      </c>
      <c r="AP76" s="1918">
        <v>1</v>
      </c>
      <c r="AQ76" s="1918">
        <v>0</v>
      </c>
      <c r="AR76" s="1918">
        <v>0</v>
      </c>
      <c r="AS76" s="1919">
        <v>4</v>
      </c>
      <c r="AT76" s="1923" t="str">
        <f t="shared" si="36"/>
        <v>0048</v>
      </c>
      <c r="AU76" s="1898"/>
      <c r="AV76" s="1899">
        <v>3</v>
      </c>
      <c r="AW76" s="1899"/>
      <c r="AX76" s="1899"/>
      <c r="AY76" s="1899"/>
    </row>
    <row r="77" spans="1:51" s="188" customFormat="1" ht="20.45" customHeight="1">
      <c r="A77" s="1906" t="s">
        <v>2224</v>
      </c>
      <c r="B77" s="1907"/>
      <c r="C77" s="1941" t="s">
        <v>433</v>
      </c>
      <c r="D77" s="1909"/>
      <c r="E77" s="1910"/>
      <c r="F77" s="1911"/>
      <c r="G77" s="1907"/>
      <c r="H77" s="1911" t="s">
        <v>2225</v>
      </c>
      <c r="I77" s="1912"/>
      <c r="J77" s="1907"/>
      <c r="K77" s="1913" t="s">
        <v>809</v>
      </c>
      <c r="L77" s="1909"/>
      <c r="M77" s="1914"/>
      <c r="N77" s="1911" t="s">
        <v>1850</v>
      </c>
      <c r="O77" s="1912"/>
      <c r="P77" s="1907"/>
      <c r="Q77" s="1915" t="s">
        <v>5339</v>
      </c>
      <c r="R77" s="1899"/>
      <c r="S77" s="1916">
        <f t="shared" si="37"/>
        <v>15</v>
      </c>
      <c r="T77" s="1917">
        <v>12</v>
      </c>
      <c r="U77" s="1918">
        <v>0</v>
      </c>
      <c r="V77" s="1919">
        <v>3</v>
      </c>
      <c r="W77" s="1916">
        <f t="shared" si="38"/>
        <v>293</v>
      </c>
      <c r="X77" s="1920">
        <v>152</v>
      </c>
      <c r="Y77" s="1919">
        <v>141</v>
      </c>
      <c r="Z77" s="1917">
        <v>46</v>
      </c>
      <c r="AA77" s="1918">
        <v>41</v>
      </c>
      <c r="AB77" s="1918">
        <v>45</v>
      </c>
      <c r="AC77" s="1918">
        <v>50</v>
      </c>
      <c r="AD77" s="1918">
        <v>57</v>
      </c>
      <c r="AE77" s="1919">
        <v>54</v>
      </c>
      <c r="AF77" s="1921">
        <v>15</v>
      </c>
      <c r="AG77" s="1917">
        <v>8</v>
      </c>
      <c r="AH77" s="1922">
        <v>14</v>
      </c>
      <c r="AI77" s="1917">
        <v>1</v>
      </c>
      <c r="AJ77" s="1918">
        <v>0</v>
      </c>
      <c r="AK77" s="1918">
        <v>1</v>
      </c>
      <c r="AL77" s="1918">
        <v>0</v>
      </c>
      <c r="AM77" s="1918">
        <v>0</v>
      </c>
      <c r="AN77" s="1918">
        <v>17</v>
      </c>
      <c r="AO77" s="1918">
        <v>0</v>
      </c>
      <c r="AP77" s="1918">
        <v>1</v>
      </c>
      <c r="AQ77" s="1918">
        <v>0</v>
      </c>
      <c r="AR77" s="1918">
        <v>0</v>
      </c>
      <c r="AS77" s="1919">
        <v>2</v>
      </c>
      <c r="AT77" s="1923" t="str">
        <f t="shared" si="36"/>
        <v>0049</v>
      </c>
      <c r="AU77" s="1898"/>
      <c r="AV77" s="1899">
        <v>3</v>
      </c>
      <c r="AW77" s="1899"/>
      <c r="AX77" s="1899"/>
      <c r="AY77" s="1899"/>
    </row>
    <row r="78" spans="1:51" s="188" customFormat="1" ht="20.45" customHeight="1">
      <c r="A78" s="1906" t="s">
        <v>501</v>
      </c>
      <c r="B78" s="1907"/>
      <c r="C78" s="1941" t="s">
        <v>1363</v>
      </c>
      <c r="D78" s="1909"/>
      <c r="E78" s="1910"/>
      <c r="F78" s="1911"/>
      <c r="G78" s="1907"/>
      <c r="H78" s="1911" t="s">
        <v>409</v>
      </c>
      <c r="I78" s="1912"/>
      <c r="J78" s="1907"/>
      <c r="K78" s="1913" t="s">
        <v>2226</v>
      </c>
      <c r="L78" s="1909"/>
      <c r="M78" s="1914"/>
      <c r="N78" s="1911" t="s">
        <v>3128</v>
      </c>
      <c r="O78" s="1912"/>
      <c r="P78" s="1907"/>
      <c r="Q78" s="1915" t="s">
        <v>5562</v>
      </c>
      <c r="R78" s="1899"/>
      <c r="S78" s="1916">
        <f t="shared" si="37"/>
        <v>23</v>
      </c>
      <c r="T78" s="1917">
        <v>18</v>
      </c>
      <c r="U78" s="1918">
        <v>0</v>
      </c>
      <c r="V78" s="1919">
        <v>5</v>
      </c>
      <c r="W78" s="1916">
        <f t="shared" si="38"/>
        <v>513</v>
      </c>
      <c r="X78" s="1920">
        <v>258</v>
      </c>
      <c r="Y78" s="1919">
        <v>255</v>
      </c>
      <c r="Z78" s="1917">
        <v>81</v>
      </c>
      <c r="AA78" s="1918">
        <v>79</v>
      </c>
      <c r="AB78" s="1918">
        <v>90</v>
      </c>
      <c r="AC78" s="1918">
        <v>83</v>
      </c>
      <c r="AD78" s="1918">
        <v>81</v>
      </c>
      <c r="AE78" s="1919">
        <v>99</v>
      </c>
      <c r="AF78" s="1921">
        <v>29</v>
      </c>
      <c r="AG78" s="1917">
        <v>9</v>
      </c>
      <c r="AH78" s="1922">
        <v>23</v>
      </c>
      <c r="AI78" s="1917">
        <v>1</v>
      </c>
      <c r="AJ78" s="1918">
        <v>0</v>
      </c>
      <c r="AK78" s="1918">
        <v>1</v>
      </c>
      <c r="AL78" s="1918">
        <v>0</v>
      </c>
      <c r="AM78" s="1918">
        <v>0</v>
      </c>
      <c r="AN78" s="1918">
        <v>26</v>
      </c>
      <c r="AO78" s="1918">
        <v>0</v>
      </c>
      <c r="AP78" s="1918">
        <v>1</v>
      </c>
      <c r="AQ78" s="1918">
        <v>1</v>
      </c>
      <c r="AR78" s="1918">
        <v>0</v>
      </c>
      <c r="AS78" s="1919">
        <v>2</v>
      </c>
      <c r="AT78" s="1923" t="str">
        <f t="shared" si="36"/>
        <v>0050</v>
      </c>
      <c r="AU78" s="1898"/>
      <c r="AV78" s="1899">
        <v>4</v>
      </c>
      <c r="AW78" s="1899"/>
      <c r="AX78" s="1899"/>
      <c r="AY78" s="1899"/>
    </row>
    <row r="79" spans="1:51" s="188" customFormat="1" ht="20.45" customHeight="1">
      <c r="A79" s="1906" t="s">
        <v>1916</v>
      </c>
      <c r="B79" s="1907"/>
      <c r="C79" s="1941" t="s">
        <v>605</v>
      </c>
      <c r="D79" s="1909"/>
      <c r="E79" s="1910"/>
      <c r="F79" s="1911"/>
      <c r="G79" s="1907"/>
      <c r="H79" s="1911" t="s">
        <v>1718</v>
      </c>
      <c r="I79" s="1912"/>
      <c r="J79" s="1907"/>
      <c r="K79" s="1913" t="s">
        <v>778</v>
      </c>
      <c r="L79" s="1909"/>
      <c r="M79" s="1914"/>
      <c r="N79" s="1911" t="s">
        <v>2117</v>
      </c>
      <c r="O79" s="1912"/>
      <c r="P79" s="1907"/>
      <c r="Q79" s="1915" t="s">
        <v>4189</v>
      </c>
      <c r="R79" s="1899"/>
      <c r="S79" s="1916">
        <f t="shared" si="37"/>
        <v>25</v>
      </c>
      <c r="T79" s="1917">
        <v>18</v>
      </c>
      <c r="U79" s="1918">
        <v>0</v>
      </c>
      <c r="V79" s="1919">
        <v>7</v>
      </c>
      <c r="W79" s="1916">
        <f t="shared" si="38"/>
        <v>540</v>
      </c>
      <c r="X79" s="1920">
        <v>264</v>
      </c>
      <c r="Y79" s="1919">
        <v>276</v>
      </c>
      <c r="Z79" s="1917">
        <v>87</v>
      </c>
      <c r="AA79" s="1918">
        <v>91</v>
      </c>
      <c r="AB79" s="1918">
        <v>105</v>
      </c>
      <c r="AC79" s="1918">
        <v>97</v>
      </c>
      <c r="AD79" s="1918">
        <v>75</v>
      </c>
      <c r="AE79" s="1919">
        <v>85</v>
      </c>
      <c r="AF79" s="1921">
        <v>36</v>
      </c>
      <c r="AG79" s="1917">
        <v>11</v>
      </c>
      <c r="AH79" s="1922">
        <v>24</v>
      </c>
      <c r="AI79" s="1917">
        <v>1</v>
      </c>
      <c r="AJ79" s="1918">
        <v>0</v>
      </c>
      <c r="AK79" s="1918">
        <v>1</v>
      </c>
      <c r="AL79" s="1918">
        <v>0</v>
      </c>
      <c r="AM79" s="1918">
        <v>0</v>
      </c>
      <c r="AN79" s="1918">
        <v>28</v>
      </c>
      <c r="AO79" s="1918">
        <v>0</v>
      </c>
      <c r="AP79" s="1918">
        <v>1</v>
      </c>
      <c r="AQ79" s="1918">
        <v>0</v>
      </c>
      <c r="AR79" s="1918">
        <v>0</v>
      </c>
      <c r="AS79" s="1919">
        <v>4</v>
      </c>
      <c r="AT79" s="1923" t="str">
        <f t="shared" si="36"/>
        <v>0051</v>
      </c>
      <c r="AU79" s="1898"/>
      <c r="AV79" s="1899">
        <v>4</v>
      </c>
      <c r="AW79" s="1899"/>
      <c r="AX79" s="1899"/>
      <c r="AY79" s="1899"/>
    </row>
    <row r="80" spans="1:51" s="188" customFormat="1" ht="20.45" customHeight="1">
      <c r="A80" s="1906" t="s">
        <v>2219</v>
      </c>
      <c r="B80" s="1907"/>
      <c r="C80" s="1941" t="s">
        <v>1660</v>
      </c>
      <c r="D80" s="1909"/>
      <c r="E80" s="1910"/>
      <c r="F80" s="1911"/>
      <c r="G80" s="1907"/>
      <c r="H80" s="1911" t="s">
        <v>2230</v>
      </c>
      <c r="I80" s="1912"/>
      <c r="J80" s="1907"/>
      <c r="K80" s="1913" t="s">
        <v>2232</v>
      </c>
      <c r="L80" s="1909"/>
      <c r="M80" s="1914"/>
      <c r="N80" s="1911" t="s">
        <v>2736</v>
      </c>
      <c r="O80" s="1912"/>
      <c r="P80" s="1907"/>
      <c r="Q80" s="1915" t="s">
        <v>5060</v>
      </c>
      <c r="R80" s="1899"/>
      <c r="S80" s="1916">
        <f t="shared" si="37"/>
        <v>24</v>
      </c>
      <c r="T80" s="1917">
        <v>22</v>
      </c>
      <c r="U80" s="1918">
        <v>0</v>
      </c>
      <c r="V80" s="1919">
        <v>2</v>
      </c>
      <c r="W80" s="1916">
        <f t="shared" si="38"/>
        <v>664</v>
      </c>
      <c r="X80" s="1920">
        <v>332</v>
      </c>
      <c r="Y80" s="1919">
        <v>332</v>
      </c>
      <c r="Z80" s="1917">
        <v>97</v>
      </c>
      <c r="AA80" s="1918">
        <v>93</v>
      </c>
      <c r="AB80" s="1918">
        <v>110</v>
      </c>
      <c r="AC80" s="1918">
        <v>121</v>
      </c>
      <c r="AD80" s="1918">
        <v>122</v>
      </c>
      <c r="AE80" s="1919">
        <v>121</v>
      </c>
      <c r="AF80" s="1921">
        <v>10</v>
      </c>
      <c r="AG80" s="1917">
        <v>11</v>
      </c>
      <c r="AH80" s="1922">
        <v>23</v>
      </c>
      <c r="AI80" s="1917">
        <v>1</v>
      </c>
      <c r="AJ80" s="1918">
        <v>0</v>
      </c>
      <c r="AK80" s="1918">
        <v>1</v>
      </c>
      <c r="AL80" s="1918">
        <v>0</v>
      </c>
      <c r="AM80" s="1918">
        <v>0</v>
      </c>
      <c r="AN80" s="1918">
        <v>28</v>
      </c>
      <c r="AO80" s="1918">
        <v>0</v>
      </c>
      <c r="AP80" s="1918">
        <v>2</v>
      </c>
      <c r="AQ80" s="1918">
        <v>0</v>
      </c>
      <c r="AR80" s="1918">
        <v>0</v>
      </c>
      <c r="AS80" s="1919">
        <v>2</v>
      </c>
      <c r="AT80" s="1923" t="str">
        <f t="shared" si="36"/>
        <v>0052</v>
      </c>
      <c r="AU80" s="1898"/>
      <c r="AV80" s="1899">
        <v>4</v>
      </c>
      <c r="AW80" s="1899"/>
      <c r="AX80" s="1899"/>
      <c r="AY80" s="1899"/>
    </row>
    <row r="81" spans="1:51" s="188" customFormat="1" ht="20.45" customHeight="1">
      <c r="A81" s="1906" t="s">
        <v>2234</v>
      </c>
      <c r="B81" s="1907"/>
      <c r="C81" s="1941" t="s">
        <v>110</v>
      </c>
      <c r="D81" s="1909"/>
      <c r="E81" s="1910"/>
      <c r="F81" s="1911"/>
      <c r="G81" s="1907"/>
      <c r="H81" s="1911" t="s">
        <v>2237</v>
      </c>
      <c r="I81" s="1912"/>
      <c r="J81" s="1907"/>
      <c r="K81" s="1913" t="s">
        <v>2241</v>
      </c>
      <c r="L81" s="1909"/>
      <c r="M81" s="1914"/>
      <c r="N81" s="1911" t="s">
        <v>1072</v>
      </c>
      <c r="O81" s="1912"/>
      <c r="P81" s="1907"/>
      <c r="Q81" s="1915" t="s">
        <v>5563</v>
      </c>
      <c r="R81" s="1899"/>
      <c r="S81" s="1916">
        <f t="shared" si="37"/>
        <v>16</v>
      </c>
      <c r="T81" s="1917">
        <v>12</v>
      </c>
      <c r="U81" s="1918">
        <v>0</v>
      </c>
      <c r="V81" s="1919">
        <v>4</v>
      </c>
      <c r="W81" s="1916">
        <f t="shared" si="38"/>
        <v>304</v>
      </c>
      <c r="X81" s="1920">
        <v>150</v>
      </c>
      <c r="Y81" s="1919">
        <v>154</v>
      </c>
      <c r="Z81" s="1917">
        <v>55</v>
      </c>
      <c r="AA81" s="1918">
        <v>53</v>
      </c>
      <c r="AB81" s="1918">
        <v>52</v>
      </c>
      <c r="AC81" s="1918">
        <v>38</v>
      </c>
      <c r="AD81" s="1918">
        <v>52</v>
      </c>
      <c r="AE81" s="1919">
        <v>54</v>
      </c>
      <c r="AF81" s="1921">
        <v>15</v>
      </c>
      <c r="AG81" s="1917">
        <v>9</v>
      </c>
      <c r="AH81" s="1922">
        <v>17</v>
      </c>
      <c r="AI81" s="1917">
        <v>1</v>
      </c>
      <c r="AJ81" s="1918">
        <v>0</v>
      </c>
      <c r="AK81" s="1918">
        <v>1</v>
      </c>
      <c r="AL81" s="1918">
        <v>0</v>
      </c>
      <c r="AM81" s="1918">
        <v>0</v>
      </c>
      <c r="AN81" s="1918">
        <v>17</v>
      </c>
      <c r="AO81" s="1918">
        <v>0</v>
      </c>
      <c r="AP81" s="1918">
        <v>1</v>
      </c>
      <c r="AQ81" s="1918">
        <v>1</v>
      </c>
      <c r="AR81" s="1918">
        <v>0</v>
      </c>
      <c r="AS81" s="1919">
        <v>5</v>
      </c>
      <c r="AT81" s="1923" t="str">
        <f t="shared" si="36"/>
        <v>0053</v>
      </c>
      <c r="AU81" s="1898"/>
      <c r="AV81" s="1899">
        <v>4</v>
      </c>
      <c r="AW81" s="1899"/>
      <c r="AX81" s="1899"/>
      <c r="AY81" s="1899"/>
    </row>
    <row r="82" spans="1:51" s="188" customFormat="1" ht="20.45" customHeight="1">
      <c r="A82" s="1906" t="s">
        <v>2242</v>
      </c>
      <c r="B82" s="1907"/>
      <c r="C82" s="1941" t="s">
        <v>2243</v>
      </c>
      <c r="D82" s="1909"/>
      <c r="E82" s="1910"/>
      <c r="F82" s="1911"/>
      <c r="G82" s="1907"/>
      <c r="H82" s="1911" t="s">
        <v>695</v>
      </c>
      <c r="I82" s="1912"/>
      <c r="J82" s="1907"/>
      <c r="K82" s="1913" t="s">
        <v>287</v>
      </c>
      <c r="L82" s="1909"/>
      <c r="M82" s="1914"/>
      <c r="N82" s="1911" t="s">
        <v>3129</v>
      </c>
      <c r="O82" s="1912"/>
      <c r="P82" s="1907"/>
      <c r="Q82" s="1915" t="s">
        <v>5564</v>
      </c>
      <c r="R82" s="1899"/>
      <c r="S82" s="1916">
        <f t="shared" si="37"/>
        <v>10</v>
      </c>
      <c r="T82" s="1917">
        <v>7</v>
      </c>
      <c r="U82" s="1918">
        <v>0</v>
      </c>
      <c r="V82" s="1919">
        <v>3</v>
      </c>
      <c r="W82" s="1916">
        <f t="shared" si="38"/>
        <v>195</v>
      </c>
      <c r="X82" s="1920">
        <v>103</v>
      </c>
      <c r="Y82" s="1919">
        <v>92</v>
      </c>
      <c r="Z82" s="1917">
        <v>30</v>
      </c>
      <c r="AA82" s="1918">
        <v>23</v>
      </c>
      <c r="AB82" s="1918">
        <v>32</v>
      </c>
      <c r="AC82" s="1918">
        <v>31</v>
      </c>
      <c r="AD82" s="1918">
        <v>40</v>
      </c>
      <c r="AE82" s="1919">
        <v>39</v>
      </c>
      <c r="AF82" s="1921">
        <v>13</v>
      </c>
      <c r="AG82" s="1917">
        <v>6</v>
      </c>
      <c r="AH82" s="1922">
        <v>9</v>
      </c>
      <c r="AI82" s="1917">
        <v>1</v>
      </c>
      <c r="AJ82" s="1918">
        <v>0</v>
      </c>
      <c r="AK82" s="1918">
        <v>1</v>
      </c>
      <c r="AL82" s="1918">
        <v>0</v>
      </c>
      <c r="AM82" s="1918">
        <v>0</v>
      </c>
      <c r="AN82" s="1918">
        <v>11</v>
      </c>
      <c r="AO82" s="1918">
        <v>0</v>
      </c>
      <c r="AP82" s="1918">
        <v>1</v>
      </c>
      <c r="AQ82" s="1918">
        <v>0</v>
      </c>
      <c r="AR82" s="1918">
        <v>0</v>
      </c>
      <c r="AS82" s="1919">
        <v>1</v>
      </c>
      <c r="AT82" s="1923" t="str">
        <f t="shared" si="36"/>
        <v>0085</v>
      </c>
      <c r="AU82" s="1898"/>
      <c r="AV82" s="1899">
        <v>3</v>
      </c>
      <c r="AW82" s="1899"/>
      <c r="AX82" s="1899"/>
      <c r="AY82" s="1899"/>
    </row>
    <row r="83" spans="1:51" s="188" customFormat="1" ht="20.45" customHeight="1">
      <c r="A83" s="1906" t="s">
        <v>2245</v>
      </c>
      <c r="B83" s="1907"/>
      <c r="C83" s="1941" t="s">
        <v>2246</v>
      </c>
      <c r="D83" s="1909"/>
      <c r="E83" s="1910"/>
      <c r="F83" s="1911"/>
      <c r="G83" s="1907"/>
      <c r="H83" s="1911" t="s">
        <v>2247</v>
      </c>
      <c r="I83" s="1912"/>
      <c r="J83" s="1907"/>
      <c r="K83" s="1913" t="s">
        <v>1818</v>
      </c>
      <c r="L83" s="1909"/>
      <c r="M83" s="1914"/>
      <c r="N83" s="1911" t="s">
        <v>3130</v>
      </c>
      <c r="O83" s="1912"/>
      <c r="P83" s="1907"/>
      <c r="Q83" s="1915" t="s">
        <v>5565</v>
      </c>
      <c r="R83" s="1899"/>
      <c r="S83" s="1916">
        <f t="shared" si="37"/>
        <v>22</v>
      </c>
      <c r="T83" s="1917">
        <v>18</v>
      </c>
      <c r="U83" s="1918">
        <v>0</v>
      </c>
      <c r="V83" s="1919">
        <v>4</v>
      </c>
      <c r="W83" s="1916">
        <f t="shared" si="38"/>
        <v>535</v>
      </c>
      <c r="X83" s="1920">
        <v>261</v>
      </c>
      <c r="Y83" s="1919">
        <v>274</v>
      </c>
      <c r="Z83" s="1917">
        <v>88</v>
      </c>
      <c r="AA83" s="1918">
        <v>89</v>
      </c>
      <c r="AB83" s="1918">
        <v>89</v>
      </c>
      <c r="AC83" s="1918">
        <v>92</v>
      </c>
      <c r="AD83" s="1918">
        <v>95</v>
      </c>
      <c r="AE83" s="1919">
        <v>82</v>
      </c>
      <c r="AF83" s="1921">
        <v>16</v>
      </c>
      <c r="AG83" s="1917">
        <v>9</v>
      </c>
      <c r="AH83" s="1922">
        <v>20</v>
      </c>
      <c r="AI83" s="1917">
        <v>1</v>
      </c>
      <c r="AJ83" s="1918">
        <v>0</v>
      </c>
      <c r="AK83" s="1918">
        <v>1</v>
      </c>
      <c r="AL83" s="1918">
        <v>0</v>
      </c>
      <c r="AM83" s="1918">
        <v>0</v>
      </c>
      <c r="AN83" s="1918">
        <v>25</v>
      </c>
      <c r="AO83" s="1918">
        <v>0</v>
      </c>
      <c r="AP83" s="1918">
        <v>1</v>
      </c>
      <c r="AQ83" s="1918">
        <v>0</v>
      </c>
      <c r="AR83" s="1918">
        <v>0</v>
      </c>
      <c r="AS83" s="1919">
        <v>1</v>
      </c>
      <c r="AT83" s="1923" t="str">
        <f t="shared" si="36"/>
        <v>0086</v>
      </c>
      <c r="AU83" s="1898"/>
      <c r="AV83" s="1899">
        <v>3</v>
      </c>
      <c r="AW83" s="1899"/>
      <c r="AX83" s="1899"/>
      <c r="AY83" s="1899"/>
    </row>
    <row r="84" spans="1:51" s="188" customFormat="1" ht="20.45" customHeight="1">
      <c r="A84" s="1906" t="s">
        <v>2248</v>
      </c>
      <c r="B84" s="1907"/>
      <c r="C84" s="1941" t="s">
        <v>2252</v>
      </c>
      <c r="D84" s="1909"/>
      <c r="E84" s="1910"/>
      <c r="F84" s="1911"/>
      <c r="G84" s="1907"/>
      <c r="H84" s="1911" t="s">
        <v>3306</v>
      </c>
      <c r="I84" s="1912"/>
      <c r="J84" s="1907"/>
      <c r="K84" s="1913" t="s">
        <v>2530</v>
      </c>
      <c r="L84" s="1909"/>
      <c r="M84" s="1914"/>
      <c r="N84" s="1911" t="s">
        <v>3133</v>
      </c>
      <c r="O84" s="1912"/>
      <c r="P84" s="1907"/>
      <c r="Q84" s="1915" t="s">
        <v>5566</v>
      </c>
      <c r="R84" s="1899"/>
      <c r="S84" s="1916">
        <f t="shared" si="37"/>
        <v>12</v>
      </c>
      <c r="T84" s="1917">
        <v>9</v>
      </c>
      <c r="U84" s="1918">
        <v>0</v>
      </c>
      <c r="V84" s="1919">
        <v>3</v>
      </c>
      <c r="W84" s="1916">
        <f t="shared" si="38"/>
        <v>211</v>
      </c>
      <c r="X84" s="1920">
        <v>109</v>
      </c>
      <c r="Y84" s="1919">
        <v>102</v>
      </c>
      <c r="Z84" s="1917">
        <v>20</v>
      </c>
      <c r="AA84" s="1918">
        <v>39</v>
      </c>
      <c r="AB84" s="1918">
        <v>29</v>
      </c>
      <c r="AC84" s="1918">
        <v>42</v>
      </c>
      <c r="AD84" s="1918">
        <v>41</v>
      </c>
      <c r="AE84" s="1919">
        <v>40</v>
      </c>
      <c r="AF84" s="1921">
        <v>10</v>
      </c>
      <c r="AG84" s="1917">
        <v>7</v>
      </c>
      <c r="AH84" s="1922">
        <v>11</v>
      </c>
      <c r="AI84" s="1917">
        <v>1</v>
      </c>
      <c r="AJ84" s="1918">
        <v>0</v>
      </c>
      <c r="AK84" s="1918">
        <v>1</v>
      </c>
      <c r="AL84" s="1918">
        <v>0</v>
      </c>
      <c r="AM84" s="1918">
        <v>0</v>
      </c>
      <c r="AN84" s="1918">
        <v>12</v>
      </c>
      <c r="AO84" s="1918">
        <v>0</v>
      </c>
      <c r="AP84" s="1918">
        <v>1</v>
      </c>
      <c r="AQ84" s="1918">
        <v>0</v>
      </c>
      <c r="AR84" s="1918">
        <v>0</v>
      </c>
      <c r="AS84" s="1919">
        <v>3</v>
      </c>
      <c r="AT84" s="1923" t="str">
        <f t="shared" si="36"/>
        <v>0087</v>
      </c>
      <c r="AU84" s="1898"/>
      <c r="AV84" s="1899">
        <v>3</v>
      </c>
      <c r="AW84" s="1899"/>
      <c r="AX84" s="1899"/>
      <c r="AY84" s="1899"/>
    </row>
    <row r="85" spans="1:51" s="188" customFormat="1" ht="20.45" customHeight="1">
      <c r="A85" s="1906" t="s">
        <v>1314</v>
      </c>
      <c r="B85" s="1907"/>
      <c r="C85" s="1941" t="s">
        <v>2255</v>
      </c>
      <c r="D85" s="1909"/>
      <c r="E85" s="1910"/>
      <c r="F85" s="1911"/>
      <c r="G85" s="1907"/>
      <c r="H85" s="1911" t="s">
        <v>2305</v>
      </c>
      <c r="I85" s="1912"/>
      <c r="J85" s="1907"/>
      <c r="K85" s="1913" t="s">
        <v>410</v>
      </c>
      <c r="L85" s="1909"/>
      <c r="M85" s="1914"/>
      <c r="N85" s="1911" t="s">
        <v>3084</v>
      </c>
      <c r="O85" s="1912"/>
      <c r="P85" s="1907"/>
      <c r="Q85" s="1915" t="s">
        <v>5067</v>
      </c>
      <c r="R85" s="1899"/>
      <c r="S85" s="1916">
        <f t="shared" si="37"/>
        <v>15</v>
      </c>
      <c r="T85" s="1917">
        <v>12</v>
      </c>
      <c r="U85" s="1918">
        <v>0</v>
      </c>
      <c r="V85" s="1919">
        <v>3</v>
      </c>
      <c r="W85" s="1916">
        <f t="shared" si="38"/>
        <v>336</v>
      </c>
      <c r="X85" s="1920">
        <v>161</v>
      </c>
      <c r="Y85" s="1919">
        <v>175</v>
      </c>
      <c r="Z85" s="1917">
        <v>53</v>
      </c>
      <c r="AA85" s="1918">
        <v>63</v>
      </c>
      <c r="AB85" s="1918">
        <v>43</v>
      </c>
      <c r="AC85" s="1918">
        <v>63</v>
      </c>
      <c r="AD85" s="1918">
        <v>50</v>
      </c>
      <c r="AE85" s="1919">
        <v>64</v>
      </c>
      <c r="AF85" s="1921">
        <v>18</v>
      </c>
      <c r="AG85" s="1917">
        <v>7</v>
      </c>
      <c r="AH85" s="1922">
        <v>15</v>
      </c>
      <c r="AI85" s="1917">
        <v>1</v>
      </c>
      <c r="AJ85" s="1918">
        <v>0</v>
      </c>
      <c r="AK85" s="1918">
        <v>1</v>
      </c>
      <c r="AL85" s="1918">
        <v>0</v>
      </c>
      <c r="AM85" s="1918">
        <v>0</v>
      </c>
      <c r="AN85" s="1918">
        <v>16</v>
      </c>
      <c r="AO85" s="1918">
        <v>0</v>
      </c>
      <c r="AP85" s="1918">
        <v>1</v>
      </c>
      <c r="AQ85" s="1918">
        <v>0</v>
      </c>
      <c r="AR85" s="1918">
        <v>0</v>
      </c>
      <c r="AS85" s="1919">
        <v>3</v>
      </c>
      <c r="AT85" s="1923" t="str">
        <f t="shared" si="36"/>
        <v>0088</v>
      </c>
      <c r="AU85" s="1898"/>
      <c r="AV85" s="1899">
        <v>3</v>
      </c>
      <c r="AW85" s="1899"/>
      <c r="AX85" s="1899"/>
      <c r="AY85" s="1899"/>
    </row>
    <row r="86" spans="1:51" s="188" customFormat="1" ht="20.45" customHeight="1">
      <c r="A86" s="1906" t="s">
        <v>2039</v>
      </c>
      <c r="B86" s="1907"/>
      <c r="C86" s="1941" t="s">
        <v>2256</v>
      </c>
      <c r="D86" s="1909"/>
      <c r="E86" s="1910"/>
      <c r="F86" s="1911"/>
      <c r="G86" s="1907"/>
      <c r="H86" s="1911" t="s">
        <v>1187</v>
      </c>
      <c r="I86" s="1912"/>
      <c r="J86" s="1907"/>
      <c r="K86" s="1913" t="s">
        <v>2156</v>
      </c>
      <c r="L86" s="1909"/>
      <c r="M86" s="1914"/>
      <c r="N86" s="1911" t="s">
        <v>1354</v>
      </c>
      <c r="O86" s="1912"/>
      <c r="P86" s="1907"/>
      <c r="Q86" s="1915" t="s">
        <v>5540</v>
      </c>
      <c r="R86" s="1899"/>
      <c r="S86" s="1916">
        <f t="shared" si="37"/>
        <v>18</v>
      </c>
      <c r="T86" s="1917">
        <v>13</v>
      </c>
      <c r="U86" s="1918">
        <v>0</v>
      </c>
      <c r="V86" s="1919">
        <v>5</v>
      </c>
      <c r="W86" s="1916">
        <f t="shared" si="38"/>
        <v>384</v>
      </c>
      <c r="X86" s="1920">
        <v>203</v>
      </c>
      <c r="Y86" s="1919">
        <v>181</v>
      </c>
      <c r="Z86" s="1917">
        <v>63</v>
      </c>
      <c r="AA86" s="1918">
        <v>66</v>
      </c>
      <c r="AB86" s="1918">
        <v>55</v>
      </c>
      <c r="AC86" s="1918">
        <v>76</v>
      </c>
      <c r="AD86" s="1918">
        <v>61</v>
      </c>
      <c r="AE86" s="1919">
        <v>63</v>
      </c>
      <c r="AF86" s="1921">
        <v>19</v>
      </c>
      <c r="AG86" s="1917">
        <v>6</v>
      </c>
      <c r="AH86" s="1922">
        <v>19</v>
      </c>
      <c r="AI86" s="1917">
        <v>1</v>
      </c>
      <c r="AJ86" s="1918">
        <v>0</v>
      </c>
      <c r="AK86" s="1918">
        <v>1</v>
      </c>
      <c r="AL86" s="1918">
        <v>0</v>
      </c>
      <c r="AM86" s="1918">
        <v>0</v>
      </c>
      <c r="AN86" s="1918">
        <v>19</v>
      </c>
      <c r="AO86" s="1918">
        <v>0</v>
      </c>
      <c r="AP86" s="1918">
        <v>1</v>
      </c>
      <c r="AQ86" s="1918">
        <v>0</v>
      </c>
      <c r="AR86" s="1918">
        <v>1</v>
      </c>
      <c r="AS86" s="1919">
        <v>2</v>
      </c>
      <c r="AT86" s="1923" t="str">
        <f t="shared" si="36"/>
        <v>0090</v>
      </c>
      <c r="AU86" s="1898"/>
      <c r="AV86" s="1899">
        <v>8</v>
      </c>
      <c r="AW86" s="1899"/>
      <c r="AX86" s="1899"/>
      <c r="AY86" s="1899"/>
    </row>
    <row r="87" spans="1:51" s="188" customFormat="1" ht="20.45" customHeight="1">
      <c r="A87" s="1906" t="s">
        <v>1081</v>
      </c>
      <c r="B87" s="1907"/>
      <c r="C87" s="1941" t="s">
        <v>1026</v>
      </c>
      <c r="D87" s="1909"/>
      <c r="E87" s="1910"/>
      <c r="F87" s="1911"/>
      <c r="G87" s="1907"/>
      <c r="H87" s="1911" t="s">
        <v>640</v>
      </c>
      <c r="I87" s="1912"/>
      <c r="J87" s="1907"/>
      <c r="K87" s="1913" t="s">
        <v>612</v>
      </c>
      <c r="L87" s="1909"/>
      <c r="M87" s="1914"/>
      <c r="N87" s="1911" t="s">
        <v>478</v>
      </c>
      <c r="O87" s="1912"/>
      <c r="P87" s="1907"/>
      <c r="Q87" s="1915" t="s">
        <v>5068</v>
      </c>
      <c r="R87" s="1899"/>
      <c r="S87" s="1916">
        <f t="shared" si="37"/>
        <v>17</v>
      </c>
      <c r="T87" s="1917">
        <v>15</v>
      </c>
      <c r="U87" s="1918">
        <v>0</v>
      </c>
      <c r="V87" s="1919">
        <v>2</v>
      </c>
      <c r="W87" s="1916">
        <f t="shared" si="38"/>
        <v>422</v>
      </c>
      <c r="X87" s="1920">
        <v>213</v>
      </c>
      <c r="Y87" s="1919">
        <v>209</v>
      </c>
      <c r="Z87" s="1917">
        <v>71</v>
      </c>
      <c r="AA87" s="1918">
        <v>62</v>
      </c>
      <c r="AB87" s="1918">
        <v>83</v>
      </c>
      <c r="AC87" s="1918">
        <v>69</v>
      </c>
      <c r="AD87" s="1918">
        <v>74</v>
      </c>
      <c r="AE87" s="1919">
        <v>63</v>
      </c>
      <c r="AF87" s="1921">
        <v>16</v>
      </c>
      <c r="AG87" s="1917">
        <v>12</v>
      </c>
      <c r="AH87" s="1922">
        <v>14</v>
      </c>
      <c r="AI87" s="1917">
        <v>1</v>
      </c>
      <c r="AJ87" s="1918">
        <v>0</v>
      </c>
      <c r="AK87" s="1918">
        <v>1</v>
      </c>
      <c r="AL87" s="1918">
        <v>0</v>
      </c>
      <c r="AM87" s="1918">
        <v>0</v>
      </c>
      <c r="AN87" s="1918">
        <v>20</v>
      </c>
      <c r="AO87" s="1918">
        <v>0</v>
      </c>
      <c r="AP87" s="1918">
        <v>1</v>
      </c>
      <c r="AQ87" s="1918">
        <v>0</v>
      </c>
      <c r="AR87" s="1918">
        <v>0</v>
      </c>
      <c r="AS87" s="1919">
        <v>3</v>
      </c>
      <c r="AT87" s="1923" t="str">
        <f t="shared" si="36"/>
        <v>0091</v>
      </c>
      <c r="AU87" s="1898"/>
      <c r="AV87" s="1899">
        <v>4</v>
      </c>
      <c r="AW87" s="1899"/>
      <c r="AX87" s="1899"/>
      <c r="AY87" s="1899"/>
    </row>
    <row r="88" spans="1:51" s="188" customFormat="1" ht="20.45" customHeight="1">
      <c r="A88" s="1906" t="s">
        <v>419</v>
      </c>
      <c r="B88" s="1907"/>
      <c r="C88" s="1941" t="s">
        <v>2260</v>
      </c>
      <c r="D88" s="1909"/>
      <c r="E88" s="1910"/>
      <c r="F88" s="1911"/>
      <c r="G88" s="1907"/>
      <c r="H88" s="1911" t="s">
        <v>2261</v>
      </c>
      <c r="I88" s="1912"/>
      <c r="J88" s="1907"/>
      <c r="K88" s="1913" t="s">
        <v>2265</v>
      </c>
      <c r="L88" s="1909"/>
      <c r="M88" s="1914"/>
      <c r="N88" s="1911" t="s">
        <v>1098</v>
      </c>
      <c r="O88" s="1912"/>
      <c r="P88" s="1907"/>
      <c r="Q88" s="1915" t="s">
        <v>5567</v>
      </c>
      <c r="R88" s="1899"/>
      <c r="S88" s="1916">
        <f t="shared" si="37"/>
        <v>8</v>
      </c>
      <c r="T88" s="1917">
        <v>6</v>
      </c>
      <c r="U88" s="1918">
        <v>0</v>
      </c>
      <c r="V88" s="1919">
        <v>2</v>
      </c>
      <c r="W88" s="1916">
        <f t="shared" si="38"/>
        <v>108</v>
      </c>
      <c r="X88" s="1920">
        <v>46</v>
      </c>
      <c r="Y88" s="1919">
        <v>62</v>
      </c>
      <c r="Z88" s="1917">
        <v>18</v>
      </c>
      <c r="AA88" s="1918">
        <v>13</v>
      </c>
      <c r="AB88" s="1918">
        <v>23</v>
      </c>
      <c r="AC88" s="1918">
        <v>17</v>
      </c>
      <c r="AD88" s="1918">
        <v>17</v>
      </c>
      <c r="AE88" s="1919">
        <v>20</v>
      </c>
      <c r="AF88" s="1921">
        <v>6</v>
      </c>
      <c r="AG88" s="1917">
        <v>5</v>
      </c>
      <c r="AH88" s="1922">
        <v>8</v>
      </c>
      <c r="AI88" s="1917">
        <v>1</v>
      </c>
      <c r="AJ88" s="1918">
        <v>0</v>
      </c>
      <c r="AK88" s="1918">
        <v>1</v>
      </c>
      <c r="AL88" s="1918">
        <v>0</v>
      </c>
      <c r="AM88" s="1918">
        <v>0</v>
      </c>
      <c r="AN88" s="1918">
        <v>8</v>
      </c>
      <c r="AO88" s="1918">
        <v>0</v>
      </c>
      <c r="AP88" s="1918">
        <v>1</v>
      </c>
      <c r="AQ88" s="1918">
        <v>0</v>
      </c>
      <c r="AR88" s="1918">
        <v>0</v>
      </c>
      <c r="AS88" s="1919">
        <v>2</v>
      </c>
      <c r="AT88" s="1923" t="str">
        <f t="shared" si="36"/>
        <v>1241</v>
      </c>
      <c r="AU88" s="1898"/>
      <c r="AV88" s="1899">
        <v>3</v>
      </c>
      <c r="AW88" s="1899"/>
      <c r="AX88" s="1899"/>
      <c r="AY88" s="1899"/>
    </row>
    <row r="89" spans="1:51" s="188" customFormat="1" ht="20.45" customHeight="1">
      <c r="A89" s="1906" t="s">
        <v>23</v>
      </c>
      <c r="B89" s="1907"/>
      <c r="C89" s="1941" t="s">
        <v>1628</v>
      </c>
      <c r="D89" s="1909"/>
      <c r="E89" s="1910"/>
      <c r="F89" s="1911"/>
      <c r="G89" s="1907"/>
      <c r="H89" s="1911" t="s">
        <v>1431</v>
      </c>
      <c r="I89" s="1912"/>
      <c r="J89" s="1907"/>
      <c r="K89" s="1913" t="s">
        <v>2073</v>
      </c>
      <c r="L89" s="1909"/>
      <c r="M89" s="1914"/>
      <c r="N89" s="1911" t="s">
        <v>3134</v>
      </c>
      <c r="O89" s="1912"/>
      <c r="P89" s="1907"/>
      <c r="Q89" s="1915" t="s">
        <v>5568</v>
      </c>
      <c r="R89" s="1899"/>
      <c r="S89" s="1916">
        <f t="shared" si="37"/>
        <v>5</v>
      </c>
      <c r="T89" s="1917">
        <v>4</v>
      </c>
      <c r="U89" s="1918">
        <v>1</v>
      </c>
      <c r="V89" s="1919">
        <v>0</v>
      </c>
      <c r="W89" s="1916">
        <f t="shared" si="38"/>
        <v>60</v>
      </c>
      <c r="X89" s="1920">
        <v>34</v>
      </c>
      <c r="Y89" s="1919">
        <v>26</v>
      </c>
      <c r="Z89" s="1917">
        <v>10</v>
      </c>
      <c r="AA89" s="1918">
        <v>6</v>
      </c>
      <c r="AB89" s="1918">
        <v>7</v>
      </c>
      <c r="AC89" s="1918">
        <v>13</v>
      </c>
      <c r="AD89" s="1918">
        <v>11</v>
      </c>
      <c r="AE89" s="1919">
        <v>13</v>
      </c>
      <c r="AF89" s="1921">
        <v>0</v>
      </c>
      <c r="AG89" s="1917">
        <v>4</v>
      </c>
      <c r="AH89" s="1922">
        <v>7</v>
      </c>
      <c r="AI89" s="1917">
        <v>1</v>
      </c>
      <c r="AJ89" s="1918">
        <v>0</v>
      </c>
      <c r="AK89" s="1918">
        <v>1</v>
      </c>
      <c r="AL89" s="1918">
        <v>0</v>
      </c>
      <c r="AM89" s="1918">
        <v>0</v>
      </c>
      <c r="AN89" s="1918">
        <v>6</v>
      </c>
      <c r="AO89" s="1918">
        <v>0</v>
      </c>
      <c r="AP89" s="1918">
        <v>1</v>
      </c>
      <c r="AQ89" s="1918">
        <v>1</v>
      </c>
      <c r="AR89" s="1918">
        <v>0</v>
      </c>
      <c r="AS89" s="1919">
        <v>1</v>
      </c>
      <c r="AT89" s="1923" t="str">
        <f t="shared" si="36"/>
        <v>1242</v>
      </c>
      <c r="AU89" s="1898"/>
      <c r="AV89" s="1899">
        <v>3</v>
      </c>
      <c r="AW89" s="1899"/>
      <c r="AX89" s="1899"/>
      <c r="AY89" s="1899"/>
    </row>
    <row r="90" spans="1:51" s="188" customFormat="1" ht="20.45" customHeight="1">
      <c r="A90" s="1906" t="s">
        <v>2267</v>
      </c>
      <c r="B90" s="1907"/>
      <c r="C90" s="1941" t="s">
        <v>1288</v>
      </c>
      <c r="D90" s="1909"/>
      <c r="E90" s="1910"/>
      <c r="F90" s="1911"/>
      <c r="G90" s="1907"/>
      <c r="H90" s="1911" t="s">
        <v>2270</v>
      </c>
      <c r="I90" s="1912"/>
      <c r="J90" s="1907"/>
      <c r="K90" s="1913" t="s">
        <v>2272</v>
      </c>
      <c r="L90" s="1909"/>
      <c r="M90" s="1914"/>
      <c r="N90" s="1911" t="s">
        <v>3135</v>
      </c>
      <c r="O90" s="1912"/>
      <c r="P90" s="1907"/>
      <c r="Q90" s="1915" t="s">
        <v>5069</v>
      </c>
      <c r="R90" s="1899"/>
      <c r="S90" s="1916">
        <f t="shared" si="37"/>
        <v>5</v>
      </c>
      <c r="T90" s="1917">
        <v>2</v>
      </c>
      <c r="U90" s="1918">
        <v>2</v>
      </c>
      <c r="V90" s="1919">
        <v>1</v>
      </c>
      <c r="W90" s="1916">
        <f t="shared" si="38"/>
        <v>41</v>
      </c>
      <c r="X90" s="1920">
        <v>28</v>
      </c>
      <c r="Y90" s="1919">
        <v>13</v>
      </c>
      <c r="Z90" s="1917">
        <v>3</v>
      </c>
      <c r="AA90" s="1918">
        <v>6</v>
      </c>
      <c r="AB90" s="1918">
        <v>7</v>
      </c>
      <c r="AC90" s="1918">
        <v>4</v>
      </c>
      <c r="AD90" s="1918">
        <v>12</v>
      </c>
      <c r="AE90" s="1919">
        <v>9</v>
      </c>
      <c r="AF90" s="1921">
        <v>3</v>
      </c>
      <c r="AG90" s="1917">
        <v>4</v>
      </c>
      <c r="AH90" s="1922">
        <v>4</v>
      </c>
      <c r="AI90" s="1917">
        <v>1</v>
      </c>
      <c r="AJ90" s="1918">
        <v>0</v>
      </c>
      <c r="AK90" s="1918">
        <v>1</v>
      </c>
      <c r="AL90" s="1918">
        <v>0</v>
      </c>
      <c r="AM90" s="1918">
        <v>0</v>
      </c>
      <c r="AN90" s="1918">
        <v>4</v>
      </c>
      <c r="AO90" s="1918">
        <v>0</v>
      </c>
      <c r="AP90" s="1918">
        <v>1</v>
      </c>
      <c r="AQ90" s="1918">
        <v>0</v>
      </c>
      <c r="AR90" s="1918">
        <v>0</v>
      </c>
      <c r="AS90" s="1919">
        <v>1</v>
      </c>
      <c r="AT90" s="1923" t="str">
        <f t="shared" si="36"/>
        <v>1246</v>
      </c>
      <c r="AU90" s="1898"/>
      <c r="AV90" s="1899">
        <v>3</v>
      </c>
      <c r="AW90" s="1899"/>
      <c r="AX90" s="1899"/>
      <c r="AY90" s="1899"/>
    </row>
    <row r="91" spans="1:51" s="188" customFormat="1" ht="20.45" customHeight="1">
      <c r="A91" s="1906" t="s">
        <v>1831</v>
      </c>
      <c r="B91" s="1907"/>
      <c r="C91" s="1941" t="s">
        <v>1589</v>
      </c>
      <c r="D91" s="1909"/>
      <c r="E91" s="1910"/>
      <c r="F91" s="1911"/>
      <c r="G91" s="1907"/>
      <c r="H91" s="1911" t="s">
        <v>2742</v>
      </c>
      <c r="I91" s="1912"/>
      <c r="J91" s="1907"/>
      <c r="K91" s="1913" t="s">
        <v>1200</v>
      </c>
      <c r="L91" s="1909"/>
      <c r="M91" s="1914"/>
      <c r="N91" s="1911" t="s">
        <v>1379</v>
      </c>
      <c r="O91" s="1912"/>
      <c r="P91" s="1907"/>
      <c r="Q91" s="1915" t="s">
        <v>5569</v>
      </c>
      <c r="R91" s="1899"/>
      <c r="S91" s="1916">
        <f t="shared" si="37"/>
        <v>14</v>
      </c>
      <c r="T91" s="1917">
        <v>11</v>
      </c>
      <c r="U91" s="1918">
        <v>0</v>
      </c>
      <c r="V91" s="1919">
        <v>3</v>
      </c>
      <c r="W91" s="1916">
        <f t="shared" si="38"/>
        <v>320</v>
      </c>
      <c r="X91" s="1920">
        <v>174</v>
      </c>
      <c r="Y91" s="1919">
        <v>146</v>
      </c>
      <c r="Z91" s="1917">
        <v>54</v>
      </c>
      <c r="AA91" s="1918">
        <v>54</v>
      </c>
      <c r="AB91" s="1918">
        <v>60</v>
      </c>
      <c r="AC91" s="1918">
        <v>47</v>
      </c>
      <c r="AD91" s="1918">
        <v>61</v>
      </c>
      <c r="AE91" s="1919">
        <v>44</v>
      </c>
      <c r="AF91" s="1921">
        <v>13</v>
      </c>
      <c r="AG91" s="1917">
        <v>8</v>
      </c>
      <c r="AH91" s="1922">
        <v>11</v>
      </c>
      <c r="AI91" s="1917">
        <v>1</v>
      </c>
      <c r="AJ91" s="1918">
        <v>0</v>
      </c>
      <c r="AK91" s="1918">
        <v>1</v>
      </c>
      <c r="AL91" s="1918">
        <v>0</v>
      </c>
      <c r="AM91" s="1918">
        <v>0</v>
      </c>
      <c r="AN91" s="1918">
        <v>15</v>
      </c>
      <c r="AO91" s="1918">
        <v>0</v>
      </c>
      <c r="AP91" s="1918">
        <v>1</v>
      </c>
      <c r="AQ91" s="1918">
        <v>0</v>
      </c>
      <c r="AR91" s="1918">
        <v>0</v>
      </c>
      <c r="AS91" s="1919">
        <v>1</v>
      </c>
      <c r="AT91" s="1923" t="str">
        <f t="shared" si="36"/>
        <v>1262</v>
      </c>
      <c r="AU91" s="1898"/>
      <c r="AV91" s="1899">
        <v>3</v>
      </c>
      <c r="AW91" s="1899"/>
      <c r="AX91" s="1899"/>
      <c r="AY91" s="1899"/>
    </row>
    <row r="92" spans="1:51" s="188" customFormat="1" ht="20.45" customHeight="1">
      <c r="A92" s="1942" t="s">
        <v>2275</v>
      </c>
      <c r="B92" s="1943"/>
      <c r="C92" s="1843" t="s">
        <v>855</v>
      </c>
      <c r="D92" s="1944"/>
      <c r="E92" s="1945"/>
      <c r="F92" s="1946"/>
      <c r="G92" s="1943"/>
      <c r="H92" s="1946" t="s">
        <v>2007</v>
      </c>
      <c r="I92" s="1947"/>
      <c r="J92" s="1943"/>
      <c r="K92" s="1948" t="s">
        <v>25</v>
      </c>
      <c r="L92" s="1944"/>
      <c r="M92" s="1949"/>
      <c r="N92" s="1946" t="s">
        <v>2862</v>
      </c>
      <c r="O92" s="1947"/>
      <c r="P92" s="1943"/>
      <c r="Q92" s="1950" t="s">
        <v>5570</v>
      </c>
      <c r="R92" s="1951"/>
      <c r="S92" s="1916">
        <f t="shared" si="37"/>
        <v>10</v>
      </c>
      <c r="T92" s="1917">
        <v>7</v>
      </c>
      <c r="U92" s="1918">
        <v>0</v>
      </c>
      <c r="V92" s="1919">
        <v>3</v>
      </c>
      <c r="W92" s="1916">
        <f t="shared" si="38"/>
        <v>164</v>
      </c>
      <c r="X92" s="1920">
        <v>82</v>
      </c>
      <c r="Y92" s="1919">
        <v>82</v>
      </c>
      <c r="Z92" s="1917">
        <v>27</v>
      </c>
      <c r="AA92" s="1918">
        <v>37</v>
      </c>
      <c r="AB92" s="1918">
        <v>25</v>
      </c>
      <c r="AC92" s="1918">
        <v>30</v>
      </c>
      <c r="AD92" s="1918">
        <v>29</v>
      </c>
      <c r="AE92" s="1919">
        <v>16</v>
      </c>
      <c r="AF92" s="1921">
        <v>6</v>
      </c>
      <c r="AG92" s="1917">
        <v>7</v>
      </c>
      <c r="AH92" s="1922">
        <v>7</v>
      </c>
      <c r="AI92" s="1917">
        <v>1</v>
      </c>
      <c r="AJ92" s="1918">
        <v>0</v>
      </c>
      <c r="AK92" s="1918">
        <v>1</v>
      </c>
      <c r="AL92" s="1918">
        <v>0</v>
      </c>
      <c r="AM92" s="1918">
        <v>0</v>
      </c>
      <c r="AN92" s="1918">
        <v>10</v>
      </c>
      <c r="AO92" s="1918">
        <v>0</v>
      </c>
      <c r="AP92" s="1918">
        <v>1</v>
      </c>
      <c r="AQ92" s="1918">
        <v>0</v>
      </c>
      <c r="AR92" s="1918">
        <v>0</v>
      </c>
      <c r="AS92" s="1919">
        <v>1</v>
      </c>
      <c r="AT92" s="1923" t="str">
        <f t="shared" si="36"/>
        <v>1263</v>
      </c>
      <c r="AU92" s="1898"/>
      <c r="AV92" s="1899">
        <v>5</v>
      </c>
      <c r="AW92" s="1899"/>
      <c r="AX92" s="1899"/>
      <c r="AY92" s="1899"/>
    </row>
    <row r="93" spans="1:51" s="187" customFormat="1" ht="20.45" customHeight="1">
      <c r="A93" s="1858" t="s">
        <v>54</v>
      </c>
      <c r="B93" s="1859"/>
      <c r="C93" s="1860" t="s">
        <v>4950</v>
      </c>
      <c r="D93" s="1861"/>
      <c r="E93" s="1862"/>
      <c r="F93" s="1863"/>
      <c r="G93" s="1859"/>
      <c r="H93" s="1863"/>
      <c r="I93" s="1864"/>
      <c r="J93" s="1859"/>
      <c r="K93" s="1865"/>
      <c r="L93" s="1861"/>
      <c r="M93" s="1866"/>
      <c r="N93" s="1863"/>
      <c r="O93" s="1864"/>
      <c r="P93" s="1859"/>
      <c r="Q93" s="1867"/>
      <c r="R93" s="1868"/>
      <c r="S93" s="1869">
        <f>SUM(S94:S133)</f>
        <v>386</v>
      </c>
      <c r="T93" s="1870">
        <f>SUM(T94:T133)</f>
        <v>257</v>
      </c>
      <c r="U93" s="1871">
        <f>SUM(U94:U133)</f>
        <v>13</v>
      </c>
      <c r="V93" s="1872">
        <f>SUM(V94:V133)</f>
        <v>116</v>
      </c>
      <c r="W93" s="1869">
        <f>X93+Y93</f>
        <v>6498</v>
      </c>
      <c r="X93" s="1873">
        <f t="shared" ref="X93:AS93" si="39">SUM(X94:X133)</f>
        <v>3427</v>
      </c>
      <c r="Y93" s="1872">
        <f t="shared" si="39"/>
        <v>3071</v>
      </c>
      <c r="Z93" s="1870">
        <f t="shared" si="39"/>
        <v>1052</v>
      </c>
      <c r="AA93" s="1871">
        <f t="shared" si="39"/>
        <v>1126</v>
      </c>
      <c r="AB93" s="1871">
        <f t="shared" si="39"/>
        <v>1059</v>
      </c>
      <c r="AC93" s="1871">
        <f t="shared" si="39"/>
        <v>1106</v>
      </c>
      <c r="AD93" s="1871">
        <f t="shared" si="39"/>
        <v>1121</v>
      </c>
      <c r="AE93" s="1872">
        <f t="shared" si="39"/>
        <v>1034</v>
      </c>
      <c r="AF93" s="1938">
        <f t="shared" si="39"/>
        <v>570</v>
      </c>
      <c r="AG93" s="1870">
        <f t="shared" si="39"/>
        <v>183</v>
      </c>
      <c r="AH93" s="1875">
        <f t="shared" si="39"/>
        <v>378</v>
      </c>
      <c r="AI93" s="1870">
        <f t="shared" si="39"/>
        <v>32</v>
      </c>
      <c r="AJ93" s="1871">
        <f t="shared" si="39"/>
        <v>0</v>
      </c>
      <c r="AK93" s="1871">
        <f t="shared" si="39"/>
        <v>32</v>
      </c>
      <c r="AL93" s="1871">
        <f t="shared" si="39"/>
        <v>0</v>
      </c>
      <c r="AM93" s="1871">
        <f t="shared" si="39"/>
        <v>0</v>
      </c>
      <c r="AN93" s="1871">
        <f t="shared" si="39"/>
        <v>378</v>
      </c>
      <c r="AO93" s="1871">
        <f t="shared" si="39"/>
        <v>0</v>
      </c>
      <c r="AP93" s="1871">
        <f t="shared" si="39"/>
        <v>29</v>
      </c>
      <c r="AQ93" s="1871">
        <f t="shared" si="39"/>
        <v>4</v>
      </c>
      <c r="AR93" s="1871">
        <f t="shared" si="39"/>
        <v>1</v>
      </c>
      <c r="AS93" s="1872">
        <f t="shared" si="39"/>
        <v>85</v>
      </c>
      <c r="AT93" s="1939" t="s">
        <v>54</v>
      </c>
      <c r="AU93" s="1877"/>
      <c r="AV93" s="1878"/>
      <c r="AW93" s="1878"/>
      <c r="AX93" s="1878"/>
      <c r="AY93" s="1878"/>
    </row>
    <row r="94" spans="1:51" s="188" customFormat="1" ht="20.45" customHeight="1">
      <c r="A94" s="1906" t="s">
        <v>2277</v>
      </c>
      <c r="B94" s="1907"/>
      <c r="C94" s="1941" t="s">
        <v>2278</v>
      </c>
      <c r="D94" s="1909"/>
      <c r="E94" s="1910"/>
      <c r="F94" s="1911"/>
      <c r="G94" s="1907"/>
      <c r="H94" s="1911" t="s">
        <v>1695</v>
      </c>
      <c r="I94" s="1912"/>
      <c r="J94" s="1907"/>
      <c r="K94" s="1913" t="s">
        <v>2279</v>
      </c>
      <c r="L94" s="1909"/>
      <c r="M94" s="1914"/>
      <c r="N94" s="1911" t="s">
        <v>89</v>
      </c>
      <c r="O94" s="1912"/>
      <c r="P94" s="1907"/>
      <c r="Q94" s="1915" t="s">
        <v>5070</v>
      </c>
      <c r="R94" s="1899"/>
      <c r="S94" s="1916">
        <f t="shared" ref="S94:S123" si="40">SUM(T94:V94)</f>
        <v>8</v>
      </c>
      <c r="T94" s="1917">
        <v>6</v>
      </c>
      <c r="U94" s="1918">
        <v>0</v>
      </c>
      <c r="V94" s="1919">
        <v>2</v>
      </c>
      <c r="W94" s="1916">
        <f>SUM(X94:Y94)</f>
        <v>67</v>
      </c>
      <c r="X94" s="1920">
        <v>36</v>
      </c>
      <c r="Y94" s="1919">
        <v>31</v>
      </c>
      <c r="Z94" s="1917">
        <v>12</v>
      </c>
      <c r="AA94" s="1918">
        <v>15</v>
      </c>
      <c r="AB94" s="1918">
        <v>9</v>
      </c>
      <c r="AC94" s="1918">
        <v>10</v>
      </c>
      <c r="AD94" s="1918">
        <v>10</v>
      </c>
      <c r="AE94" s="1919">
        <v>11</v>
      </c>
      <c r="AF94" s="1921">
        <v>6</v>
      </c>
      <c r="AG94" s="1917">
        <v>7</v>
      </c>
      <c r="AH94" s="1922">
        <v>6</v>
      </c>
      <c r="AI94" s="1917">
        <v>1</v>
      </c>
      <c r="AJ94" s="1918">
        <v>0</v>
      </c>
      <c r="AK94" s="1918">
        <v>1</v>
      </c>
      <c r="AL94" s="1918">
        <v>0</v>
      </c>
      <c r="AM94" s="1918">
        <v>0</v>
      </c>
      <c r="AN94" s="1918">
        <v>6</v>
      </c>
      <c r="AO94" s="1918">
        <v>0</v>
      </c>
      <c r="AP94" s="1918">
        <v>1</v>
      </c>
      <c r="AQ94" s="1918">
        <v>0</v>
      </c>
      <c r="AR94" s="1918">
        <v>0</v>
      </c>
      <c r="AS94" s="1919">
        <v>4</v>
      </c>
      <c r="AT94" s="1923" t="str">
        <f t="shared" ref="AT94:AT120" si="41">A94</f>
        <v>0130</v>
      </c>
      <c r="AU94" s="1898"/>
      <c r="AV94" s="1899">
        <v>2</v>
      </c>
      <c r="AW94" s="1899"/>
      <c r="AX94" s="1899"/>
      <c r="AY94" s="1899"/>
    </row>
    <row r="95" spans="1:51" s="188" customFormat="1" ht="20.45" customHeight="1">
      <c r="A95" s="1906" t="s">
        <v>976</v>
      </c>
      <c r="B95" s="1907"/>
      <c r="C95" s="1941" t="s">
        <v>677</v>
      </c>
      <c r="D95" s="1909"/>
      <c r="E95" s="1910"/>
      <c r="F95" s="1911"/>
      <c r="G95" s="1907"/>
      <c r="H95" s="1911" t="s">
        <v>2290</v>
      </c>
      <c r="I95" s="1912"/>
      <c r="J95" s="1907"/>
      <c r="K95" s="1913" t="s">
        <v>1913</v>
      </c>
      <c r="L95" s="1909"/>
      <c r="M95" s="1914"/>
      <c r="N95" s="1911" t="s">
        <v>3136</v>
      </c>
      <c r="O95" s="1912"/>
      <c r="P95" s="1907"/>
      <c r="Q95" s="1915" t="s">
        <v>5071</v>
      </c>
      <c r="R95" s="1899"/>
      <c r="S95" s="1916">
        <f t="shared" si="40"/>
        <v>8</v>
      </c>
      <c r="T95" s="1917">
        <v>6</v>
      </c>
      <c r="U95" s="1918">
        <v>0</v>
      </c>
      <c r="V95" s="1919">
        <v>2</v>
      </c>
      <c r="W95" s="1916">
        <f t="shared" ref="W95:W123" si="42">SUM(X95:Y95)</f>
        <v>128</v>
      </c>
      <c r="X95" s="1920">
        <v>67</v>
      </c>
      <c r="Y95" s="1919">
        <v>61</v>
      </c>
      <c r="Z95" s="1917">
        <v>16</v>
      </c>
      <c r="AA95" s="1918">
        <v>29</v>
      </c>
      <c r="AB95" s="1918">
        <v>8</v>
      </c>
      <c r="AC95" s="1918">
        <v>28</v>
      </c>
      <c r="AD95" s="1918">
        <v>22</v>
      </c>
      <c r="AE95" s="1919">
        <v>25</v>
      </c>
      <c r="AF95" s="1921">
        <v>9</v>
      </c>
      <c r="AG95" s="1917">
        <v>6</v>
      </c>
      <c r="AH95" s="1922">
        <v>6</v>
      </c>
      <c r="AI95" s="1917">
        <v>1</v>
      </c>
      <c r="AJ95" s="1918">
        <v>0</v>
      </c>
      <c r="AK95" s="1918">
        <v>1</v>
      </c>
      <c r="AL95" s="1918">
        <v>0</v>
      </c>
      <c r="AM95" s="1918">
        <v>0</v>
      </c>
      <c r="AN95" s="1918">
        <v>8</v>
      </c>
      <c r="AO95" s="1918">
        <v>0</v>
      </c>
      <c r="AP95" s="1918">
        <v>1</v>
      </c>
      <c r="AQ95" s="1918">
        <v>0</v>
      </c>
      <c r="AR95" s="1918">
        <v>0</v>
      </c>
      <c r="AS95" s="1919">
        <v>1</v>
      </c>
      <c r="AT95" s="1923" t="str">
        <f t="shared" si="41"/>
        <v>0134</v>
      </c>
      <c r="AU95" s="1898"/>
      <c r="AV95" s="1899">
        <v>2</v>
      </c>
      <c r="AW95" s="1899"/>
      <c r="AX95" s="1899"/>
      <c r="AY95" s="1899"/>
    </row>
    <row r="96" spans="1:51" s="188" customFormat="1" ht="20.45" customHeight="1">
      <c r="A96" s="1906" t="s">
        <v>2286</v>
      </c>
      <c r="B96" s="1907"/>
      <c r="C96" s="1941" t="s">
        <v>16</v>
      </c>
      <c r="D96" s="1909"/>
      <c r="E96" s="1910"/>
      <c r="F96" s="1911"/>
      <c r="G96" s="1907"/>
      <c r="H96" s="1911" t="s">
        <v>2292</v>
      </c>
      <c r="I96" s="1912"/>
      <c r="J96" s="1907"/>
      <c r="K96" s="1913" t="s">
        <v>1823</v>
      </c>
      <c r="L96" s="1909"/>
      <c r="M96" s="1914"/>
      <c r="N96" s="1911" t="s">
        <v>3137</v>
      </c>
      <c r="O96" s="1912"/>
      <c r="P96" s="1907"/>
      <c r="Q96" s="1915" t="s">
        <v>5571</v>
      </c>
      <c r="R96" s="1899"/>
      <c r="S96" s="1916">
        <f t="shared" si="40"/>
        <v>8</v>
      </c>
      <c r="T96" s="1917">
        <v>6</v>
      </c>
      <c r="U96" s="1918">
        <v>0</v>
      </c>
      <c r="V96" s="1919">
        <v>2</v>
      </c>
      <c r="W96" s="1916">
        <f t="shared" si="42"/>
        <v>91</v>
      </c>
      <c r="X96" s="1920">
        <v>50</v>
      </c>
      <c r="Y96" s="1919">
        <v>41</v>
      </c>
      <c r="Z96" s="1917">
        <v>19</v>
      </c>
      <c r="AA96" s="1918">
        <v>15</v>
      </c>
      <c r="AB96" s="1918">
        <v>13</v>
      </c>
      <c r="AC96" s="1918">
        <v>17</v>
      </c>
      <c r="AD96" s="1918">
        <v>11</v>
      </c>
      <c r="AE96" s="1919">
        <v>16</v>
      </c>
      <c r="AF96" s="1921">
        <v>2</v>
      </c>
      <c r="AG96" s="1917">
        <v>5</v>
      </c>
      <c r="AH96" s="1922">
        <v>7</v>
      </c>
      <c r="AI96" s="1917">
        <v>1</v>
      </c>
      <c r="AJ96" s="1918">
        <v>0</v>
      </c>
      <c r="AK96" s="1918">
        <v>1</v>
      </c>
      <c r="AL96" s="1918">
        <v>0</v>
      </c>
      <c r="AM96" s="1918">
        <v>0</v>
      </c>
      <c r="AN96" s="1918">
        <v>7</v>
      </c>
      <c r="AO96" s="1918">
        <v>0</v>
      </c>
      <c r="AP96" s="1918">
        <v>1</v>
      </c>
      <c r="AQ96" s="1918">
        <v>0</v>
      </c>
      <c r="AR96" s="1918">
        <v>0</v>
      </c>
      <c r="AS96" s="1919">
        <v>2</v>
      </c>
      <c r="AT96" s="1923" t="str">
        <f t="shared" si="41"/>
        <v>0135</v>
      </c>
      <c r="AU96" s="1898"/>
      <c r="AV96" s="1899">
        <v>2</v>
      </c>
      <c r="AW96" s="1899"/>
      <c r="AX96" s="1899"/>
      <c r="AY96" s="1899"/>
    </row>
    <row r="97" spans="1:51" s="188" customFormat="1" ht="20.45" customHeight="1">
      <c r="A97" s="1906" t="s">
        <v>1809</v>
      </c>
      <c r="B97" s="1907"/>
      <c r="C97" s="1941" t="s">
        <v>2231</v>
      </c>
      <c r="D97" s="1909"/>
      <c r="E97" s="1910"/>
      <c r="F97" s="1911"/>
      <c r="G97" s="1907"/>
      <c r="H97" s="1911" t="s">
        <v>245</v>
      </c>
      <c r="I97" s="1912"/>
      <c r="J97" s="1907"/>
      <c r="K97" s="1913" t="s">
        <v>2293</v>
      </c>
      <c r="L97" s="1909"/>
      <c r="M97" s="1914"/>
      <c r="N97" s="1911" t="s">
        <v>3140</v>
      </c>
      <c r="O97" s="1912"/>
      <c r="P97" s="1907"/>
      <c r="Q97" s="1915" t="s">
        <v>5572</v>
      </c>
      <c r="R97" s="1899"/>
      <c r="S97" s="1916">
        <f t="shared" si="40"/>
        <v>6</v>
      </c>
      <c r="T97" s="1917">
        <v>2</v>
      </c>
      <c r="U97" s="1918">
        <v>2</v>
      </c>
      <c r="V97" s="1919">
        <v>2</v>
      </c>
      <c r="W97" s="1916">
        <f t="shared" si="42"/>
        <v>36</v>
      </c>
      <c r="X97" s="1920">
        <v>23</v>
      </c>
      <c r="Y97" s="1919">
        <v>13</v>
      </c>
      <c r="Z97" s="1917">
        <v>7</v>
      </c>
      <c r="AA97" s="1918">
        <v>9</v>
      </c>
      <c r="AB97" s="1918">
        <v>2</v>
      </c>
      <c r="AC97" s="1918">
        <v>6</v>
      </c>
      <c r="AD97" s="1918">
        <v>3</v>
      </c>
      <c r="AE97" s="1919">
        <v>9</v>
      </c>
      <c r="AF97" s="1921">
        <v>2</v>
      </c>
      <c r="AG97" s="1917">
        <v>2</v>
      </c>
      <c r="AH97" s="1922">
        <v>7</v>
      </c>
      <c r="AI97" s="1917">
        <v>1</v>
      </c>
      <c r="AJ97" s="1918">
        <v>0</v>
      </c>
      <c r="AK97" s="1918">
        <v>1</v>
      </c>
      <c r="AL97" s="1918">
        <v>0</v>
      </c>
      <c r="AM97" s="1918">
        <v>0</v>
      </c>
      <c r="AN97" s="1918">
        <v>5</v>
      </c>
      <c r="AO97" s="1918">
        <v>0</v>
      </c>
      <c r="AP97" s="1918">
        <v>1</v>
      </c>
      <c r="AQ97" s="1918">
        <v>0</v>
      </c>
      <c r="AR97" s="1918">
        <v>0</v>
      </c>
      <c r="AS97" s="1919">
        <v>1</v>
      </c>
      <c r="AT97" s="1923" t="str">
        <f t="shared" si="41"/>
        <v>0136</v>
      </c>
      <c r="AU97" s="1898"/>
      <c r="AV97" s="1899">
        <v>2</v>
      </c>
      <c r="AW97" s="1899"/>
      <c r="AX97" s="1899"/>
      <c r="AY97" s="1899"/>
    </row>
    <row r="98" spans="1:51" s="188" customFormat="1" ht="20.45" customHeight="1">
      <c r="A98" s="1906" t="s">
        <v>2294</v>
      </c>
      <c r="B98" s="1907"/>
      <c r="C98" s="1941" t="s">
        <v>2295</v>
      </c>
      <c r="D98" s="1909"/>
      <c r="E98" s="1910"/>
      <c r="F98" s="1911"/>
      <c r="G98" s="1907"/>
      <c r="H98" s="1911" t="s">
        <v>2296</v>
      </c>
      <c r="I98" s="1912"/>
      <c r="J98" s="1907"/>
      <c r="K98" s="1913" t="s">
        <v>702</v>
      </c>
      <c r="L98" s="1909"/>
      <c r="M98" s="1914"/>
      <c r="N98" s="1911" t="s">
        <v>212</v>
      </c>
      <c r="O98" s="1912"/>
      <c r="P98" s="1907"/>
      <c r="Q98" s="1915" t="s">
        <v>4830</v>
      </c>
      <c r="R98" s="1899"/>
      <c r="S98" s="1916">
        <f t="shared" si="40"/>
        <v>17</v>
      </c>
      <c r="T98" s="1917">
        <v>12</v>
      </c>
      <c r="U98" s="1918">
        <v>0</v>
      </c>
      <c r="V98" s="1919">
        <v>5</v>
      </c>
      <c r="W98" s="1916">
        <f t="shared" si="42"/>
        <v>360</v>
      </c>
      <c r="X98" s="1920">
        <v>186</v>
      </c>
      <c r="Y98" s="1919">
        <v>174</v>
      </c>
      <c r="Z98" s="1917">
        <v>67</v>
      </c>
      <c r="AA98" s="1918">
        <v>58</v>
      </c>
      <c r="AB98" s="1918">
        <v>63</v>
      </c>
      <c r="AC98" s="1918">
        <v>50</v>
      </c>
      <c r="AD98" s="1918">
        <v>67</v>
      </c>
      <c r="AE98" s="1919">
        <v>55</v>
      </c>
      <c r="AF98" s="1921">
        <v>34</v>
      </c>
      <c r="AG98" s="1917">
        <v>8</v>
      </c>
      <c r="AH98" s="1922">
        <v>16</v>
      </c>
      <c r="AI98" s="1917">
        <v>1</v>
      </c>
      <c r="AJ98" s="1918">
        <v>0</v>
      </c>
      <c r="AK98" s="1918">
        <v>1</v>
      </c>
      <c r="AL98" s="1918">
        <v>0</v>
      </c>
      <c r="AM98" s="1918">
        <v>0</v>
      </c>
      <c r="AN98" s="1918">
        <v>16</v>
      </c>
      <c r="AO98" s="1918">
        <v>0</v>
      </c>
      <c r="AP98" s="1918">
        <v>1</v>
      </c>
      <c r="AQ98" s="1918">
        <v>0</v>
      </c>
      <c r="AR98" s="1918">
        <v>0</v>
      </c>
      <c r="AS98" s="1919">
        <v>5</v>
      </c>
      <c r="AT98" s="1923" t="str">
        <f t="shared" si="41"/>
        <v>0137</v>
      </c>
      <c r="AU98" s="1898"/>
      <c r="AV98" s="1899">
        <v>2</v>
      </c>
      <c r="AW98" s="1899"/>
      <c r="AX98" s="1899"/>
      <c r="AY98" s="1899"/>
    </row>
    <row r="99" spans="1:51" s="188" customFormat="1" ht="20.45" customHeight="1">
      <c r="A99" s="1906" t="s">
        <v>1370</v>
      </c>
      <c r="B99" s="1907"/>
      <c r="C99" s="1941" t="s">
        <v>911</v>
      </c>
      <c r="D99" s="1909"/>
      <c r="E99" s="1910"/>
      <c r="F99" s="1911"/>
      <c r="G99" s="1907"/>
      <c r="H99" s="1911" t="s">
        <v>2297</v>
      </c>
      <c r="I99" s="1912"/>
      <c r="J99" s="1907"/>
      <c r="K99" s="1913" t="s">
        <v>1064</v>
      </c>
      <c r="L99" s="1909"/>
      <c r="M99" s="1914"/>
      <c r="N99" s="1911" t="s">
        <v>1377</v>
      </c>
      <c r="O99" s="1912"/>
      <c r="P99" s="1907"/>
      <c r="Q99" s="1915" t="s">
        <v>5072</v>
      </c>
      <c r="R99" s="1899"/>
      <c r="S99" s="1916">
        <f t="shared" si="40"/>
        <v>14</v>
      </c>
      <c r="T99" s="1917">
        <v>11</v>
      </c>
      <c r="U99" s="1918">
        <v>0</v>
      </c>
      <c r="V99" s="1919">
        <v>3</v>
      </c>
      <c r="W99" s="1916">
        <f t="shared" si="42"/>
        <v>246</v>
      </c>
      <c r="X99" s="1920">
        <v>127</v>
      </c>
      <c r="Y99" s="1919">
        <v>119</v>
      </c>
      <c r="Z99" s="1917">
        <v>21</v>
      </c>
      <c r="AA99" s="1918">
        <v>48</v>
      </c>
      <c r="AB99" s="1918">
        <v>45</v>
      </c>
      <c r="AC99" s="1918">
        <v>46</v>
      </c>
      <c r="AD99" s="1918">
        <v>43</v>
      </c>
      <c r="AE99" s="1919">
        <v>43</v>
      </c>
      <c r="AF99" s="1921">
        <v>14</v>
      </c>
      <c r="AG99" s="1917">
        <v>5</v>
      </c>
      <c r="AH99" s="1922">
        <v>15</v>
      </c>
      <c r="AI99" s="1917">
        <v>1</v>
      </c>
      <c r="AJ99" s="1918">
        <v>0</v>
      </c>
      <c r="AK99" s="1918">
        <v>1</v>
      </c>
      <c r="AL99" s="1918">
        <v>0</v>
      </c>
      <c r="AM99" s="1918">
        <v>0</v>
      </c>
      <c r="AN99" s="1918">
        <v>16</v>
      </c>
      <c r="AO99" s="1918">
        <v>0</v>
      </c>
      <c r="AP99" s="1918">
        <v>1</v>
      </c>
      <c r="AQ99" s="1918">
        <v>0</v>
      </c>
      <c r="AR99" s="1918">
        <v>0</v>
      </c>
      <c r="AS99" s="1919">
        <v>1</v>
      </c>
      <c r="AT99" s="1923" t="str">
        <f t="shared" si="41"/>
        <v>0138</v>
      </c>
      <c r="AU99" s="1898"/>
      <c r="AV99" s="1899">
        <v>2</v>
      </c>
      <c r="AW99" s="1899"/>
      <c r="AX99" s="1899"/>
      <c r="AY99" s="1899"/>
    </row>
    <row r="100" spans="1:51" s="188" customFormat="1" ht="20.45" customHeight="1">
      <c r="A100" s="1906" t="s">
        <v>1742</v>
      </c>
      <c r="B100" s="1907"/>
      <c r="C100" s="1941" t="s">
        <v>2298</v>
      </c>
      <c r="D100" s="1909"/>
      <c r="E100" s="1910"/>
      <c r="F100" s="1911"/>
      <c r="G100" s="1907"/>
      <c r="H100" s="1911" t="s">
        <v>2299</v>
      </c>
      <c r="I100" s="1912"/>
      <c r="J100" s="1907"/>
      <c r="K100" s="1913" t="s">
        <v>2303</v>
      </c>
      <c r="L100" s="1909"/>
      <c r="M100" s="1914"/>
      <c r="N100" s="1911" t="s">
        <v>785</v>
      </c>
      <c r="O100" s="1912"/>
      <c r="P100" s="1907"/>
      <c r="Q100" s="1915" t="s">
        <v>3924</v>
      </c>
      <c r="R100" s="1899"/>
      <c r="S100" s="1916">
        <f t="shared" si="40"/>
        <v>17</v>
      </c>
      <c r="T100" s="1917">
        <v>12</v>
      </c>
      <c r="U100" s="1918">
        <v>0</v>
      </c>
      <c r="V100" s="1919">
        <v>5</v>
      </c>
      <c r="W100" s="1916">
        <f t="shared" si="42"/>
        <v>321</v>
      </c>
      <c r="X100" s="1920">
        <v>165</v>
      </c>
      <c r="Y100" s="1919">
        <v>156</v>
      </c>
      <c r="Z100" s="1917">
        <v>45</v>
      </c>
      <c r="AA100" s="1918">
        <v>47</v>
      </c>
      <c r="AB100" s="1918">
        <v>62</v>
      </c>
      <c r="AC100" s="1918">
        <v>50</v>
      </c>
      <c r="AD100" s="1918">
        <v>66</v>
      </c>
      <c r="AE100" s="1919">
        <v>51</v>
      </c>
      <c r="AF100" s="1921">
        <v>25</v>
      </c>
      <c r="AG100" s="1917">
        <v>5</v>
      </c>
      <c r="AH100" s="1922">
        <v>20</v>
      </c>
      <c r="AI100" s="1917">
        <v>1</v>
      </c>
      <c r="AJ100" s="1918">
        <v>0</v>
      </c>
      <c r="AK100" s="1918">
        <v>1</v>
      </c>
      <c r="AL100" s="1918">
        <v>0</v>
      </c>
      <c r="AM100" s="1918">
        <v>0</v>
      </c>
      <c r="AN100" s="1918">
        <v>19</v>
      </c>
      <c r="AO100" s="1918">
        <v>0</v>
      </c>
      <c r="AP100" s="1918">
        <v>1</v>
      </c>
      <c r="AQ100" s="1918">
        <v>0</v>
      </c>
      <c r="AR100" s="1918">
        <v>0</v>
      </c>
      <c r="AS100" s="1919">
        <v>3</v>
      </c>
      <c r="AT100" s="1923" t="str">
        <f t="shared" si="41"/>
        <v>0139</v>
      </c>
      <c r="AU100" s="1898"/>
      <c r="AV100" s="1899">
        <v>2</v>
      </c>
      <c r="AW100" s="1899"/>
      <c r="AX100" s="1899"/>
      <c r="AY100" s="1899"/>
    </row>
    <row r="101" spans="1:51" s="188" customFormat="1" ht="20.45" customHeight="1">
      <c r="A101" s="1906" t="s">
        <v>1421</v>
      </c>
      <c r="B101" s="1907"/>
      <c r="C101" s="1941" t="s">
        <v>532</v>
      </c>
      <c r="D101" s="1909"/>
      <c r="E101" s="1910"/>
      <c r="F101" s="1911"/>
      <c r="G101" s="1907"/>
      <c r="H101" s="1911" t="s">
        <v>2259</v>
      </c>
      <c r="I101" s="1912"/>
      <c r="J101" s="1907"/>
      <c r="K101" s="1913" t="s">
        <v>2306</v>
      </c>
      <c r="L101" s="1909"/>
      <c r="M101" s="1914"/>
      <c r="N101" s="1911" t="s">
        <v>3141</v>
      </c>
      <c r="O101" s="1912"/>
      <c r="P101" s="1907"/>
      <c r="Q101" s="1915" t="s">
        <v>4625</v>
      </c>
      <c r="R101" s="1899"/>
      <c r="S101" s="1916">
        <f t="shared" si="40"/>
        <v>19</v>
      </c>
      <c r="T101" s="1917">
        <v>12</v>
      </c>
      <c r="U101" s="1918">
        <v>0</v>
      </c>
      <c r="V101" s="1919">
        <v>7</v>
      </c>
      <c r="W101" s="1916">
        <f t="shared" si="42"/>
        <v>332</v>
      </c>
      <c r="X101" s="1920">
        <v>166</v>
      </c>
      <c r="Y101" s="1919">
        <v>166</v>
      </c>
      <c r="Z101" s="1917">
        <v>56</v>
      </c>
      <c r="AA101" s="1918">
        <v>65</v>
      </c>
      <c r="AB101" s="1918">
        <v>56</v>
      </c>
      <c r="AC101" s="1918">
        <v>54</v>
      </c>
      <c r="AD101" s="1918">
        <v>57</v>
      </c>
      <c r="AE101" s="1919">
        <v>44</v>
      </c>
      <c r="AF101" s="1921">
        <v>44</v>
      </c>
      <c r="AG101" s="1917">
        <v>8</v>
      </c>
      <c r="AH101" s="1922">
        <v>16</v>
      </c>
      <c r="AI101" s="1917">
        <v>1</v>
      </c>
      <c r="AJ101" s="1918">
        <v>0</v>
      </c>
      <c r="AK101" s="1918">
        <v>1</v>
      </c>
      <c r="AL101" s="1918">
        <v>0</v>
      </c>
      <c r="AM101" s="1918">
        <v>0</v>
      </c>
      <c r="AN101" s="1918">
        <v>17</v>
      </c>
      <c r="AO101" s="1918">
        <v>0</v>
      </c>
      <c r="AP101" s="1918">
        <v>1</v>
      </c>
      <c r="AQ101" s="1918">
        <v>0</v>
      </c>
      <c r="AR101" s="1918">
        <v>0</v>
      </c>
      <c r="AS101" s="1919">
        <v>4</v>
      </c>
      <c r="AT101" s="1923" t="str">
        <f t="shared" si="41"/>
        <v>0140</v>
      </c>
      <c r="AU101" s="1898"/>
      <c r="AV101" s="1899">
        <v>2</v>
      </c>
      <c r="AW101" s="1899"/>
      <c r="AX101" s="1899"/>
      <c r="AY101" s="1899"/>
    </row>
    <row r="102" spans="1:51" s="188" customFormat="1" ht="20.45" customHeight="1">
      <c r="A102" s="1906" t="s">
        <v>2309</v>
      </c>
      <c r="B102" s="1907"/>
      <c r="C102" s="1941" t="s">
        <v>2310</v>
      </c>
      <c r="D102" s="1909"/>
      <c r="E102" s="1910"/>
      <c r="F102" s="1911"/>
      <c r="G102" s="1907"/>
      <c r="H102" s="1911" t="s">
        <v>853</v>
      </c>
      <c r="I102" s="1912"/>
      <c r="J102" s="1907"/>
      <c r="K102" s="1913" t="s">
        <v>2312</v>
      </c>
      <c r="L102" s="1909"/>
      <c r="M102" s="1914"/>
      <c r="N102" s="1911" t="s">
        <v>3144</v>
      </c>
      <c r="O102" s="1912"/>
      <c r="P102" s="1907"/>
      <c r="Q102" s="1915" t="s">
        <v>5573</v>
      </c>
      <c r="R102" s="1899"/>
      <c r="S102" s="1916">
        <f t="shared" si="40"/>
        <v>15</v>
      </c>
      <c r="T102" s="1917">
        <v>12</v>
      </c>
      <c r="U102" s="1918">
        <v>0</v>
      </c>
      <c r="V102" s="1919">
        <v>3</v>
      </c>
      <c r="W102" s="1916">
        <f t="shared" si="42"/>
        <v>305</v>
      </c>
      <c r="X102" s="1920">
        <v>159</v>
      </c>
      <c r="Y102" s="1919">
        <v>146</v>
      </c>
      <c r="Z102" s="1917">
        <v>51</v>
      </c>
      <c r="AA102" s="1918">
        <v>43</v>
      </c>
      <c r="AB102" s="1918">
        <v>52</v>
      </c>
      <c r="AC102" s="1918">
        <v>62</v>
      </c>
      <c r="AD102" s="1918">
        <v>47</v>
      </c>
      <c r="AE102" s="1919">
        <v>50</v>
      </c>
      <c r="AF102" s="1921">
        <v>17</v>
      </c>
      <c r="AG102" s="1917">
        <v>6</v>
      </c>
      <c r="AH102" s="1922">
        <v>14</v>
      </c>
      <c r="AI102" s="1917">
        <v>1</v>
      </c>
      <c r="AJ102" s="1918">
        <v>0</v>
      </c>
      <c r="AK102" s="1918">
        <v>1</v>
      </c>
      <c r="AL102" s="1918">
        <v>0</v>
      </c>
      <c r="AM102" s="1918">
        <v>0</v>
      </c>
      <c r="AN102" s="1918">
        <v>13</v>
      </c>
      <c r="AO102" s="1918">
        <v>0</v>
      </c>
      <c r="AP102" s="1918">
        <v>1</v>
      </c>
      <c r="AQ102" s="1918">
        <v>0</v>
      </c>
      <c r="AR102" s="1918">
        <v>0</v>
      </c>
      <c r="AS102" s="1919">
        <v>4</v>
      </c>
      <c r="AT102" s="1923" t="str">
        <f t="shared" si="41"/>
        <v>0141</v>
      </c>
      <c r="AU102" s="1898"/>
      <c r="AV102" s="1899">
        <v>3</v>
      </c>
      <c r="AW102" s="1899"/>
      <c r="AX102" s="1899"/>
      <c r="AY102" s="1899"/>
    </row>
    <row r="103" spans="1:51" s="188" customFormat="1" ht="20.45" customHeight="1">
      <c r="A103" s="1906" t="s">
        <v>1778</v>
      </c>
      <c r="B103" s="1907"/>
      <c r="C103" s="1941" t="s">
        <v>2313</v>
      </c>
      <c r="D103" s="1909"/>
      <c r="E103" s="1910"/>
      <c r="F103" s="1911"/>
      <c r="G103" s="1907"/>
      <c r="H103" s="1911" t="s">
        <v>2316</v>
      </c>
      <c r="I103" s="1912"/>
      <c r="J103" s="1907"/>
      <c r="K103" s="1913" t="s">
        <v>1342</v>
      </c>
      <c r="L103" s="1909"/>
      <c r="M103" s="1914"/>
      <c r="N103" s="1911" t="s">
        <v>2751</v>
      </c>
      <c r="O103" s="1912"/>
      <c r="P103" s="1907"/>
      <c r="Q103" s="1915" t="s">
        <v>5574</v>
      </c>
      <c r="R103" s="1899"/>
      <c r="S103" s="1916">
        <f t="shared" si="40"/>
        <v>17</v>
      </c>
      <c r="T103" s="1917">
        <v>11</v>
      </c>
      <c r="U103" s="1918">
        <v>0</v>
      </c>
      <c r="V103" s="1919">
        <v>6</v>
      </c>
      <c r="W103" s="1916">
        <f t="shared" si="42"/>
        <v>277</v>
      </c>
      <c r="X103" s="1920">
        <v>151</v>
      </c>
      <c r="Y103" s="1919">
        <v>126</v>
      </c>
      <c r="Z103" s="1917">
        <v>45</v>
      </c>
      <c r="AA103" s="1918">
        <v>50</v>
      </c>
      <c r="AB103" s="1918">
        <v>47</v>
      </c>
      <c r="AC103" s="1918">
        <v>45</v>
      </c>
      <c r="AD103" s="1918">
        <v>45</v>
      </c>
      <c r="AE103" s="1919">
        <v>45</v>
      </c>
      <c r="AF103" s="1921">
        <v>33</v>
      </c>
      <c r="AG103" s="1917">
        <v>6</v>
      </c>
      <c r="AH103" s="1922">
        <v>17</v>
      </c>
      <c r="AI103" s="1917">
        <v>1</v>
      </c>
      <c r="AJ103" s="1918">
        <v>0</v>
      </c>
      <c r="AK103" s="1918">
        <v>1</v>
      </c>
      <c r="AL103" s="1918">
        <v>0</v>
      </c>
      <c r="AM103" s="1918">
        <v>0</v>
      </c>
      <c r="AN103" s="1918">
        <v>16</v>
      </c>
      <c r="AO103" s="1918">
        <v>0</v>
      </c>
      <c r="AP103" s="1918">
        <v>1</v>
      </c>
      <c r="AQ103" s="1918">
        <v>0</v>
      </c>
      <c r="AR103" s="1918">
        <v>0</v>
      </c>
      <c r="AS103" s="1919">
        <v>4</v>
      </c>
      <c r="AT103" s="1923" t="str">
        <f t="shared" si="41"/>
        <v>0142</v>
      </c>
      <c r="AU103" s="1898"/>
      <c r="AV103" s="1899">
        <v>2</v>
      </c>
      <c r="AW103" s="1899"/>
      <c r="AX103" s="1899"/>
      <c r="AY103" s="1899"/>
    </row>
    <row r="104" spans="1:51" s="188" customFormat="1" ht="20.45" customHeight="1">
      <c r="A104" s="1906" t="s">
        <v>2119</v>
      </c>
      <c r="B104" s="1907"/>
      <c r="C104" s="1941" t="s">
        <v>2322</v>
      </c>
      <c r="D104" s="1909"/>
      <c r="E104" s="1910"/>
      <c r="F104" s="1911"/>
      <c r="G104" s="1907"/>
      <c r="H104" s="1911" t="s">
        <v>2327</v>
      </c>
      <c r="I104" s="1912"/>
      <c r="J104" s="1907"/>
      <c r="K104" s="1913" t="s">
        <v>2328</v>
      </c>
      <c r="L104" s="1909"/>
      <c r="M104" s="1914"/>
      <c r="N104" s="1911" t="s">
        <v>777</v>
      </c>
      <c r="O104" s="1912"/>
      <c r="P104" s="1907"/>
      <c r="Q104" s="1915" t="s">
        <v>5575</v>
      </c>
      <c r="R104" s="1899"/>
      <c r="S104" s="1916">
        <f t="shared" si="40"/>
        <v>14</v>
      </c>
      <c r="T104" s="1917">
        <v>11</v>
      </c>
      <c r="U104" s="1918">
        <v>0</v>
      </c>
      <c r="V104" s="1919">
        <v>3</v>
      </c>
      <c r="W104" s="1916">
        <f t="shared" si="42"/>
        <v>288</v>
      </c>
      <c r="X104" s="1920">
        <v>152</v>
      </c>
      <c r="Y104" s="1919">
        <v>136</v>
      </c>
      <c r="Z104" s="1917">
        <v>36</v>
      </c>
      <c r="AA104" s="1918">
        <v>57</v>
      </c>
      <c r="AB104" s="1918">
        <v>49</v>
      </c>
      <c r="AC104" s="1918">
        <v>45</v>
      </c>
      <c r="AD104" s="1918">
        <v>51</v>
      </c>
      <c r="AE104" s="1919">
        <v>50</v>
      </c>
      <c r="AF104" s="1921">
        <v>13</v>
      </c>
      <c r="AG104" s="1917">
        <v>5</v>
      </c>
      <c r="AH104" s="1922">
        <v>14</v>
      </c>
      <c r="AI104" s="1917">
        <v>1</v>
      </c>
      <c r="AJ104" s="1918">
        <v>0</v>
      </c>
      <c r="AK104" s="1918">
        <v>1</v>
      </c>
      <c r="AL104" s="1918">
        <v>0</v>
      </c>
      <c r="AM104" s="1918">
        <v>0</v>
      </c>
      <c r="AN104" s="1918">
        <v>14</v>
      </c>
      <c r="AO104" s="1918">
        <v>0</v>
      </c>
      <c r="AP104" s="1918">
        <v>0</v>
      </c>
      <c r="AQ104" s="1918">
        <v>1</v>
      </c>
      <c r="AR104" s="1918">
        <v>0</v>
      </c>
      <c r="AS104" s="1919">
        <v>2</v>
      </c>
      <c r="AT104" s="1923" t="str">
        <f t="shared" si="41"/>
        <v>0143</v>
      </c>
      <c r="AU104" s="1898"/>
      <c r="AV104" s="1899">
        <v>2</v>
      </c>
      <c r="AW104" s="1899"/>
      <c r="AX104" s="1899"/>
      <c r="AY104" s="1899"/>
    </row>
    <row r="105" spans="1:51" s="188" customFormat="1" ht="20.45" customHeight="1">
      <c r="A105" s="1906" t="s">
        <v>179</v>
      </c>
      <c r="B105" s="1907"/>
      <c r="C105" s="1941" t="s">
        <v>2330</v>
      </c>
      <c r="D105" s="1909"/>
      <c r="E105" s="1910"/>
      <c r="F105" s="1911"/>
      <c r="G105" s="1907"/>
      <c r="H105" s="1911" t="s">
        <v>2333</v>
      </c>
      <c r="I105" s="1912"/>
      <c r="J105" s="1907"/>
      <c r="K105" s="1913" t="s">
        <v>1048</v>
      </c>
      <c r="L105" s="1909"/>
      <c r="M105" s="1914"/>
      <c r="N105" s="1911" t="s">
        <v>3145</v>
      </c>
      <c r="O105" s="1912"/>
      <c r="P105" s="1907"/>
      <c r="Q105" s="1915" t="s">
        <v>5576</v>
      </c>
      <c r="R105" s="1899"/>
      <c r="S105" s="1916">
        <f t="shared" si="40"/>
        <v>5</v>
      </c>
      <c r="T105" s="1917">
        <v>0</v>
      </c>
      <c r="U105" s="1918">
        <v>3</v>
      </c>
      <c r="V105" s="1919">
        <v>2</v>
      </c>
      <c r="W105" s="1916">
        <f t="shared" si="42"/>
        <v>30</v>
      </c>
      <c r="X105" s="1920">
        <v>15</v>
      </c>
      <c r="Y105" s="1919">
        <v>15</v>
      </c>
      <c r="Z105" s="1917">
        <v>2</v>
      </c>
      <c r="AA105" s="1918">
        <v>7</v>
      </c>
      <c r="AB105" s="1918">
        <v>6</v>
      </c>
      <c r="AC105" s="1918">
        <v>5</v>
      </c>
      <c r="AD105" s="1918">
        <v>5</v>
      </c>
      <c r="AE105" s="1919">
        <v>5</v>
      </c>
      <c r="AF105" s="1921">
        <v>3</v>
      </c>
      <c r="AG105" s="1917">
        <v>4</v>
      </c>
      <c r="AH105" s="1922">
        <v>4</v>
      </c>
      <c r="AI105" s="1917">
        <v>1</v>
      </c>
      <c r="AJ105" s="1918">
        <v>0</v>
      </c>
      <c r="AK105" s="1918">
        <v>1</v>
      </c>
      <c r="AL105" s="1918">
        <v>0</v>
      </c>
      <c r="AM105" s="1918">
        <v>0</v>
      </c>
      <c r="AN105" s="1918">
        <v>5</v>
      </c>
      <c r="AO105" s="1918">
        <v>0</v>
      </c>
      <c r="AP105" s="1918">
        <v>1</v>
      </c>
      <c r="AQ105" s="1918">
        <v>0</v>
      </c>
      <c r="AR105" s="1918">
        <v>0</v>
      </c>
      <c r="AS105" s="1919">
        <v>0</v>
      </c>
      <c r="AT105" s="1923" t="str">
        <f t="shared" si="41"/>
        <v>0144</v>
      </c>
      <c r="AU105" s="1898"/>
      <c r="AV105" s="1899">
        <v>2</v>
      </c>
      <c r="AW105" s="1899"/>
      <c r="AX105" s="1899"/>
      <c r="AY105" s="1899"/>
    </row>
    <row r="106" spans="1:51" s="188" customFormat="1" ht="20.45" customHeight="1">
      <c r="A106" s="1906" t="s">
        <v>2335</v>
      </c>
      <c r="B106" s="1907"/>
      <c r="C106" s="1941" t="s">
        <v>2336</v>
      </c>
      <c r="D106" s="1909"/>
      <c r="E106" s="1910"/>
      <c r="F106" s="1911"/>
      <c r="G106" s="1907"/>
      <c r="H106" s="1911" t="s">
        <v>2747</v>
      </c>
      <c r="I106" s="1912"/>
      <c r="J106" s="1907"/>
      <c r="K106" s="1913" t="s">
        <v>1963</v>
      </c>
      <c r="L106" s="1909"/>
      <c r="M106" s="1914"/>
      <c r="N106" s="1911" t="s">
        <v>3146</v>
      </c>
      <c r="O106" s="1912"/>
      <c r="P106" s="1907"/>
      <c r="Q106" s="1915" t="s">
        <v>5577</v>
      </c>
      <c r="R106" s="1899"/>
      <c r="S106" s="1916">
        <f t="shared" si="40"/>
        <v>16</v>
      </c>
      <c r="T106" s="1917">
        <v>11</v>
      </c>
      <c r="U106" s="1918">
        <v>0</v>
      </c>
      <c r="V106" s="1919">
        <v>5</v>
      </c>
      <c r="W106" s="1916">
        <f t="shared" si="42"/>
        <v>289</v>
      </c>
      <c r="X106" s="1920">
        <v>143</v>
      </c>
      <c r="Y106" s="1919">
        <v>146</v>
      </c>
      <c r="Z106" s="1917">
        <v>55</v>
      </c>
      <c r="AA106" s="1918">
        <v>54</v>
      </c>
      <c r="AB106" s="1918">
        <v>46</v>
      </c>
      <c r="AC106" s="1918">
        <v>53</v>
      </c>
      <c r="AD106" s="1918">
        <v>30</v>
      </c>
      <c r="AE106" s="1919">
        <v>51</v>
      </c>
      <c r="AF106" s="1921">
        <v>29</v>
      </c>
      <c r="AG106" s="1917">
        <v>8</v>
      </c>
      <c r="AH106" s="1922">
        <v>15</v>
      </c>
      <c r="AI106" s="1917">
        <v>1</v>
      </c>
      <c r="AJ106" s="1918">
        <v>0</v>
      </c>
      <c r="AK106" s="1918">
        <v>1</v>
      </c>
      <c r="AL106" s="1918">
        <v>0</v>
      </c>
      <c r="AM106" s="1918">
        <v>0</v>
      </c>
      <c r="AN106" s="1918">
        <v>17</v>
      </c>
      <c r="AO106" s="1918">
        <v>0</v>
      </c>
      <c r="AP106" s="1918">
        <v>1</v>
      </c>
      <c r="AQ106" s="1918">
        <v>0</v>
      </c>
      <c r="AR106" s="1918">
        <v>0</v>
      </c>
      <c r="AS106" s="1919">
        <v>3</v>
      </c>
      <c r="AT106" s="1923" t="str">
        <f t="shared" si="41"/>
        <v>0145</v>
      </c>
      <c r="AU106" s="1898"/>
      <c r="AV106" s="1899">
        <v>2</v>
      </c>
      <c r="AW106" s="1899"/>
      <c r="AX106" s="1899"/>
      <c r="AY106" s="1899"/>
    </row>
    <row r="107" spans="1:51" s="188" customFormat="1" ht="20.45" customHeight="1">
      <c r="A107" s="1906" t="s">
        <v>2338</v>
      </c>
      <c r="B107" s="1907"/>
      <c r="C107" s="1941" t="s">
        <v>2339</v>
      </c>
      <c r="D107" s="1909"/>
      <c r="E107" s="1910"/>
      <c r="F107" s="1911"/>
      <c r="G107" s="1907"/>
      <c r="H107" s="1911" t="s">
        <v>1020</v>
      </c>
      <c r="I107" s="1912"/>
      <c r="J107" s="1907"/>
      <c r="K107" s="1913" t="s">
        <v>2051</v>
      </c>
      <c r="L107" s="1909"/>
      <c r="M107" s="1914"/>
      <c r="N107" s="1911" t="s">
        <v>3147</v>
      </c>
      <c r="O107" s="1912"/>
      <c r="P107" s="1907"/>
      <c r="Q107" s="1915" t="s">
        <v>5073</v>
      </c>
      <c r="R107" s="1899"/>
      <c r="S107" s="1916">
        <f t="shared" si="40"/>
        <v>5</v>
      </c>
      <c r="T107" s="1917">
        <v>2</v>
      </c>
      <c r="U107" s="1918">
        <v>2</v>
      </c>
      <c r="V107" s="1919">
        <v>1</v>
      </c>
      <c r="W107" s="1916">
        <f t="shared" si="42"/>
        <v>45</v>
      </c>
      <c r="X107" s="1920">
        <v>24</v>
      </c>
      <c r="Y107" s="1919">
        <v>21</v>
      </c>
      <c r="Z107" s="1917">
        <v>9</v>
      </c>
      <c r="AA107" s="1918">
        <v>10</v>
      </c>
      <c r="AB107" s="1918">
        <v>5</v>
      </c>
      <c r="AC107" s="1918">
        <v>8</v>
      </c>
      <c r="AD107" s="1918">
        <v>8</v>
      </c>
      <c r="AE107" s="1919">
        <v>5</v>
      </c>
      <c r="AF107" s="1921">
        <v>2</v>
      </c>
      <c r="AG107" s="1917">
        <v>3</v>
      </c>
      <c r="AH107" s="1922">
        <v>5</v>
      </c>
      <c r="AI107" s="1917">
        <v>1</v>
      </c>
      <c r="AJ107" s="1918">
        <v>0</v>
      </c>
      <c r="AK107" s="1918">
        <v>1</v>
      </c>
      <c r="AL107" s="1918">
        <v>0</v>
      </c>
      <c r="AM107" s="1918">
        <v>0</v>
      </c>
      <c r="AN107" s="1918">
        <v>3</v>
      </c>
      <c r="AO107" s="1918">
        <v>0</v>
      </c>
      <c r="AP107" s="1918">
        <v>1</v>
      </c>
      <c r="AQ107" s="1918">
        <v>0</v>
      </c>
      <c r="AR107" s="1918">
        <v>0</v>
      </c>
      <c r="AS107" s="1919">
        <v>2</v>
      </c>
      <c r="AT107" s="1923" t="str">
        <f t="shared" si="41"/>
        <v>0146</v>
      </c>
      <c r="AU107" s="1898"/>
      <c r="AV107" s="1899">
        <v>2</v>
      </c>
      <c r="AW107" s="1899"/>
      <c r="AX107" s="1899"/>
      <c r="AY107" s="1899"/>
    </row>
    <row r="108" spans="1:51" s="188" customFormat="1" ht="20.45" customHeight="1">
      <c r="A108" s="1906" t="s">
        <v>1504</v>
      </c>
      <c r="B108" s="1907"/>
      <c r="C108" s="1941" t="s">
        <v>1525</v>
      </c>
      <c r="D108" s="1909"/>
      <c r="E108" s="1910"/>
      <c r="F108" s="1911"/>
      <c r="G108" s="1907"/>
      <c r="H108" s="1911" t="s">
        <v>753</v>
      </c>
      <c r="I108" s="1912"/>
      <c r="J108" s="1907"/>
      <c r="K108" s="1913" t="s">
        <v>2341</v>
      </c>
      <c r="L108" s="1909"/>
      <c r="M108" s="1914"/>
      <c r="N108" s="1911" t="s">
        <v>2937</v>
      </c>
      <c r="O108" s="1912"/>
      <c r="P108" s="1907"/>
      <c r="Q108" s="1915" t="s">
        <v>5578</v>
      </c>
      <c r="R108" s="1899"/>
      <c r="S108" s="1916">
        <f t="shared" si="40"/>
        <v>6</v>
      </c>
      <c r="T108" s="1917">
        <v>2</v>
      </c>
      <c r="U108" s="1918">
        <v>2</v>
      </c>
      <c r="V108" s="1919">
        <v>2</v>
      </c>
      <c r="W108" s="1916">
        <f t="shared" si="42"/>
        <v>37</v>
      </c>
      <c r="X108" s="1920">
        <v>26</v>
      </c>
      <c r="Y108" s="1919">
        <v>11</v>
      </c>
      <c r="Z108" s="1917">
        <v>3</v>
      </c>
      <c r="AA108" s="1918">
        <v>12</v>
      </c>
      <c r="AB108" s="1918">
        <v>3</v>
      </c>
      <c r="AC108" s="1918">
        <v>6</v>
      </c>
      <c r="AD108" s="1918">
        <v>7</v>
      </c>
      <c r="AE108" s="1919">
        <v>6</v>
      </c>
      <c r="AF108" s="1921">
        <v>7</v>
      </c>
      <c r="AG108" s="1917">
        <v>5</v>
      </c>
      <c r="AH108" s="1922">
        <v>5</v>
      </c>
      <c r="AI108" s="1917">
        <v>1</v>
      </c>
      <c r="AJ108" s="1918">
        <v>0</v>
      </c>
      <c r="AK108" s="1918">
        <v>1</v>
      </c>
      <c r="AL108" s="1918">
        <v>0</v>
      </c>
      <c r="AM108" s="1918">
        <v>0</v>
      </c>
      <c r="AN108" s="1918">
        <v>5</v>
      </c>
      <c r="AO108" s="1918">
        <v>0</v>
      </c>
      <c r="AP108" s="1918">
        <v>1</v>
      </c>
      <c r="AQ108" s="1918">
        <v>0</v>
      </c>
      <c r="AR108" s="1918">
        <v>0</v>
      </c>
      <c r="AS108" s="1919">
        <v>2</v>
      </c>
      <c r="AT108" s="1923" t="str">
        <f t="shared" si="41"/>
        <v>0147</v>
      </c>
      <c r="AU108" s="1898"/>
      <c r="AV108" s="1899">
        <v>2</v>
      </c>
      <c r="AW108" s="1899"/>
      <c r="AX108" s="1899"/>
      <c r="AY108" s="1899"/>
    </row>
    <row r="109" spans="1:51" s="188" customFormat="1" ht="20.45" customHeight="1">
      <c r="A109" s="1906" t="s">
        <v>2344</v>
      </c>
      <c r="B109" s="1907"/>
      <c r="C109" s="1941" t="s">
        <v>2346</v>
      </c>
      <c r="D109" s="1909"/>
      <c r="E109" s="1910"/>
      <c r="F109" s="1911"/>
      <c r="G109" s="1907"/>
      <c r="H109" s="1911" t="s">
        <v>2348</v>
      </c>
      <c r="I109" s="1912"/>
      <c r="J109" s="1907"/>
      <c r="K109" s="1913" t="s">
        <v>2350</v>
      </c>
      <c r="L109" s="1909"/>
      <c r="M109" s="1914"/>
      <c r="N109" s="1911" t="s">
        <v>2764</v>
      </c>
      <c r="O109" s="1912"/>
      <c r="P109" s="1907"/>
      <c r="Q109" s="1915" t="s">
        <v>5579</v>
      </c>
      <c r="R109" s="1899"/>
      <c r="S109" s="1916">
        <f t="shared" si="40"/>
        <v>13</v>
      </c>
      <c r="T109" s="1917">
        <v>10</v>
      </c>
      <c r="U109" s="1918">
        <v>0</v>
      </c>
      <c r="V109" s="1919">
        <v>3</v>
      </c>
      <c r="W109" s="1916">
        <f t="shared" si="42"/>
        <v>248</v>
      </c>
      <c r="X109" s="1920">
        <v>129</v>
      </c>
      <c r="Y109" s="1919">
        <v>119</v>
      </c>
      <c r="Z109" s="1917">
        <v>45</v>
      </c>
      <c r="AA109" s="1918">
        <v>46</v>
      </c>
      <c r="AB109" s="1918">
        <v>40</v>
      </c>
      <c r="AC109" s="1918">
        <v>37</v>
      </c>
      <c r="AD109" s="1918">
        <v>49</v>
      </c>
      <c r="AE109" s="1919">
        <v>31</v>
      </c>
      <c r="AF109" s="1921">
        <v>15</v>
      </c>
      <c r="AG109" s="1917">
        <v>5</v>
      </c>
      <c r="AH109" s="1922">
        <v>13</v>
      </c>
      <c r="AI109" s="1917">
        <v>1</v>
      </c>
      <c r="AJ109" s="1918">
        <v>0</v>
      </c>
      <c r="AK109" s="1918">
        <v>1</v>
      </c>
      <c r="AL109" s="1918">
        <v>0</v>
      </c>
      <c r="AM109" s="1918">
        <v>0</v>
      </c>
      <c r="AN109" s="1918">
        <v>13</v>
      </c>
      <c r="AO109" s="1918">
        <v>0</v>
      </c>
      <c r="AP109" s="1918">
        <v>1</v>
      </c>
      <c r="AQ109" s="1918">
        <v>0</v>
      </c>
      <c r="AR109" s="1918">
        <v>0</v>
      </c>
      <c r="AS109" s="1919">
        <v>2</v>
      </c>
      <c r="AT109" s="1923" t="str">
        <f t="shared" si="41"/>
        <v>0148</v>
      </c>
      <c r="AU109" s="1898"/>
      <c r="AV109" s="1899">
        <v>2</v>
      </c>
      <c r="AW109" s="1899"/>
      <c r="AX109" s="1899"/>
      <c r="AY109" s="1899"/>
    </row>
    <row r="110" spans="1:51" s="188" customFormat="1" ht="20.45" customHeight="1">
      <c r="A110" s="1906" t="s">
        <v>2189</v>
      </c>
      <c r="B110" s="1907"/>
      <c r="C110" s="1941" t="s">
        <v>2351</v>
      </c>
      <c r="D110" s="1909"/>
      <c r="E110" s="1910"/>
      <c r="F110" s="1911"/>
      <c r="G110" s="1907"/>
      <c r="H110" s="1911" t="s">
        <v>2352</v>
      </c>
      <c r="I110" s="1912"/>
      <c r="J110" s="1907"/>
      <c r="K110" s="1913" t="s">
        <v>2353</v>
      </c>
      <c r="L110" s="1909"/>
      <c r="M110" s="1914"/>
      <c r="N110" s="1911" t="s">
        <v>3150</v>
      </c>
      <c r="O110" s="1912"/>
      <c r="P110" s="1907"/>
      <c r="Q110" s="1915" t="s">
        <v>2317</v>
      </c>
      <c r="R110" s="1899"/>
      <c r="S110" s="1916">
        <f t="shared" si="40"/>
        <v>16</v>
      </c>
      <c r="T110" s="1917">
        <v>12</v>
      </c>
      <c r="U110" s="1918">
        <v>0</v>
      </c>
      <c r="V110" s="1919">
        <v>4</v>
      </c>
      <c r="W110" s="1916">
        <f t="shared" si="42"/>
        <v>360</v>
      </c>
      <c r="X110" s="1920">
        <v>195</v>
      </c>
      <c r="Y110" s="1919">
        <v>165</v>
      </c>
      <c r="Z110" s="1917">
        <v>58</v>
      </c>
      <c r="AA110" s="1918">
        <v>56</v>
      </c>
      <c r="AB110" s="1918">
        <v>57</v>
      </c>
      <c r="AC110" s="1918">
        <v>70</v>
      </c>
      <c r="AD110" s="1918">
        <v>64</v>
      </c>
      <c r="AE110" s="1919">
        <v>55</v>
      </c>
      <c r="AF110" s="1921">
        <v>27</v>
      </c>
      <c r="AG110" s="1917">
        <v>6</v>
      </c>
      <c r="AH110" s="1922">
        <v>18</v>
      </c>
      <c r="AI110" s="1917">
        <v>1</v>
      </c>
      <c r="AJ110" s="1918">
        <v>0</v>
      </c>
      <c r="AK110" s="1918">
        <v>1</v>
      </c>
      <c r="AL110" s="1918">
        <v>0</v>
      </c>
      <c r="AM110" s="1918">
        <v>0</v>
      </c>
      <c r="AN110" s="1918">
        <v>16</v>
      </c>
      <c r="AO110" s="1918">
        <v>0</v>
      </c>
      <c r="AP110" s="1918">
        <v>1</v>
      </c>
      <c r="AQ110" s="1918">
        <v>1</v>
      </c>
      <c r="AR110" s="1918">
        <v>0</v>
      </c>
      <c r="AS110" s="1919">
        <v>4</v>
      </c>
      <c r="AT110" s="1923" t="str">
        <f t="shared" si="41"/>
        <v>0149</v>
      </c>
      <c r="AU110" s="1898"/>
      <c r="AV110" s="1899">
        <v>2</v>
      </c>
      <c r="AW110" s="1899"/>
      <c r="AX110" s="1899"/>
      <c r="AY110" s="1899"/>
    </row>
    <row r="111" spans="1:51" s="188" customFormat="1" ht="20.45" customHeight="1">
      <c r="A111" s="1906" t="s">
        <v>291</v>
      </c>
      <c r="B111" s="1907"/>
      <c r="C111" s="1941" t="s">
        <v>2356</v>
      </c>
      <c r="D111" s="1909"/>
      <c r="E111" s="1910"/>
      <c r="F111" s="1911"/>
      <c r="G111" s="1907"/>
      <c r="H111" s="1911" t="s">
        <v>1826</v>
      </c>
      <c r="I111" s="1912"/>
      <c r="J111" s="1907"/>
      <c r="K111" s="1913" t="s">
        <v>2321</v>
      </c>
      <c r="L111" s="1909"/>
      <c r="M111" s="1914"/>
      <c r="N111" s="1911" t="s">
        <v>1691</v>
      </c>
      <c r="O111" s="1912"/>
      <c r="P111" s="1907"/>
      <c r="Q111" s="1915" t="s">
        <v>5074</v>
      </c>
      <c r="R111" s="1899"/>
      <c r="S111" s="1916">
        <f t="shared" si="40"/>
        <v>12</v>
      </c>
      <c r="T111" s="1917">
        <v>8</v>
      </c>
      <c r="U111" s="1918">
        <v>0</v>
      </c>
      <c r="V111" s="1919">
        <v>4</v>
      </c>
      <c r="W111" s="1916">
        <f t="shared" si="42"/>
        <v>233</v>
      </c>
      <c r="X111" s="1920">
        <v>120</v>
      </c>
      <c r="Y111" s="1919">
        <v>113</v>
      </c>
      <c r="Z111" s="1917">
        <v>55</v>
      </c>
      <c r="AA111" s="1918">
        <v>48</v>
      </c>
      <c r="AB111" s="1918">
        <v>32</v>
      </c>
      <c r="AC111" s="1918">
        <v>35</v>
      </c>
      <c r="AD111" s="1918">
        <v>39</v>
      </c>
      <c r="AE111" s="1919">
        <v>24</v>
      </c>
      <c r="AF111" s="1921">
        <v>28</v>
      </c>
      <c r="AG111" s="1917">
        <v>5</v>
      </c>
      <c r="AH111" s="1922">
        <v>13</v>
      </c>
      <c r="AI111" s="1917">
        <v>1</v>
      </c>
      <c r="AJ111" s="1918">
        <v>0</v>
      </c>
      <c r="AK111" s="1918">
        <v>1</v>
      </c>
      <c r="AL111" s="1918">
        <v>0</v>
      </c>
      <c r="AM111" s="1918">
        <v>0</v>
      </c>
      <c r="AN111" s="1918">
        <v>12</v>
      </c>
      <c r="AO111" s="1918">
        <v>0</v>
      </c>
      <c r="AP111" s="1918">
        <v>1</v>
      </c>
      <c r="AQ111" s="1918">
        <v>0</v>
      </c>
      <c r="AR111" s="1918">
        <v>0</v>
      </c>
      <c r="AS111" s="1919">
        <v>3</v>
      </c>
      <c r="AT111" s="1923" t="str">
        <f t="shared" si="41"/>
        <v>0150</v>
      </c>
      <c r="AU111" s="1898"/>
      <c r="AV111" s="1899">
        <v>2</v>
      </c>
      <c r="AW111" s="1899"/>
      <c r="AX111" s="1899"/>
      <c r="AY111" s="1899"/>
    </row>
    <row r="112" spans="1:51" s="188" customFormat="1" ht="20.45" customHeight="1">
      <c r="A112" s="1906" t="s">
        <v>2360</v>
      </c>
      <c r="B112" s="1907"/>
      <c r="C112" s="1941" t="s">
        <v>1067</v>
      </c>
      <c r="D112" s="1909"/>
      <c r="E112" s="1910"/>
      <c r="F112" s="1911"/>
      <c r="G112" s="1907"/>
      <c r="H112" s="1911" t="s">
        <v>1793</v>
      </c>
      <c r="I112" s="1912"/>
      <c r="J112" s="1907"/>
      <c r="K112" s="1913" t="s">
        <v>421</v>
      </c>
      <c r="L112" s="1909"/>
      <c r="M112" s="1914"/>
      <c r="N112" s="1911" t="s">
        <v>2251</v>
      </c>
      <c r="O112" s="1912"/>
      <c r="P112" s="1907"/>
      <c r="Q112" s="1915" t="s">
        <v>5580</v>
      </c>
      <c r="R112" s="1899"/>
      <c r="S112" s="1916">
        <f t="shared" si="40"/>
        <v>18</v>
      </c>
      <c r="T112" s="1917">
        <v>10</v>
      </c>
      <c r="U112" s="1918">
        <v>0</v>
      </c>
      <c r="V112" s="1919">
        <v>8</v>
      </c>
      <c r="W112" s="1916">
        <f t="shared" si="42"/>
        <v>271</v>
      </c>
      <c r="X112" s="1920">
        <v>159</v>
      </c>
      <c r="Y112" s="1919">
        <v>112</v>
      </c>
      <c r="Z112" s="1917">
        <v>44</v>
      </c>
      <c r="AA112" s="1918">
        <v>54</v>
      </c>
      <c r="AB112" s="1918">
        <v>34</v>
      </c>
      <c r="AC112" s="1918">
        <v>52</v>
      </c>
      <c r="AD112" s="1918">
        <v>52</v>
      </c>
      <c r="AE112" s="1919">
        <v>35</v>
      </c>
      <c r="AF112" s="1921">
        <v>37</v>
      </c>
      <c r="AG112" s="1917">
        <v>7</v>
      </c>
      <c r="AH112" s="1922">
        <v>17</v>
      </c>
      <c r="AI112" s="1917">
        <v>1</v>
      </c>
      <c r="AJ112" s="1918">
        <v>0</v>
      </c>
      <c r="AK112" s="1918">
        <v>1</v>
      </c>
      <c r="AL112" s="1918">
        <v>0</v>
      </c>
      <c r="AM112" s="1918">
        <v>0</v>
      </c>
      <c r="AN112" s="1918">
        <v>15</v>
      </c>
      <c r="AO112" s="1918">
        <v>0</v>
      </c>
      <c r="AP112" s="1918">
        <v>1</v>
      </c>
      <c r="AQ112" s="1918">
        <v>0</v>
      </c>
      <c r="AR112" s="1918">
        <v>0</v>
      </c>
      <c r="AS112" s="1919">
        <v>6</v>
      </c>
      <c r="AT112" s="1923" t="str">
        <f t="shared" si="41"/>
        <v>0153</v>
      </c>
      <c r="AU112" s="1898"/>
      <c r="AV112" s="1899">
        <v>2</v>
      </c>
      <c r="AW112" s="1899"/>
      <c r="AX112" s="1899"/>
      <c r="AY112" s="1899"/>
    </row>
    <row r="113" spans="1:51" s="188" customFormat="1" ht="20.45" customHeight="1">
      <c r="A113" s="1906" t="s">
        <v>1640</v>
      </c>
      <c r="B113" s="1907"/>
      <c r="C113" s="1941" t="s">
        <v>1513</v>
      </c>
      <c r="D113" s="1909"/>
      <c r="E113" s="1910"/>
      <c r="F113" s="1911"/>
      <c r="G113" s="1907"/>
      <c r="H113" s="1911" t="s">
        <v>1567</v>
      </c>
      <c r="I113" s="1912"/>
      <c r="J113" s="1907"/>
      <c r="K113" s="1913" t="s">
        <v>2362</v>
      </c>
      <c r="L113" s="1909"/>
      <c r="M113" s="1914"/>
      <c r="N113" s="1911" t="s">
        <v>3151</v>
      </c>
      <c r="O113" s="1912"/>
      <c r="P113" s="1907"/>
      <c r="Q113" s="1915" t="s">
        <v>5581</v>
      </c>
      <c r="R113" s="1899"/>
      <c r="S113" s="1916">
        <f t="shared" si="40"/>
        <v>11</v>
      </c>
      <c r="T113" s="1917">
        <v>6</v>
      </c>
      <c r="U113" s="1918">
        <v>0</v>
      </c>
      <c r="V113" s="1919">
        <v>5</v>
      </c>
      <c r="W113" s="1916">
        <f t="shared" si="42"/>
        <v>150</v>
      </c>
      <c r="X113" s="1920">
        <v>80</v>
      </c>
      <c r="Y113" s="1919">
        <v>70</v>
      </c>
      <c r="Z113" s="1917">
        <v>18</v>
      </c>
      <c r="AA113" s="1918">
        <v>22</v>
      </c>
      <c r="AB113" s="1918">
        <v>29</v>
      </c>
      <c r="AC113" s="1918">
        <v>31</v>
      </c>
      <c r="AD113" s="1918">
        <v>26</v>
      </c>
      <c r="AE113" s="1919">
        <v>24</v>
      </c>
      <c r="AF113" s="1921">
        <v>19</v>
      </c>
      <c r="AG113" s="1917">
        <v>5</v>
      </c>
      <c r="AH113" s="1922">
        <v>11</v>
      </c>
      <c r="AI113" s="1917">
        <v>1</v>
      </c>
      <c r="AJ113" s="1918">
        <v>0</v>
      </c>
      <c r="AK113" s="1918">
        <v>1</v>
      </c>
      <c r="AL113" s="1918">
        <v>0</v>
      </c>
      <c r="AM113" s="1918">
        <v>0</v>
      </c>
      <c r="AN113" s="1918">
        <v>11</v>
      </c>
      <c r="AO113" s="1918">
        <v>0</v>
      </c>
      <c r="AP113" s="1918">
        <v>1</v>
      </c>
      <c r="AQ113" s="1918">
        <v>0</v>
      </c>
      <c r="AR113" s="1918">
        <v>0</v>
      </c>
      <c r="AS113" s="1919">
        <v>2</v>
      </c>
      <c r="AT113" s="1923" t="str">
        <f t="shared" si="41"/>
        <v>0154</v>
      </c>
      <c r="AU113" s="1898"/>
      <c r="AV113" s="1899">
        <v>2</v>
      </c>
      <c r="AW113" s="1899"/>
      <c r="AX113" s="1899"/>
      <c r="AY113" s="1899"/>
    </row>
    <row r="114" spans="1:51" s="188" customFormat="1" ht="20.45" customHeight="1">
      <c r="A114" s="1906" t="s">
        <v>2365</v>
      </c>
      <c r="B114" s="1907"/>
      <c r="C114" s="1941" t="s">
        <v>302</v>
      </c>
      <c r="D114" s="1909"/>
      <c r="E114" s="1910"/>
      <c r="F114" s="1911"/>
      <c r="G114" s="1907"/>
      <c r="H114" s="1911" t="s">
        <v>2264</v>
      </c>
      <c r="I114" s="1912"/>
      <c r="J114" s="1907"/>
      <c r="K114" s="1913" t="s">
        <v>583</v>
      </c>
      <c r="L114" s="1909"/>
      <c r="M114" s="1914"/>
      <c r="N114" s="1911" t="s">
        <v>3152</v>
      </c>
      <c r="O114" s="1912"/>
      <c r="P114" s="1907"/>
      <c r="Q114" s="1915" t="s">
        <v>5582</v>
      </c>
      <c r="R114" s="1899"/>
      <c r="S114" s="1916">
        <f t="shared" si="40"/>
        <v>17</v>
      </c>
      <c r="T114" s="1917">
        <v>12</v>
      </c>
      <c r="U114" s="1918">
        <v>0</v>
      </c>
      <c r="V114" s="1919">
        <v>5</v>
      </c>
      <c r="W114" s="1916">
        <f t="shared" si="42"/>
        <v>286</v>
      </c>
      <c r="X114" s="1920">
        <v>159</v>
      </c>
      <c r="Y114" s="1919">
        <v>127</v>
      </c>
      <c r="Z114" s="1917">
        <v>51</v>
      </c>
      <c r="AA114" s="1918">
        <v>55</v>
      </c>
      <c r="AB114" s="1918">
        <v>47</v>
      </c>
      <c r="AC114" s="1918">
        <v>44</v>
      </c>
      <c r="AD114" s="1918">
        <v>46</v>
      </c>
      <c r="AE114" s="1919">
        <v>43</v>
      </c>
      <c r="AF114" s="1921">
        <v>30</v>
      </c>
      <c r="AG114" s="1917">
        <v>7</v>
      </c>
      <c r="AH114" s="1922">
        <v>15</v>
      </c>
      <c r="AI114" s="1917">
        <v>1</v>
      </c>
      <c r="AJ114" s="1918">
        <v>0</v>
      </c>
      <c r="AK114" s="1918">
        <v>1</v>
      </c>
      <c r="AL114" s="1918">
        <v>0</v>
      </c>
      <c r="AM114" s="1918">
        <v>0</v>
      </c>
      <c r="AN114" s="1918">
        <v>15</v>
      </c>
      <c r="AO114" s="1918">
        <v>0</v>
      </c>
      <c r="AP114" s="1918">
        <v>1</v>
      </c>
      <c r="AQ114" s="1918">
        <v>0</v>
      </c>
      <c r="AR114" s="1918">
        <v>0</v>
      </c>
      <c r="AS114" s="1919">
        <v>4</v>
      </c>
      <c r="AT114" s="1923" t="str">
        <f t="shared" si="41"/>
        <v>0155</v>
      </c>
      <c r="AU114" s="1898"/>
      <c r="AV114" s="1899">
        <v>2</v>
      </c>
      <c r="AW114" s="1899"/>
      <c r="AX114" s="1899"/>
      <c r="AY114" s="1899"/>
    </row>
    <row r="115" spans="1:51" s="188" customFormat="1" ht="20.45" customHeight="1">
      <c r="A115" s="1906" t="s">
        <v>1620</v>
      </c>
      <c r="B115" s="1907"/>
      <c r="C115" s="1941" t="s">
        <v>2302</v>
      </c>
      <c r="D115" s="1909"/>
      <c r="E115" s="1910"/>
      <c r="F115" s="1911"/>
      <c r="G115" s="1907"/>
      <c r="H115" s="1911" t="s">
        <v>2367</v>
      </c>
      <c r="I115" s="1912"/>
      <c r="J115" s="1907"/>
      <c r="K115" s="1913" t="s">
        <v>429</v>
      </c>
      <c r="L115" s="1909"/>
      <c r="M115" s="1914"/>
      <c r="N115" s="1911" t="s">
        <v>2709</v>
      </c>
      <c r="O115" s="1912"/>
      <c r="P115" s="1907"/>
      <c r="Q115" s="1915" t="s">
        <v>5583</v>
      </c>
      <c r="R115" s="1899"/>
      <c r="S115" s="1916">
        <f t="shared" si="40"/>
        <v>8</v>
      </c>
      <c r="T115" s="1917">
        <v>6</v>
      </c>
      <c r="U115" s="1918">
        <v>0</v>
      </c>
      <c r="V115" s="1919">
        <v>2</v>
      </c>
      <c r="W115" s="1916">
        <f t="shared" si="42"/>
        <v>125</v>
      </c>
      <c r="X115" s="1920">
        <v>58</v>
      </c>
      <c r="Y115" s="1919">
        <v>67</v>
      </c>
      <c r="Z115" s="1917">
        <v>16</v>
      </c>
      <c r="AA115" s="1918">
        <v>26</v>
      </c>
      <c r="AB115" s="1918">
        <v>19</v>
      </c>
      <c r="AC115" s="1918">
        <v>14</v>
      </c>
      <c r="AD115" s="1918">
        <v>22</v>
      </c>
      <c r="AE115" s="1919">
        <v>28</v>
      </c>
      <c r="AF115" s="1921">
        <v>10</v>
      </c>
      <c r="AG115" s="1917">
        <v>4</v>
      </c>
      <c r="AH115" s="1922">
        <v>8</v>
      </c>
      <c r="AI115" s="1917">
        <v>1</v>
      </c>
      <c r="AJ115" s="1918">
        <v>0</v>
      </c>
      <c r="AK115" s="1918">
        <v>1</v>
      </c>
      <c r="AL115" s="1918">
        <v>0</v>
      </c>
      <c r="AM115" s="1918">
        <v>0</v>
      </c>
      <c r="AN115" s="1918">
        <v>9</v>
      </c>
      <c r="AO115" s="1918">
        <v>0</v>
      </c>
      <c r="AP115" s="1918">
        <v>1</v>
      </c>
      <c r="AQ115" s="1918">
        <v>0</v>
      </c>
      <c r="AR115" s="1918">
        <v>0</v>
      </c>
      <c r="AS115" s="1919">
        <v>0</v>
      </c>
      <c r="AT115" s="1923" t="str">
        <f t="shared" si="41"/>
        <v>0156</v>
      </c>
      <c r="AU115" s="1898"/>
      <c r="AV115" s="1899">
        <v>2</v>
      </c>
      <c r="AW115" s="1899"/>
      <c r="AX115" s="1899"/>
      <c r="AY115" s="1899"/>
    </row>
    <row r="116" spans="1:51" s="188" customFormat="1" ht="20.45" customHeight="1">
      <c r="A116" s="1906" t="s">
        <v>371</v>
      </c>
      <c r="B116" s="1907"/>
      <c r="C116" s="1941" t="s">
        <v>2369</v>
      </c>
      <c r="D116" s="1909"/>
      <c r="E116" s="1910"/>
      <c r="F116" s="1911"/>
      <c r="G116" s="1907"/>
      <c r="H116" s="1911" t="s">
        <v>2372</v>
      </c>
      <c r="I116" s="1912"/>
      <c r="J116" s="1907"/>
      <c r="K116" s="1913" t="s">
        <v>2085</v>
      </c>
      <c r="L116" s="1909"/>
      <c r="M116" s="1914"/>
      <c r="N116" s="1911" t="s">
        <v>2664</v>
      </c>
      <c r="O116" s="1912"/>
      <c r="P116" s="1907"/>
      <c r="Q116" s="1915" t="s">
        <v>5075</v>
      </c>
      <c r="R116" s="1899"/>
      <c r="S116" s="1916">
        <f t="shared" si="40"/>
        <v>9</v>
      </c>
      <c r="T116" s="1917">
        <v>6</v>
      </c>
      <c r="U116" s="1918">
        <v>0</v>
      </c>
      <c r="V116" s="1919">
        <v>3</v>
      </c>
      <c r="W116" s="1916">
        <f t="shared" si="42"/>
        <v>144</v>
      </c>
      <c r="X116" s="1920">
        <v>72</v>
      </c>
      <c r="Y116" s="1919">
        <v>72</v>
      </c>
      <c r="Z116" s="1917">
        <v>25</v>
      </c>
      <c r="AA116" s="1918">
        <v>26</v>
      </c>
      <c r="AB116" s="1918">
        <v>22</v>
      </c>
      <c r="AC116" s="1918">
        <v>27</v>
      </c>
      <c r="AD116" s="1918">
        <v>25</v>
      </c>
      <c r="AE116" s="1919">
        <v>19</v>
      </c>
      <c r="AF116" s="1921">
        <v>12</v>
      </c>
      <c r="AG116" s="1917">
        <v>4</v>
      </c>
      <c r="AH116" s="1922">
        <v>12</v>
      </c>
      <c r="AI116" s="1917">
        <v>1</v>
      </c>
      <c r="AJ116" s="1918">
        <v>0</v>
      </c>
      <c r="AK116" s="1918">
        <v>1</v>
      </c>
      <c r="AL116" s="1918">
        <v>0</v>
      </c>
      <c r="AM116" s="1918">
        <v>0</v>
      </c>
      <c r="AN116" s="1918">
        <v>10</v>
      </c>
      <c r="AO116" s="1918">
        <v>0</v>
      </c>
      <c r="AP116" s="1918">
        <v>1</v>
      </c>
      <c r="AQ116" s="1918">
        <v>0</v>
      </c>
      <c r="AR116" s="1918">
        <v>1</v>
      </c>
      <c r="AS116" s="1919">
        <v>2</v>
      </c>
      <c r="AT116" s="1923" t="str">
        <f t="shared" si="41"/>
        <v>0157</v>
      </c>
      <c r="AU116" s="1898"/>
      <c r="AV116" s="1899">
        <v>6</v>
      </c>
      <c r="AW116" s="1899"/>
      <c r="AX116" s="1899"/>
      <c r="AY116" s="1899"/>
    </row>
    <row r="117" spans="1:51" s="188" customFormat="1" ht="20.45" customHeight="1">
      <c r="A117" s="1906" t="s">
        <v>1480</v>
      </c>
      <c r="B117" s="1907"/>
      <c r="C117" s="1941" t="s">
        <v>2375</v>
      </c>
      <c r="D117" s="1909"/>
      <c r="E117" s="1910"/>
      <c r="F117" s="1911"/>
      <c r="G117" s="1907"/>
      <c r="H117" s="1911" t="s">
        <v>1031</v>
      </c>
      <c r="I117" s="1912"/>
      <c r="J117" s="1907"/>
      <c r="K117" s="1913" t="s">
        <v>2377</v>
      </c>
      <c r="L117" s="1909"/>
      <c r="M117" s="1914"/>
      <c r="N117" s="1911" t="s">
        <v>4390</v>
      </c>
      <c r="O117" s="1912"/>
      <c r="P117" s="1907"/>
      <c r="Q117" s="1915" t="s">
        <v>5584</v>
      </c>
      <c r="R117" s="1899"/>
      <c r="S117" s="1916">
        <f t="shared" si="40"/>
        <v>12</v>
      </c>
      <c r="T117" s="1917">
        <v>9</v>
      </c>
      <c r="U117" s="1918">
        <v>0</v>
      </c>
      <c r="V117" s="1919">
        <v>3</v>
      </c>
      <c r="W117" s="1916">
        <f t="shared" si="42"/>
        <v>230</v>
      </c>
      <c r="X117" s="1920">
        <v>125</v>
      </c>
      <c r="Y117" s="1919">
        <v>105</v>
      </c>
      <c r="Z117" s="1917">
        <v>38</v>
      </c>
      <c r="AA117" s="1918">
        <v>45</v>
      </c>
      <c r="AB117" s="1918">
        <v>29</v>
      </c>
      <c r="AC117" s="1918">
        <v>40</v>
      </c>
      <c r="AD117" s="1918">
        <v>39</v>
      </c>
      <c r="AE117" s="1919">
        <v>39</v>
      </c>
      <c r="AF117" s="1921">
        <v>16</v>
      </c>
      <c r="AG117" s="1917">
        <v>5</v>
      </c>
      <c r="AH117" s="1922">
        <v>12</v>
      </c>
      <c r="AI117" s="1917">
        <v>1</v>
      </c>
      <c r="AJ117" s="1918">
        <v>0</v>
      </c>
      <c r="AK117" s="1918">
        <v>1</v>
      </c>
      <c r="AL117" s="1918">
        <v>0</v>
      </c>
      <c r="AM117" s="1918">
        <v>0</v>
      </c>
      <c r="AN117" s="1918">
        <v>13</v>
      </c>
      <c r="AO117" s="1918">
        <v>0</v>
      </c>
      <c r="AP117" s="1918">
        <v>1</v>
      </c>
      <c r="AQ117" s="1918">
        <v>0</v>
      </c>
      <c r="AR117" s="1918">
        <v>0</v>
      </c>
      <c r="AS117" s="1919">
        <v>1</v>
      </c>
      <c r="AT117" s="1923" t="str">
        <f t="shared" si="41"/>
        <v>0183</v>
      </c>
      <c r="AU117" s="1898"/>
      <c r="AV117" s="1899">
        <v>2</v>
      </c>
      <c r="AW117" s="1899"/>
      <c r="AX117" s="1899"/>
      <c r="AY117" s="1899"/>
    </row>
    <row r="118" spans="1:51" s="188" customFormat="1" ht="21" customHeight="1">
      <c r="A118" s="1906" t="s">
        <v>2378</v>
      </c>
      <c r="B118" s="1907"/>
      <c r="C118" s="1941" t="s">
        <v>2379</v>
      </c>
      <c r="D118" s="1909"/>
      <c r="E118" s="1910"/>
      <c r="F118" s="1911"/>
      <c r="G118" s="1907"/>
      <c r="H118" s="1911" t="s">
        <v>183</v>
      </c>
      <c r="I118" s="1912"/>
      <c r="J118" s="1907"/>
      <c r="K118" s="1913" t="s">
        <v>2380</v>
      </c>
      <c r="L118" s="1909"/>
      <c r="M118" s="1914"/>
      <c r="N118" s="1911" t="s">
        <v>4134</v>
      </c>
      <c r="O118" s="1912"/>
      <c r="P118" s="1907"/>
      <c r="Q118" s="1915" t="s">
        <v>5076</v>
      </c>
      <c r="R118" s="1899"/>
      <c r="S118" s="1916">
        <f t="shared" si="40"/>
        <v>16</v>
      </c>
      <c r="T118" s="1917">
        <v>12</v>
      </c>
      <c r="U118" s="1918">
        <v>0</v>
      </c>
      <c r="V118" s="1919">
        <v>4</v>
      </c>
      <c r="W118" s="1916">
        <f t="shared" si="42"/>
        <v>327</v>
      </c>
      <c r="X118" s="1920">
        <v>169</v>
      </c>
      <c r="Y118" s="1919">
        <v>158</v>
      </c>
      <c r="Z118" s="1917">
        <v>56</v>
      </c>
      <c r="AA118" s="1918">
        <v>51</v>
      </c>
      <c r="AB118" s="1918">
        <v>55</v>
      </c>
      <c r="AC118" s="1918">
        <v>64</v>
      </c>
      <c r="AD118" s="1918">
        <v>57</v>
      </c>
      <c r="AE118" s="1919">
        <v>44</v>
      </c>
      <c r="AF118" s="1921">
        <v>22</v>
      </c>
      <c r="AG118" s="1917">
        <v>5</v>
      </c>
      <c r="AH118" s="1922">
        <v>18</v>
      </c>
      <c r="AI118" s="1917">
        <v>1</v>
      </c>
      <c r="AJ118" s="1918">
        <v>0</v>
      </c>
      <c r="AK118" s="1918">
        <v>1</v>
      </c>
      <c r="AL118" s="1918">
        <v>0</v>
      </c>
      <c r="AM118" s="1918">
        <v>0</v>
      </c>
      <c r="AN118" s="1918">
        <v>16</v>
      </c>
      <c r="AO118" s="1918">
        <v>0</v>
      </c>
      <c r="AP118" s="1918">
        <v>1</v>
      </c>
      <c r="AQ118" s="1918">
        <v>0</v>
      </c>
      <c r="AR118" s="1918">
        <v>0</v>
      </c>
      <c r="AS118" s="1919">
        <v>4</v>
      </c>
      <c r="AT118" s="1923" t="str">
        <f t="shared" si="41"/>
        <v>0184</v>
      </c>
      <c r="AU118" s="1898"/>
      <c r="AV118" s="1899">
        <v>2</v>
      </c>
      <c r="AW118" s="1899"/>
      <c r="AX118" s="1899"/>
      <c r="AY118" s="1899"/>
    </row>
    <row r="119" spans="1:51" s="188" customFormat="1" ht="20.45" customHeight="1">
      <c r="A119" s="1906" t="s">
        <v>912</v>
      </c>
      <c r="B119" s="1907"/>
      <c r="C119" s="1941" t="s">
        <v>519</v>
      </c>
      <c r="D119" s="1909"/>
      <c r="E119" s="1910"/>
      <c r="F119" s="1911"/>
      <c r="G119" s="1907"/>
      <c r="H119" s="1911" t="s">
        <v>2383</v>
      </c>
      <c r="I119" s="1912"/>
      <c r="J119" s="1907"/>
      <c r="K119" s="1913" t="s">
        <v>2385</v>
      </c>
      <c r="L119" s="1909"/>
      <c r="M119" s="1914"/>
      <c r="N119" s="1911" t="s">
        <v>4630</v>
      </c>
      <c r="O119" s="1912"/>
      <c r="P119" s="1907"/>
      <c r="Q119" s="1915" t="s">
        <v>5077</v>
      </c>
      <c r="R119" s="1899"/>
      <c r="S119" s="1916">
        <f t="shared" si="40"/>
        <v>15</v>
      </c>
      <c r="T119" s="1917">
        <v>8</v>
      </c>
      <c r="U119" s="1918">
        <v>0</v>
      </c>
      <c r="V119" s="1919">
        <v>7</v>
      </c>
      <c r="W119" s="1916">
        <f t="shared" si="42"/>
        <v>259</v>
      </c>
      <c r="X119" s="1920">
        <v>139</v>
      </c>
      <c r="Y119" s="1919">
        <v>120</v>
      </c>
      <c r="Z119" s="1917">
        <v>46</v>
      </c>
      <c r="AA119" s="1918">
        <v>33</v>
      </c>
      <c r="AB119" s="1918">
        <v>43</v>
      </c>
      <c r="AC119" s="1918">
        <v>48</v>
      </c>
      <c r="AD119" s="1918">
        <v>45</v>
      </c>
      <c r="AE119" s="1919">
        <v>44</v>
      </c>
      <c r="AF119" s="1921">
        <v>32</v>
      </c>
      <c r="AG119" s="1917">
        <v>10</v>
      </c>
      <c r="AH119" s="1922">
        <v>12</v>
      </c>
      <c r="AI119" s="1917">
        <v>1</v>
      </c>
      <c r="AJ119" s="1918">
        <v>0</v>
      </c>
      <c r="AK119" s="1918">
        <v>1</v>
      </c>
      <c r="AL119" s="1918">
        <v>0</v>
      </c>
      <c r="AM119" s="1918">
        <v>0</v>
      </c>
      <c r="AN119" s="1918">
        <v>14</v>
      </c>
      <c r="AO119" s="1918">
        <v>0</v>
      </c>
      <c r="AP119" s="1918">
        <v>1</v>
      </c>
      <c r="AQ119" s="1918">
        <v>0</v>
      </c>
      <c r="AR119" s="1918">
        <v>0</v>
      </c>
      <c r="AS119" s="1919">
        <v>5</v>
      </c>
      <c r="AT119" s="1923" t="str">
        <f t="shared" si="41"/>
        <v>0185</v>
      </c>
      <c r="AU119" s="1898"/>
      <c r="AV119" s="1899">
        <v>2</v>
      </c>
      <c r="AW119" s="1899"/>
      <c r="AX119" s="1899"/>
      <c r="AY119" s="1899"/>
    </row>
    <row r="120" spans="1:51" s="188" customFormat="1" ht="20.45" customHeight="1">
      <c r="A120" s="1906" t="s">
        <v>2389</v>
      </c>
      <c r="B120" s="1907"/>
      <c r="C120" s="1941" t="s">
        <v>2392</v>
      </c>
      <c r="D120" s="1909"/>
      <c r="E120" s="1910"/>
      <c r="F120" s="1911"/>
      <c r="G120" s="1907"/>
      <c r="H120" s="1911" t="s">
        <v>2028</v>
      </c>
      <c r="I120" s="1912"/>
      <c r="J120" s="1907"/>
      <c r="K120" s="1913" t="s">
        <v>253</v>
      </c>
      <c r="L120" s="1909"/>
      <c r="M120" s="1914"/>
      <c r="N120" s="1911" t="s">
        <v>3153</v>
      </c>
      <c r="O120" s="1912"/>
      <c r="P120" s="1907"/>
      <c r="Q120" s="1915" t="s">
        <v>5585</v>
      </c>
      <c r="R120" s="1899"/>
      <c r="S120" s="1916">
        <f t="shared" si="40"/>
        <v>14</v>
      </c>
      <c r="T120" s="1917">
        <v>10</v>
      </c>
      <c r="U120" s="1918">
        <v>0</v>
      </c>
      <c r="V120" s="1919">
        <v>4</v>
      </c>
      <c r="W120" s="1916">
        <f t="shared" si="42"/>
        <v>238</v>
      </c>
      <c r="X120" s="1920">
        <v>122</v>
      </c>
      <c r="Y120" s="1919">
        <v>116</v>
      </c>
      <c r="Z120" s="1917">
        <v>44</v>
      </c>
      <c r="AA120" s="1918">
        <v>26</v>
      </c>
      <c r="AB120" s="1918">
        <v>46</v>
      </c>
      <c r="AC120" s="1918">
        <v>42</v>
      </c>
      <c r="AD120" s="1918">
        <v>35</v>
      </c>
      <c r="AE120" s="1919">
        <v>45</v>
      </c>
      <c r="AF120" s="1921">
        <v>19</v>
      </c>
      <c r="AG120" s="1917">
        <v>8</v>
      </c>
      <c r="AH120" s="1922">
        <v>16</v>
      </c>
      <c r="AI120" s="1917">
        <v>1</v>
      </c>
      <c r="AJ120" s="1918">
        <v>0</v>
      </c>
      <c r="AK120" s="1918">
        <v>1</v>
      </c>
      <c r="AL120" s="1918">
        <v>0</v>
      </c>
      <c r="AM120" s="1918">
        <v>0</v>
      </c>
      <c r="AN120" s="1918">
        <v>20</v>
      </c>
      <c r="AO120" s="1918">
        <v>0</v>
      </c>
      <c r="AP120" s="1918">
        <v>1</v>
      </c>
      <c r="AQ120" s="1918">
        <v>0</v>
      </c>
      <c r="AR120" s="1918">
        <v>0</v>
      </c>
      <c r="AS120" s="1919">
        <v>1</v>
      </c>
      <c r="AT120" s="1923" t="str">
        <f t="shared" si="41"/>
        <v>0186</v>
      </c>
      <c r="AU120" s="1898"/>
      <c r="AV120" s="1899">
        <v>2</v>
      </c>
      <c r="AW120" s="1899"/>
      <c r="AX120" s="1899"/>
      <c r="AY120" s="1899"/>
    </row>
    <row r="121" spans="1:51" s="188" customFormat="1" ht="20.45" customHeight="1">
      <c r="A121" s="1906" t="s">
        <v>1182</v>
      </c>
      <c r="B121" s="1907"/>
      <c r="C121" s="1941" t="s">
        <v>3469</v>
      </c>
      <c r="D121" s="1909"/>
      <c r="E121" s="1910"/>
      <c r="F121" s="1911" t="s">
        <v>1584</v>
      </c>
      <c r="G121" s="1907"/>
      <c r="H121" s="1911" t="s">
        <v>2374</v>
      </c>
      <c r="I121" s="1912"/>
      <c r="J121" s="1907"/>
      <c r="K121" s="1913" t="s">
        <v>3460</v>
      </c>
      <c r="L121" s="1909"/>
      <c r="M121" s="1914"/>
      <c r="N121" s="1911" t="s">
        <v>5078</v>
      </c>
      <c r="O121" s="1912"/>
      <c r="P121" s="1907"/>
      <c r="Q121" s="1915" t="s">
        <v>5079</v>
      </c>
      <c r="R121" s="1899"/>
      <c r="S121" s="1916">
        <f t="shared" si="40"/>
        <v>7</v>
      </c>
      <c r="T121" s="1917">
        <v>4</v>
      </c>
      <c r="U121" s="1918">
        <v>1</v>
      </c>
      <c r="V121" s="1919">
        <v>2</v>
      </c>
      <c r="W121" s="1916">
        <f t="shared" si="42"/>
        <v>58</v>
      </c>
      <c r="X121" s="1920">
        <v>34</v>
      </c>
      <c r="Y121" s="1919">
        <v>24</v>
      </c>
      <c r="Z121" s="1917">
        <v>11</v>
      </c>
      <c r="AA121" s="1918">
        <v>4</v>
      </c>
      <c r="AB121" s="1918">
        <v>13</v>
      </c>
      <c r="AC121" s="1918">
        <v>8</v>
      </c>
      <c r="AD121" s="1918">
        <v>10</v>
      </c>
      <c r="AE121" s="1919">
        <v>12</v>
      </c>
      <c r="AF121" s="1921">
        <v>2</v>
      </c>
      <c r="AG121" s="1917">
        <v>5</v>
      </c>
      <c r="AH121" s="1922">
        <v>7</v>
      </c>
      <c r="AI121" s="1917">
        <v>1</v>
      </c>
      <c r="AJ121" s="1918">
        <v>0</v>
      </c>
      <c r="AK121" s="1918">
        <v>1</v>
      </c>
      <c r="AL121" s="1918">
        <v>0</v>
      </c>
      <c r="AM121" s="1918">
        <v>0</v>
      </c>
      <c r="AN121" s="1918">
        <v>7</v>
      </c>
      <c r="AO121" s="1918">
        <v>0</v>
      </c>
      <c r="AP121" s="1918">
        <v>1</v>
      </c>
      <c r="AQ121" s="1918">
        <v>0</v>
      </c>
      <c r="AR121" s="1918">
        <v>0</v>
      </c>
      <c r="AS121" s="1919">
        <v>2</v>
      </c>
      <c r="AT121" s="1923" t="str">
        <f>A121</f>
        <v>0187</v>
      </c>
      <c r="AU121" s="1898"/>
      <c r="AV121" s="1899">
        <v>2</v>
      </c>
      <c r="AW121" s="1899"/>
      <c r="AX121" s="1899"/>
      <c r="AY121" s="1899"/>
    </row>
    <row r="122" spans="1:51" s="188" customFormat="1" ht="20.45" customHeight="1">
      <c r="A122" s="1998" t="s">
        <v>4812</v>
      </c>
      <c r="B122" s="1907"/>
      <c r="C122" s="1941" t="s">
        <v>2287</v>
      </c>
      <c r="D122" s="1909"/>
      <c r="E122" s="1910"/>
      <c r="F122" s="1911"/>
      <c r="G122" s="1907"/>
      <c r="H122" s="1911" t="s">
        <v>2288</v>
      </c>
      <c r="I122" s="1912"/>
      <c r="J122" s="1907"/>
      <c r="K122" s="1913" t="s">
        <v>2142</v>
      </c>
      <c r="L122" s="1909"/>
      <c r="M122" s="1914"/>
      <c r="N122" s="1911" t="s">
        <v>3131</v>
      </c>
      <c r="O122" s="1912"/>
      <c r="P122" s="1907"/>
      <c r="Q122" s="1915" t="s">
        <v>5586</v>
      </c>
      <c r="R122" s="1899"/>
      <c r="S122" s="1916">
        <f t="shared" si="40"/>
        <v>9</v>
      </c>
      <c r="T122" s="1917">
        <v>6</v>
      </c>
      <c r="U122" s="1918">
        <v>0</v>
      </c>
      <c r="V122" s="1919">
        <v>3</v>
      </c>
      <c r="W122" s="1916">
        <f t="shared" si="42"/>
        <v>133</v>
      </c>
      <c r="X122" s="1920">
        <v>69</v>
      </c>
      <c r="Y122" s="1919">
        <v>64</v>
      </c>
      <c r="Z122" s="1917">
        <v>19</v>
      </c>
      <c r="AA122" s="1918">
        <v>19</v>
      </c>
      <c r="AB122" s="1918">
        <v>17</v>
      </c>
      <c r="AC122" s="1918">
        <v>22</v>
      </c>
      <c r="AD122" s="1918">
        <v>34</v>
      </c>
      <c r="AE122" s="1919">
        <v>22</v>
      </c>
      <c r="AF122" s="1921">
        <v>14</v>
      </c>
      <c r="AG122" s="1917">
        <v>6</v>
      </c>
      <c r="AH122" s="1922">
        <v>7</v>
      </c>
      <c r="AI122" s="1917">
        <v>1</v>
      </c>
      <c r="AJ122" s="1918">
        <v>0</v>
      </c>
      <c r="AK122" s="1918">
        <v>1</v>
      </c>
      <c r="AL122" s="1918">
        <v>0</v>
      </c>
      <c r="AM122" s="1918">
        <v>0</v>
      </c>
      <c r="AN122" s="1918">
        <v>9</v>
      </c>
      <c r="AO122" s="1918">
        <v>0</v>
      </c>
      <c r="AP122" s="1918">
        <v>1</v>
      </c>
      <c r="AQ122" s="1918">
        <v>0</v>
      </c>
      <c r="AR122" s="1918">
        <v>0</v>
      </c>
      <c r="AS122" s="1919">
        <v>1</v>
      </c>
      <c r="AT122" s="1923" t="str">
        <f>A122</f>
        <v>0188</v>
      </c>
      <c r="AU122" s="1898"/>
      <c r="AV122" s="1899">
        <v>2</v>
      </c>
      <c r="AW122" s="1899"/>
      <c r="AX122" s="1899"/>
      <c r="AY122" s="1899"/>
    </row>
    <row r="123" spans="1:51" s="188" customFormat="1" ht="20.45" customHeight="1" thickBot="1">
      <c r="A123" s="1961" t="s">
        <v>323</v>
      </c>
      <c r="B123" s="1962"/>
      <c r="C123" s="1963" t="s">
        <v>513</v>
      </c>
      <c r="D123" s="1964"/>
      <c r="E123" s="1965"/>
      <c r="F123" s="1966"/>
      <c r="G123" s="1962"/>
      <c r="H123" s="1966" t="s">
        <v>1105</v>
      </c>
      <c r="I123" s="1967"/>
      <c r="J123" s="1962"/>
      <c r="K123" s="1968" t="s">
        <v>2394</v>
      </c>
      <c r="L123" s="1964"/>
      <c r="M123" s="1969"/>
      <c r="N123" s="1966" t="s">
        <v>2787</v>
      </c>
      <c r="O123" s="1967"/>
      <c r="P123" s="1962"/>
      <c r="Q123" s="1970" t="s">
        <v>5587</v>
      </c>
      <c r="R123" s="1971"/>
      <c r="S123" s="1972">
        <f t="shared" si="40"/>
        <v>24</v>
      </c>
      <c r="T123" s="1973">
        <v>16</v>
      </c>
      <c r="U123" s="1974">
        <v>0</v>
      </c>
      <c r="V123" s="1975">
        <v>8</v>
      </c>
      <c r="W123" s="1972">
        <f t="shared" si="42"/>
        <v>485</v>
      </c>
      <c r="X123" s="1976">
        <v>265</v>
      </c>
      <c r="Y123" s="1975">
        <v>220</v>
      </c>
      <c r="Z123" s="1973">
        <v>72</v>
      </c>
      <c r="AA123" s="1974">
        <v>85</v>
      </c>
      <c r="AB123" s="1974">
        <v>89</v>
      </c>
      <c r="AC123" s="1974">
        <v>68</v>
      </c>
      <c r="AD123" s="1974">
        <v>81</v>
      </c>
      <c r="AE123" s="1975">
        <v>90</v>
      </c>
      <c r="AF123" s="1977">
        <v>42</v>
      </c>
      <c r="AG123" s="1973">
        <v>11</v>
      </c>
      <c r="AH123" s="1978">
        <v>22</v>
      </c>
      <c r="AI123" s="1973">
        <v>1</v>
      </c>
      <c r="AJ123" s="1974">
        <v>0</v>
      </c>
      <c r="AK123" s="1974">
        <v>1</v>
      </c>
      <c r="AL123" s="1974">
        <v>0</v>
      </c>
      <c r="AM123" s="1974">
        <v>0</v>
      </c>
      <c r="AN123" s="1974">
        <v>23</v>
      </c>
      <c r="AO123" s="1974">
        <v>0</v>
      </c>
      <c r="AP123" s="1974">
        <v>1</v>
      </c>
      <c r="AQ123" s="1974">
        <v>0</v>
      </c>
      <c r="AR123" s="1974">
        <v>0</v>
      </c>
      <c r="AS123" s="1975">
        <v>7</v>
      </c>
      <c r="AT123" s="1979" t="str">
        <f>A123</f>
        <v>0845</v>
      </c>
      <c r="AU123" s="1898"/>
      <c r="AV123" s="1899">
        <v>3</v>
      </c>
      <c r="AW123" s="1899"/>
      <c r="AX123" s="1899"/>
      <c r="AY123" s="1899"/>
    </row>
    <row r="124" spans="1:51" s="184" customFormat="1" ht="15.75" customHeight="1">
      <c r="A124" s="1792"/>
      <c r="B124" s="1792"/>
      <c r="C124" s="1793"/>
      <c r="D124" s="1794"/>
      <c r="E124" s="1795"/>
      <c r="F124" s="1795"/>
      <c r="G124" s="1795"/>
      <c r="H124" s="1795"/>
      <c r="I124" s="1795"/>
      <c r="J124" s="1795"/>
      <c r="K124" s="1796"/>
      <c r="L124" s="1794"/>
      <c r="M124" s="1794"/>
      <c r="N124" s="1797"/>
      <c r="O124" s="1797"/>
      <c r="P124" s="1797"/>
      <c r="Q124" s="1797"/>
      <c r="R124" s="1797"/>
      <c r="S124" s="1793"/>
      <c r="T124" s="1793"/>
      <c r="U124" s="1793"/>
      <c r="V124" s="1793"/>
      <c r="W124" s="1793"/>
      <c r="X124" s="1793"/>
      <c r="Y124" s="1793"/>
      <c r="Z124" s="1798"/>
      <c r="AA124" s="1798"/>
      <c r="AB124" s="1798"/>
      <c r="AC124" s="1798"/>
      <c r="AD124" s="1798"/>
      <c r="AE124" s="1798"/>
      <c r="AF124" s="1798"/>
      <c r="AG124" s="1793"/>
      <c r="AH124" s="1793"/>
      <c r="AI124" s="1799"/>
      <c r="AJ124" s="1793"/>
      <c r="AK124" s="1793"/>
      <c r="AL124" s="1793"/>
      <c r="AM124" s="1793"/>
      <c r="AN124" s="1793"/>
      <c r="AO124" s="1793"/>
      <c r="AP124" s="1793"/>
      <c r="AQ124" s="1793"/>
      <c r="AR124" s="1793"/>
      <c r="AS124" s="1800"/>
      <c r="AT124" s="1794"/>
      <c r="AU124" s="1794"/>
      <c r="AV124" s="1794"/>
      <c r="AW124" s="1794"/>
      <c r="AX124" s="1794"/>
      <c r="AY124" s="1794"/>
    </row>
    <row r="125" spans="1:51" s="185" customFormat="1" ht="18" thickBot="1">
      <c r="A125" s="1801"/>
      <c r="B125" s="1802"/>
      <c r="C125" s="1796"/>
      <c r="D125" s="1803"/>
      <c r="E125" s="1804"/>
      <c r="F125" s="1804"/>
      <c r="G125" s="1804"/>
      <c r="H125" s="1804"/>
      <c r="I125" s="1804"/>
      <c r="J125" s="1804"/>
      <c r="K125" s="1805"/>
      <c r="L125" s="1803"/>
      <c r="M125" s="1803"/>
      <c r="N125" s="1806"/>
      <c r="O125" s="1806"/>
      <c r="P125" s="1806"/>
      <c r="Q125" s="1806"/>
      <c r="R125" s="1806"/>
      <c r="S125" s="1807"/>
      <c r="T125" s="1807"/>
      <c r="U125" s="1807"/>
      <c r="V125" s="1807"/>
      <c r="W125" s="1807"/>
      <c r="X125" s="1807"/>
      <c r="Y125" s="1807"/>
      <c r="Z125" s="1807"/>
      <c r="AA125" s="1807"/>
      <c r="AB125" s="1807"/>
      <c r="AC125" s="1807"/>
      <c r="AD125" s="1807"/>
      <c r="AE125" s="1807"/>
      <c r="AF125" s="1807"/>
      <c r="AG125" s="1807"/>
      <c r="AH125" s="1807"/>
      <c r="AI125" s="1807"/>
      <c r="AJ125" s="1807"/>
      <c r="AK125" s="1807"/>
      <c r="AL125" s="1807"/>
      <c r="AM125" s="1807"/>
      <c r="AN125" s="1807"/>
      <c r="AO125" s="1807"/>
      <c r="AP125" s="1807"/>
      <c r="AQ125" s="1807"/>
      <c r="AR125" s="1807"/>
      <c r="AS125" s="1807"/>
      <c r="AT125" s="1808"/>
      <c r="AU125" s="1808"/>
      <c r="AV125" s="1803"/>
      <c r="AW125" s="1803"/>
      <c r="AX125" s="1803"/>
      <c r="AY125" s="1803"/>
    </row>
    <row r="126" spans="1:51" s="186" customFormat="1" ht="4.5" customHeight="1">
      <c r="A126" s="1809"/>
      <c r="B126" s="1810"/>
      <c r="C126" s="1811"/>
      <c r="D126" s="1812"/>
      <c r="E126" s="1813"/>
      <c r="F126" s="1814"/>
      <c r="G126" s="1814"/>
      <c r="H126" s="1815"/>
      <c r="I126" s="1816"/>
      <c r="J126" s="1814"/>
      <c r="K126" s="1811"/>
      <c r="L126" s="1812"/>
      <c r="M126" s="1817"/>
      <c r="N126" s="1818"/>
      <c r="O126" s="1819"/>
      <c r="P126" s="1820"/>
      <c r="Q126" s="1821"/>
      <c r="R126" s="1819"/>
      <c r="S126" s="4533" t="s">
        <v>2911</v>
      </c>
      <c r="T126" s="4534"/>
      <c r="U126" s="4534"/>
      <c r="V126" s="4534"/>
      <c r="W126" s="4536" t="s">
        <v>979</v>
      </c>
      <c r="X126" s="4534"/>
      <c r="Y126" s="4534"/>
      <c r="Z126" s="4534"/>
      <c r="AA126" s="4534"/>
      <c r="AB126" s="4534"/>
      <c r="AC126" s="4534"/>
      <c r="AD126" s="4534"/>
      <c r="AE126" s="4537"/>
      <c r="AF126" s="4540" t="s">
        <v>5997</v>
      </c>
      <c r="AG126" s="4544" t="s">
        <v>2915</v>
      </c>
      <c r="AH126" s="4545"/>
      <c r="AI126" s="4545"/>
      <c r="AJ126" s="4545"/>
      <c r="AK126" s="4545"/>
      <c r="AL126" s="4545"/>
      <c r="AM126" s="4545"/>
      <c r="AN126" s="4545"/>
      <c r="AO126" s="4545"/>
      <c r="AP126" s="4545"/>
      <c r="AQ126" s="4545"/>
      <c r="AR126" s="4545"/>
      <c r="AS126" s="4546"/>
      <c r="AT126" s="1822"/>
      <c r="AU126" s="1823"/>
      <c r="AV126" s="1824"/>
      <c r="AW126" s="1824"/>
      <c r="AX126" s="1824"/>
      <c r="AY126" s="1824"/>
    </row>
    <row r="127" spans="1:51" s="186" customFormat="1" ht="21" customHeight="1">
      <c r="A127" s="4562" t="s">
        <v>1521</v>
      </c>
      <c r="B127" s="1825"/>
      <c r="C127" s="4563" t="s">
        <v>1210</v>
      </c>
      <c r="D127" s="1826"/>
      <c r="E127" s="4564" t="s">
        <v>1309</v>
      </c>
      <c r="F127" s="4564" t="s">
        <v>344</v>
      </c>
      <c r="G127" s="1825"/>
      <c r="H127" s="4565" t="s">
        <v>832</v>
      </c>
      <c r="I127" s="1827"/>
      <c r="J127" s="1828"/>
      <c r="K127" s="4566" t="s">
        <v>1841</v>
      </c>
      <c r="L127" s="1829"/>
      <c r="M127" s="1830"/>
      <c r="N127" s="4569" t="s">
        <v>1673</v>
      </c>
      <c r="O127" s="1829"/>
      <c r="P127" s="1830"/>
      <c r="Q127" s="4570" t="s">
        <v>1574</v>
      </c>
      <c r="R127" s="1829"/>
      <c r="S127" s="4535"/>
      <c r="T127" s="4535"/>
      <c r="U127" s="4535"/>
      <c r="V127" s="4535"/>
      <c r="W127" s="4538"/>
      <c r="X127" s="4535"/>
      <c r="Y127" s="4535"/>
      <c r="Z127" s="4535"/>
      <c r="AA127" s="4535"/>
      <c r="AB127" s="4535"/>
      <c r="AC127" s="4535"/>
      <c r="AD127" s="4535"/>
      <c r="AE127" s="4539"/>
      <c r="AF127" s="4541"/>
      <c r="AG127" s="4547"/>
      <c r="AH127" s="4548"/>
      <c r="AI127" s="4548"/>
      <c r="AJ127" s="4548"/>
      <c r="AK127" s="4548"/>
      <c r="AL127" s="4548"/>
      <c r="AM127" s="4548"/>
      <c r="AN127" s="4548"/>
      <c r="AO127" s="4548"/>
      <c r="AP127" s="4548"/>
      <c r="AQ127" s="4548"/>
      <c r="AR127" s="4548"/>
      <c r="AS127" s="4549"/>
      <c r="AT127" s="4516" t="s">
        <v>1521</v>
      </c>
      <c r="AU127" s="1831"/>
      <c r="AV127" s="1824"/>
      <c r="AW127" s="1824"/>
      <c r="AX127" s="1824"/>
      <c r="AY127" s="1824"/>
    </row>
    <row r="128" spans="1:51" s="186" customFormat="1" ht="4.5" customHeight="1">
      <c r="A128" s="4562"/>
      <c r="B128" s="1825"/>
      <c r="C128" s="4563"/>
      <c r="D128" s="1826"/>
      <c r="E128" s="4564"/>
      <c r="F128" s="4564"/>
      <c r="G128" s="1825"/>
      <c r="H128" s="4565"/>
      <c r="I128" s="1832"/>
      <c r="J128" s="1833"/>
      <c r="K128" s="4566"/>
      <c r="L128" s="1829"/>
      <c r="M128" s="1830"/>
      <c r="N128" s="4569"/>
      <c r="O128" s="1829"/>
      <c r="P128" s="1830"/>
      <c r="Q128" s="4570"/>
      <c r="R128" s="1829"/>
      <c r="S128" s="1834"/>
      <c r="T128" s="1835"/>
      <c r="U128" s="1836"/>
      <c r="V128" s="1837"/>
      <c r="W128" s="4517" t="s">
        <v>1630</v>
      </c>
      <c r="X128" s="4518"/>
      <c r="Y128" s="4519"/>
      <c r="Z128" s="1838"/>
      <c r="AA128" s="1839"/>
      <c r="AB128" s="1839"/>
      <c r="AC128" s="1839"/>
      <c r="AD128" s="1839"/>
      <c r="AE128" s="1840"/>
      <c r="AF128" s="4542"/>
      <c r="AG128" s="4517" t="s">
        <v>1630</v>
      </c>
      <c r="AH128" s="4519"/>
      <c r="AI128" s="1838"/>
      <c r="AJ128" s="1839"/>
      <c r="AK128" s="1839"/>
      <c r="AL128" s="1839"/>
      <c r="AM128" s="1839"/>
      <c r="AN128" s="1839"/>
      <c r="AO128" s="1839"/>
      <c r="AP128" s="1839"/>
      <c r="AQ128" s="1839"/>
      <c r="AR128" s="1839"/>
      <c r="AS128" s="1840"/>
      <c r="AT128" s="4516"/>
      <c r="AU128" s="1831"/>
      <c r="AV128" s="1824"/>
      <c r="AW128" s="1824"/>
      <c r="AX128" s="1824"/>
      <c r="AY128" s="1824"/>
    </row>
    <row r="129" spans="1:51" s="186" customFormat="1" ht="39.75" customHeight="1">
      <c r="A129" s="4562"/>
      <c r="B129" s="1825"/>
      <c r="C129" s="4563"/>
      <c r="D129" s="1826"/>
      <c r="E129" s="4564"/>
      <c r="F129" s="4564"/>
      <c r="G129" s="1825"/>
      <c r="H129" s="4565"/>
      <c r="I129" s="1832"/>
      <c r="J129" s="1833"/>
      <c r="K129" s="4567"/>
      <c r="L129" s="1829"/>
      <c r="M129" s="1830"/>
      <c r="N129" s="4569"/>
      <c r="O129" s="1829"/>
      <c r="P129" s="1830"/>
      <c r="Q129" s="4570"/>
      <c r="R129" s="1829"/>
      <c r="S129" s="4523" t="s">
        <v>1239</v>
      </c>
      <c r="T129" s="4525" t="s">
        <v>2621</v>
      </c>
      <c r="U129" s="4527" t="s">
        <v>3079</v>
      </c>
      <c r="V129" s="4529" t="s">
        <v>2677</v>
      </c>
      <c r="W129" s="4520"/>
      <c r="X129" s="4521"/>
      <c r="Y129" s="4522"/>
      <c r="Z129" s="4531" t="s">
        <v>1844</v>
      </c>
      <c r="AA129" s="4571" t="s">
        <v>1847</v>
      </c>
      <c r="AB129" s="4571" t="s">
        <v>1852</v>
      </c>
      <c r="AC129" s="4571" t="s">
        <v>1602</v>
      </c>
      <c r="AD129" s="4571" t="s">
        <v>1854</v>
      </c>
      <c r="AE129" s="4573" t="s">
        <v>1859</v>
      </c>
      <c r="AF129" s="4542"/>
      <c r="AG129" s="4520"/>
      <c r="AH129" s="4522"/>
      <c r="AI129" s="4525" t="s">
        <v>475</v>
      </c>
      <c r="AJ129" s="4527" t="s">
        <v>1202</v>
      </c>
      <c r="AK129" s="4527" t="s">
        <v>221</v>
      </c>
      <c r="AL129" s="4527" t="s">
        <v>882</v>
      </c>
      <c r="AM129" s="4527" t="s">
        <v>1198</v>
      </c>
      <c r="AN129" s="4527" t="s">
        <v>2939</v>
      </c>
      <c r="AO129" s="4527" t="s">
        <v>2640</v>
      </c>
      <c r="AP129" s="4528" t="s">
        <v>1197</v>
      </c>
      <c r="AQ129" s="4528" t="s">
        <v>2940</v>
      </c>
      <c r="AR129" s="4528" t="s">
        <v>1732</v>
      </c>
      <c r="AS129" s="4529" t="s">
        <v>2941</v>
      </c>
      <c r="AT129" s="4516"/>
      <c r="AU129" s="1831"/>
      <c r="AV129" s="1824"/>
      <c r="AW129" s="1824"/>
      <c r="AX129" s="1824"/>
      <c r="AY129" s="1824"/>
    </row>
    <row r="130" spans="1:51" s="186" customFormat="1" ht="39.75" customHeight="1">
      <c r="A130" s="4562"/>
      <c r="B130" s="1825"/>
      <c r="C130" s="4563"/>
      <c r="D130" s="1826"/>
      <c r="E130" s="4564"/>
      <c r="F130" s="4564"/>
      <c r="G130" s="1825"/>
      <c r="H130" s="4565"/>
      <c r="I130" s="1832"/>
      <c r="J130" s="1833"/>
      <c r="K130" s="4568"/>
      <c r="L130" s="1829"/>
      <c r="M130" s="1830"/>
      <c r="N130" s="4569"/>
      <c r="O130" s="1829"/>
      <c r="P130" s="1830"/>
      <c r="Q130" s="4570"/>
      <c r="R130" s="1829"/>
      <c r="S130" s="4524"/>
      <c r="T130" s="4526"/>
      <c r="U130" s="4528"/>
      <c r="V130" s="4530"/>
      <c r="W130" s="4551" t="s">
        <v>1239</v>
      </c>
      <c r="X130" s="4553" t="s">
        <v>2918</v>
      </c>
      <c r="Y130" s="4555" t="s">
        <v>2920</v>
      </c>
      <c r="Z130" s="4532"/>
      <c r="AA130" s="4572"/>
      <c r="AB130" s="4572"/>
      <c r="AC130" s="4572"/>
      <c r="AD130" s="4572"/>
      <c r="AE130" s="4574"/>
      <c r="AF130" s="4542"/>
      <c r="AG130" s="4557" t="s">
        <v>2918</v>
      </c>
      <c r="AH130" s="4560" t="s">
        <v>2920</v>
      </c>
      <c r="AI130" s="4575"/>
      <c r="AJ130" s="4559"/>
      <c r="AK130" s="4559"/>
      <c r="AL130" s="4559"/>
      <c r="AM130" s="4559"/>
      <c r="AN130" s="4559"/>
      <c r="AO130" s="4559"/>
      <c r="AP130" s="4528"/>
      <c r="AQ130" s="4528"/>
      <c r="AR130" s="4528"/>
      <c r="AS130" s="4550"/>
      <c r="AT130" s="4516"/>
      <c r="AU130" s="1831"/>
      <c r="AV130" s="1824"/>
      <c r="AW130" s="1824"/>
      <c r="AX130" s="1824"/>
      <c r="AY130" s="1824"/>
    </row>
    <row r="131" spans="1:51" s="186" customFormat="1" ht="4.5" customHeight="1">
      <c r="A131" s="1841"/>
      <c r="B131" s="1842"/>
      <c r="C131" s="1843"/>
      <c r="D131" s="1844"/>
      <c r="E131" s="1845"/>
      <c r="F131" s="1846"/>
      <c r="G131" s="1842"/>
      <c r="H131" s="1846"/>
      <c r="I131" s="1847"/>
      <c r="J131" s="1842"/>
      <c r="K131" s="1843"/>
      <c r="L131" s="1844"/>
      <c r="M131" s="1848"/>
      <c r="N131" s="1849"/>
      <c r="O131" s="1844"/>
      <c r="P131" s="1848"/>
      <c r="Q131" s="1850"/>
      <c r="R131" s="1844"/>
      <c r="S131" s="1851"/>
      <c r="T131" s="1852"/>
      <c r="U131" s="1853"/>
      <c r="V131" s="1854"/>
      <c r="W131" s="4552"/>
      <c r="X131" s="4554"/>
      <c r="Y131" s="4556"/>
      <c r="Z131" s="1852"/>
      <c r="AA131" s="1853"/>
      <c r="AB131" s="1853"/>
      <c r="AC131" s="1853"/>
      <c r="AD131" s="1853"/>
      <c r="AE131" s="1855"/>
      <c r="AF131" s="4543"/>
      <c r="AG131" s="4558"/>
      <c r="AH131" s="4561"/>
      <c r="AI131" s="1852"/>
      <c r="AJ131" s="1853"/>
      <c r="AK131" s="1853"/>
      <c r="AL131" s="1853"/>
      <c r="AM131" s="1853"/>
      <c r="AN131" s="1853"/>
      <c r="AO131" s="1853"/>
      <c r="AP131" s="1853"/>
      <c r="AQ131" s="1853"/>
      <c r="AR131" s="1853"/>
      <c r="AS131" s="1855"/>
      <c r="AT131" s="1856"/>
      <c r="AU131" s="1857"/>
      <c r="AV131" s="1824"/>
      <c r="AW131" s="1824"/>
      <c r="AX131" s="1824"/>
      <c r="AY131" s="1824"/>
    </row>
    <row r="132" spans="1:51" s="188" customFormat="1" ht="20.45" customHeight="1">
      <c r="A132" s="1906" t="s">
        <v>2395</v>
      </c>
      <c r="B132" s="1907"/>
      <c r="C132" s="1941" t="s">
        <v>1545</v>
      </c>
      <c r="D132" s="1909"/>
      <c r="E132" s="1910" t="s">
        <v>2396</v>
      </c>
      <c r="F132" s="1911">
        <v>1</v>
      </c>
      <c r="G132" s="1907"/>
      <c r="H132" s="1911" t="s">
        <v>2398</v>
      </c>
      <c r="I132" s="1912"/>
      <c r="J132" s="1907"/>
      <c r="K132" s="1913" t="s">
        <v>2400</v>
      </c>
      <c r="L132" s="1909"/>
      <c r="M132" s="1914"/>
      <c r="N132" s="1911" t="s">
        <v>5080</v>
      </c>
      <c r="O132" s="1912"/>
      <c r="P132" s="1907"/>
      <c r="Q132" s="1915" t="s">
        <v>5588</v>
      </c>
      <c r="R132" s="1899"/>
      <c r="S132" s="1916">
        <f t="shared" ref="S132:S133" si="43">SUM(T132:V132)</f>
        <v>3</v>
      </c>
      <c r="T132" s="1917">
        <v>0</v>
      </c>
      <c r="U132" s="1918">
        <v>3</v>
      </c>
      <c r="V132" s="1919">
        <v>0</v>
      </c>
      <c r="W132" s="1916">
        <f t="shared" ref="W132:W133" si="44">SUM(X132:Y132)</f>
        <v>15</v>
      </c>
      <c r="X132" s="1920">
        <v>6</v>
      </c>
      <c r="Y132" s="1919">
        <v>9</v>
      </c>
      <c r="Z132" s="1917">
        <v>1</v>
      </c>
      <c r="AA132" s="1918">
        <v>1</v>
      </c>
      <c r="AB132" s="1918">
        <v>4</v>
      </c>
      <c r="AC132" s="1918">
        <v>3</v>
      </c>
      <c r="AD132" s="1918">
        <v>2</v>
      </c>
      <c r="AE132" s="1919">
        <v>4</v>
      </c>
      <c r="AF132" s="1921">
        <v>0</v>
      </c>
      <c r="AG132" s="1917">
        <v>2</v>
      </c>
      <c r="AH132" s="1922">
        <v>4</v>
      </c>
      <c r="AI132" s="1917">
        <v>1</v>
      </c>
      <c r="AJ132" s="1918">
        <v>0</v>
      </c>
      <c r="AK132" s="1918">
        <v>1</v>
      </c>
      <c r="AL132" s="1918">
        <v>0</v>
      </c>
      <c r="AM132" s="1918">
        <v>0</v>
      </c>
      <c r="AN132" s="1918">
        <v>2</v>
      </c>
      <c r="AO132" s="1918">
        <v>0</v>
      </c>
      <c r="AP132" s="1918">
        <v>0</v>
      </c>
      <c r="AQ132" s="1918">
        <v>1</v>
      </c>
      <c r="AR132" s="1918">
        <v>0</v>
      </c>
      <c r="AS132" s="1919">
        <v>1</v>
      </c>
      <c r="AT132" s="1923" t="str">
        <f t="shared" ref="AT132:AT133" si="45">A132</f>
        <v>0850</v>
      </c>
      <c r="AU132" s="1898"/>
      <c r="AV132" s="1899">
        <v>2</v>
      </c>
      <c r="AW132" s="1899"/>
      <c r="AX132" s="1899"/>
      <c r="AY132" s="1899"/>
    </row>
    <row r="133" spans="1:51" s="188" customFormat="1" ht="20.45" customHeight="1">
      <c r="A133" s="1942" t="s">
        <v>126</v>
      </c>
      <c r="B133" s="1943"/>
      <c r="C133" s="1843" t="s">
        <v>2401</v>
      </c>
      <c r="D133" s="1944"/>
      <c r="E133" s="1945"/>
      <c r="F133" s="1946"/>
      <c r="G133" s="1943"/>
      <c r="H133" s="1946" t="s">
        <v>1714</v>
      </c>
      <c r="I133" s="1947"/>
      <c r="J133" s="1943"/>
      <c r="K133" s="1948" t="s">
        <v>2402</v>
      </c>
      <c r="L133" s="1944"/>
      <c r="M133" s="1949"/>
      <c r="N133" s="1946" t="s">
        <v>130</v>
      </c>
      <c r="O133" s="1947"/>
      <c r="P133" s="1943"/>
      <c r="Q133" s="1950" t="s">
        <v>5320</v>
      </c>
      <c r="R133" s="1951"/>
      <c r="S133" s="1952">
        <f t="shared" si="43"/>
        <v>7</v>
      </c>
      <c r="T133" s="1953">
        <v>6</v>
      </c>
      <c r="U133" s="1954">
        <v>0</v>
      </c>
      <c r="V133" s="1955">
        <v>1</v>
      </c>
      <c r="W133" s="1952">
        <f t="shared" si="44"/>
        <v>84</v>
      </c>
      <c r="X133" s="1956">
        <v>36</v>
      </c>
      <c r="Y133" s="1955">
        <v>48</v>
      </c>
      <c r="Z133" s="1953">
        <v>9</v>
      </c>
      <c r="AA133" s="1954">
        <v>10</v>
      </c>
      <c r="AB133" s="1954">
        <v>17</v>
      </c>
      <c r="AC133" s="1954">
        <v>16</v>
      </c>
      <c r="AD133" s="1954">
        <v>23</v>
      </c>
      <c r="AE133" s="1955">
        <v>9</v>
      </c>
      <c r="AF133" s="1957">
        <v>5</v>
      </c>
      <c r="AG133" s="1953">
        <v>5</v>
      </c>
      <c r="AH133" s="1958">
        <v>6</v>
      </c>
      <c r="AI133" s="1953">
        <v>1</v>
      </c>
      <c r="AJ133" s="1954">
        <v>0</v>
      </c>
      <c r="AK133" s="1954">
        <v>1</v>
      </c>
      <c r="AL133" s="1954">
        <v>0</v>
      </c>
      <c r="AM133" s="1954">
        <v>0</v>
      </c>
      <c r="AN133" s="1954">
        <v>6</v>
      </c>
      <c r="AO133" s="1954">
        <v>0</v>
      </c>
      <c r="AP133" s="1954">
        <v>0</v>
      </c>
      <c r="AQ133" s="1954">
        <v>1</v>
      </c>
      <c r="AR133" s="1954">
        <v>0</v>
      </c>
      <c r="AS133" s="1955">
        <v>2</v>
      </c>
      <c r="AT133" s="1923" t="str">
        <f t="shared" si="45"/>
        <v>0861</v>
      </c>
      <c r="AU133" s="1898"/>
      <c r="AV133" s="1899">
        <v>2</v>
      </c>
      <c r="AW133" s="1899"/>
      <c r="AX133" s="1899"/>
      <c r="AY133" s="1899"/>
    </row>
    <row r="134" spans="1:51" s="187" customFormat="1" ht="20.45" customHeight="1">
      <c r="A134" s="1858" t="s">
        <v>733</v>
      </c>
      <c r="B134" s="1859"/>
      <c r="C134" s="1860" t="s">
        <v>5303</v>
      </c>
      <c r="D134" s="1861"/>
      <c r="E134" s="1862"/>
      <c r="F134" s="1863"/>
      <c r="G134" s="1859"/>
      <c r="H134" s="1863"/>
      <c r="I134" s="1864"/>
      <c r="J134" s="1859"/>
      <c r="K134" s="1865"/>
      <c r="L134" s="1861"/>
      <c r="M134" s="1866"/>
      <c r="N134" s="1863"/>
      <c r="O134" s="1864"/>
      <c r="P134" s="1859"/>
      <c r="Q134" s="1867"/>
      <c r="R134" s="1868"/>
      <c r="S134" s="1900">
        <f>SUM(S135:S175)</f>
        <v>482</v>
      </c>
      <c r="T134" s="1901">
        <f>SUM(T135:T175)</f>
        <v>376</v>
      </c>
      <c r="U134" s="1902">
        <f>SUM(U135:U175)</f>
        <v>16</v>
      </c>
      <c r="V134" s="1903">
        <f>SUM(V135:V175)</f>
        <v>90</v>
      </c>
      <c r="W134" s="1900">
        <f>X134+Y134</f>
        <v>10083</v>
      </c>
      <c r="X134" s="1904">
        <f t="shared" ref="X134:AS134" si="46">SUM(X135:X175)</f>
        <v>5195</v>
      </c>
      <c r="Y134" s="1903">
        <f t="shared" si="46"/>
        <v>4888</v>
      </c>
      <c r="Z134" s="1901">
        <f t="shared" si="46"/>
        <v>1538</v>
      </c>
      <c r="AA134" s="1902">
        <f t="shared" si="46"/>
        <v>1691</v>
      </c>
      <c r="AB134" s="1902">
        <f t="shared" si="46"/>
        <v>1653</v>
      </c>
      <c r="AC134" s="1902">
        <f t="shared" si="46"/>
        <v>1765</v>
      </c>
      <c r="AD134" s="1902">
        <f t="shared" si="46"/>
        <v>1728</v>
      </c>
      <c r="AE134" s="1903">
        <f t="shared" si="46"/>
        <v>1708</v>
      </c>
      <c r="AF134" s="1874">
        <f t="shared" si="46"/>
        <v>416</v>
      </c>
      <c r="AG134" s="1901">
        <f t="shared" si="46"/>
        <v>221</v>
      </c>
      <c r="AH134" s="1905">
        <f t="shared" si="46"/>
        <v>503</v>
      </c>
      <c r="AI134" s="1901">
        <f t="shared" si="46"/>
        <v>41</v>
      </c>
      <c r="AJ134" s="1902">
        <f t="shared" si="46"/>
        <v>0</v>
      </c>
      <c r="AK134" s="1902">
        <f t="shared" si="46"/>
        <v>42</v>
      </c>
      <c r="AL134" s="1902">
        <f t="shared" si="46"/>
        <v>0</v>
      </c>
      <c r="AM134" s="1902">
        <f t="shared" si="46"/>
        <v>0</v>
      </c>
      <c r="AN134" s="1902">
        <f t="shared" si="46"/>
        <v>523</v>
      </c>
      <c r="AO134" s="1902">
        <f t="shared" si="46"/>
        <v>0</v>
      </c>
      <c r="AP134" s="1902">
        <f t="shared" si="46"/>
        <v>38</v>
      </c>
      <c r="AQ134" s="1902">
        <f t="shared" si="46"/>
        <v>4</v>
      </c>
      <c r="AR134" s="1902">
        <f t="shared" si="46"/>
        <v>5</v>
      </c>
      <c r="AS134" s="1903">
        <f t="shared" si="46"/>
        <v>71</v>
      </c>
      <c r="AT134" s="1939" t="s">
        <v>733</v>
      </c>
      <c r="AU134" s="1877"/>
      <c r="AV134" s="1878"/>
      <c r="AW134" s="1878"/>
      <c r="AX134" s="1878"/>
      <c r="AY134" s="1878"/>
    </row>
    <row r="135" spans="1:51" s="188" customFormat="1" ht="20.45" customHeight="1">
      <c r="A135" s="1906" t="s">
        <v>2404</v>
      </c>
      <c r="B135" s="1907"/>
      <c r="C135" s="1941" t="s">
        <v>1010</v>
      </c>
      <c r="D135" s="1909"/>
      <c r="E135" s="1910"/>
      <c r="F135" s="1911"/>
      <c r="G135" s="1907"/>
      <c r="H135" s="1911" t="s">
        <v>4415</v>
      </c>
      <c r="I135" s="1912"/>
      <c r="J135" s="1907"/>
      <c r="K135" s="1913" t="s">
        <v>4669</v>
      </c>
      <c r="L135" s="1909"/>
      <c r="M135" s="1914"/>
      <c r="N135" s="1911" t="s">
        <v>2315</v>
      </c>
      <c r="O135" s="1912"/>
      <c r="P135" s="1907"/>
      <c r="Q135" s="1915" t="s">
        <v>5589</v>
      </c>
      <c r="R135" s="1899"/>
      <c r="S135" s="1916">
        <f t="shared" ref="S135:S175" si="47">SUM(T135:V135)</f>
        <v>12</v>
      </c>
      <c r="T135" s="1917">
        <v>10</v>
      </c>
      <c r="U135" s="1918">
        <v>0</v>
      </c>
      <c r="V135" s="1919">
        <v>2</v>
      </c>
      <c r="W135" s="1916">
        <f t="shared" ref="W135:W175" si="48">SUM(X135:Y135)</f>
        <v>257</v>
      </c>
      <c r="X135" s="1920">
        <v>136</v>
      </c>
      <c r="Y135" s="1919">
        <v>121</v>
      </c>
      <c r="Z135" s="1917">
        <v>30</v>
      </c>
      <c r="AA135" s="1918">
        <v>50</v>
      </c>
      <c r="AB135" s="1918">
        <v>41</v>
      </c>
      <c r="AC135" s="1918">
        <v>44</v>
      </c>
      <c r="AD135" s="1918">
        <v>55</v>
      </c>
      <c r="AE135" s="1919">
        <v>37</v>
      </c>
      <c r="AF135" s="1921">
        <v>12</v>
      </c>
      <c r="AG135" s="1917">
        <v>5</v>
      </c>
      <c r="AH135" s="1922">
        <v>12</v>
      </c>
      <c r="AI135" s="1917">
        <v>1</v>
      </c>
      <c r="AJ135" s="1918">
        <v>0</v>
      </c>
      <c r="AK135" s="1918">
        <v>1</v>
      </c>
      <c r="AL135" s="1918">
        <v>0</v>
      </c>
      <c r="AM135" s="1918">
        <v>0</v>
      </c>
      <c r="AN135" s="1918">
        <v>13</v>
      </c>
      <c r="AO135" s="1918">
        <v>0</v>
      </c>
      <c r="AP135" s="1918">
        <v>1</v>
      </c>
      <c r="AQ135" s="1918">
        <v>0</v>
      </c>
      <c r="AR135" s="1918">
        <v>0</v>
      </c>
      <c r="AS135" s="1919">
        <v>1</v>
      </c>
      <c r="AT135" s="1923" t="str">
        <f t="shared" ref="AT135:AT175" si="49">A135</f>
        <v>0240</v>
      </c>
      <c r="AU135" s="1898"/>
      <c r="AV135" s="1899">
        <v>8</v>
      </c>
      <c r="AW135" s="1899"/>
      <c r="AX135" s="1899"/>
      <c r="AY135" s="1899"/>
    </row>
    <row r="136" spans="1:51" s="188" customFormat="1" ht="20.45" customHeight="1">
      <c r="A136" s="1906" t="s">
        <v>2405</v>
      </c>
      <c r="B136" s="1907"/>
      <c r="C136" s="1941" t="s">
        <v>1501</v>
      </c>
      <c r="D136" s="1909"/>
      <c r="E136" s="1910"/>
      <c r="F136" s="1911"/>
      <c r="G136" s="1907"/>
      <c r="H136" s="1911" t="s">
        <v>220</v>
      </c>
      <c r="I136" s="1912"/>
      <c r="J136" s="1907"/>
      <c r="K136" s="1913" t="s">
        <v>629</v>
      </c>
      <c r="L136" s="1909"/>
      <c r="M136" s="1914"/>
      <c r="N136" s="1911" t="s">
        <v>4395</v>
      </c>
      <c r="O136" s="1912"/>
      <c r="P136" s="1907"/>
      <c r="Q136" s="1915" t="s">
        <v>5590</v>
      </c>
      <c r="R136" s="1899"/>
      <c r="S136" s="1916">
        <f t="shared" si="47"/>
        <v>23</v>
      </c>
      <c r="T136" s="1917">
        <v>20</v>
      </c>
      <c r="U136" s="1918">
        <v>0</v>
      </c>
      <c r="V136" s="1919">
        <v>3</v>
      </c>
      <c r="W136" s="1916">
        <f t="shared" si="48"/>
        <v>530</v>
      </c>
      <c r="X136" s="1920">
        <v>253</v>
      </c>
      <c r="Y136" s="1919">
        <v>277</v>
      </c>
      <c r="Z136" s="1917">
        <v>81</v>
      </c>
      <c r="AA136" s="1918">
        <v>104</v>
      </c>
      <c r="AB136" s="1918">
        <v>83</v>
      </c>
      <c r="AC136" s="1918">
        <v>106</v>
      </c>
      <c r="AD136" s="1918">
        <v>74</v>
      </c>
      <c r="AE136" s="1919">
        <v>82</v>
      </c>
      <c r="AF136" s="1921">
        <v>17</v>
      </c>
      <c r="AG136" s="1917">
        <v>10</v>
      </c>
      <c r="AH136" s="1922">
        <v>22</v>
      </c>
      <c r="AI136" s="1917">
        <v>1</v>
      </c>
      <c r="AJ136" s="1918">
        <v>0</v>
      </c>
      <c r="AK136" s="1918">
        <v>1</v>
      </c>
      <c r="AL136" s="1918">
        <v>0</v>
      </c>
      <c r="AM136" s="1918">
        <v>0</v>
      </c>
      <c r="AN136" s="1918">
        <v>23</v>
      </c>
      <c r="AO136" s="1918">
        <v>0</v>
      </c>
      <c r="AP136" s="1918">
        <v>1</v>
      </c>
      <c r="AQ136" s="1918">
        <v>0</v>
      </c>
      <c r="AR136" s="1918">
        <v>0</v>
      </c>
      <c r="AS136" s="1919">
        <v>6</v>
      </c>
      <c r="AT136" s="1923" t="str">
        <f t="shared" si="49"/>
        <v>0241</v>
      </c>
      <c r="AU136" s="1898"/>
      <c r="AV136" s="1899">
        <v>3</v>
      </c>
      <c r="AW136" s="1899"/>
      <c r="AX136" s="1899"/>
      <c r="AY136" s="1899"/>
    </row>
    <row r="137" spans="1:51" s="188" customFormat="1" ht="20.45" customHeight="1">
      <c r="A137" s="1906" t="s">
        <v>2409</v>
      </c>
      <c r="B137" s="1907"/>
      <c r="C137" s="1941" t="s">
        <v>2411</v>
      </c>
      <c r="D137" s="1909"/>
      <c r="E137" s="1910"/>
      <c r="F137" s="1911"/>
      <c r="G137" s="1907"/>
      <c r="H137" s="1911" t="s">
        <v>2413</v>
      </c>
      <c r="I137" s="1912"/>
      <c r="J137" s="1907"/>
      <c r="K137" s="1913" t="s">
        <v>2414</v>
      </c>
      <c r="L137" s="1909"/>
      <c r="M137" s="1914"/>
      <c r="N137" s="1911" t="s">
        <v>4396</v>
      </c>
      <c r="O137" s="1912"/>
      <c r="P137" s="1907"/>
      <c r="Q137" s="1915" t="s">
        <v>5591</v>
      </c>
      <c r="R137" s="1899"/>
      <c r="S137" s="1916">
        <f t="shared" si="47"/>
        <v>16</v>
      </c>
      <c r="T137" s="1999">
        <v>14</v>
      </c>
      <c r="U137" s="1918">
        <v>0</v>
      </c>
      <c r="V137" s="1919">
        <v>2</v>
      </c>
      <c r="W137" s="1916">
        <f t="shared" si="48"/>
        <v>377</v>
      </c>
      <c r="X137" s="1920">
        <v>201</v>
      </c>
      <c r="Y137" s="1919">
        <v>176</v>
      </c>
      <c r="Z137" s="1917">
        <v>54</v>
      </c>
      <c r="AA137" s="1918">
        <v>51</v>
      </c>
      <c r="AB137" s="1918">
        <v>68</v>
      </c>
      <c r="AC137" s="1918">
        <v>72</v>
      </c>
      <c r="AD137" s="1918">
        <v>62</v>
      </c>
      <c r="AE137" s="1919">
        <v>70</v>
      </c>
      <c r="AF137" s="1921">
        <v>15</v>
      </c>
      <c r="AG137" s="1917">
        <v>7</v>
      </c>
      <c r="AH137" s="1922">
        <v>18</v>
      </c>
      <c r="AI137" s="1917">
        <v>1</v>
      </c>
      <c r="AJ137" s="1918">
        <v>0</v>
      </c>
      <c r="AK137" s="1918">
        <v>1</v>
      </c>
      <c r="AL137" s="1918">
        <v>0</v>
      </c>
      <c r="AM137" s="1918">
        <v>0</v>
      </c>
      <c r="AN137" s="1918">
        <v>18</v>
      </c>
      <c r="AO137" s="1918">
        <v>0</v>
      </c>
      <c r="AP137" s="1918">
        <v>1</v>
      </c>
      <c r="AQ137" s="1918">
        <v>0</v>
      </c>
      <c r="AR137" s="1918">
        <v>0</v>
      </c>
      <c r="AS137" s="1919">
        <v>4</v>
      </c>
      <c r="AT137" s="1923" t="str">
        <f t="shared" si="49"/>
        <v>0242</v>
      </c>
      <c r="AU137" s="1898"/>
      <c r="AV137" s="1899">
        <v>1</v>
      </c>
      <c r="AW137" s="1899"/>
      <c r="AX137" s="1899"/>
      <c r="AY137" s="1899"/>
    </row>
    <row r="138" spans="1:51" s="188" customFormat="1" ht="20.45" customHeight="1">
      <c r="A138" s="1906" t="s">
        <v>2416</v>
      </c>
      <c r="B138" s="1907"/>
      <c r="C138" s="1941" t="s">
        <v>2417</v>
      </c>
      <c r="D138" s="1909"/>
      <c r="E138" s="1910"/>
      <c r="F138" s="1911"/>
      <c r="G138" s="1907"/>
      <c r="H138" s="1911" t="s">
        <v>2790</v>
      </c>
      <c r="I138" s="1912"/>
      <c r="J138" s="1907"/>
      <c r="K138" s="1913" t="s">
        <v>2418</v>
      </c>
      <c r="L138" s="1909"/>
      <c r="M138" s="1914"/>
      <c r="N138" s="1911" t="s">
        <v>3156</v>
      </c>
      <c r="O138" s="1912"/>
      <c r="P138" s="1907"/>
      <c r="Q138" s="1915" t="s">
        <v>5081</v>
      </c>
      <c r="R138" s="1899"/>
      <c r="S138" s="1916">
        <f t="shared" si="47"/>
        <v>15</v>
      </c>
      <c r="T138" s="1999">
        <v>11</v>
      </c>
      <c r="U138" s="1918">
        <v>0</v>
      </c>
      <c r="V138" s="1919">
        <v>4</v>
      </c>
      <c r="W138" s="1916">
        <f t="shared" si="48"/>
        <v>332</v>
      </c>
      <c r="X138" s="1920">
        <v>171</v>
      </c>
      <c r="Y138" s="1919">
        <v>161</v>
      </c>
      <c r="Z138" s="1917">
        <v>67</v>
      </c>
      <c r="AA138" s="1918">
        <v>53</v>
      </c>
      <c r="AB138" s="1918">
        <v>65</v>
      </c>
      <c r="AC138" s="1918">
        <v>47</v>
      </c>
      <c r="AD138" s="1918">
        <v>39</v>
      </c>
      <c r="AE138" s="1919">
        <v>61</v>
      </c>
      <c r="AF138" s="1921">
        <v>23</v>
      </c>
      <c r="AG138" s="1917">
        <v>7</v>
      </c>
      <c r="AH138" s="1922">
        <v>14</v>
      </c>
      <c r="AI138" s="1917">
        <v>1</v>
      </c>
      <c r="AJ138" s="1918">
        <v>0</v>
      </c>
      <c r="AK138" s="1918">
        <v>1</v>
      </c>
      <c r="AL138" s="1918">
        <v>0</v>
      </c>
      <c r="AM138" s="1918">
        <v>0</v>
      </c>
      <c r="AN138" s="1918">
        <v>16</v>
      </c>
      <c r="AO138" s="1918">
        <v>0</v>
      </c>
      <c r="AP138" s="1918">
        <v>1</v>
      </c>
      <c r="AQ138" s="1918">
        <v>0</v>
      </c>
      <c r="AR138" s="1918">
        <v>0</v>
      </c>
      <c r="AS138" s="1919">
        <v>2</v>
      </c>
      <c r="AT138" s="1923" t="str">
        <f t="shared" si="49"/>
        <v>0243</v>
      </c>
      <c r="AU138" s="1898"/>
      <c r="AV138" s="1899">
        <v>2</v>
      </c>
      <c r="AW138" s="1899"/>
      <c r="AX138" s="1899"/>
      <c r="AY138" s="1899"/>
    </row>
    <row r="139" spans="1:51" s="188" customFormat="1" ht="20.45" customHeight="1">
      <c r="A139" s="1906" t="s">
        <v>940</v>
      </c>
      <c r="B139" s="1907"/>
      <c r="C139" s="1941" t="s">
        <v>2423</v>
      </c>
      <c r="D139" s="1909"/>
      <c r="E139" s="1910"/>
      <c r="F139" s="1911"/>
      <c r="G139" s="1907"/>
      <c r="H139" s="1911" t="s">
        <v>2758</v>
      </c>
      <c r="I139" s="1912"/>
      <c r="J139" s="1907"/>
      <c r="K139" s="1913" t="s">
        <v>3236</v>
      </c>
      <c r="L139" s="1909"/>
      <c r="M139" s="1914"/>
      <c r="N139" s="1911" t="s">
        <v>3160</v>
      </c>
      <c r="O139" s="1912"/>
      <c r="P139" s="1907"/>
      <c r="Q139" s="1915" t="s">
        <v>5082</v>
      </c>
      <c r="R139" s="1899"/>
      <c r="S139" s="1916">
        <f t="shared" si="47"/>
        <v>22</v>
      </c>
      <c r="T139" s="1999">
        <v>18</v>
      </c>
      <c r="U139" s="1918">
        <v>0</v>
      </c>
      <c r="V139" s="1919">
        <v>4</v>
      </c>
      <c r="W139" s="1916">
        <f t="shared" si="48"/>
        <v>540</v>
      </c>
      <c r="X139" s="1920">
        <v>305</v>
      </c>
      <c r="Y139" s="1919">
        <v>235</v>
      </c>
      <c r="Z139" s="1917">
        <v>83</v>
      </c>
      <c r="AA139" s="1918">
        <v>99</v>
      </c>
      <c r="AB139" s="1918">
        <v>95</v>
      </c>
      <c r="AC139" s="1918">
        <v>89</v>
      </c>
      <c r="AD139" s="1918">
        <v>87</v>
      </c>
      <c r="AE139" s="1919">
        <v>87</v>
      </c>
      <c r="AF139" s="1921">
        <v>19</v>
      </c>
      <c r="AG139" s="1917">
        <v>8</v>
      </c>
      <c r="AH139" s="1922">
        <v>21</v>
      </c>
      <c r="AI139" s="1917">
        <v>1</v>
      </c>
      <c r="AJ139" s="1918">
        <v>0</v>
      </c>
      <c r="AK139" s="1918">
        <v>1</v>
      </c>
      <c r="AL139" s="1918">
        <v>0</v>
      </c>
      <c r="AM139" s="1918">
        <v>0</v>
      </c>
      <c r="AN139" s="1918">
        <v>23</v>
      </c>
      <c r="AO139" s="1918">
        <v>0</v>
      </c>
      <c r="AP139" s="1918">
        <v>1</v>
      </c>
      <c r="AQ139" s="1918">
        <v>1</v>
      </c>
      <c r="AR139" s="1918">
        <v>0</v>
      </c>
      <c r="AS139" s="1919">
        <v>2</v>
      </c>
      <c r="AT139" s="1923" t="str">
        <f t="shared" si="49"/>
        <v>0244</v>
      </c>
      <c r="AU139" s="1898"/>
      <c r="AV139" s="1899">
        <v>3</v>
      </c>
      <c r="AW139" s="1899"/>
      <c r="AX139" s="1899"/>
      <c r="AY139" s="1899"/>
    </row>
    <row r="140" spans="1:51" s="188" customFormat="1" ht="20.45" customHeight="1">
      <c r="A140" s="1906" t="s">
        <v>1954</v>
      </c>
      <c r="B140" s="1907"/>
      <c r="C140" s="1941" t="s">
        <v>381</v>
      </c>
      <c r="D140" s="1909"/>
      <c r="E140" s="1910"/>
      <c r="F140" s="1911"/>
      <c r="G140" s="1907"/>
      <c r="H140" s="1911" t="s">
        <v>2796</v>
      </c>
      <c r="I140" s="1912"/>
      <c r="J140" s="1907"/>
      <c r="K140" s="1913" t="s">
        <v>2425</v>
      </c>
      <c r="L140" s="1909"/>
      <c r="M140" s="1914"/>
      <c r="N140" s="1911" t="s">
        <v>2472</v>
      </c>
      <c r="O140" s="1912"/>
      <c r="P140" s="1907"/>
      <c r="Q140" s="1915" t="s">
        <v>5592</v>
      </c>
      <c r="R140" s="1899"/>
      <c r="S140" s="1916">
        <f t="shared" si="47"/>
        <v>15</v>
      </c>
      <c r="T140" s="1999">
        <v>12</v>
      </c>
      <c r="U140" s="1918">
        <v>0</v>
      </c>
      <c r="V140" s="1919">
        <v>3</v>
      </c>
      <c r="W140" s="1916">
        <f t="shared" si="48"/>
        <v>281</v>
      </c>
      <c r="X140" s="1920">
        <v>140</v>
      </c>
      <c r="Y140" s="1919">
        <v>141</v>
      </c>
      <c r="Z140" s="1917">
        <v>42</v>
      </c>
      <c r="AA140" s="1918">
        <v>52</v>
      </c>
      <c r="AB140" s="1918">
        <v>41</v>
      </c>
      <c r="AC140" s="1918">
        <v>54</v>
      </c>
      <c r="AD140" s="1918">
        <v>43</v>
      </c>
      <c r="AE140" s="1919">
        <v>49</v>
      </c>
      <c r="AF140" s="1921">
        <v>16</v>
      </c>
      <c r="AG140" s="1917">
        <v>7</v>
      </c>
      <c r="AH140" s="1922">
        <v>16</v>
      </c>
      <c r="AI140" s="1917">
        <v>1</v>
      </c>
      <c r="AJ140" s="1918">
        <v>0</v>
      </c>
      <c r="AK140" s="1918">
        <v>2</v>
      </c>
      <c r="AL140" s="1918">
        <v>0</v>
      </c>
      <c r="AM140" s="1918">
        <v>0</v>
      </c>
      <c r="AN140" s="1918">
        <v>16</v>
      </c>
      <c r="AO140" s="1918">
        <v>0</v>
      </c>
      <c r="AP140" s="1918">
        <v>1</v>
      </c>
      <c r="AQ140" s="1918">
        <v>0</v>
      </c>
      <c r="AR140" s="1918">
        <v>1</v>
      </c>
      <c r="AS140" s="1919">
        <v>2</v>
      </c>
      <c r="AT140" s="1923" t="str">
        <f t="shared" si="49"/>
        <v>0245</v>
      </c>
      <c r="AU140" s="1898"/>
      <c r="AV140" s="1899">
        <v>4</v>
      </c>
      <c r="AW140" s="1899"/>
      <c r="AX140" s="1899"/>
      <c r="AY140" s="1899"/>
    </row>
    <row r="141" spans="1:51" s="188" customFormat="1" ht="20.45" customHeight="1">
      <c r="A141" s="1906" t="s">
        <v>990</v>
      </c>
      <c r="B141" s="1907"/>
      <c r="C141" s="1941" t="s">
        <v>2426</v>
      </c>
      <c r="D141" s="1909"/>
      <c r="E141" s="1910"/>
      <c r="F141" s="1911"/>
      <c r="G141" s="1907"/>
      <c r="H141" s="1911" t="s">
        <v>2429</v>
      </c>
      <c r="I141" s="1912"/>
      <c r="J141" s="1907"/>
      <c r="K141" s="1913" t="s">
        <v>1721</v>
      </c>
      <c r="L141" s="1909"/>
      <c r="M141" s="1914"/>
      <c r="N141" s="1911" t="s">
        <v>3047</v>
      </c>
      <c r="O141" s="1912"/>
      <c r="P141" s="1907"/>
      <c r="Q141" s="2000" t="s">
        <v>5593</v>
      </c>
      <c r="R141" s="1899"/>
      <c r="S141" s="1916">
        <f t="shared" si="47"/>
        <v>8</v>
      </c>
      <c r="T141" s="1999">
        <v>7</v>
      </c>
      <c r="U141" s="1918">
        <v>0</v>
      </c>
      <c r="V141" s="1919">
        <v>1</v>
      </c>
      <c r="W141" s="1916">
        <f t="shared" si="48"/>
        <v>190</v>
      </c>
      <c r="X141" s="1920">
        <v>108</v>
      </c>
      <c r="Y141" s="1919">
        <v>82</v>
      </c>
      <c r="Z141" s="1917">
        <v>31</v>
      </c>
      <c r="AA141" s="1918">
        <v>26</v>
      </c>
      <c r="AB141" s="1918">
        <v>28</v>
      </c>
      <c r="AC141" s="1918">
        <v>39</v>
      </c>
      <c r="AD141" s="1918">
        <v>36</v>
      </c>
      <c r="AE141" s="1919">
        <v>30</v>
      </c>
      <c r="AF141" s="1921">
        <v>8</v>
      </c>
      <c r="AG141" s="1917">
        <v>4</v>
      </c>
      <c r="AH141" s="1922">
        <v>9</v>
      </c>
      <c r="AI141" s="1917">
        <v>1</v>
      </c>
      <c r="AJ141" s="1918">
        <v>0</v>
      </c>
      <c r="AK141" s="1918">
        <v>1</v>
      </c>
      <c r="AL141" s="1918">
        <v>0</v>
      </c>
      <c r="AM141" s="1918">
        <v>0</v>
      </c>
      <c r="AN141" s="1918">
        <v>9</v>
      </c>
      <c r="AO141" s="1918">
        <v>0</v>
      </c>
      <c r="AP141" s="1918">
        <v>1</v>
      </c>
      <c r="AQ141" s="1918">
        <v>0</v>
      </c>
      <c r="AR141" s="1918">
        <v>0</v>
      </c>
      <c r="AS141" s="1919">
        <v>1</v>
      </c>
      <c r="AT141" s="1923" t="str">
        <f t="shared" si="49"/>
        <v>0246</v>
      </c>
      <c r="AU141" s="1898"/>
      <c r="AV141" s="1899">
        <v>1</v>
      </c>
      <c r="AW141" s="1899"/>
      <c r="AX141" s="1899"/>
      <c r="AY141" s="1899"/>
    </row>
    <row r="142" spans="1:51" s="188" customFormat="1" ht="20.45" customHeight="1">
      <c r="A142" s="1906" t="s">
        <v>2212</v>
      </c>
      <c r="B142" s="1907"/>
      <c r="C142" s="1941" t="s">
        <v>2431</v>
      </c>
      <c r="D142" s="1909"/>
      <c r="E142" s="1910"/>
      <c r="F142" s="1911"/>
      <c r="G142" s="1907"/>
      <c r="H142" s="1911" t="s">
        <v>1559</v>
      </c>
      <c r="I142" s="1912"/>
      <c r="J142" s="1907"/>
      <c r="K142" s="1913" t="s">
        <v>2433</v>
      </c>
      <c r="L142" s="1909"/>
      <c r="M142" s="1914"/>
      <c r="N142" s="1911" t="s">
        <v>2179</v>
      </c>
      <c r="O142" s="1912"/>
      <c r="P142" s="1907"/>
      <c r="Q142" s="1915" t="s">
        <v>5594</v>
      </c>
      <c r="R142" s="1899"/>
      <c r="S142" s="1916">
        <f t="shared" si="47"/>
        <v>9</v>
      </c>
      <c r="T142" s="1999">
        <v>6</v>
      </c>
      <c r="U142" s="1918">
        <v>0</v>
      </c>
      <c r="V142" s="1919">
        <v>3</v>
      </c>
      <c r="W142" s="1916">
        <f t="shared" si="48"/>
        <v>162</v>
      </c>
      <c r="X142" s="1920">
        <v>90</v>
      </c>
      <c r="Y142" s="1919">
        <v>72</v>
      </c>
      <c r="Z142" s="1917">
        <v>21</v>
      </c>
      <c r="AA142" s="1918">
        <v>24</v>
      </c>
      <c r="AB142" s="1918">
        <v>29</v>
      </c>
      <c r="AC142" s="1918">
        <v>29</v>
      </c>
      <c r="AD142" s="1918">
        <v>24</v>
      </c>
      <c r="AE142" s="1919">
        <v>35</v>
      </c>
      <c r="AF142" s="1921">
        <v>12</v>
      </c>
      <c r="AG142" s="1917">
        <v>7</v>
      </c>
      <c r="AH142" s="1922">
        <v>14</v>
      </c>
      <c r="AI142" s="1917">
        <v>1</v>
      </c>
      <c r="AJ142" s="1918">
        <v>0</v>
      </c>
      <c r="AK142" s="1918">
        <v>1</v>
      </c>
      <c r="AL142" s="1918">
        <v>0</v>
      </c>
      <c r="AM142" s="1918">
        <v>0</v>
      </c>
      <c r="AN142" s="1918">
        <v>15</v>
      </c>
      <c r="AO142" s="1918">
        <v>0</v>
      </c>
      <c r="AP142" s="1918">
        <v>1</v>
      </c>
      <c r="AQ142" s="1918">
        <v>0</v>
      </c>
      <c r="AR142" s="1918">
        <v>0</v>
      </c>
      <c r="AS142" s="1919">
        <v>3</v>
      </c>
      <c r="AT142" s="1923" t="str">
        <f t="shared" si="49"/>
        <v>0247</v>
      </c>
      <c r="AU142" s="1898"/>
      <c r="AV142" s="1899">
        <v>1</v>
      </c>
      <c r="AW142" s="1899"/>
      <c r="AX142" s="1899"/>
      <c r="AY142" s="1899"/>
    </row>
    <row r="143" spans="1:51" s="188" customFormat="1" ht="20.45" customHeight="1">
      <c r="A143" s="1906" t="s">
        <v>1119</v>
      </c>
      <c r="B143" s="1907"/>
      <c r="C143" s="1941" t="s">
        <v>2434</v>
      </c>
      <c r="D143" s="1909"/>
      <c r="E143" s="1910"/>
      <c r="F143" s="1911"/>
      <c r="G143" s="1907"/>
      <c r="H143" s="1911" t="s">
        <v>1559</v>
      </c>
      <c r="I143" s="1912"/>
      <c r="J143" s="1907"/>
      <c r="K143" s="1913" t="s">
        <v>36</v>
      </c>
      <c r="L143" s="1909"/>
      <c r="M143" s="1914"/>
      <c r="N143" s="1911" t="s">
        <v>48</v>
      </c>
      <c r="O143" s="1912"/>
      <c r="P143" s="1907"/>
      <c r="Q143" s="1915" t="s">
        <v>4416</v>
      </c>
      <c r="R143" s="1899"/>
      <c r="S143" s="1916">
        <f t="shared" si="47"/>
        <v>21</v>
      </c>
      <c r="T143" s="1999">
        <v>18</v>
      </c>
      <c r="U143" s="1918">
        <v>0</v>
      </c>
      <c r="V143" s="1919">
        <v>3</v>
      </c>
      <c r="W143" s="1916">
        <f t="shared" si="48"/>
        <v>536</v>
      </c>
      <c r="X143" s="1920">
        <v>275</v>
      </c>
      <c r="Y143" s="1919">
        <v>261</v>
      </c>
      <c r="Z143" s="1917">
        <v>72</v>
      </c>
      <c r="AA143" s="1918">
        <v>94</v>
      </c>
      <c r="AB143" s="1918">
        <v>94</v>
      </c>
      <c r="AC143" s="1918">
        <v>92</v>
      </c>
      <c r="AD143" s="1918">
        <v>94</v>
      </c>
      <c r="AE143" s="1919">
        <v>90</v>
      </c>
      <c r="AF143" s="1921">
        <v>15</v>
      </c>
      <c r="AG143" s="1917">
        <v>10</v>
      </c>
      <c r="AH143" s="1922">
        <v>19</v>
      </c>
      <c r="AI143" s="1917">
        <v>1</v>
      </c>
      <c r="AJ143" s="1918">
        <v>0</v>
      </c>
      <c r="AK143" s="1918">
        <v>1</v>
      </c>
      <c r="AL143" s="1918">
        <v>0</v>
      </c>
      <c r="AM143" s="1918">
        <v>0</v>
      </c>
      <c r="AN143" s="1918">
        <v>22</v>
      </c>
      <c r="AO143" s="1918">
        <v>0</v>
      </c>
      <c r="AP143" s="1918">
        <v>1</v>
      </c>
      <c r="AQ143" s="1918">
        <v>1</v>
      </c>
      <c r="AR143" s="1918">
        <v>0</v>
      </c>
      <c r="AS143" s="1919">
        <v>3</v>
      </c>
      <c r="AT143" s="1923" t="str">
        <f t="shared" si="49"/>
        <v>0248</v>
      </c>
      <c r="AU143" s="1898"/>
      <c r="AV143" s="1899">
        <v>3</v>
      </c>
      <c r="AW143" s="1899"/>
      <c r="AX143" s="1899"/>
      <c r="AY143" s="1899"/>
    </row>
    <row r="144" spans="1:51" s="188" customFormat="1" ht="20.45" customHeight="1">
      <c r="A144" s="1906" t="s">
        <v>2436</v>
      </c>
      <c r="B144" s="1907"/>
      <c r="C144" s="1941" t="s">
        <v>2174</v>
      </c>
      <c r="D144" s="1909"/>
      <c r="E144" s="1910"/>
      <c r="F144" s="1911"/>
      <c r="G144" s="1907"/>
      <c r="H144" s="1911" t="s">
        <v>2440</v>
      </c>
      <c r="I144" s="1912"/>
      <c r="J144" s="1907"/>
      <c r="K144" s="1913" t="s">
        <v>2020</v>
      </c>
      <c r="L144" s="1909"/>
      <c r="M144" s="1914"/>
      <c r="N144" s="1911" t="s">
        <v>1263</v>
      </c>
      <c r="O144" s="1912"/>
      <c r="P144" s="1907"/>
      <c r="Q144" s="1915" t="s">
        <v>5083</v>
      </c>
      <c r="R144" s="1899"/>
      <c r="S144" s="1916">
        <f t="shared" si="47"/>
        <v>9</v>
      </c>
      <c r="T144" s="1999">
        <v>6</v>
      </c>
      <c r="U144" s="1918">
        <v>0</v>
      </c>
      <c r="V144" s="1919">
        <v>3</v>
      </c>
      <c r="W144" s="1916">
        <f t="shared" si="48"/>
        <v>138</v>
      </c>
      <c r="X144" s="1920">
        <v>61</v>
      </c>
      <c r="Y144" s="1919">
        <v>77</v>
      </c>
      <c r="Z144" s="1917">
        <v>26</v>
      </c>
      <c r="AA144" s="1918">
        <v>23</v>
      </c>
      <c r="AB144" s="1918">
        <v>25</v>
      </c>
      <c r="AC144" s="1918">
        <v>20</v>
      </c>
      <c r="AD144" s="1918">
        <v>21</v>
      </c>
      <c r="AE144" s="1919">
        <v>23</v>
      </c>
      <c r="AF144" s="1921">
        <v>11</v>
      </c>
      <c r="AG144" s="1917">
        <v>4</v>
      </c>
      <c r="AH144" s="1922">
        <v>11</v>
      </c>
      <c r="AI144" s="1917">
        <v>1</v>
      </c>
      <c r="AJ144" s="1918">
        <v>0</v>
      </c>
      <c r="AK144" s="1918">
        <v>1</v>
      </c>
      <c r="AL144" s="1918">
        <v>0</v>
      </c>
      <c r="AM144" s="1918">
        <v>0</v>
      </c>
      <c r="AN144" s="1918">
        <v>9</v>
      </c>
      <c r="AO144" s="1918">
        <v>0</v>
      </c>
      <c r="AP144" s="1918">
        <v>1</v>
      </c>
      <c r="AQ144" s="1918">
        <v>0</v>
      </c>
      <c r="AR144" s="1918">
        <v>0</v>
      </c>
      <c r="AS144" s="1919">
        <v>3</v>
      </c>
      <c r="AT144" s="1923" t="str">
        <f t="shared" si="49"/>
        <v>0249</v>
      </c>
      <c r="AU144" s="1898"/>
      <c r="AV144" s="1899">
        <v>2</v>
      </c>
      <c r="AW144" s="1899"/>
      <c r="AX144" s="1899"/>
      <c r="AY144" s="1899"/>
    </row>
    <row r="145" spans="1:51" s="188" customFormat="1" ht="20.45" customHeight="1">
      <c r="A145" s="1906" t="s">
        <v>2046</v>
      </c>
      <c r="B145" s="1907"/>
      <c r="C145" s="1941" t="s">
        <v>1556</v>
      </c>
      <c r="D145" s="1909"/>
      <c r="E145" s="1910"/>
      <c r="F145" s="1911"/>
      <c r="G145" s="1907"/>
      <c r="H145" s="1911" t="s">
        <v>2193</v>
      </c>
      <c r="I145" s="1912"/>
      <c r="J145" s="1907"/>
      <c r="K145" s="1913" t="s">
        <v>2023</v>
      </c>
      <c r="L145" s="1909"/>
      <c r="M145" s="1914"/>
      <c r="N145" s="1911" t="s">
        <v>1607</v>
      </c>
      <c r="O145" s="1912"/>
      <c r="P145" s="1907"/>
      <c r="Q145" s="1915" t="s">
        <v>5595</v>
      </c>
      <c r="R145" s="1899"/>
      <c r="S145" s="1916">
        <f t="shared" si="47"/>
        <v>9</v>
      </c>
      <c r="T145" s="1999">
        <v>6</v>
      </c>
      <c r="U145" s="1918">
        <v>0</v>
      </c>
      <c r="V145" s="1919">
        <v>3</v>
      </c>
      <c r="W145" s="1916">
        <f t="shared" si="48"/>
        <v>179</v>
      </c>
      <c r="X145" s="1920">
        <v>99</v>
      </c>
      <c r="Y145" s="1919">
        <v>80</v>
      </c>
      <c r="Z145" s="1917">
        <v>29</v>
      </c>
      <c r="AA145" s="1918">
        <v>34</v>
      </c>
      <c r="AB145" s="1918">
        <v>23</v>
      </c>
      <c r="AC145" s="1918">
        <v>32</v>
      </c>
      <c r="AD145" s="1918">
        <v>32</v>
      </c>
      <c r="AE145" s="1919">
        <v>29</v>
      </c>
      <c r="AF145" s="1921">
        <v>15</v>
      </c>
      <c r="AG145" s="1917">
        <v>4</v>
      </c>
      <c r="AH145" s="1922">
        <v>9</v>
      </c>
      <c r="AI145" s="1917">
        <v>1</v>
      </c>
      <c r="AJ145" s="1918">
        <v>0</v>
      </c>
      <c r="AK145" s="1918">
        <v>1</v>
      </c>
      <c r="AL145" s="1918">
        <v>0</v>
      </c>
      <c r="AM145" s="1918">
        <v>0</v>
      </c>
      <c r="AN145" s="1918">
        <v>8</v>
      </c>
      <c r="AO145" s="1918">
        <v>0</v>
      </c>
      <c r="AP145" s="1918">
        <v>1</v>
      </c>
      <c r="AQ145" s="1918">
        <v>0</v>
      </c>
      <c r="AR145" s="1918">
        <v>0</v>
      </c>
      <c r="AS145" s="1919">
        <v>2</v>
      </c>
      <c r="AT145" s="1923" t="str">
        <f t="shared" si="49"/>
        <v>0250</v>
      </c>
      <c r="AU145" s="1898"/>
      <c r="AV145" s="1899">
        <v>2</v>
      </c>
      <c r="AW145" s="1899"/>
      <c r="AX145" s="1899"/>
      <c r="AY145" s="1899"/>
    </row>
    <row r="146" spans="1:51" s="188" customFormat="1" ht="20.45" customHeight="1">
      <c r="A146" s="1906" t="s">
        <v>1699</v>
      </c>
      <c r="B146" s="1907"/>
      <c r="C146" s="1941" t="s">
        <v>1183</v>
      </c>
      <c r="D146" s="1909"/>
      <c r="E146" s="1910"/>
      <c r="F146" s="1911"/>
      <c r="G146" s="1907"/>
      <c r="H146" s="1911" t="s">
        <v>1931</v>
      </c>
      <c r="I146" s="1912"/>
      <c r="J146" s="1907"/>
      <c r="K146" s="1913" t="s">
        <v>2116</v>
      </c>
      <c r="L146" s="1909"/>
      <c r="M146" s="1914"/>
      <c r="N146" s="1911" t="s">
        <v>3161</v>
      </c>
      <c r="O146" s="1912"/>
      <c r="P146" s="1907"/>
      <c r="Q146" s="1915" t="s">
        <v>1331</v>
      </c>
      <c r="R146" s="1899"/>
      <c r="S146" s="1916">
        <f t="shared" si="47"/>
        <v>13</v>
      </c>
      <c r="T146" s="1999">
        <v>11</v>
      </c>
      <c r="U146" s="1918">
        <v>0</v>
      </c>
      <c r="V146" s="1919">
        <v>2</v>
      </c>
      <c r="W146" s="1916">
        <f t="shared" si="48"/>
        <v>252</v>
      </c>
      <c r="X146" s="1920">
        <v>120</v>
      </c>
      <c r="Y146" s="1919">
        <v>132</v>
      </c>
      <c r="Z146" s="1917">
        <v>38</v>
      </c>
      <c r="AA146" s="1918">
        <v>40</v>
      </c>
      <c r="AB146" s="1918">
        <v>41</v>
      </c>
      <c r="AC146" s="1918">
        <v>44</v>
      </c>
      <c r="AD146" s="1918">
        <v>53</v>
      </c>
      <c r="AE146" s="1919">
        <v>36</v>
      </c>
      <c r="AF146" s="1921">
        <v>9</v>
      </c>
      <c r="AG146" s="1917">
        <v>5</v>
      </c>
      <c r="AH146" s="1922">
        <v>13</v>
      </c>
      <c r="AI146" s="1917">
        <v>1</v>
      </c>
      <c r="AJ146" s="1918">
        <v>0</v>
      </c>
      <c r="AK146" s="1918">
        <v>1</v>
      </c>
      <c r="AL146" s="1918">
        <v>0</v>
      </c>
      <c r="AM146" s="1918">
        <v>0</v>
      </c>
      <c r="AN146" s="1918">
        <v>13</v>
      </c>
      <c r="AO146" s="1918">
        <v>0</v>
      </c>
      <c r="AP146" s="1918">
        <v>1</v>
      </c>
      <c r="AQ146" s="1918">
        <v>0</v>
      </c>
      <c r="AR146" s="1918">
        <v>0</v>
      </c>
      <c r="AS146" s="1919">
        <v>2</v>
      </c>
      <c r="AT146" s="1923" t="str">
        <f t="shared" si="49"/>
        <v>0252</v>
      </c>
      <c r="AU146" s="1898"/>
      <c r="AV146" s="1899">
        <v>1</v>
      </c>
      <c r="AW146" s="1899"/>
      <c r="AX146" s="1899"/>
      <c r="AY146" s="1899"/>
    </row>
    <row r="147" spans="1:51" s="188" customFormat="1" ht="20.45" customHeight="1">
      <c r="A147" s="1906" t="s">
        <v>2199</v>
      </c>
      <c r="B147" s="1907"/>
      <c r="C147" s="1941" t="s">
        <v>1845</v>
      </c>
      <c r="D147" s="1909"/>
      <c r="E147" s="1910"/>
      <c r="F147" s="1911"/>
      <c r="G147" s="1907"/>
      <c r="H147" s="1911" t="s">
        <v>1931</v>
      </c>
      <c r="I147" s="1912"/>
      <c r="J147" s="1907"/>
      <c r="K147" s="1913" t="s">
        <v>1797</v>
      </c>
      <c r="L147" s="1909"/>
      <c r="M147" s="1914"/>
      <c r="N147" s="1911" t="s">
        <v>810</v>
      </c>
      <c r="O147" s="1912"/>
      <c r="P147" s="1907"/>
      <c r="Q147" s="1915" t="s">
        <v>5596</v>
      </c>
      <c r="R147" s="1899"/>
      <c r="S147" s="1916">
        <f t="shared" si="47"/>
        <v>3</v>
      </c>
      <c r="T147" s="1999">
        <v>0</v>
      </c>
      <c r="U147" s="1918">
        <v>3</v>
      </c>
      <c r="V147" s="1919">
        <v>0</v>
      </c>
      <c r="W147" s="1916">
        <f t="shared" si="48"/>
        <v>22</v>
      </c>
      <c r="X147" s="1920">
        <v>14</v>
      </c>
      <c r="Y147" s="1919">
        <v>8</v>
      </c>
      <c r="Z147" s="1917">
        <v>4</v>
      </c>
      <c r="AA147" s="1918">
        <v>3</v>
      </c>
      <c r="AB147" s="1918">
        <v>1</v>
      </c>
      <c r="AC147" s="1918">
        <v>3</v>
      </c>
      <c r="AD147" s="1918">
        <v>5</v>
      </c>
      <c r="AE147" s="1919">
        <v>6</v>
      </c>
      <c r="AF147" s="1921">
        <v>0</v>
      </c>
      <c r="AG147" s="1917">
        <v>3</v>
      </c>
      <c r="AH147" s="1922">
        <v>2</v>
      </c>
      <c r="AI147" s="1917">
        <v>1</v>
      </c>
      <c r="AJ147" s="1918">
        <v>0</v>
      </c>
      <c r="AK147" s="1918">
        <v>1</v>
      </c>
      <c r="AL147" s="1918">
        <v>0</v>
      </c>
      <c r="AM147" s="1918">
        <v>0</v>
      </c>
      <c r="AN147" s="1918">
        <v>2</v>
      </c>
      <c r="AO147" s="1918">
        <v>0</v>
      </c>
      <c r="AP147" s="1918">
        <v>0</v>
      </c>
      <c r="AQ147" s="1918">
        <v>0</v>
      </c>
      <c r="AR147" s="1918">
        <v>0</v>
      </c>
      <c r="AS147" s="1919">
        <v>1</v>
      </c>
      <c r="AT147" s="1923" t="str">
        <f t="shared" si="49"/>
        <v>0253</v>
      </c>
      <c r="AU147" s="1898"/>
      <c r="AV147" s="1899">
        <v>0</v>
      </c>
      <c r="AW147" s="1899"/>
      <c r="AX147" s="1899"/>
      <c r="AY147" s="1899"/>
    </row>
    <row r="148" spans="1:51" s="188" customFormat="1" ht="20.45" customHeight="1">
      <c r="A148" s="1906" t="s">
        <v>2441</v>
      </c>
      <c r="B148" s="1907"/>
      <c r="C148" s="1941" t="s">
        <v>2210</v>
      </c>
      <c r="D148" s="1909"/>
      <c r="E148" s="1910"/>
      <c r="F148" s="1911"/>
      <c r="G148" s="1907"/>
      <c r="H148" s="1911" t="s">
        <v>1931</v>
      </c>
      <c r="I148" s="1912"/>
      <c r="J148" s="1907"/>
      <c r="K148" s="1913" t="s">
        <v>2445</v>
      </c>
      <c r="L148" s="1909"/>
      <c r="M148" s="1914"/>
      <c r="N148" s="1911" t="s">
        <v>2139</v>
      </c>
      <c r="O148" s="1912"/>
      <c r="P148" s="1907"/>
      <c r="Q148" s="1915" t="s">
        <v>5084</v>
      </c>
      <c r="R148" s="1899"/>
      <c r="S148" s="1916">
        <f t="shared" si="47"/>
        <v>4</v>
      </c>
      <c r="T148" s="1999">
        <v>2</v>
      </c>
      <c r="U148" s="1918">
        <v>2</v>
      </c>
      <c r="V148" s="1919">
        <v>0</v>
      </c>
      <c r="W148" s="1916">
        <f t="shared" si="48"/>
        <v>31</v>
      </c>
      <c r="X148" s="1920">
        <v>17</v>
      </c>
      <c r="Y148" s="1919">
        <v>14</v>
      </c>
      <c r="Z148" s="1917">
        <v>6</v>
      </c>
      <c r="AA148" s="1918">
        <v>4</v>
      </c>
      <c r="AB148" s="1918">
        <v>4</v>
      </c>
      <c r="AC148" s="1918">
        <v>5</v>
      </c>
      <c r="AD148" s="1918">
        <v>7</v>
      </c>
      <c r="AE148" s="1919">
        <v>5</v>
      </c>
      <c r="AF148" s="1921">
        <v>0</v>
      </c>
      <c r="AG148" s="1917">
        <v>2</v>
      </c>
      <c r="AH148" s="1922">
        <v>4</v>
      </c>
      <c r="AI148" s="1917">
        <v>1</v>
      </c>
      <c r="AJ148" s="1918">
        <v>0</v>
      </c>
      <c r="AK148" s="1918">
        <v>1</v>
      </c>
      <c r="AL148" s="1918">
        <v>0</v>
      </c>
      <c r="AM148" s="1918">
        <v>0</v>
      </c>
      <c r="AN148" s="1918">
        <v>3</v>
      </c>
      <c r="AO148" s="1918">
        <v>0</v>
      </c>
      <c r="AP148" s="1918">
        <v>0</v>
      </c>
      <c r="AQ148" s="1918">
        <v>1</v>
      </c>
      <c r="AR148" s="1918">
        <v>0</v>
      </c>
      <c r="AS148" s="1919">
        <v>0</v>
      </c>
      <c r="AT148" s="1923" t="str">
        <f t="shared" si="49"/>
        <v>0254</v>
      </c>
      <c r="AU148" s="1898"/>
      <c r="AV148" s="1899">
        <v>1</v>
      </c>
      <c r="AW148" s="1899"/>
      <c r="AX148" s="1899"/>
      <c r="AY148" s="1899"/>
    </row>
    <row r="149" spans="1:51" s="188" customFormat="1" ht="20.45" customHeight="1">
      <c r="A149" s="1906" t="s">
        <v>2446</v>
      </c>
      <c r="B149" s="1907"/>
      <c r="C149" s="1941" t="s">
        <v>1352</v>
      </c>
      <c r="D149" s="1909"/>
      <c r="E149" s="1910"/>
      <c r="F149" s="1911"/>
      <c r="G149" s="1907"/>
      <c r="H149" s="1911" t="s">
        <v>1467</v>
      </c>
      <c r="I149" s="1912"/>
      <c r="J149" s="1907"/>
      <c r="K149" s="1913" t="s">
        <v>2444</v>
      </c>
      <c r="L149" s="1909"/>
      <c r="M149" s="1914"/>
      <c r="N149" s="1911" t="s">
        <v>3162</v>
      </c>
      <c r="O149" s="1912"/>
      <c r="P149" s="1907"/>
      <c r="Q149" s="1915" t="s">
        <v>5542</v>
      </c>
      <c r="R149" s="1899"/>
      <c r="S149" s="1916">
        <f t="shared" si="47"/>
        <v>2</v>
      </c>
      <c r="T149" s="1999">
        <v>0</v>
      </c>
      <c r="U149" s="1918">
        <v>2</v>
      </c>
      <c r="V149" s="1919">
        <v>0</v>
      </c>
      <c r="W149" s="1916">
        <f t="shared" si="48"/>
        <v>10</v>
      </c>
      <c r="X149" s="1920">
        <v>5</v>
      </c>
      <c r="Y149" s="1919">
        <v>5</v>
      </c>
      <c r="Z149" s="1917">
        <v>0</v>
      </c>
      <c r="AA149" s="1918">
        <v>1</v>
      </c>
      <c r="AB149" s="1918">
        <v>3</v>
      </c>
      <c r="AC149" s="1918">
        <v>0</v>
      </c>
      <c r="AD149" s="1918">
        <v>3</v>
      </c>
      <c r="AE149" s="1919">
        <v>3</v>
      </c>
      <c r="AF149" s="1921">
        <v>0</v>
      </c>
      <c r="AG149" s="1917">
        <v>2</v>
      </c>
      <c r="AH149" s="1922">
        <v>2</v>
      </c>
      <c r="AI149" s="1917">
        <v>1</v>
      </c>
      <c r="AJ149" s="1918">
        <v>0</v>
      </c>
      <c r="AK149" s="1918">
        <v>1</v>
      </c>
      <c r="AL149" s="1918">
        <v>0</v>
      </c>
      <c r="AM149" s="1918">
        <v>0</v>
      </c>
      <c r="AN149" s="1918">
        <v>2</v>
      </c>
      <c r="AO149" s="1918">
        <v>0</v>
      </c>
      <c r="AP149" s="1918">
        <v>0</v>
      </c>
      <c r="AQ149" s="1918">
        <v>0</v>
      </c>
      <c r="AR149" s="1918">
        <v>0</v>
      </c>
      <c r="AS149" s="1919">
        <v>0</v>
      </c>
      <c r="AT149" s="1923" t="str">
        <f t="shared" si="49"/>
        <v>0255</v>
      </c>
      <c r="AU149" s="1898"/>
      <c r="AV149" s="1899">
        <v>1</v>
      </c>
      <c r="AW149" s="1899"/>
      <c r="AX149" s="1899"/>
      <c r="AY149" s="1899"/>
    </row>
    <row r="150" spans="1:51" s="188" customFormat="1" ht="20.45" customHeight="1">
      <c r="A150" s="1906" t="s">
        <v>2447</v>
      </c>
      <c r="B150" s="1907"/>
      <c r="C150" s="1941" t="s">
        <v>2448</v>
      </c>
      <c r="D150" s="1909"/>
      <c r="E150" s="1910"/>
      <c r="F150" s="1911"/>
      <c r="G150" s="1907"/>
      <c r="H150" s="1911" t="s">
        <v>2800</v>
      </c>
      <c r="I150" s="1912"/>
      <c r="J150" s="1907"/>
      <c r="K150" s="1913" t="s">
        <v>2450</v>
      </c>
      <c r="L150" s="1909"/>
      <c r="M150" s="1914"/>
      <c r="N150" s="1911" t="s">
        <v>2611</v>
      </c>
      <c r="O150" s="1912"/>
      <c r="P150" s="1907"/>
      <c r="Q150" s="1915" t="s">
        <v>4819</v>
      </c>
      <c r="R150" s="1899"/>
      <c r="S150" s="1916">
        <f t="shared" si="47"/>
        <v>17</v>
      </c>
      <c r="T150" s="1999">
        <v>14</v>
      </c>
      <c r="U150" s="1918">
        <v>0</v>
      </c>
      <c r="V150" s="1919">
        <v>3</v>
      </c>
      <c r="W150" s="1916">
        <f t="shared" si="48"/>
        <v>382</v>
      </c>
      <c r="X150" s="1920">
        <v>191</v>
      </c>
      <c r="Y150" s="1919">
        <v>191</v>
      </c>
      <c r="Z150" s="1917">
        <v>52</v>
      </c>
      <c r="AA150" s="1918">
        <v>64</v>
      </c>
      <c r="AB150" s="1918">
        <v>58</v>
      </c>
      <c r="AC150" s="1918">
        <v>73</v>
      </c>
      <c r="AD150" s="1918">
        <v>74</v>
      </c>
      <c r="AE150" s="1919">
        <v>61</v>
      </c>
      <c r="AF150" s="1921">
        <v>18</v>
      </c>
      <c r="AG150" s="1917">
        <v>6</v>
      </c>
      <c r="AH150" s="1922">
        <v>18</v>
      </c>
      <c r="AI150" s="1917">
        <v>1</v>
      </c>
      <c r="AJ150" s="1918">
        <v>0</v>
      </c>
      <c r="AK150" s="1918">
        <v>1</v>
      </c>
      <c r="AL150" s="1918">
        <v>0</v>
      </c>
      <c r="AM150" s="1918">
        <v>0</v>
      </c>
      <c r="AN150" s="1918">
        <v>20</v>
      </c>
      <c r="AO150" s="1918">
        <v>0</v>
      </c>
      <c r="AP150" s="1918">
        <v>1</v>
      </c>
      <c r="AQ150" s="1918">
        <v>0</v>
      </c>
      <c r="AR150" s="1918">
        <v>0</v>
      </c>
      <c r="AS150" s="1919">
        <v>1</v>
      </c>
      <c r="AT150" s="1923" t="str">
        <f t="shared" si="49"/>
        <v>0256</v>
      </c>
      <c r="AU150" s="1898"/>
      <c r="AV150" s="1899">
        <v>3</v>
      </c>
      <c r="AW150" s="1899"/>
      <c r="AX150" s="1899"/>
      <c r="AY150" s="1899"/>
    </row>
    <row r="151" spans="1:51" s="188" customFormat="1" ht="20.45" customHeight="1">
      <c r="A151" s="1906" t="s">
        <v>2451</v>
      </c>
      <c r="B151" s="1907"/>
      <c r="C151" s="1941" t="s">
        <v>2222</v>
      </c>
      <c r="D151" s="1909"/>
      <c r="E151" s="1910"/>
      <c r="F151" s="1911"/>
      <c r="G151" s="1907"/>
      <c r="H151" s="1911" t="s">
        <v>1696</v>
      </c>
      <c r="I151" s="1912"/>
      <c r="J151" s="1907"/>
      <c r="K151" s="1913" t="s">
        <v>3307</v>
      </c>
      <c r="L151" s="1909"/>
      <c r="M151" s="1914"/>
      <c r="N151" s="1911" t="s">
        <v>3165</v>
      </c>
      <c r="O151" s="1912"/>
      <c r="P151" s="1907"/>
      <c r="Q151" s="1915" t="s">
        <v>5597</v>
      </c>
      <c r="R151" s="1899"/>
      <c r="S151" s="1916">
        <f t="shared" si="47"/>
        <v>10</v>
      </c>
      <c r="T151" s="1999">
        <v>7</v>
      </c>
      <c r="U151" s="1918">
        <v>0</v>
      </c>
      <c r="V151" s="1919">
        <v>3</v>
      </c>
      <c r="W151" s="1916">
        <f t="shared" si="48"/>
        <v>189</v>
      </c>
      <c r="X151" s="1920">
        <v>102</v>
      </c>
      <c r="Y151" s="1919">
        <v>87</v>
      </c>
      <c r="Z151" s="1917">
        <v>31</v>
      </c>
      <c r="AA151" s="1918">
        <v>33</v>
      </c>
      <c r="AB151" s="1918">
        <v>30</v>
      </c>
      <c r="AC151" s="1918">
        <v>29</v>
      </c>
      <c r="AD151" s="1918">
        <v>37</v>
      </c>
      <c r="AE151" s="1919">
        <v>29</v>
      </c>
      <c r="AF151" s="1921">
        <v>11</v>
      </c>
      <c r="AG151" s="1917">
        <v>5</v>
      </c>
      <c r="AH151" s="1922">
        <v>11</v>
      </c>
      <c r="AI151" s="1917">
        <v>1</v>
      </c>
      <c r="AJ151" s="1918">
        <v>0</v>
      </c>
      <c r="AK151" s="1918">
        <v>1</v>
      </c>
      <c r="AL151" s="1918">
        <v>0</v>
      </c>
      <c r="AM151" s="1918">
        <v>0</v>
      </c>
      <c r="AN151" s="1918">
        <v>11</v>
      </c>
      <c r="AO151" s="1918">
        <v>0</v>
      </c>
      <c r="AP151" s="1918">
        <v>1</v>
      </c>
      <c r="AQ151" s="1918">
        <v>0</v>
      </c>
      <c r="AR151" s="1918">
        <v>0</v>
      </c>
      <c r="AS151" s="1919">
        <v>2</v>
      </c>
      <c r="AT151" s="1923" t="str">
        <f t="shared" si="49"/>
        <v>0257</v>
      </c>
      <c r="AU151" s="1898"/>
      <c r="AV151" s="1899">
        <v>2</v>
      </c>
      <c r="AW151" s="1899"/>
      <c r="AX151" s="1899"/>
      <c r="AY151" s="1899"/>
    </row>
    <row r="152" spans="1:51" s="188" customFormat="1" ht="20.45" customHeight="1">
      <c r="A152" s="1906" t="s">
        <v>295</v>
      </c>
      <c r="B152" s="1907"/>
      <c r="C152" s="1941" t="s">
        <v>1347</v>
      </c>
      <c r="D152" s="1909"/>
      <c r="E152" s="1910"/>
      <c r="F152" s="1911"/>
      <c r="G152" s="1907"/>
      <c r="H152" s="1911" t="s">
        <v>2454</v>
      </c>
      <c r="I152" s="1912"/>
      <c r="J152" s="1907"/>
      <c r="K152" s="1913" t="s">
        <v>2455</v>
      </c>
      <c r="L152" s="1909"/>
      <c r="M152" s="1914"/>
      <c r="N152" s="1911" t="s">
        <v>3167</v>
      </c>
      <c r="O152" s="1912"/>
      <c r="P152" s="1907"/>
      <c r="Q152" s="1915" t="s">
        <v>4358</v>
      </c>
      <c r="R152" s="1899"/>
      <c r="S152" s="1916">
        <f t="shared" si="47"/>
        <v>15</v>
      </c>
      <c r="T152" s="1999">
        <v>12</v>
      </c>
      <c r="U152" s="1918">
        <v>0</v>
      </c>
      <c r="V152" s="1919">
        <v>3</v>
      </c>
      <c r="W152" s="1916">
        <f t="shared" si="48"/>
        <v>344</v>
      </c>
      <c r="X152" s="1920">
        <v>172</v>
      </c>
      <c r="Y152" s="1919">
        <v>172</v>
      </c>
      <c r="Z152" s="1917">
        <v>57</v>
      </c>
      <c r="AA152" s="1918">
        <v>56</v>
      </c>
      <c r="AB152" s="1918">
        <v>58</v>
      </c>
      <c r="AC152" s="1918">
        <v>60</v>
      </c>
      <c r="AD152" s="1918">
        <v>55</v>
      </c>
      <c r="AE152" s="1919">
        <v>58</v>
      </c>
      <c r="AF152" s="1921">
        <v>15</v>
      </c>
      <c r="AG152" s="1917">
        <v>6</v>
      </c>
      <c r="AH152" s="1922">
        <v>14</v>
      </c>
      <c r="AI152" s="1917">
        <v>1</v>
      </c>
      <c r="AJ152" s="1918">
        <v>0</v>
      </c>
      <c r="AK152" s="1918">
        <v>1</v>
      </c>
      <c r="AL152" s="1918">
        <v>0</v>
      </c>
      <c r="AM152" s="1918">
        <v>0</v>
      </c>
      <c r="AN152" s="1918">
        <v>15</v>
      </c>
      <c r="AO152" s="1918">
        <v>0</v>
      </c>
      <c r="AP152" s="1918">
        <v>1</v>
      </c>
      <c r="AQ152" s="1918">
        <v>0</v>
      </c>
      <c r="AR152" s="1918">
        <v>0</v>
      </c>
      <c r="AS152" s="1919">
        <v>2</v>
      </c>
      <c r="AT152" s="1923" t="str">
        <f t="shared" si="49"/>
        <v>0258</v>
      </c>
      <c r="AU152" s="1898"/>
      <c r="AV152" s="1899">
        <v>2</v>
      </c>
      <c r="AW152" s="1899"/>
      <c r="AX152" s="1899"/>
      <c r="AY152" s="1899"/>
    </row>
    <row r="153" spans="1:51" s="188" customFormat="1" ht="20.45" customHeight="1">
      <c r="A153" s="1906" t="s">
        <v>2254</v>
      </c>
      <c r="B153" s="1907"/>
      <c r="C153" s="1941" t="s">
        <v>1007</v>
      </c>
      <c r="D153" s="1909"/>
      <c r="E153" s="1910"/>
      <c r="F153" s="1911"/>
      <c r="G153" s="1907"/>
      <c r="H153" s="1911" t="s">
        <v>2905</v>
      </c>
      <c r="I153" s="1912"/>
      <c r="J153" s="1907"/>
      <c r="K153" s="1913" t="s">
        <v>2466</v>
      </c>
      <c r="L153" s="1909"/>
      <c r="M153" s="1914"/>
      <c r="N153" s="1911" t="s">
        <v>3168</v>
      </c>
      <c r="O153" s="1912"/>
      <c r="P153" s="1907"/>
      <c r="Q153" s="1915" t="s">
        <v>3618</v>
      </c>
      <c r="R153" s="1899"/>
      <c r="S153" s="1916">
        <f t="shared" si="47"/>
        <v>16</v>
      </c>
      <c r="T153" s="1999">
        <v>12</v>
      </c>
      <c r="U153" s="1918">
        <v>0</v>
      </c>
      <c r="V153" s="1919">
        <v>4</v>
      </c>
      <c r="W153" s="1916">
        <f t="shared" si="48"/>
        <v>335</v>
      </c>
      <c r="X153" s="1920">
        <v>180</v>
      </c>
      <c r="Y153" s="1919">
        <v>155</v>
      </c>
      <c r="Z153" s="1917">
        <v>62</v>
      </c>
      <c r="AA153" s="1918">
        <v>49</v>
      </c>
      <c r="AB153" s="1918">
        <v>53</v>
      </c>
      <c r="AC153" s="1918">
        <v>70</v>
      </c>
      <c r="AD153" s="1918">
        <v>52</v>
      </c>
      <c r="AE153" s="1919">
        <v>49</v>
      </c>
      <c r="AF153" s="1921">
        <v>24</v>
      </c>
      <c r="AG153" s="1917">
        <v>5</v>
      </c>
      <c r="AH153" s="1922">
        <v>21</v>
      </c>
      <c r="AI153" s="1917">
        <v>1</v>
      </c>
      <c r="AJ153" s="1918">
        <v>0</v>
      </c>
      <c r="AK153" s="1918">
        <v>1</v>
      </c>
      <c r="AL153" s="1918">
        <v>0</v>
      </c>
      <c r="AM153" s="1918">
        <v>0</v>
      </c>
      <c r="AN153" s="1918">
        <v>21</v>
      </c>
      <c r="AO153" s="1918">
        <v>0</v>
      </c>
      <c r="AP153" s="1918">
        <v>1</v>
      </c>
      <c r="AQ153" s="1918">
        <v>0</v>
      </c>
      <c r="AR153" s="1918">
        <v>0</v>
      </c>
      <c r="AS153" s="1919">
        <v>2</v>
      </c>
      <c r="AT153" s="1923" t="str">
        <f t="shared" si="49"/>
        <v>0259</v>
      </c>
      <c r="AU153" s="1898"/>
      <c r="AV153" s="1899">
        <v>3</v>
      </c>
      <c r="AW153" s="1899"/>
      <c r="AX153" s="1899"/>
      <c r="AY153" s="1899"/>
    </row>
    <row r="154" spans="1:51" s="188" customFormat="1" ht="20.45" customHeight="1">
      <c r="A154" s="1906" t="s">
        <v>598</v>
      </c>
      <c r="B154" s="1907"/>
      <c r="C154" s="1941" t="s">
        <v>1861</v>
      </c>
      <c r="D154" s="1909"/>
      <c r="E154" s="1910"/>
      <c r="F154" s="1911"/>
      <c r="G154" s="1907"/>
      <c r="H154" s="1911" t="s">
        <v>2779</v>
      </c>
      <c r="I154" s="1912"/>
      <c r="J154" s="1907"/>
      <c r="K154" s="1913" t="s">
        <v>2456</v>
      </c>
      <c r="L154" s="1909"/>
      <c r="M154" s="1914"/>
      <c r="N154" s="1911" t="s">
        <v>3169</v>
      </c>
      <c r="O154" s="1912"/>
      <c r="P154" s="1907"/>
      <c r="Q154" s="1915" t="s">
        <v>5598</v>
      </c>
      <c r="R154" s="1899"/>
      <c r="S154" s="1916">
        <f t="shared" si="47"/>
        <v>7</v>
      </c>
      <c r="T154" s="1999">
        <v>6</v>
      </c>
      <c r="U154" s="1918">
        <v>0</v>
      </c>
      <c r="V154" s="1919">
        <v>1</v>
      </c>
      <c r="W154" s="1916">
        <f t="shared" si="48"/>
        <v>126</v>
      </c>
      <c r="X154" s="1920">
        <v>67</v>
      </c>
      <c r="Y154" s="1919">
        <v>59</v>
      </c>
      <c r="Z154" s="1917">
        <v>14</v>
      </c>
      <c r="AA154" s="1918">
        <v>16</v>
      </c>
      <c r="AB154" s="1918">
        <v>21</v>
      </c>
      <c r="AC154" s="1918">
        <v>22</v>
      </c>
      <c r="AD154" s="1918">
        <v>35</v>
      </c>
      <c r="AE154" s="1919">
        <v>18</v>
      </c>
      <c r="AF154" s="1921">
        <v>3</v>
      </c>
      <c r="AG154" s="1917">
        <v>5</v>
      </c>
      <c r="AH154" s="1922">
        <v>6</v>
      </c>
      <c r="AI154" s="1917">
        <v>1</v>
      </c>
      <c r="AJ154" s="1918">
        <v>0</v>
      </c>
      <c r="AK154" s="1918">
        <v>1</v>
      </c>
      <c r="AL154" s="1918">
        <v>0</v>
      </c>
      <c r="AM154" s="1918">
        <v>0</v>
      </c>
      <c r="AN154" s="1918">
        <v>7</v>
      </c>
      <c r="AO154" s="1918">
        <v>0</v>
      </c>
      <c r="AP154" s="1918">
        <v>1</v>
      </c>
      <c r="AQ154" s="1918">
        <v>0</v>
      </c>
      <c r="AR154" s="1918">
        <v>0</v>
      </c>
      <c r="AS154" s="1919">
        <v>1</v>
      </c>
      <c r="AT154" s="1923" t="str">
        <f t="shared" si="49"/>
        <v>0260</v>
      </c>
      <c r="AU154" s="1898"/>
      <c r="AV154" s="1899">
        <v>2</v>
      </c>
      <c r="AW154" s="1899"/>
      <c r="AX154" s="1899"/>
      <c r="AY154" s="1899"/>
    </row>
    <row r="155" spans="1:51" s="188" customFormat="1" ht="20.45" customHeight="1">
      <c r="A155" s="1906" t="s">
        <v>1578</v>
      </c>
      <c r="B155" s="1907"/>
      <c r="C155" s="1941" t="s">
        <v>2459</v>
      </c>
      <c r="D155" s="1909"/>
      <c r="E155" s="1910"/>
      <c r="F155" s="1911"/>
      <c r="G155" s="1907"/>
      <c r="H155" s="1911" t="s">
        <v>2769</v>
      </c>
      <c r="I155" s="1912"/>
      <c r="J155" s="1907"/>
      <c r="K155" s="1913" t="s">
        <v>2462</v>
      </c>
      <c r="L155" s="1909"/>
      <c r="M155" s="1914"/>
      <c r="N155" s="1911" t="s">
        <v>3172</v>
      </c>
      <c r="O155" s="1912"/>
      <c r="P155" s="1907"/>
      <c r="Q155" s="1915" t="s">
        <v>4482</v>
      </c>
      <c r="R155" s="1899"/>
      <c r="S155" s="1916">
        <f t="shared" si="47"/>
        <v>18</v>
      </c>
      <c r="T155" s="1999">
        <v>14</v>
      </c>
      <c r="U155" s="1918">
        <v>0</v>
      </c>
      <c r="V155" s="1919">
        <v>4</v>
      </c>
      <c r="W155" s="1916">
        <f t="shared" si="48"/>
        <v>403</v>
      </c>
      <c r="X155" s="1920">
        <v>204</v>
      </c>
      <c r="Y155" s="1919">
        <v>199</v>
      </c>
      <c r="Z155" s="1917">
        <v>61</v>
      </c>
      <c r="AA155" s="1918">
        <v>86</v>
      </c>
      <c r="AB155" s="1918">
        <v>64</v>
      </c>
      <c r="AC155" s="1918">
        <v>70</v>
      </c>
      <c r="AD155" s="1918">
        <v>52</v>
      </c>
      <c r="AE155" s="1919">
        <v>70</v>
      </c>
      <c r="AF155" s="1921">
        <v>14</v>
      </c>
      <c r="AG155" s="1917">
        <v>7</v>
      </c>
      <c r="AH155" s="1922">
        <v>16</v>
      </c>
      <c r="AI155" s="1917">
        <v>1</v>
      </c>
      <c r="AJ155" s="1918">
        <v>0</v>
      </c>
      <c r="AK155" s="1918">
        <v>1</v>
      </c>
      <c r="AL155" s="1918">
        <v>0</v>
      </c>
      <c r="AM155" s="1918">
        <v>0</v>
      </c>
      <c r="AN155" s="1918">
        <v>18</v>
      </c>
      <c r="AO155" s="1918">
        <v>0</v>
      </c>
      <c r="AP155" s="1918">
        <v>1</v>
      </c>
      <c r="AQ155" s="1918">
        <v>0</v>
      </c>
      <c r="AR155" s="1918">
        <v>0</v>
      </c>
      <c r="AS155" s="1919">
        <v>2</v>
      </c>
      <c r="AT155" s="1923" t="str">
        <f t="shared" si="49"/>
        <v>0262</v>
      </c>
      <c r="AU155" s="1898"/>
      <c r="AV155" s="1899">
        <v>2</v>
      </c>
      <c r="AW155" s="1899"/>
      <c r="AX155" s="1899"/>
      <c r="AY155" s="1899"/>
    </row>
    <row r="156" spans="1:51" s="188" customFormat="1" ht="20.45" customHeight="1">
      <c r="A156" s="1906" t="s">
        <v>2463</v>
      </c>
      <c r="B156" s="1907"/>
      <c r="C156" s="1941" t="s">
        <v>2464</v>
      </c>
      <c r="D156" s="1909"/>
      <c r="E156" s="1910"/>
      <c r="F156" s="1911"/>
      <c r="G156" s="1907"/>
      <c r="H156" s="1911" t="s">
        <v>2148</v>
      </c>
      <c r="I156" s="1912"/>
      <c r="J156" s="1907"/>
      <c r="K156" s="1913" t="s">
        <v>4287</v>
      </c>
      <c r="L156" s="1909"/>
      <c r="M156" s="1914"/>
      <c r="N156" s="1911" t="s">
        <v>3092</v>
      </c>
      <c r="O156" s="1912"/>
      <c r="P156" s="1907"/>
      <c r="Q156" s="1915" t="s">
        <v>4816</v>
      </c>
      <c r="R156" s="1899"/>
      <c r="S156" s="1916">
        <f t="shared" si="47"/>
        <v>7</v>
      </c>
      <c r="T156" s="1999">
        <v>6</v>
      </c>
      <c r="U156" s="1918">
        <v>0</v>
      </c>
      <c r="V156" s="1919">
        <v>1</v>
      </c>
      <c r="W156" s="1916">
        <f t="shared" si="48"/>
        <v>95</v>
      </c>
      <c r="X156" s="1920">
        <v>57</v>
      </c>
      <c r="Y156" s="1919">
        <v>38</v>
      </c>
      <c r="Z156" s="1917">
        <v>19</v>
      </c>
      <c r="AA156" s="1918">
        <v>12</v>
      </c>
      <c r="AB156" s="1918">
        <v>15</v>
      </c>
      <c r="AC156" s="1918">
        <v>20</v>
      </c>
      <c r="AD156" s="1918">
        <v>16</v>
      </c>
      <c r="AE156" s="1919">
        <v>13</v>
      </c>
      <c r="AF156" s="1921">
        <v>7</v>
      </c>
      <c r="AG156" s="1917">
        <v>6</v>
      </c>
      <c r="AH156" s="1922">
        <v>6</v>
      </c>
      <c r="AI156" s="1917">
        <v>1</v>
      </c>
      <c r="AJ156" s="1918">
        <v>0</v>
      </c>
      <c r="AK156" s="1918">
        <v>1</v>
      </c>
      <c r="AL156" s="1918">
        <v>0</v>
      </c>
      <c r="AM156" s="1918">
        <v>0</v>
      </c>
      <c r="AN156" s="1918">
        <v>8</v>
      </c>
      <c r="AO156" s="1918">
        <v>0</v>
      </c>
      <c r="AP156" s="1918">
        <v>1</v>
      </c>
      <c r="AQ156" s="1918">
        <v>0</v>
      </c>
      <c r="AR156" s="1918">
        <v>0</v>
      </c>
      <c r="AS156" s="1919">
        <v>1</v>
      </c>
      <c r="AT156" s="1923" t="str">
        <f t="shared" si="49"/>
        <v>0263</v>
      </c>
      <c r="AU156" s="1898"/>
      <c r="AV156" s="1899">
        <v>2</v>
      </c>
      <c r="AW156" s="1899"/>
      <c r="AX156" s="1899"/>
      <c r="AY156" s="1899"/>
    </row>
    <row r="157" spans="1:51" s="188" customFormat="1" ht="20.45" customHeight="1">
      <c r="A157" s="1906" t="s">
        <v>2467</v>
      </c>
      <c r="B157" s="1907"/>
      <c r="C157" s="1941" t="s">
        <v>302</v>
      </c>
      <c r="D157" s="1909"/>
      <c r="E157" s="1910"/>
      <c r="F157" s="1911"/>
      <c r="G157" s="1907"/>
      <c r="H157" s="1911" t="s">
        <v>918</v>
      </c>
      <c r="I157" s="1912"/>
      <c r="J157" s="1907"/>
      <c r="K157" s="1913" t="s">
        <v>2469</v>
      </c>
      <c r="L157" s="1909"/>
      <c r="M157" s="1914"/>
      <c r="N157" s="1911" t="s">
        <v>2129</v>
      </c>
      <c r="O157" s="1912"/>
      <c r="P157" s="1907"/>
      <c r="Q157" s="1915" t="s">
        <v>4817</v>
      </c>
      <c r="R157" s="1899"/>
      <c r="S157" s="1916">
        <f t="shared" si="47"/>
        <v>11</v>
      </c>
      <c r="T157" s="1999">
        <v>9</v>
      </c>
      <c r="U157" s="1918">
        <v>0</v>
      </c>
      <c r="V157" s="1919">
        <v>2</v>
      </c>
      <c r="W157" s="1916">
        <f t="shared" si="48"/>
        <v>233</v>
      </c>
      <c r="X157" s="1920">
        <v>121</v>
      </c>
      <c r="Y157" s="1919">
        <v>112</v>
      </c>
      <c r="Z157" s="1917">
        <v>27</v>
      </c>
      <c r="AA157" s="1918">
        <v>46</v>
      </c>
      <c r="AB157" s="1918">
        <v>41</v>
      </c>
      <c r="AC157" s="1918">
        <v>36</v>
      </c>
      <c r="AD157" s="1918">
        <v>44</v>
      </c>
      <c r="AE157" s="1919">
        <v>39</v>
      </c>
      <c r="AF157" s="1921">
        <v>7</v>
      </c>
      <c r="AG157" s="1917">
        <v>6</v>
      </c>
      <c r="AH157" s="1922">
        <v>11</v>
      </c>
      <c r="AI157" s="1917">
        <v>1</v>
      </c>
      <c r="AJ157" s="1918">
        <v>0</v>
      </c>
      <c r="AK157" s="1918">
        <v>1</v>
      </c>
      <c r="AL157" s="1918">
        <v>0</v>
      </c>
      <c r="AM157" s="1918">
        <v>0</v>
      </c>
      <c r="AN157" s="1918">
        <v>12</v>
      </c>
      <c r="AO157" s="1918">
        <v>0</v>
      </c>
      <c r="AP157" s="1918">
        <v>1</v>
      </c>
      <c r="AQ157" s="1918">
        <v>0</v>
      </c>
      <c r="AR157" s="1918">
        <v>1</v>
      </c>
      <c r="AS157" s="1919">
        <v>1</v>
      </c>
      <c r="AT157" s="1923" t="str">
        <f t="shared" si="49"/>
        <v>0264</v>
      </c>
      <c r="AU157" s="1898"/>
      <c r="AV157" s="1899">
        <v>4</v>
      </c>
      <c r="AW157" s="1899"/>
      <c r="AX157" s="1899"/>
      <c r="AY157" s="1899"/>
    </row>
    <row r="158" spans="1:51" s="188" customFormat="1" ht="20.45" customHeight="1">
      <c r="A158" s="1906" t="s">
        <v>2470</v>
      </c>
      <c r="B158" s="1907"/>
      <c r="C158" s="1941" t="s">
        <v>504</v>
      </c>
      <c r="D158" s="1909"/>
      <c r="E158" s="1910"/>
      <c r="F158" s="1911"/>
      <c r="G158" s="1907"/>
      <c r="H158" s="1911" t="s">
        <v>918</v>
      </c>
      <c r="I158" s="1912"/>
      <c r="J158" s="1907"/>
      <c r="K158" s="1913" t="s">
        <v>2471</v>
      </c>
      <c r="L158" s="1909"/>
      <c r="M158" s="1914"/>
      <c r="N158" s="1911" t="s">
        <v>2207</v>
      </c>
      <c r="O158" s="1912"/>
      <c r="P158" s="1907"/>
      <c r="Q158" s="1915" t="s">
        <v>5085</v>
      </c>
      <c r="R158" s="1899"/>
      <c r="S158" s="1916">
        <f t="shared" si="47"/>
        <v>3</v>
      </c>
      <c r="T158" s="1999">
        <v>0</v>
      </c>
      <c r="U158" s="1918">
        <v>3</v>
      </c>
      <c r="V158" s="1919">
        <v>0</v>
      </c>
      <c r="W158" s="1916">
        <f t="shared" si="48"/>
        <v>29</v>
      </c>
      <c r="X158" s="1920">
        <v>21</v>
      </c>
      <c r="Y158" s="1919">
        <v>8</v>
      </c>
      <c r="Z158" s="1917">
        <v>4</v>
      </c>
      <c r="AA158" s="1918">
        <v>2</v>
      </c>
      <c r="AB158" s="1918">
        <v>5</v>
      </c>
      <c r="AC158" s="1918">
        <v>5</v>
      </c>
      <c r="AD158" s="1918">
        <v>6</v>
      </c>
      <c r="AE158" s="1919">
        <v>7</v>
      </c>
      <c r="AF158" s="1921">
        <v>0</v>
      </c>
      <c r="AG158" s="1917">
        <v>2</v>
      </c>
      <c r="AH158" s="1922">
        <v>4</v>
      </c>
      <c r="AI158" s="1917">
        <v>1</v>
      </c>
      <c r="AJ158" s="1918">
        <v>0</v>
      </c>
      <c r="AK158" s="1918">
        <v>1</v>
      </c>
      <c r="AL158" s="1918">
        <v>0</v>
      </c>
      <c r="AM158" s="1918">
        <v>0</v>
      </c>
      <c r="AN158" s="1918">
        <v>3</v>
      </c>
      <c r="AO158" s="1918">
        <v>0</v>
      </c>
      <c r="AP158" s="1918">
        <v>1</v>
      </c>
      <c r="AQ158" s="1918">
        <v>0</v>
      </c>
      <c r="AR158" s="1918">
        <v>0</v>
      </c>
      <c r="AS158" s="1919">
        <v>0</v>
      </c>
      <c r="AT158" s="1923" t="str">
        <f t="shared" si="49"/>
        <v>0265</v>
      </c>
      <c r="AU158" s="1898"/>
      <c r="AV158" s="1899">
        <v>1</v>
      </c>
      <c r="AW158" s="1899"/>
      <c r="AX158" s="1899"/>
      <c r="AY158" s="1899"/>
    </row>
    <row r="159" spans="1:51" s="188" customFormat="1" ht="20.45" customHeight="1">
      <c r="A159" s="1906" t="s">
        <v>1211</v>
      </c>
      <c r="B159" s="1907"/>
      <c r="C159" s="1941" t="s">
        <v>2473</v>
      </c>
      <c r="D159" s="1909"/>
      <c r="E159" s="1910"/>
      <c r="F159" s="1911"/>
      <c r="G159" s="1907"/>
      <c r="H159" s="1911" t="s">
        <v>918</v>
      </c>
      <c r="I159" s="1912"/>
      <c r="J159" s="1907"/>
      <c r="K159" s="1913" t="s">
        <v>4462</v>
      </c>
      <c r="L159" s="1909"/>
      <c r="M159" s="1914"/>
      <c r="N159" s="1911" t="s">
        <v>315</v>
      </c>
      <c r="O159" s="1912"/>
      <c r="P159" s="1907"/>
      <c r="Q159" s="1915" t="s">
        <v>5599</v>
      </c>
      <c r="R159" s="1899"/>
      <c r="S159" s="1916">
        <f t="shared" si="47"/>
        <v>7</v>
      </c>
      <c r="T159" s="1999">
        <v>6</v>
      </c>
      <c r="U159" s="1918">
        <v>0</v>
      </c>
      <c r="V159" s="1919">
        <v>1</v>
      </c>
      <c r="W159" s="1916">
        <f t="shared" si="48"/>
        <v>102</v>
      </c>
      <c r="X159" s="1920">
        <v>57</v>
      </c>
      <c r="Y159" s="1919">
        <v>45</v>
      </c>
      <c r="Z159" s="1917">
        <v>16</v>
      </c>
      <c r="AA159" s="1918">
        <v>14</v>
      </c>
      <c r="AB159" s="1918">
        <v>19</v>
      </c>
      <c r="AC159" s="1918">
        <v>11</v>
      </c>
      <c r="AD159" s="1918">
        <v>22</v>
      </c>
      <c r="AE159" s="1919">
        <v>20</v>
      </c>
      <c r="AF159" s="1921">
        <v>2</v>
      </c>
      <c r="AG159" s="1917">
        <v>4</v>
      </c>
      <c r="AH159" s="1922">
        <v>8</v>
      </c>
      <c r="AI159" s="1917">
        <v>1</v>
      </c>
      <c r="AJ159" s="1918">
        <v>0</v>
      </c>
      <c r="AK159" s="1918">
        <v>1</v>
      </c>
      <c r="AL159" s="1918">
        <v>0</v>
      </c>
      <c r="AM159" s="1918">
        <v>0</v>
      </c>
      <c r="AN159" s="1918">
        <v>8</v>
      </c>
      <c r="AO159" s="1918">
        <v>0</v>
      </c>
      <c r="AP159" s="1918">
        <v>1</v>
      </c>
      <c r="AQ159" s="1918">
        <v>0</v>
      </c>
      <c r="AR159" s="1918">
        <v>0</v>
      </c>
      <c r="AS159" s="1919">
        <v>1</v>
      </c>
      <c r="AT159" s="1923" t="str">
        <f t="shared" si="49"/>
        <v>0266</v>
      </c>
      <c r="AU159" s="1898"/>
      <c r="AV159" s="1899">
        <v>1</v>
      </c>
      <c r="AW159" s="1899"/>
      <c r="AX159" s="1899"/>
      <c r="AY159" s="1899"/>
    </row>
    <row r="160" spans="1:51" s="188" customFormat="1" ht="20.45" customHeight="1">
      <c r="A160" s="1906" t="s">
        <v>831</v>
      </c>
      <c r="B160" s="1907"/>
      <c r="C160" s="1941" t="s">
        <v>2475</v>
      </c>
      <c r="D160" s="1909"/>
      <c r="E160" s="1910"/>
      <c r="F160" s="1911"/>
      <c r="G160" s="1907"/>
      <c r="H160" s="1911" t="s">
        <v>2680</v>
      </c>
      <c r="I160" s="1912"/>
      <c r="J160" s="1907"/>
      <c r="K160" s="1913" t="s">
        <v>1221</v>
      </c>
      <c r="L160" s="1909"/>
      <c r="M160" s="1914"/>
      <c r="N160" s="1911" t="s">
        <v>3174</v>
      </c>
      <c r="O160" s="1912"/>
      <c r="P160" s="1907"/>
      <c r="Q160" s="1915" t="s">
        <v>5600</v>
      </c>
      <c r="R160" s="1899"/>
      <c r="S160" s="1916">
        <f t="shared" si="47"/>
        <v>3</v>
      </c>
      <c r="T160" s="1999">
        <v>0</v>
      </c>
      <c r="U160" s="1918">
        <v>3</v>
      </c>
      <c r="V160" s="1919">
        <v>0</v>
      </c>
      <c r="W160" s="1916">
        <f t="shared" si="48"/>
        <v>38</v>
      </c>
      <c r="X160" s="1920">
        <v>23</v>
      </c>
      <c r="Y160" s="1919">
        <v>15</v>
      </c>
      <c r="Z160" s="1917">
        <v>3</v>
      </c>
      <c r="AA160" s="1918">
        <v>5</v>
      </c>
      <c r="AB160" s="1918">
        <v>5</v>
      </c>
      <c r="AC160" s="1918">
        <v>10</v>
      </c>
      <c r="AD160" s="1918">
        <v>8</v>
      </c>
      <c r="AE160" s="1919">
        <v>7</v>
      </c>
      <c r="AF160" s="1921">
        <v>0</v>
      </c>
      <c r="AG160" s="1917">
        <v>3</v>
      </c>
      <c r="AH160" s="1922">
        <v>3</v>
      </c>
      <c r="AI160" s="1917">
        <v>1</v>
      </c>
      <c r="AJ160" s="1918">
        <v>0</v>
      </c>
      <c r="AK160" s="1918">
        <v>1</v>
      </c>
      <c r="AL160" s="1918">
        <v>0</v>
      </c>
      <c r="AM160" s="1918">
        <v>0</v>
      </c>
      <c r="AN160" s="1918">
        <v>3</v>
      </c>
      <c r="AO160" s="1918">
        <v>0</v>
      </c>
      <c r="AP160" s="1918">
        <v>0</v>
      </c>
      <c r="AQ160" s="1918">
        <v>1</v>
      </c>
      <c r="AR160" s="1918">
        <v>0</v>
      </c>
      <c r="AS160" s="1919">
        <v>0</v>
      </c>
      <c r="AT160" s="1923" t="str">
        <f t="shared" si="49"/>
        <v>0267</v>
      </c>
      <c r="AU160" s="1898"/>
      <c r="AV160" s="1899">
        <v>1</v>
      </c>
      <c r="AW160" s="1899"/>
      <c r="AX160" s="1899"/>
      <c r="AY160" s="1899"/>
    </row>
    <row r="161" spans="1:51" s="188" customFormat="1" ht="20.45" customHeight="1">
      <c r="A161" s="1906" t="s">
        <v>2476</v>
      </c>
      <c r="B161" s="1907"/>
      <c r="C161" s="1941" t="s">
        <v>2479</v>
      </c>
      <c r="D161" s="1909"/>
      <c r="E161" s="1910"/>
      <c r="F161" s="1911"/>
      <c r="G161" s="1907"/>
      <c r="H161" s="1911" t="s">
        <v>240</v>
      </c>
      <c r="I161" s="1912"/>
      <c r="J161" s="1907"/>
      <c r="K161" s="1913" t="s">
        <v>919</v>
      </c>
      <c r="L161" s="1909"/>
      <c r="M161" s="1914"/>
      <c r="N161" s="1911" t="s">
        <v>512</v>
      </c>
      <c r="O161" s="1912"/>
      <c r="P161" s="1907"/>
      <c r="Q161" s="1915" t="s">
        <v>5601</v>
      </c>
      <c r="R161" s="1899"/>
      <c r="S161" s="1916">
        <f t="shared" si="47"/>
        <v>23</v>
      </c>
      <c r="T161" s="1999">
        <v>20</v>
      </c>
      <c r="U161" s="1918">
        <v>0</v>
      </c>
      <c r="V161" s="1919">
        <v>3</v>
      </c>
      <c r="W161" s="1916">
        <f t="shared" si="48"/>
        <v>591</v>
      </c>
      <c r="X161" s="1920">
        <v>294</v>
      </c>
      <c r="Y161" s="1919">
        <v>297</v>
      </c>
      <c r="Z161" s="1917">
        <v>96</v>
      </c>
      <c r="AA161" s="1918">
        <v>92</v>
      </c>
      <c r="AB161" s="1918">
        <v>112</v>
      </c>
      <c r="AC161" s="1918">
        <v>94</v>
      </c>
      <c r="AD161" s="1918">
        <v>109</v>
      </c>
      <c r="AE161" s="1919">
        <v>88</v>
      </c>
      <c r="AF161" s="1921">
        <v>13</v>
      </c>
      <c r="AG161" s="1917">
        <v>7</v>
      </c>
      <c r="AH161" s="1922">
        <v>23</v>
      </c>
      <c r="AI161" s="1917">
        <v>1</v>
      </c>
      <c r="AJ161" s="1918">
        <v>0</v>
      </c>
      <c r="AK161" s="1918">
        <v>1</v>
      </c>
      <c r="AL161" s="1918">
        <v>0</v>
      </c>
      <c r="AM161" s="1918">
        <v>0</v>
      </c>
      <c r="AN161" s="1918">
        <v>22</v>
      </c>
      <c r="AO161" s="1918">
        <v>0</v>
      </c>
      <c r="AP161" s="1918">
        <v>2</v>
      </c>
      <c r="AQ161" s="1918">
        <v>0</v>
      </c>
      <c r="AR161" s="1918">
        <v>0</v>
      </c>
      <c r="AS161" s="1919">
        <v>4</v>
      </c>
      <c r="AT161" s="1923" t="str">
        <f t="shared" si="49"/>
        <v>0268</v>
      </c>
      <c r="AU161" s="1898"/>
      <c r="AV161" s="1899">
        <v>3</v>
      </c>
      <c r="AW161" s="1899"/>
      <c r="AX161" s="1899"/>
      <c r="AY161" s="1899"/>
    </row>
    <row r="162" spans="1:51" s="188" customFormat="1" ht="20.45" customHeight="1">
      <c r="A162" s="1906" t="s">
        <v>255</v>
      </c>
      <c r="B162" s="1907"/>
      <c r="C162" s="1941" t="s">
        <v>2482</v>
      </c>
      <c r="D162" s="1909"/>
      <c r="E162" s="1910"/>
      <c r="F162" s="1911"/>
      <c r="G162" s="1907"/>
      <c r="H162" s="1911" t="s">
        <v>915</v>
      </c>
      <c r="I162" s="1912"/>
      <c r="J162" s="1907"/>
      <c r="K162" s="1913" t="s">
        <v>2484</v>
      </c>
      <c r="L162" s="1909"/>
      <c r="M162" s="1914"/>
      <c r="N162" s="1911" t="s">
        <v>3175</v>
      </c>
      <c r="O162" s="1912"/>
      <c r="P162" s="1907"/>
      <c r="Q162" s="1915" t="s">
        <v>5602</v>
      </c>
      <c r="R162" s="1899"/>
      <c r="S162" s="1916">
        <f t="shared" si="47"/>
        <v>15</v>
      </c>
      <c r="T162" s="1999">
        <v>12</v>
      </c>
      <c r="U162" s="1918">
        <v>0</v>
      </c>
      <c r="V162" s="1919">
        <v>3</v>
      </c>
      <c r="W162" s="1916">
        <f t="shared" si="48"/>
        <v>347</v>
      </c>
      <c r="X162" s="1920">
        <v>175</v>
      </c>
      <c r="Y162" s="1919">
        <v>172</v>
      </c>
      <c r="Z162" s="1917">
        <v>55</v>
      </c>
      <c r="AA162" s="1918">
        <v>61</v>
      </c>
      <c r="AB162" s="1918">
        <v>55</v>
      </c>
      <c r="AC162" s="1918">
        <v>60</v>
      </c>
      <c r="AD162" s="1918">
        <v>59</v>
      </c>
      <c r="AE162" s="1919">
        <v>57</v>
      </c>
      <c r="AF162" s="1921">
        <v>14</v>
      </c>
      <c r="AG162" s="1917">
        <v>6</v>
      </c>
      <c r="AH162" s="1922">
        <v>15</v>
      </c>
      <c r="AI162" s="1917">
        <v>1</v>
      </c>
      <c r="AJ162" s="1918">
        <v>0</v>
      </c>
      <c r="AK162" s="1918">
        <v>1</v>
      </c>
      <c r="AL162" s="1918">
        <v>0</v>
      </c>
      <c r="AM162" s="1918">
        <v>0</v>
      </c>
      <c r="AN162" s="1918">
        <v>16</v>
      </c>
      <c r="AO162" s="1918">
        <v>0</v>
      </c>
      <c r="AP162" s="1918">
        <v>1</v>
      </c>
      <c r="AQ162" s="1918">
        <v>0</v>
      </c>
      <c r="AR162" s="1918">
        <v>0</v>
      </c>
      <c r="AS162" s="1919">
        <v>2</v>
      </c>
      <c r="AT162" s="1923" t="str">
        <f t="shared" si="49"/>
        <v>0270</v>
      </c>
      <c r="AU162" s="1898"/>
      <c r="AV162" s="1899">
        <v>2</v>
      </c>
      <c r="AW162" s="1899"/>
      <c r="AX162" s="1899"/>
      <c r="AY162" s="1899"/>
    </row>
    <row r="163" spans="1:51" s="188" customFormat="1" ht="20.45" customHeight="1">
      <c r="A163" s="1906" t="s">
        <v>2486</v>
      </c>
      <c r="B163" s="1907"/>
      <c r="C163" s="1941" t="s">
        <v>923</v>
      </c>
      <c r="D163" s="1909"/>
      <c r="E163" s="1910"/>
      <c r="F163" s="1911"/>
      <c r="G163" s="1907"/>
      <c r="H163" s="1911" t="s">
        <v>2487</v>
      </c>
      <c r="I163" s="1912"/>
      <c r="J163" s="1907"/>
      <c r="K163" s="1913" t="s">
        <v>385</v>
      </c>
      <c r="L163" s="1909"/>
      <c r="M163" s="1914"/>
      <c r="N163" s="1911" t="s">
        <v>2989</v>
      </c>
      <c r="O163" s="1912"/>
      <c r="P163" s="1907"/>
      <c r="Q163" s="1915" t="s">
        <v>5086</v>
      </c>
      <c r="R163" s="1899"/>
      <c r="S163" s="1916">
        <f t="shared" si="47"/>
        <v>8</v>
      </c>
      <c r="T163" s="1999">
        <v>6</v>
      </c>
      <c r="U163" s="1918">
        <v>0</v>
      </c>
      <c r="V163" s="1919">
        <v>2</v>
      </c>
      <c r="W163" s="1916">
        <f t="shared" si="48"/>
        <v>156</v>
      </c>
      <c r="X163" s="1920">
        <v>82</v>
      </c>
      <c r="Y163" s="1919">
        <v>74</v>
      </c>
      <c r="Z163" s="1917">
        <v>22</v>
      </c>
      <c r="AA163" s="1918">
        <v>27</v>
      </c>
      <c r="AB163" s="1918">
        <v>18</v>
      </c>
      <c r="AC163" s="1918">
        <v>32</v>
      </c>
      <c r="AD163" s="1918">
        <v>24</v>
      </c>
      <c r="AE163" s="1919">
        <v>33</v>
      </c>
      <c r="AF163" s="1921">
        <v>6</v>
      </c>
      <c r="AG163" s="1917">
        <v>3</v>
      </c>
      <c r="AH163" s="1922">
        <v>9</v>
      </c>
      <c r="AI163" s="1917">
        <v>1</v>
      </c>
      <c r="AJ163" s="1918">
        <v>0</v>
      </c>
      <c r="AK163" s="1918">
        <v>1</v>
      </c>
      <c r="AL163" s="1918">
        <v>0</v>
      </c>
      <c r="AM163" s="1918">
        <v>0</v>
      </c>
      <c r="AN163" s="1918">
        <v>9</v>
      </c>
      <c r="AO163" s="1918">
        <v>0</v>
      </c>
      <c r="AP163" s="1918">
        <v>1</v>
      </c>
      <c r="AQ163" s="1918">
        <v>0</v>
      </c>
      <c r="AR163" s="1918">
        <v>0</v>
      </c>
      <c r="AS163" s="1919">
        <v>0</v>
      </c>
      <c r="AT163" s="1923" t="str">
        <f t="shared" si="49"/>
        <v>0271</v>
      </c>
      <c r="AU163" s="1898"/>
      <c r="AV163" s="1899">
        <v>1</v>
      </c>
      <c r="AW163" s="1899"/>
      <c r="AX163" s="1899"/>
      <c r="AY163" s="1899"/>
    </row>
    <row r="164" spans="1:51" s="188" customFormat="1" ht="20.45" customHeight="1">
      <c r="A164" s="1906" t="s">
        <v>414</v>
      </c>
      <c r="B164" s="1907"/>
      <c r="C164" s="1941" t="s">
        <v>4564</v>
      </c>
      <c r="D164" s="1909"/>
      <c r="E164" s="1910"/>
      <c r="F164" s="1911"/>
      <c r="G164" s="1907"/>
      <c r="H164" s="1911" t="s">
        <v>2440</v>
      </c>
      <c r="I164" s="1912"/>
      <c r="J164" s="1907"/>
      <c r="K164" s="1913" t="s">
        <v>1270</v>
      </c>
      <c r="L164" s="1909"/>
      <c r="M164" s="1914"/>
      <c r="N164" s="1911" t="s">
        <v>3176</v>
      </c>
      <c r="O164" s="1912"/>
      <c r="P164" s="1907"/>
      <c r="Q164" s="1915" t="s">
        <v>5603</v>
      </c>
      <c r="R164" s="1899"/>
      <c r="S164" s="1916">
        <f t="shared" si="47"/>
        <v>10</v>
      </c>
      <c r="T164" s="1999">
        <v>8</v>
      </c>
      <c r="U164" s="1918">
        <v>0</v>
      </c>
      <c r="V164" s="1919">
        <v>2</v>
      </c>
      <c r="W164" s="1916">
        <f t="shared" si="48"/>
        <v>231</v>
      </c>
      <c r="X164" s="1920">
        <v>106</v>
      </c>
      <c r="Y164" s="1919">
        <v>125</v>
      </c>
      <c r="Z164" s="1917">
        <v>32</v>
      </c>
      <c r="AA164" s="1918">
        <v>35</v>
      </c>
      <c r="AB164" s="1918">
        <v>43</v>
      </c>
      <c r="AC164" s="1918">
        <v>32</v>
      </c>
      <c r="AD164" s="1918">
        <v>35</v>
      </c>
      <c r="AE164" s="1919">
        <v>54</v>
      </c>
      <c r="AF164" s="1921">
        <v>7</v>
      </c>
      <c r="AG164" s="1917">
        <v>5</v>
      </c>
      <c r="AH164" s="1922">
        <v>10</v>
      </c>
      <c r="AI164" s="1917">
        <v>1</v>
      </c>
      <c r="AJ164" s="1918">
        <v>0</v>
      </c>
      <c r="AK164" s="1918">
        <v>1</v>
      </c>
      <c r="AL164" s="1918">
        <v>0</v>
      </c>
      <c r="AM164" s="1918">
        <v>0</v>
      </c>
      <c r="AN164" s="1918">
        <v>10</v>
      </c>
      <c r="AO164" s="1918">
        <v>0</v>
      </c>
      <c r="AP164" s="1918">
        <v>1</v>
      </c>
      <c r="AQ164" s="1918">
        <v>0</v>
      </c>
      <c r="AR164" s="1918">
        <v>0</v>
      </c>
      <c r="AS164" s="1919">
        <v>2</v>
      </c>
      <c r="AT164" s="1923" t="str">
        <f t="shared" si="49"/>
        <v>0272</v>
      </c>
      <c r="AU164" s="1898"/>
      <c r="AV164" s="1899">
        <v>1</v>
      </c>
      <c r="AW164" s="1899"/>
      <c r="AX164" s="1899"/>
      <c r="AY164" s="1899"/>
    </row>
    <row r="165" spans="1:51" s="188" customFormat="1" ht="20.45" customHeight="1">
      <c r="A165" s="1906" t="s">
        <v>2491</v>
      </c>
      <c r="B165" s="1907"/>
      <c r="C165" s="1941" t="s">
        <v>2399</v>
      </c>
      <c r="D165" s="1909"/>
      <c r="E165" s="1910"/>
      <c r="F165" s="1911"/>
      <c r="G165" s="1907"/>
      <c r="H165" s="1911" t="s">
        <v>730</v>
      </c>
      <c r="I165" s="1912"/>
      <c r="J165" s="1907"/>
      <c r="K165" s="1913" t="s">
        <v>1117</v>
      </c>
      <c r="L165" s="1909"/>
      <c r="M165" s="1914"/>
      <c r="N165" s="1911" t="s">
        <v>3177</v>
      </c>
      <c r="O165" s="1912"/>
      <c r="P165" s="1907"/>
      <c r="Q165" s="1915" t="s">
        <v>4818</v>
      </c>
      <c r="R165" s="1899"/>
      <c r="S165" s="1916">
        <f t="shared" si="47"/>
        <v>15</v>
      </c>
      <c r="T165" s="1999">
        <v>11</v>
      </c>
      <c r="U165" s="1918">
        <v>0</v>
      </c>
      <c r="V165" s="1919">
        <v>4</v>
      </c>
      <c r="W165" s="1916">
        <f t="shared" si="48"/>
        <v>277</v>
      </c>
      <c r="X165" s="1920">
        <v>145</v>
      </c>
      <c r="Y165" s="1919">
        <v>132</v>
      </c>
      <c r="Z165" s="1917">
        <v>35</v>
      </c>
      <c r="AA165" s="1918">
        <v>51</v>
      </c>
      <c r="AB165" s="1918">
        <v>47</v>
      </c>
      <c r="AC165" s="1918">
        <v>55</v>
      </c>
      <c r="AD165" s="1918">
        <v>42</v>
      </c>
      <c r="AE165" s="1919">
        <v>47</v>
      </c>
      <c r="AF165" s="1921">
        <v>19</v>
      </c>
      <c r="AG165" s="1917">
        <v>6</v>
      </c>
      <c r="AH165" s="1922">
        <v>21</v>
      </c>
      <c r="AI165" s="1917">
        <v>1</v>
      </c>
      <c r="AJ165" s="1918">
        <v>0</v>
      </c>
      <c r="AK165" s="1918">
        <v>1</v>
      </c>
      <c r="AL165" s="1918">
        <v>0</v>
      </c>
      <c r="AM165" s="1918">
        <v>0</v>
      </c>
      <c r="AN165" s="1918">
        <v>21</v>
      </c>
      <c r="AO165" s="1918">
        <v>0</v>
      </c>
      <c r="AP165" s="1918">
        <v>1</v>
      </c>
      <c r="AQ165" s="1918">
        <v>0</v>
      </c>
      <c r="AR165" s="1918">
        <v>0</v>
      </c>
      <c r="AS165" s="1919">
        <v>3</v>
      </c>
      <c r="AT165" s="1923" t="str">
        <f t="shared" si="49"/>
        <v>0273</v>
      </c>
      <c r="AU165" s="1898"/>
      <c r="AV165" s="1899">
        <v>2</v>
      </c>
      <c r="AW165" s="1899"/>
      <c r="AX165" s="1899"/>
      <c r="AY165" s="1899"/>
    </row>
    <row r="166" spans="1:51" s="188" customFormat="1" ht="20.45" customHeight="1">
      <c r="A166" s="1906" t="s">
        <v>1049</v>
      </c>
      <c r="B166" s="1907"/>
      <c r="C166" s="1941" t="s">
        <v>2112</v>
      </c>
      <c r="D166" s="1909"/>
      <c r="E166" s="1910"/>
      <c r="F166" s="1911"/>
      <c r="G166" s="1907"/>
      <c r="H166" s="1911" t="s">
        <v>2792</v>
      </c>
      <c r="I166" s="1912"/>
      <c r="J166" s="1907"/>
      <c r="K166" s="1913" t="s">
        <v>2495</v>
      </c>
      <c r="L166" s="1909"/>
      <c r="M166" s="1914"/>
      <c r="N166" s="1911" t="s">
        <v>3178</v>
      </c>
      <c r="O166" s="1912"/>
      <c r="P166" s="1907"/>
      <c r="Q166" s="1915" t="s">
        <v>5604</v>
      </c>
      <c r="R166" s="1899"/>
      <c r="S166" s="1916">
        <f t="shared" si="47"/>
        <v>7</v>
      </c>
      <c r="T166" s="1999">
        <v>6</v>
      </c>
      <c r="U166" s="1918">
        <v>0</v>
      </c>
      <c r="V166" s="1919">
        <v>1</v>
      </c>
      <c r="W166" s="1916">
        <f t="shared" si="48"/>
        <v>104</v>
      </c>
      <c r="X166" s="1920">
        <v>60</v>
      </c>
      <c r="Y166" s="1919">
        <v>44</v>
      </c>
      <c r="Z166" s="1917">
        <v>16</v>
      </c>
      <c r="AA166" s="1918">
        <v>17</v>
      </c>
      <c r="AB166" s="1918">
        <v>14</v>
      </c>
      <c r="AC166" s="1918">
        <v>17</v>
      </c>
      <c r="AD166" s="1918">
        <v>23</v>
      </c>
      <c r="AE166" s="1919">
        <v>17</v>
      </c>
      <c r="AF166" s="1921">
        <v>2</v>
      </c>
      <c r="AG166" s="1917">
        <v>4</v>
      </c>
      <c r="AH166" s="1922">
        <v>7</v>
      </c>
      <c r="AI166" s="1917">
        <v>1</v>
      </c>
      <c r="AJ166" s="1918">
        <v>0</v>
      </c>
      <c r="AK166" s="1918">
        <v>1</v>
      </c>
      <c r="AL166" s="1918">
        <v>0</v>
      </c>
      <c r="AM166" s="1918">
        <v>0</v>
      </c>
      <c r="AN166" s="1918">
        <v>8</v>
      </c>
      <c r="AO166" s="1918">
        <v>0</v>
      </c>
      <c r="AP166" s="1918">
        <v>1</v>
      </c>
      <c r="AQ166" s="1918">
        <v>0</v>
      </c>
      <c r="AR166" s="1918">
        <v>0</v>
      </c>
      <c r="AS166" s="1919">
        <v>0</v>
      </c>
      <c r="AT166" s="1923" t="str">
        <f t="shared" si="49"/>
        <v>0274</v>
      </c>
      <c r="AU166" s="1898"/>
      <c r="AV166" s="1899">
        <v>1</v>
      </c>
      <c r="AW166" s="1899"/>
      <c r="AX166" s="1899"/>
      <c r="AY166" s="1899"/>
    </row>
    <row r="167" spans="1:51" s="188" customFormat="1" ht="20.45" customHeight="1">
      <c r="A167" s="1906" t="s">
        <v>1758</v>
      </c>
      <c r="B167" s="1907"/>
      <c r="C167" s="1941" t="s">
        <v>163</v>
      </c>
      <c r="D167" s="1909"/>
      <c r="E167" s="1910"/>
      <c r="F167" s="1911"/>
      <c r="G167" s="1907"/>
      <c r="H167" s="1911" t="s">
        <v>2765</v>
      </c>
      <c r="I167" s="1912"/>
      <c r="J167" s="1907"/>
      <c r="K167" s="1913" t="s">
        <v>2497</v>
      </c>
      <c r="L167" s="1909"/>
      <c r="M167" s="1914"/>
      <c r="N167" s="1911" t="s">
        <v>317</v>
      </c>
      <c r="O167" s="1912"/>
      <c r="P167" s="1907"/>
      <c r="Q167" s="1915" t="s">
        <v>4815</v>
      </c>
      <c r="R167" s="1899"/>
      <c r="S167" s="1916">
        <f t="shared" si="47"/>
        <v>8</v>
      </c>
      <c r="T167" s="1999">
        <v>6</v>
      </c>
      <c r="U167" s="1918">
        <v>0</v>
      </c>
      <c r="V167" s="1919">
        <v>2</v>
      </c>
      <c r="W167" s="1916">
        <f t="shared" si="48"/>
        <v>163</v>
      </c>
      <c r="X167" s="1920">
        <v>78</v>
      </c>
      <c r="Y167" s="1919">
        <v>85</v>
      </c>
      <c r="Z167" s="1917">
        <v>28</v>
      </c>
      <c r="AA167" s="1918">
        <v>32</v>
      </c>
      <c r="AB167" s="1918">
        <v>21</v>
      </c>
      <c r="AC167" s="1918">
        <v>30</v>
      </c>
      <c r="AD167" s="1918">
        <v>23</v>
      </c>
      <c r="AE167" s="1919">
        <v>29</v>
      </c>
      <c r="AF167" s="1921">
        <v>5</v>
      </c>
      <c r="AG167" s="1917">
        <v>4</v>
      </c>
      <c r="AH167" s="1922">
        <v>8</v>
      </c>
      <c r="AI167" s="1917">
        <v>1</v>
      </c>
      <c r="AJ167" s="1918">
        <v>0</v>
      </c>
      <c r="AK167" s="1918">
        <v>1</v>
      </c>
      <c r="AL167" s="1918">
        <v>0</v>
      </c>
      <c r="AM167" s="1918">
        <v>0</v>
      </c>
      <c r="AN167" s="1918">
        <v>8</v>
      </c>
      <c r="AO167" s="1918">
        <v>0</v>
      </c>
      <c r="AP167" s="1918">
        <v>1</v>
      </c>
      <c r="AQ167" s="1918">
        <v>0</v>
      </c>
      <c r="AR167" s="1918">
        <v>0</v>
      </c>
      <c r="AS167" s="1919">
        <v>1</v>
      </c>
      <c r="AT167" s="1923" t="str">
        <f t="shared" si="49"/>
        <v>0291</v>
      </c>
      <c r="AU167" s="1898"/>
      <c r="AV167" s="1899">
        <v>1</v>
      </c>
      <c r="AW167" s="1899"/>
      <c r="AX167" s="1899"/>
      <c r="AY167" s="1899"/>
    </row>
    <row r="168" spans="1:51" s="188" customFormat="1" ht="20.45" customHeight="1">
      <c r="A168" s="1906" t="s">
        <v>2387</v>
      </c>
      <c r="B168" s="1907"/>
      <c r="C168" s="1941" t="s">
        <v>2499</v>
      </c>
      <c r="D168" s="1909"/>
      <c r="E168" s="1910"/>
      <c r="F168" s="1911"/>
      <c r="G168" s="1907"/>
      <c r="H168" s="1911" t="s">
        <v>2800</v>
      </c>
      <c r="I168" s="1912"/>
      <c r="J168" s="1907"/>
      <c r="K168" s="1913" t="s">
        <v>1612</v>
      </c>
      <c r="L168" s="1909"/>
      <c r="M168" s="1914"/>
      <c r="N168" s="1911" t="s">
        <v>3179</v>
      </c>
      <c r="O168" s="1912"/>
      <c r="P168" s="1907"/>
      <c r="Q168" s="1915" t="s">
        <v>5121</v>
      </c>
      <c r="R168" s="1899"/>
      <c r="S168" s="1916">
        <f t="shared" si="47"/>
        <v>7</v>
      </c>
      <c r="T168" s="1999">
        <v>6</v>
      </c>
      <c r="U168" s="1918">
        <v>0</v>
      </c>
      <c r="V168" s="1919">
        <v>1</v>
      </c>
      <c r="W168" s="1916">
        <f t="shared" si="48"/>
        <v>109</v>
      </c>
      <c r="X168" s="1920">
        <v>60</v>
      </c>
      <c r="Y168" s="1919">
        <v>49</v>
      </c>
      <c r="Z168" s="1917">
        <v>17</v>
      </c>
      <c r="AA168" s="1918">
        <v>24</v>
      </c>
      <c r="AB168" s="1918">
        <v>20</v>
      </c>
      <c r="AC168" s="1918">
        <v>16</v>
      </c>
      <c r="AD168" s="1918">
        <v>17</v>
      </c>
      <c r="AE168" s="1919">
        <v>15</v>
      </c>
      <c r="AF168" s="1921">
        <v>4</v>
      </c>
      <c r="AG168" s="1917">
        <v>4</v>
      </c>
      <c r="AH168" s="1922">
        <v>10</v>
      </c>
      <c r="AI168" s="1917">
        <v>1</v>
      </c>
      <c r="AJ168" s="1918">
        <v>0</v>
      </c>
      <c r="AK168" s="1918">
        <v>1</v>
      </c>
      <c r="AL168" s="1918">
        <v>0</v>
      </c>
      <c r="AM168" s="1918">
        <v>0</v>
      </c>
      <c r="AN168" s="1918">
        <v>11</v>
      </c>
      <c r="AO168" s="1918">
        <v>0</v>
      </c>
      <c r="AP168" s="1918">
        <v>1</v>
      </c>
      <c r="AQ168" s="1918">
        <v>0</v>
      </c>
      <c r="AR168" s="1918">
        <v>0</v>
      </c>
      <c r="AS168" s="1919">
        <v>0</v>
      </c>
      <c r="AT168" s="1923" t="str">
        <f t="shared" si="49"/>
        <v>0301</v>
      </c>
      <c r="AU168" s="1898"/>
      <c r="AV168" s="1899">
        <v>1</v>
      </c>
      <c r="AW168" s="1899"/>
      <c r="AX168" s="1899"/>
      <c r="AY168" s="1899"/>
    </row>
    <row r="169" spans="1:51" s="188" customFormat="1" ht="20.45" customHeight="1">
      <c r="A169" s="1906" t="s">
        <v>2501</v>
      </c>
      <c r="B169" s="1907"/>
      <c r="C169" s="1941" t="s">
        <v>1949</v>
      </c>
      <c r="D169" s="1909"/>
      <c r="E169" s="1910"/>
      <c r="F169" s="1911"/>
      <c r="G169" s="1907"/>
      <c r="H169" s="1911" t="s">
        <v>1301</v>
      </c>
      <c r="I169" s="1912"/>
      <c r="J169" s="1907"/>
      <c r="K169" s="1913" t="s">
        <v>2503</v>
      </c>
      <c r="L169" s="1909"/>
      <c r="M169" s="1914"/>
      <c r="N169" s="1911" t="s">
        <v>3180</v>
      </c>
      <c r="O169" s="1912"/>
      <c r="P169" s="1907"/>
      <c r="Q169" s="1915" t="s">
        <v>5605</v>
      </c>
      <c r="R169" s="1899"/>
      <c r="S169" s="1916">
        <f t="shared" si="47"/>
        <v>15</v>
      </c>
      <c r="T169" s="1999">
        <v>12</v>
      </c>
      <c r="U169" s="1918">
        <v>0</v>
      </c>
      <c r="V169" s="1919">
        <v>3</v>
      </c>
      <c r="W169" s="1916">
        <f t="shared" si="48"/>
        <v>326</v>
      </c>
      <c r="X169" s="1920">
        <v>176</v>
      </c>
      <c r="Y169" s="1919">
        <v>150</v>
      </c>
      <c r="Z169" s="1917">
        <v>42</v>
      </c>
      <c r="AA169" s="1918">
        <v>49</v>
      </c>
      <c r="AB169" s="1918">
        <v>55</v>
      </c>
      <c r="AC169" s="1918">
        <v>68</v>
      </c>
      <c r="AD169" s="1918">
        <v>64</v>
      </c>
      <c r="AE169" s="1919">
        <v>48</v>
      </c>
      <c r="AF169" s="1921">
        <v>16</v>
      </c>
      <c r="AG169" s="1917">
        <v>6</v>
      </c>
      <c r="AH169" s="1922">
        <v>16</v>
      </c>
      <c r="AI169" s="1917">
        <v>1</v>
      </c>
      <c r="AJ169" s="1918">
        <v>0</v>
      </c>
      <c r="AK169" s="1918">
        <v>1</v>
      </c>
      <c r="AL169" s="1918">
        <v>0</v>
      </c>
      <c r="AM169" s="1918">
        <v>0</v>
      </c>
      <c r="AN169" s="1918">
        <v>18</v>
      </c>
      <c r="AO169" s="1918">
        <v>0</v>
      </c>
      <c r="AP169" s="1918">
        <v>1</v>
      </c>
      <c r="AQ169" s="1918">
        <v>0</v>
      </c>
      <c r="AR169" s="1918">
        <v>0</v>
      </c>
      <c r="AS169" s="1919">
        <v>1</v>
      </c>
      <c r="AT169" s="1923" t="str">
        <f t="shared" si="49"/>
        <v>0302</v>
      </c>
      <c r="AU169" s="1898"/>
      <c r="AV169" s="1899">
        <v>3</v>
      </c>
      <c r="AW169" s="1899"/>
      <c r="AX169" s="1899"/>
      <c r="AY169" s="1899"/>
    </row>
    <row r="170" spans="1:51" s="188" customFormat="1" ht="20.45" customHeight="1">
      <c r="A170" s="1906" t="s">
        <v>1300</v>
      </c>
      <c r="B170" s="1907"/>
      <c r="C170" s="1941" t="s">
        <v>2505</v>
      </c>
      <c r="D170" s="1909"/>
      <c r="E170" s="1910"/>
      <c r="F170" s="1911"/>
      <c r="G170" s="1907"/>
      <c r="H170" s="1911" t="s">
        <v>2769</v>
      </c>
      <c r="I170" s="1912"/>
      <c r="J170" s="1907"/>
      <c r="K170" s="1913" t="s">
        <v>5191</v>
      </c>
      <c r="L170" s="1909"/>
      <c r="M170" s="1914"/>
      <c r="N170" s="1911" t="s">
        <v>3184</v>
      </c>
      <c r="O170" s="1912"/>
      <c r="P170" s="1907"/>
      <c r="Q170" s="1915" t="s">
        <v>5606</v>
      </c>
      <c r="R170" s="1899"/>
      <c r="S170" s="1916">
        <f t="shared" si="47"/>
        <v>12</v>
      </c>
      <c r="T170" s="1999">
        <v>10</v>
      </c>
      <c r="U170" s="1918">
        <v>0</v>
      </c>
      <c r="V170" s="1919">
        <v>2</v>
      </c>
      <c r="W170" s="1916">
        <f t="shared" si="48"/>
        <v>246</v>
      </c>
      <c r="X170" s="1920">
        <v>123</v>
      </c>
      <c r="Y170" s="1919">
        <v>123</v>
      </c>
      <c r="Z170" s="1917">
        <v>42</v>
      </c>
      <c r="AA170" s="1918">
        <v>41</v>
      </c>
      <c r="AB170" s="1918">
        <v>33</v>
      </c>
      <c r="AC170" s="1918">
        <v>45</v>
      </c>
      <c r="AD170" s="1918">
        <v>53</v>
      </c>
      <c r="AE170" s="1919">
        <v>32</v>
      </c>
      <c r="AF170" s="1921">
        <v>5</v>
      </c>
      <c r="AG170" s="1917">
        <v>5</v>
      </c>
      <c r="AH170" s="1922">
        <v>11</v>
      </c>
      <c r="AI170" s="1917">
        <v>1</v>
      </c>
      <c r="AJ170" s="1918">
        <v>0</v>
      </c>
      <c r="AK170" s="1918">
        <v>1</v>
      </c>
      <c r="AL170" s="1918">
        <v>0</v>
      </c>
      <c r="AM170" s="1918">
        <v>0</v>
      </c>
      <c r="AN170" s="1918">
        <v>12</v>
      </c>
      <c r="AO170" s="1918">
        <v>0</v>
      </c>
      <c r="AP170" s="1918">
        <v>1</v>
      </c>
      <c r="AQ170" s="1918">
        <v>0</v>
      </c>
      <c r="AR170" s="1918">
        <v>0</v>
      </c>
      <c r="AS170" s="1919">
        <v>1</v>
      </c>
      <c r="AT170" s="1923" t="str">
        <f t="shared" si="49"/>
        <v>0303</v>
      </c>
      <c r="AU170" s="1898"/>
      <c r="AV170" s="1899">
        <v>2</v>
      </c>
      <c r="AW170" s="1899"/>
      <c r="AX170" s="1899"/>
      <c r="AY170" s="1899"/>
    </row>
    <row r="171" spans="1:51" s="188" customFormat="1" ht="20.45" customHeight="1">
      <c r="A171" s="1906" t="s">
        <v>1796</v>
      </c>
      <c r="B171" s="1907"/>
      <c r="C171" s="1941" t="s">
        <v>776</v>
      </c>
      <c r="D171" s="1909"/>
      <c r="E171" s="1910"/>
      <c r="F171" s="1911"/>
      <c r="G171" s="1907"/>
      <c r="H171" s="1911" t="s">
        <v>2193</v>
      </c>
      <c r="I171" s="1912"/>
      <c r="J171" s="1907"/>
      <c r="K171" s="1913" t="s">
        <v>1520</v>
      </c>
      <c r="L171" s="1909"/>
      <c r="M171" s="1914"/>
      <c r="N171" s="1911" t="s">
        <v>3185</v>
      </c>
      <c r="O171" s="1912"/>
      <c r="P171" s="1907"/>
      <c r="Q171" s="1915" t="s">
        <v>5607</v>
      </c>
      <c r="R171" s="1899"/>
      <c r="S171" s="1916">
        <f t="shared" si="47"/>
        <v>18</v>
      </c>
      <c r="T171" s="1999">
        <v>14</v>
      </c>
      <c r="U171" s="1918">
        <v>0</v>
      </c>
      <c r="V171" s="1919">
        <v>4</v>
      </c>
      <c r="W171" s="1916">
        <f t="shared" si="48"/>
        <v>412</v>
      </c>
      <c r="X171" s="1920">
        <v>203</v>
      </c>
      <c r="Y171" s="1919">
        <v>209</v>
      </c>
      <c r="Z171" s="1917">
        <v>78</v>
      </c>
      <c r="AA171" s="1918">
        <v>62</v>
      </c>
      <c r="AB171" s="1918">
        <v>67</v>
      </c>
      <c r="AC171" s="1918">
        <v>72</v>
      </c>
      <c r="AD171" s="1918">
        <v>60</v>
      </c>
      <c r="AE171" s="1919">
        <v>73</v>
      </c>
      <c r="AF171" s="1921">
        <v>20</v>
      </c>
      <c r="AG171" s="1917">
        <v>8</v>
      </c>
      <c r="AH171" s="1922">
        <v>21</v>
      </c>
      <c r="AI171" s="1917">
        <v>1</v>
      </c>
      <c r="AJ171" s="1918">
        <v>0</v>
      </c>
      <c r="AK171" s="1918">
        <v>1</v>
      </c>
      <c r="AL171" s="1918">
        <v>0</v>
      </c>
      <c r="AM171" s="1918">
        <v>0</v>
      </c>
      <c r="AN171" s="1918">
        <v>19</v>
      </c>
      <c r="AO171" s="1918">
        <v>0</v>
      </c>
      <c r="AP171" s="1918">
        <v>1</v>
      </c>
      <c r="AQ171" s="1918">
        <v>0</v>
      </c>
      <c r="AR171" s="1918">
        <v>3</v>
      </c>
      <c r="AS171" s="1919">
        <v>4</v>
      </c>
      <c r="AT171" s="1923" t="str">
        <f t="shared" si="49"/>
        <v>0304</v>
      </c>
      <c r="AU171" s="1898"/>
      <c r="AV171" s="1899">
        <v>4</v>
      </c>
      <c r="AW171" s="1899"/>
      <c r="AX171" s="1899"/>
      <c r="AY171" s="1899"/>
    </row>
    <row r="172" spans="1:51" s="188" customFormat="1" ht="20.45" customHeight="1">
      <c r="A172" s="1906" t="s">
        <v>2508</v>
      </c>
      <c r="B172" s="1907"/>
      <c r="C172" s="1941" t="s">
        <v>2510</v>
      </c>
      <c r="D172" s="1909"/>
      <c r="E172" s="1910"/>
      <c r="F172" s="1911"/>
      <c r="G172" s="1907"/>
      <c r="H172" s="1911" t="s">
        <v>2228</v>
      </c>
      <c r="I172" s="1912"/>
      <c r="J172" s="1907"/>
      <c r="K172" s="1913" t="s">
        <v>2511</v>
      </c>
      <c r="L172" s="1909"/>
      <c r="M172" s="1914"/>
      <c r="N172" s="1911" t="s">
        <v>819</v>
      </c>
      <c r="O172" s="1912"/>
      <c r="P172" s="1907"/>
      <c r="Q172" s="1915" t="s">
        <v>5608</v>
      </c>
      <c r="R172" s="1899"/>
      <c r="S172" s="1916">
        <f t="shared" si="47"/>
        <v>17</v>
      </c>
      <c r="T172" s="1999">
        <v>14</v>
      </c>
      <c r="U172" s="1918">
        <v>0</v>
      </c>
      <c r="V172" s="1919">
        <v>3</v>
      </c>
      <c r="W172" s="1916">
        <f t="shared" si="48"/>
        <v>390</v>
      </c>
      <c r="X172" s="1920">
        <v>207</v>
      </c>
      <c r="Y172" s="1919">
        <v>183</v>
      </c>
      <c r="Z172" s="1917">
        <v>68</v>
      </c>
      <c r="AA172" s="1918">
        <v>71</v>
      </c>
      <c r="AB172" s="1918">
        <v>67</v>
      </c>
      <c r="AC172" s="1918">
        <v>54</v>
      </c>
      <c r="AD172" s="1918">
        <v>61</v>
      </c>
      <c r="AE172" s="1919">
        <v>69</v>
      </c>
      <c r="AF172" s="1921">
        <v>16</v>
      </c>
      <c r="AG172" s="1917">
        <v>8</v>
      </c>
      <c r="AH172" s="1922">
        <v>16</v>
      </c>
      <c r="AI172" s="1917">
        <v>1</v>
      </c>
      <c r="AJ172" s="1918">
        <v>0</v>
      </c>
      <c r="AK172" s="1918">
        <v>1</v>
      </c>
      <c r="AL172" s="1918">
        <v>0</v>
      </c>
      <c r="AM172" s="1918">
        <v>0</v>
      </c>
      <c r="AN172" s="1918">
        <v>18</v>
      </c>
      <c r="AO172" s="1918">
        <v>0</v>
      </c>
      <c r="AP172" s="1918">
        <v>1</v>
      </c>
      <c r="AQ172" s="1918">
        <v>0</v>
      </c>
      <c r="AR172" s="1918">
        <v>0</v>
      </c>
      <c r="AS172" s="1919">
        <v>3</v>
      </c>
      <c r="AT172" s="1923" t="str">
        <f t="shared" si="49"/>
        <v>0306</v>
      </c>
      <c r="AU172" s="1898"/>
      <c r="AV172" s="1899">
        <v>3</v>
      </c>
      <c r="AW172" s="1899"/>
      <c r="AX172" s="1899"/>
      <c r="AY172" s="1899"/>
    </row>
    <row r="173" spans="1:51" s="188" customFormat="1" ht="20.45" customHeight="1">
      <c r="A173" s="1906" t="s">
        <v>2209</v>
      </c>
      <c r="B173" s="1907"/>
      <c r="C173" s="1941" t="s">
        <v>4339</v>
      </c>
      <c r="D173" s="1909"/>
      <c r="E173" s="1910"/>
      <c r="F173" s="1911"/>
      <c r="G173" s="1907"/>
      <c r="H173" s="1911" t="s">
        <v>408</v>
      </c>
      <c r="I173" s="1912"/>
      <c r="J173" s="1907"/>
      <c r="K173" s="1913" t="s">
        <v>4341</v>
      </c>
      <c r="L173" s="1909"/>
      <c r="M173" s="1914"/>
      <c r="N173" s="1911" t="s">
        <v>3938</v>
      </c>
      <c r="O173" s="1912"/>
      <c r="P173" s="1907"/>
      <c r="Q173" s="1915" t="s">
        <v>5087</v>
      </c>
      <c r="R173" s="1899"/>
      <c r="S173" s="1916">
        <f t="shared" si="47"/>
        <v>21</v>
      </c>
      <c r="T173" s="1999">
        <v>18</v>
      </c>
      <c r="U173" s="1918">
        <v>0</v>
      </c>
      <c r="V173" s="1919">
        <v>3</v>
      </c>
      <c r="W173" s="1916">
        <f t="shared" si="48"/>
        <v>504</v>
      </c>
      <c r="X173" s="1920">
        <v>240</v>
      </c>
      <c r="Y173" s="1919">
        <v>264</v>
      </c>
      <c r="Z173" s="1917">
        <v>68</v>
      </c>
      <c r="AA173" s="1918">
        <v>71</v>
      </c>
      <c r="AB173" s="1918">
        <v>70</v>
      </c>
      <c r="AC173" s="1918">
        <v>87</v>
      </c>
      <c r="AD173" s="1918">
        <v>98</v>
      </c>
      <c r="AE173" s="1919">
        <v>110</v>
      </c>
      <c r="AF173" s="1921">
        <v>14</v>
      </c>
      <c r="AG173" s="1917">
        <v>8</v>
      </c>
      <c r="AH173" s="1922">
        <v>21</v>
      </c>
      <c r="AI173" s="1917">
        <v>1</v>
      </c>
      <c r="AJ173" s="1918">
        <v>0</v>
      </c>
      <c r="AK173" s="1918">
        <v>1</v>
      </c>
      <c r="AL173" s="1918">
        <v>0</v>
      </c>
      <c r="AM173" s="1918">
        <v>0</v>
      </c>
      <c r="AN173" s="1918">
        <v>21</v>
      </c>
      <c r="AO173" s="1918">
        <v>0</v>
      </c>
      <c r="AP173" s="1918">
        <v>1</v>
      </c>
      <c r="AQ173" s="1918">
        <v>0</v>
      </c>
      <c r="AR173" s="1918">
        <v>0</v>
      </c>
      <c r="AS173" s="1919">
        <v>5</v>
      </c>
      <c r="AT173" s="1923" t="str">
        <f t="shared" si="49"/>
        <v>0307</v>
      </c>
      <c r="AU173" s="1898"/>
      <c r="AV173" s="1899">
        <v>3</v>
      </c>
      <c r="AW173" s="1899"/>
      <c r="AX173" s="1899"/>
      <c r="AY173" s="1899"/>
    </row>
    <row r="174" spans="1:51" s="188" customFormat="1" ht="20.45" customHeight="1">
      <c r="A174" s="1906">
        <v>2160</v>
      </c>
      <c r="B174" s="1907"/>
      <c r="C174" s="1941" t="s">
        <v>2514</v>
      </c>
      <c r="D174" s="1909"/>
      <c r="E174" s="1910"/>
      <c r="F174" s="1911"/>
      <c r="G174" s="1907"/>
      <c r="H174" s="1911" t="s">
        <v>2268</v>
      </c>
      <c r="I174" s="1912"/>
      <c r="J174" s="1907"/>
      <c r="K174" s="1913" t="s">
        <v>4338</v>
      </c>
      <c r="L174" s="1909"/>
      <c r="M174" s="1914"/>
      <c r="N174" s="1911" t="s">
        <v>3186</v>
      </c>
      <c r="O174" s="1912"/>
      <c r="P174" s="1907"/>
      <c r="Q174" s="1915" t="s">
        <v>5609</v>
      </c>
      <c r="R174" s="1899"/>
      <c r="S174" s="1916">
        <f t="shared" si="47"/>
        <v>3</v>
      </c>
      <c r="T174" s="1999">
        <v>0</v>
      </c>
      <c r="U174" s="1918">
        <v>3</v>
      </c>
      <c r="V174" s="1919">
        <v>0</v>
      </c>
      <c r="W174" s="1916">
        <f t="shared" si="48"/>
        <v>29</v>
      </c>
      <c r="X174" s="1920">
        <v>13</v>
      </c>
      <c r="Y174" s="1919">
        <v>16</v>
      </c>
      <c r="Z174" s="1917">
        <v>2</v>
      </c>
      <c r="AA174" s="1918">
        <v>3</v>
      </c>
      <c r="AB174" s="1918">
        <v>8</v>
      </c>
      <c r="AC174" s="1918">
        <v>5</v>
      </c>
      <c r="AD174" s="1918">
        <v>4</v>
      </c>
      <c r="AE174" s="1919">
        <v>7</v>
      </c>
      <c r="AF174" s="1921">
        <v>0</v>
      </c>
      <c r="AG174" s="1917">
        <v>3</v>
      </c>
      <c r="AH174" s="1922">
        <v>3</v>
      </c>
      <c r="AI174" s="1917">
        <v>1</v>
      </c>
      <c r="AJ174" s="1918">
        <v>0</v>
      </c>
      <c r="AK174" s="1918">
        <v>1</v>
      </c>
      <c r="AL174" s="1918">
        <v>0</v>
      </c>
      <c r="AM174" s="1918">
        <v>0</v>
      </c>
      <c r="AN174" s="1918">
        <v>3</v>
      </c>
      <c r="AO174" s="1918">
        <v>0</v>
      </c>
      <c r="AP174" s="1918">
        <v>1</v>
      </c>
      <c r="AQ174" s="1918">
        <v>0</v>
      </c>
      <c r="AR174" s="1918">
        <v>0</v>
      </c>
      <c r="AS174" s="1919">
        <v>0</v>
      </c>
      <c r="AT174" s="1923">
        <f t="shared" si="49"/>
        <v>2160</v>
      </c>
      <c r="AU174" s="1898"/>
      <c r="AV174" s="1899">
        <v>1</v>
      </c>
      <c r="AW174" s="1899"/>
      <c r="AX174" s="1899"/>
      <c r="AY174" s="1899"/>
    </row>
    <row r="175" spans="1:51" s="188" customFormat="1" ht="20.45" customHeight="1">
      <c r="A175" s="1942">
        <v>2166</v>
      </c>
      <c r="B175" s="1943"/>
      <c r="C175" s="1843" t="s">
        <v>3763</v>
      </c>
      <c r="D175" s="1944"/>
      <c r="E175" s="1945"/>
      <c r="F175" s="1946"/>
      <c r="G175" s="1943"/>
      <c r="H175" s="1946" t="s">
        <v>2512</v>
      </c>
      <c r="I175" s="1947"/>
      <c r="J175" s="1943"/>
      <c r="K175" s="1948" t="s">
        <v>2854</v>
      </c>
      <c r="L175" s="1944"/>
      <c r="M175" s="1949"/>
      <c r="N175" s="1946" t="s">
        <v>3414</v>
      </c>
      <c r="O175" s="1947"/>
      <c r="P175" s="1943"/>
      <c r="Q175" s="1950" t="s">
        <v>5610</v>
      </c>
      <c r="R175" s="1951"/>
      <c r="S175" s="1916">
        <f t="shared" si="47"/>
        <v>8</v>
      </c>
      <c r="T175" s="1999">
        <v>6</v>
      </c>
      <c r="U175" s="1918">
        <v>0</v>
      </c>
      <c r="V175" s="1919">
        <v>2</v>
      </c>
      <c r="W175" s="1916">
        <f t="shared" si="48"/>
        <v>85</v>
      </c>
      <c r="X175" s="1920">
        <v>43</v>
      </c>
      <c r="Y175" s="1919">
        <v>42</v>
      </c>
      <c r="Z175" s="1917">
        <v>7</v>
      </c>
      <c r="AA175" s="1918">
        <v>14</v>
      </c>
      <c r="AB175" s="1918">
        <v>13</v>
      </c>
      <c r="AC175" s="1918">
        <v>16</v>
      </c>
      <c r="AD175" s="1918">
        <v>20</v>
      </c>
      <c r="AE175" s="1919">
        <v>15</v>
      </c>
      <c r="AF175" s="1921">
        <v>2</v>
      </c>
      <c r="AG175" s="1917">
        <v>4</v>
      </c>
      <c r="AH175" s="1922">
        <v>8</v>
      </c>
      <c r="AI175" s="1917">
        <v>1</v>
      </c>
      <c r="AJ175" s="1918">
        <v>0</v>
      </c>
      <c r="AK175" s="1918">
        <v>1</v>
      </c>
      <c r="AL175" s="1918">
        <v>0</v>
      </c>
      <c r="AM175" s="1918">
        <v>0</v>
      </c>
      <c r="AN175" s="1918">
        <v>9</v>
      </c>
      <c r="AO175" s="1918">
        <v>0</v>
      </c>
      <c r="AP175" s="1918">
        <v>1</v>
      </c>
      <c r="AQ175" s="1918">
        <v>0</v>
      </c>
      <c r="AR175" s="1918">
        <v>0</v>
      </c>
      <c r="AS175" s="1919">
        <v>0</v>
      </c>
      <c r="AT175" s="1923">
        <f t="shared" si="49"/>
        <v>2166</v>
      </c>
      <c r="AU175" s="1898"/>
      <c r="AV175" s="1899">
        <v>1</v>
      </c>
      <c r="AW175" s="1899"/>
      <c r="AX175" s="1899"/>
      <c r="AY175" s="1899"/>
    </row>
    <row r="176" spans="1:51" s="187" customFormat="1" ht="20.45" customHeight="1">
      <c r="A176" s="2001" t="s">
        <v>2516</v>
      </c>
      <c r="B176" s="2002"/>
      <c r="C176" s="2003" t="s">
        <v>4580</v>
      </c>
      <c r="D176" s="2004"/>
      <c r="E176" s="2005"/>
      <c r="F176" s="2006"/>
      <c r="G176" s="2002"/>
      <c r="H176" s="2006"/>
      <c r="I176" s="2007"/>
      <c r="J176" s="2002"/>
      <c r="K176" s="2008"/>
      <c r="L176" s="2004"/>
      <c r="M176" s="2009"/>
      <c r="N176" s="2006"/>
      <c r="O176" s="2007"/>
      <c r="P176" s="2002"/>
      <c r="Q176" s="2010"/>
      <c r="R176" s="2011"/>
      <c r="S176" s="1869">
        <f>SUM(S177:S180)</f>
        <v>61</v>
      </c>
      <c r="T176" s="2012">
        <f>SUM(T177:T180)</f>
        <v>48</v>
      </c>
      <c r="U176" s="1871">
        <f>SUM(U177:U180)</f>
        <v>0</v>
      </c>
      <c r="V176" s="1872">
        <f>SUM(V177:V180)</f>
        <v>13</v>
      </c>
      <c r="W176" s="1869">
        <f>X176+Y176</f>
        <v>1242</v>
      </c>
      <c r="X176" s="1873">
        <f t="shared" ref="X176:AS176" si="50">SUM(X177:X180)</f>
        <v>614</v>
      </c>
      <c r="Y176" s="1872">
        <f t="shared" si="50"/>
        <v>628</v>
      </c>
      <c r="Z176" s="1870">
        <f t="shared" si="50"/>
        <v>179</v>
      </c>
      <c r="AA176" s="1871">
        <f t="shared" si="50"/>
        <v>189</v>
      </c>
      <c r="AB176" s="1871">
        <f t="shared" si="50"/>
        <v>214</v>
      </c>
      <c r="AC176" s="1871">
        <f t="shared" si="50"/>
        <v>203</v>
      </c>
      <c r="AD176" s="1871">
        <f t="shared" si="50"/>
        <v>227</v>
      </c>
      <c r="AE176" s="1872">
        <f t="shared" si="50"/>
        <v>230</v>
      </c>
      <c r="AF176" s="1938">
        <f t="shared" si="50"/>
        <v>57</v>
      </c>
      <c r="AG176" s="1870">
        <f t="shared" si="50"/>
        <v>26</v>
      </c>
      <c r="AH176" s="1875">
        <f t="shared" si="50"/>
        <v>62</v>
      </c>
      <c r="AI176" s="1870">
        <f t="shared" si="50"/>
        <v>5</v>
      </c>
      <c r="AJ176" s="1871">
        <f t="shared" si="50"/>
        <v>0</v>
      </c>
      <c r="AK176" s="1871">
        <f t="shared" si="50"/>
        <v>4</v>
      </c>
      <c r="AL176" s="1871">
        <f t="shared" si="50"/>
        <v>0</v>
      </c>
      <c r="AM176" s="1871">
        <f t="shared" si="50"/>
        <v>0</v>
      </c>
      <c r="AN176" s="1871">
        <f t="shared" si="50"/>
        <v>67</v>
      </c>
      <c r="AO176" s="1871">
        <f t="shared" si="50"/>
        <v>0</v>
      </c>
      <c r="AP176" s="1871">
        <f t="shared" si="50"/>
        <v>4</v>
      </c>
      <c r="AQ176" s="1871">
        <f t="shared" si="50"/>
        <v>0</v>
      </c>
      <c r="AR176" s="1871">
        <f t="shared" si="50"/>
        <v>1</v>
      </c>
      <c r="AS176" s="1872">
        <f t="shared" si="50"/>
        <v>7</v>
      </c>
      <c r="AT176" s="1939" t="s">
        <v>2516</v>
      </c>
      <c r="AU176" s="1877"/>
      <c r="AV176" s="1878"/>
      <c r="AW176" s="1878"/>
      <c r="AX176" s="1878"/>
      <c r="AY176" s="1878"/>
    </row>
    <row r="177" spans="1:51" s="188" customFormat="1" ht="20.45" customHeight="1">
      <c r="A177" s="2013" t="s">
        <v>4577</v>
      </c>
      <c r="B177" s="1911"/>
      <c r="C177" s="1941" t="s">
        <v>1626</v>
      </c>
      <c r="D177" s="1909"/>
      <c r="E177" s="1910"/>
      <c r="F177" s="1911"/>
      <c r="G177" s="1907"/>
      <c r="H177" s="1911" t="s">
        <v>2783</v>
      </c>
      <c r="I177" s="1912"/>
      <c r="J177" s="1907"/>
      <c r="K177" s="1913" t="s">
        <v>4633</v>
      </c>
      <c r="L177" s="1909"/>
      <c r="M177" s="1914"/>
      <c r="N177" s="1911" t="s">
        <v>5089</v>
      </c>
      <c r="O177" s="1912"/>
      <c r="P177" s="1907"/>
      <c r="Q177" s="1915" t="s">
        <v>5304</v>
      </c>
      <c r="R177" s="1899"/>
      <c r="S177" s="1916">
        <f t="shared" ref="S177:S178" si="51">SUM(T177:V177)</f>
        <v>22</v>
      </c>
      <c r="T177" s="1999">
        <v>18</v>
      </c>
      <c r="U177" s="1918">
        <v>0</v>
      </c>
      <c r="V177" s="1919">
        <v>4</v>
      </c>
      <c r="W177" s="1916">
        <f t="shared" ref="W177:W178" si="52">SUM(X177:Y177)</f>
        <v>513</v>
      </c>
      <c r="X177" s="1920">
        <v>250</v>
      </c>
      <c r="Y177" s="1919">
        <v>263</v>
      </c>
      <c r="Z177" s="1917">
        <v>75</v>
      </c>
      <c r="AA177" s="1918">
        <v>80</v>
      </c>
      <c r="AB177" s="1918">
        <v>101</v>
      </c>
      <c r="AC177" s="1918">
        <v>75</v>
      </c>
      <c r="AD177" s="1918">
        <v>84</v>
      </c>
      <c r="AE177" s="1919">
        <v>98</v>
      </c>
      <c r="AF177" s="1921">
        <v>24</v>
      </c>
      <c r="AG177" s="1917">
        <v>9</v>
      </c>
      <c r="AH177" s="1922">
        <v>23</v>
      </c>
      <c r="AI177" s="1917">
        <v>2</v>
      </c>
      <c r="AJ177" s="1918">
        <v>0</v>
      </c>
      <c r="AK177" s="1918">
        <v>1</v>
      </c>
      <c r="AL177" s="1918">
        <v>0</v>
      </c>
      <c r="AM177" s="1918">
        <v>0</v>
      </c>
      <c r="AN177" s="1918">
        <v>26</v>
      </c>
      <c r="AO177" s="1918">
        <v>0</v>
      </c>
      <c r="AP177" s="1918">
        <v>1</v>
      </c>
      <c r="AQ177" s="1918">
        <v>0</v>
      </c>
      <c r="AR177" s="1918">
        <v>0</v>
      </c>
      <c r="AS177" s="1919">
        <v>2</v>
      </c>
      <c r="AT177" s="1923" t="str">
        <f>A177</f>
        <v>0371</v>
      </c>
      <c r="AU177" s="1898"/>
      <c r="AV177" s="1899">
        <v>2</v>
      </c>
      <c r="AW177" s="1899"/>
      <c r="AX177" s="1899"/>
      <c r="AY177" s="1899"/>
    </row>
    <row r="178" spans="1:51" s="188" customFormat="1" ht="20.45" customHeight="1">
      <c r="A178" s="1906" t="s">
        <v>537</v>
      </c>
      <c r="B178" s="1907"/>
      <c r="C178" s="1941" t="s">
        <v>2523</v>
      </c>
      <c r="D178" s="1909"/>
      <c r="E178" s="1910"/>
      <c r="F178" s="1911"/>
      <c r="G178" s="1907"/>
      <c r="H178" s="1911" t="s">
        <v>2809</v>
      </c>
      <c r="I178" s="1912"/>
      <c r="J178" s="1907"/>
      <c r="K178" s="1913" t="s">
        <v>2524</v>
      </c>
      <c r="L178" s="1909"/>
      <c r="M178" s="1914"/>
      <c r="N178" s="1911" t="s">
        <v>5088</v>
      </c>
      <c r="O178" s="1912"/>
      <c r="P178" s="1907"/>
      <c r="Q178" s="1915" t="s">
        <v>5611</v>
      </c>
      <c r="R178" s="1899"/>
      <c r="S178" s="1916">
        <f t="shared" si="51"/>
        <v>8</v>
      </c>
      <c r="T178" s="1999">
        <v>6</v>
      </c>
      <c r="U178" s="1918">
        <v>0</v>
      </c>
      <c r="V178" s="1919">
        <v>2</v>
      </c>
      <c r="W178" s="1916">
        <f t="shared" si="52"/>
        <v>64</v>
      </c>
      <c r="X178" s="1920">
        <v>27</v>
      </c>
      <c r="Y178" s="1919">
        <v>37</v>
      </c>
      <c r="Z178" s="1917">
        <v>7</v>
      </c>
      <c r="AA178" s="1918">
        <v>12</v>
      </c>
      <c r="AB178" s="1918">
        <v>11</v>
      </c>
      <c r="AC178" s="1918">
        <v>11</v>
      </c>
      <c r="AD178" s="1918">
        <v>13</v>
      </c>
      <c r="AE178" s="1919">
        <v>10</v>
      </c>
      <c r="AF178" s="1921">
        <v>3</v>
      </c>
      <c r="AG178" s="1917">
        <v>4</v>
      </c>
      <c r="AH178" s="1922">
        <v>8</v>
      </c>
      <c r="AI178" s="1917">
        <v>1</v>
      </c>
      <c r="AJ178" s="1918">
        <v>0</v>
      </c>
      <c r="AK178" s="1918">
        <v>1</v>
      </c>
      <c r="AL178" s="1918">
        <v>0</v>
      </c>
      <c r="AM178" s="1918">
        <v>0</v>
      </c>
      <c r="AN178" s="1918">
        <v>8</v>
      </c>
      <c r="AO178" s="1918">
        <v>0</v>
      </c>
      <c r="AP178" s="1918">
        <v>1</v>
      </c>
      <c r="AQ178" s="1918">
        <v>0</v>
      </c>
      <c r="AR178" s="1918">
        <v>0</v>
      </c>
      <c r="AS178" s="1919">
        <v>1</v>
      </c>
      <c r="AT178" s="1923" t="str">
        <f>A178</f>
        <v>0365</v>
      </c>
      <c r="AU178" s="1898"/>
      <c r="AV178" s="1899">
        <v>2</v>
      </c>
      <c r="AW178" s="1899"/>
      <c r="AX178" s="1899"/>
      <c r="AY178" s="1899"/>
    </row>
    <row r="179" spans="1:51" s="188" customFormat="1" ht="20.45" customHeight="1">
      <c r="A179" s="1960" t="s">
        <v>4578</v>
      </c>
      <c r="B179" s="1907"/>
      <c r="C179" s="1941" t="s">
        <v>4579</v>
      </c>
      <c r="D179" s="1909"/>
      <c r="E179" s="1910"/>
      <c r="F179" s="1911"/>
      <c r="G179" s="1907"/>
      <c r="H179" s="1911" t="s">
        <v>4626</v>
      </c>
      <c r="I179" s="1912"/>
      <c r="J179" s="1907"/>
      <c r="K179" s="1913" t="s">
        <v>4627</v>
      </c>
      <c r="L179" s="1909"/>
      <c r="M179" s="1914"/>
      <c r="N179" s="1911" t="s">
        <v>4631</v>
      </c>
      <c r="O179" s="1912"/>
      <c r="P179" s="1907"/>
      <c r="Q179" s="1915" t="s">
        <v>5101</v>
      </c>
      <c r="R179" s="1899"/>
      <c r="S179" s="1916">
        <f>SUM(T179:V179)</f>
        <v>23</v>
      </c>
      <c r="T179" s="1999">
        <v>18</v>
      </c>
      <c r="U179" s="1918">
        <v>0</v>
      </c>
      <c r="V179" s="1919">
        <v>5</v>
      </c>
      <c r="W179" s="1916">
        <f>SUM(X179:Y179)</f>
        <v>523</v>
      </c>
      <c r="X179" s="1920">
        <v>275</v>
      </c>
      <c r="Y179" s="1919">
        <v>248</v>
      </c>
      <c r="Z179" s="1917">
        <v>78</v>
      </c>
      <c r="AA179" s="1918">
        <v>77</v>
      </c>
      <c r="AB179" s="1918">
        <v>77</v>
      </c>
      <c r="AC179" s="1918">
        <v>88</v>
      </c>
      <c r="AD179" s="1918">
        <v>103</v>
      </c>
      <c r="AE179" s="1919">
        <v>100</v>
      </c>
      <c r="AF179" s="1921">
        <v>25</v>
      </c>
      <c r="AG179" s="1917">
        <v>8</v>
      </c>
      <c r="AH179" s="1922">
        <v>23</v>
      </c>
      <c r="AI179" s="1917">
        <v>1</v>
      </c>
      <c r="AJ179" s="1918">
        <v>0</v>
      </c>
      <c r="AK179" s="1918">
        <v>1</v>
      </c>
      <c r="AL179" s="1918">
        <v>0</v>
      </c>
      <c r="AM179" s="1918">
        <v>0</v>
      </c>
      <c r="AN179" s="1918">
        <v>25</v>
      </c>
      <c r="AO179" s="1918">
        <v>0</v>
      </c>
      <c r="AP179" s="1918">
        <v>1</v>
      </c>
      <c r="AQ179" s="1918">
        <v>0</v>
      </c>
      <c r="AR179" s="1918">
        <v>1</v>
      </c>
      <c r="AS179" s="1919">
        <v>2</v>
      </c>
      <c r="AT179" s="1923" t="str">
        <f>A179</f>
        <v>0372</v>
      </c>
      <c r="AU179" s="1898"/>
      <c r="AV179" s="1899">
        <v>2</v>
      </c>
      <c r="AW179" s="1899"/>
      <c r="AX179" s="1899"/>
      <c r="AY179" s="1899"/>
    </row>
    <row r="180" spans="1:51" s="188" customFormat="1" ht="20.45" customHeight="1">
      <c r="A180" s="2014" t="s">
        <v>4414</v>
      </c>
      <c r="B180" s="1907"/>
      <c r="C180" s="1941" t="s">
        <v>2520</v>
      </c>
      <c r="D180" s="1909"/>
      <c r="E180" s="1910"/>
      <c r="F180" s="1911"/>
      <c r="G180" s="1907"/>
      <c r="H180" s="1911" t="s">
        <v>180</v>
      </c>
      <c r="I180" s="1912"/>
      <c r="J180" s="1907"/>
      <c r="K180" s="1913" t="s">
        <v>2950</v>
      </c>
      <c r="L180" s="1909"/>
      <c r="M180" s="1914"/>
      <c r="N180" s="1911" t="s">
        <v>4469</v>
      </c>
      <c r="O180" s="1912"/>
      <c r="P180" s="1907"/>
      <c r="Q180" s="1915" t="s">
        <v>5612</v>
      </c>
      <c r="R180" s="1899"/>
      <c r="S180" s="1916">
        <f>SUM(T180:V180)</f>
        <v>8</v>
      </c>
      <c r="T180" s="1999">
        <v>6</v>
      </c>
      <c r="U180" s="1918">
        <v>0</v>
      </c>
      <c r="V180" s="1919">
        <v>2</v>
      </c>
      <c r="W180" s="1916">
        <f>SUM(X180:Y180)</f>
        <v>142</v>
      </c>
      <c r="X180" s="1920">
        <v>62</v>
      </c>
      <c r="Y180" s="1919">
        <v>80</v>
      </c>
      <c r="Z180" s="1917">
        <v>19</v>
      </c>
      <c r="AA180" s="1918">
        <v>20</v>
      </c>
      <c r="AB180" s="1918">
        <v>25</v>
      </c>
      <c r="AC180" s="1918">
        <v>29</v>
      </c>
      <c r="AD180" s="1918">
        <v>27</v>
      </c>
      <c r="AE180" s="1919">
        <v>22</v>
      </c>
      <c r="AF180" s="1921">
        <v>5</v>
      </c>
      <c r="AG180" s="1917">
        <v>5</v>
      </c>
      <c r="AH180" s="1922">
        <v>8</v>
      </c>
      <c r="AI180" s="1917">
        <v>1</v>
      </c>
      <c r="AJ180" s="1918">
        <v>0</v>
      </c>
      <c r="AK180" s="1918">
        <v>1</v>
      </c>
      <c r="AL180" s="1918">
        <v>0</v>
      </c>
      <c r="AM180" s="1918">
        <v>0</v>
      </c>
      <c r="AN180" s="1918">
        <v>8</v>
      </c>
      <c r="AO180" s="1918">
        <v>0</v>
      </c>
      <c r="AP180" s="1918">
        <v>1</v>
      </c>
      <c r="AQ180" s="1918">
        <v>0</v>
      </c>
      <c r="AR180" s="1918">
        <v>0</v>
      </c>
      <c r="AS180" s="1919">
        <v>2</v>
      </c>
      <c r="AT180" s="1923" t="str">
        <f>A180</f>
        <v>0370</v>
      </c>
      <c r="AU180" s="1898"/>
      <c r="AV180" s="1899">
        <v>6</v>
      </c>
      <c r="AW180" s="1899"/>
      <c r="AX180" s="1899"/>
      <c r="AY180" s="1899"/>
    </row>
    <row r="181" spans="1:51" s="187" customFormat="1" ht="20.45" customHeight="1">
      <c r="A181" s="2001" t="s">
        <v>2334</v>
      </c>
      <c r="B181" s="2002"/>
      <c r="C181" s="2008" t="s">
        <v>4365</v>
      </c>
      <c r="D181" s="2004"/>
      <c r="E181" s="2005"/>
      <c r="F181" s="2006"/>
      <c r="G181" s="2002"/>
      <c r="H181" s="2006"/>
      <c r="I181" s="2007"/>
      <c r="J181" s="2002"/>
      <c r="K181" s="2008"/>
      <c r="L181" s="2004"/>
      <c r="M181" s="2009"/>
      <c r="N181" s="2006"/>
      <c r="O181" s="2007"/>
      <c r="P181" s="2002"/>
      <c r="Q181" s="2010"/>
      <c r="R181" s="2011"/>
      <c r="S181" s="1869">
        <f>SUM(S182:S200)</f>
        <v>111</v>
      </c>
      <c r="T181" s="2012">
        <f>SUM(T182:T200)</f>
        <v>80</v>
      </c>
      <c r="U181" s="1871">
        <f>SUM(U182:U200)</f>
        <v>3</v>
      </c>
      <c r="V181" s="1872">
        <f>SUM(V182:V200)</f>
        <v>28</v>
      </c>
      <c r="W181" s="1869">
        <f>X181+Y181</f>
        <v>1990</v>
      </c>
      <c r="X181" s="1873">
        <f t="shared" ref="X181:AS181" si="53">SUM(X182:X200)</f>
        <v>1024</v>
      </c>
      <c r="Y181" s="1872">
        <f t="shared" si="53"/>
        <v>966</v>
      </c>
      <c r="Z181" s="1870">
        <f t="shared" si="53"/>
        <v>308</v>
      </c>
      <c r="AA181" s="1871">
        <f t="shared" si="53"/>
        <v>312</v>
      </c>
      <c r="AB181" s="1871">
        <f t="shared" si="53"/>
        <v>334</v>
      </c>
      <c r="AC181" s="1871">
        <f t="shared" si="53"/>
        <v>323</v>
      </c>
      <c r="AD181" s="1871">
        <f t="shared" si="53"/>
        <v>334</v>
      </c>
      <c r="AE181" s="1872">
        <f t="shared" si="53"/>
        <v>379</v>
      </c>
      <c r="AF181" s="1938">
        <f t="shared" si="53"/>
        <v>112</v>
      </c>
      <c r="AG181" s="1870">
        <f t="shared" si="53"/>
        <v>59</v>
      </c>
      <c r="AH181" s="1875">
        <f t="shared" si="53"/>
        <v>117</v>
      </c>
      <c r="AI181" s="1870">
        <f t="shared" si="53"/>
        <v>11</v>
      </c>
      <c r="AJ181" s="1871">
        <f t="shared" si="53"/>
        <v>0</v>
      </c>
      <c r="AK181" s="1871">
        <f t="shared" si="53"/>
        <v>11</v>
      </c>
      <c r="AL181" s="1871">
        <f t="shared" si="53"/>
        <v>0</v>
      </c>
      <c r="AM181" s="1871">
        <f t="shared" si="53"/>
        <v>0</v>
      </c>
      <c r="AN181" s="1871">
        <f t="shared" si="53"/>
        <v>126</v>
      </c>
      <c r="AO181" s="1871">
        <f t="shared" si="53"/>
        <v>0</v>
      </c>
      <c r="AP181" s="1871">
        <f t="shared" si="53"/>
        <v>10</v>
      </c>
      <c r="AQ181" s="1871">
        <f t="shared" si="53"/>
        <v>2</v>
      </c>
      <c r="AR181" s="1871">
        <f t="shared" si="53"/>
        <v>1</v>
      </c>
      <c r="AS181" s="1872">
        <f t="shared" si="53"/>
        <v>15</v>
      </c>
      <c r="AT181" s="1939" t="s">
        <v>2334</v>
      </c>
      <c r="AU181" s="1877"/>
      <c r="AV181" s="1878"/>
      <c r="AW181" s="1878"/>
      <c r="AX181" s="1878"/>
      <c r="AY181" s="1878"/>
    </row>
    <row r="182" spans="1:51" s="188" customFormat="1" ht="20.45" customHeight="1">
      <c r="A182" s="1906" t="s">
        <v>2528</v>
      </c>
      <c r="B182" s="1907"/>
      <c r="C182" s="1941" t="s">
        <v>2529</v>
      </c>
      <c r="D182" s="1909"/>
      <c r="E182" s="1910"/>
      <c r="F182" s="1911"/>
      <c r="G182" s="1907"/>
      <c r="H182" s="1911" t="s">
        <v>1146</v>
      </c>
      <c r="I182" s="1912"/>
      <c r="J182" s="1907"/>
      <c r="K182" s="1913" t="s">
        <v>2532</v>
      </c>
      <c r="L182" s="1909"/>
      <c r="M182" s="1914"/>
      <c r="N182" s="1911" t="s">
        <v>5090</v>
      </c>
      <c r="O182" s="1912"/>
      <c r="P182" s="1907"/>
      <c r="Q182" s="1915" t="s">
        <v>5613</v>
      </c>
      <c r="R182" s="1899"/>
      <c r="S182" s="1916">
        <f>SUM(T182:V182)</f>
        <v>15</v>
      </c>
      <c r="T182" s="1999">
        <v>12</v>
      </c>
      <c r="U182" s="1918">
        <v>0</v>
      </c>
      <c r="V182" s="1919">
        <v>3</v>
      </c>
      <c r="W182" s="1916">
        <f>SUM(X182:Y182)</f>
        <v>274</v>
      </c>
      <c r="X182" s="1920">
        <v>150</v>
      </c>
      <c r="Y182" s="1919">
        <v>124</v>
      </c>
      <c r="Z182" s="1917">
        <v>40</v>
      </c>
      <c r="AA182" s="1918">
        <v>47</v>
      </c>
      <c r="AB182" s="1918">
        <v>54</v>
      </c>
      <c r="AC182" s="1918">
        <v>38</v>
      </c>
      <c r="AD182" s="1918">
        <v>51</v>
      </c>
      <c r="AE182" s="1919">
        <v>44</v>
      </c>
      <c r="AF182" s="1921">
        <v>19</v>
      </c>
      <c r="AG182" s="1917">
        <v>9</v>
      </c>
      <c r="AH182" s="1922">
        <v>13</v>
      </c>
      <c r="AI182" s="1917">
        <v>1</v>
      </c>
      <c r="AJ182" s="1918">
        <v>0</v>
      </c>
      <c r="AK182" s="1918">
        <v>1</v>
      </c>
      <c r="AL182" s="1918">
        <v>0</v>
      </c>
      <c r="AM182" s="1918">
        <v>0</v>
      </c>
      <c r="AN182" s="1918">
        <v>16</v>
      </c>
      <c r="AO182" s="1918">
        <v>0</v>
      </c>
      <c r="AP182" s="1918">
        <v>1</v>
      </c>
      <c r="AQ182" s="1918">
        <v>0</v>
      </c>
      <c r="AR182" s="1918">
        <v>0</v>
      </c>
      <c r="AS182" s="1919">
        <v>3</v>
      </c>
      <c r="AT182" s="1923" t="str">
        <f>A182</f>
        <v>0420</v>
      </c>
      <c r="AU182" s="1898"/>
      <c r="AV182" s="1899">
        <v>2</v>
      </c>
      <c r="AW182" s="1899"/>
      <c r="AX182" s="1899"/>
      <c r="AY182" s="1899"/>
    </row>
    <row r="183" spans="1:51" s="188" customFormat="1" ht="20.45" customHeight="1">
      <c r="A183" s="1906" t="s">
        <v>2535</v>
      </c>
      <c r="B183" s="1907"/>
      <c r="C183" s="1941" t="s">
        <v>2538</v>
      </c>
      <c r="D183" s="1909"/>
      <c r="E183" s="1910"/>
      <c r="F183" s="1911"/>
      <c r="G183" s="1907"/>
      <c r="H183" s="1911" t="s">
        <v>453</v>
      </c>
      <c r="I183" s="1912"/>
      <c r="J183" s="1907"/>
      <c r="K183" s="1913" t="s">
        <v>1682</v>
      </c>
      <c r="L183" s="1909"/>
      <c r="M183" s="1914"/>
      <c r="N183" s="1911" t="s">
        <v>2630</v>
      </c>
      <c r="O183" s="1912"/>
      <c r="P183" s="1907"/>
      <c r="Q183" s="1915" t="s">
        <v>5614</v>
      </c>
      <c r="R183" s="1899"/>
      <c r="S183" s="1916">
        <f>SUM(T183:V183)</f>
        <v>9</v>
      </c>
      <c r="T183" s="1999">
        <v>6</v>
      </c>
      <c r="U183" s="1918">
        <v>0</v>
      </c>
      <c r="V183" s="1919">
        <v>3</v>
      </c>
      <c r="W183" s="1916">
        <f>SUM(X183:Y183)</f>
        <v>194</v>
      </c>
      <c r="X183" s="1920">
        <v>108</v>
      </c>
      <c r="Y183" s="1919">
        <v>86</v>
      </c>
      <c r="Z183" s="1917">
        <v>36</v>
      </c>
      <c r="AA183" s="1918">
        <v>29</v>
      </c>
      <c r="AB183" s="1918">
        <v>31</v>
      </c>
      <c r="AC183" s="1918">
        <v>25</v>
      </c>
      <c r="AD183" s="1918">
        <v>31</v>
      </c>
      <c r="AE183" s="1919">
        <v>42</v>
      </c>
      <c r="AF183" s="1921">
        <v>16</v>
      </c>
      <c r="AG183" s="1917">
        <v>3</v>
      </c>
      <c r="AH183" s="1922">
        <v>10</v>
      </c>
      <c r="AI183" s="1917">
        <v>1</v>
      </c>
      <c r="AJ183" s="1918">
        <v>0</v>
      </c>
      <c r="AK183" s="1918">
        <v>1</v>
      </c>
      <c r="AL183" s="1918">
        <v>0</v>
      </c>
      <c r="AM183" s="1918">
        <v>0</v>
      </c>
      <c r="AN183" s="1918">
        <v>10</v>
      </c>
      <c r="AO183" s="1918">
        <v>0</v>
      </c>
      <c r="AP183" s="1918">
        <v>1</v>
      </c>
      <c r="AQ183" s="1918">
        <v>0</v>
      </c>
      <c r="AR183" s="1918">
        <v>0</v>
      </c>
      <c r="AS183" s="1919">
        <v>0</v>
      </c>
      <c r="AT183" s="1923" t="str">
        <f>A183</f>
        <v>0421</v>
      </c>
      <c r="AU183" s="1898"/>
      <c r="AV183" s="1899">
        <v>1</v>
      </c>
      <c r="AW183" s="1899"/>
      <c r="AX183" s="1899"/>
      <c r="AY183" s="1899"/>
    </row>
    <row r="184" spans="1:51" s="188" customFormat="1" ht="20.45" customHeight="1" thickBot="1">
      <c r="A184" s="1961" t="s">
        <v>998</v>
      </c>
      <c r="B184" s="1962"/>
      <c r="C184" s="1963" t="s">
        <v>2345</v>
      </c>
      <c r="D184" s="1964"/>
      <c r="E184" s="1965"/>
      <c r="F184" s="1966"/>
      <c r="G184" s="1962"/>
      <c r="H184" s="1966" t="s">
        <v>794</v>
      </c>
      <c r="I184" s="1967"/>
      <c r="J184" s="1962"/>
      <c r="K184" s="1968" t="s">
        <v>2477</v>
      </c>
      <c r="L184" s="1964"/>
      <c r="M184" s="1969"/>
      <c r="N184" s="1966" t="s">
        <v>4343</v>
      </c>
      <c r="O184" s="1967"/>
      <c r="P184" s="1962"/>
      <c r="Q184" s="1970" t="s">
        <v>4832</v>
      </c>
      <c r="R184" s="1971"/>
      <c r="S184" s="1972">
        <f>SUM(T184:V184)</f>
        <v>16</v>
      </c>
      <c r="T184" s="2015">
        <v>13</v>
      </c>
      <c r="U184" s="1974">
        <v>0</v>
      </c>
      <c r="V184" s="1975">
        <v>3</v>
      </c>
      <c r="W184" s="1972">
        <f>SUM(X184:Y184)</f>
        <v>361</v>
      </c>
      <c r="X184" s="1976">
        <v>177</v>
      </c>
      <c r="Y184" s="1975">
        <v>184</v>
      </c>
      <c r="Z184" s="1973">
        <v>65</v>
      </c>
      <c r="AA184" s="1974">
        <v>57</v>
      </c>
      <c r="AB184" s="1974">
        <v>60</v>
      </c>
      <c r="AC184" s="1974">
        <v>57</v>
      </c>
      <c r="AD184" s="1974">
        <v>52</v>
      </c>
      <c r="AE184" s="1975">
        <v>70</v>
      </c>
      <c r="AF184" s="1977">
        <v>15</v>
      </c>
      <c r="AG184" s="1973">
        <v>10</v>
      </c>
      <c r="AH184" s="1978">
        <v>14</v>
      </c>
      <c r="AI184" s="1973">
        <v>1</v>
      </c>
      <c r="AJ184" s="1974">
        <v>0</v>
      </c>
      <c r="AK184" s="1974">
        <v>1</v>
      </c>
      <c r="AL184" s="1974">
        <v>0</v>
      </c>
      <c r="AM184" s="1974">
        <v>0</v>
      </c>
      <c r="AN184" s="1974">
        <v>19</v>
      </c>
      <c r="AO184" s="1974">
        <v>0</v>
      </c>
      <c r="AP184" s="1974">
        <v>1</v>
      </c>
      <c r="AQ184" s="1974">
        <v>0</v>
      </c>
      <c r="AR184" s="1974">
        <v>0</v>
      </c>
      <c r="AS184" s="1975">
        <v>2</v>
      </c>
      <c r="AT184" s="1979" t="str">
        <f>A184</f>
        <v>0422</v>
      </c>
      <c r="AU184" s="1898"/>
      <c r="AV184" s="1899">
        <v>2</v>
      </c>
      <c r="AW184" s="1899"/>
      <c r="AX184" s="1899"/>
      <c r="AY184" s="1899"/>
    </row>
    <row r="185" spans="1:51" s="184" customFormat="1" ht="15.75" customHeight="1">
      <c r="A185" s="1792"/>
      <c r="B185" s="1792"/>
      <c r="C185" s="1793"/>
      <c r="D185" s="1794"/>
      <c r="E185" s="1795"/>
      <c r="F185" s="1795"/>
      <c r="G185" s="1795"/>
      <c r="H185" s="1795"/>
      <c r="I185" s="1795"/>
      <c r="J185" s="1795"/>
      <c r="K185" s="1796"/>
      <c r="L185" s="1794"/>
      <c r="M185" s="1794"/>
      <c r="N185" s="1797"/>
      <c r="O185" s="1797"/>
      <c r="P185" s="1797"/>
      <c r="Q185" s="1797"/>
      <c r="R185" s="1797"/>
      <c r="S185" s="1793"/>
      <c r="T185" s="1793"/>
      <c r="U185" s="1793"/>
      <c r="V185" s="1793"/>
      <c r="W185" s="1793"/>
      <c r="X185" s="1793"/>
      <c r="Y185" s="1793"/>
      <c r="Z185" s="1798"/>
      <c r="AA185" s="1798"/>
      <c r="AB185" s="1798"/>
      <c r="AC185" s="1798"/>
      <c r="AD185" s="1798"/>
      <c r="AE185" s="1798"/>
      <c r="AF185" s="1798"/>
      <c r="AG185" s="1793"/>
      <c r="AH185" s="1793"/>
      <c r="AI185" s="1799"/>
      <c r="AJ185" s="1793"/>
      <c r="AK185" s="1793"/>
      <c r="AL185" s="1793"/>
      <c r="AM185" s="1793"/>
      <c r="AN185" s="1793"/>
      <c r="AO185" s="1793"/>
      <c r="AP185" s="1793"/>
      <c r="AQ185" s="1793"/>
      <c r="AR185" s="1793"/>
      <c r="AS185" s="1800"/>
      <c r="AT185" s="1794"/>
      <c r="AU185" s="1794"/>
      <c r="AV185" s="1794"/>
      <c r="AW185" s="1794"/>
      <c r="AX185" s="1794"/>
      <c r="AY185" s="1794"/>
    </row>
    <row r="186" spans="1:51" s="185" customFormat="1" ht="18" thickBot="1">
      <c r="A186" s="1801"/>
      <c r="B186" s="1802"/>
      <c r="C186" s="1796"/>
      <c r="D186" s="1803"/>
      <c r="E186" s="1804"/>
      <c r="F186" s="1804"/>
      <c r="G186" s="1804"/>
      <c r="H186" s="1804"/>
      <c r="I186" s="1804"/>
      <c r="J186" s="1804"/>
      <c r="K186" s="1805"/>
      <c r="L186" s="1803"/>
      <c r="M186" s="1803"/>
      <c r="N186" s="1806"/>
      <c r="O186" s="1806"/>
      <c r="P186" s="1806"/>
      <c r="Q186" s="1806"/>
      <c r="R186" s="1806"/>
      <c r="S186" s="1807"/>
      <c r="T186" s="1807"/>
      <c r="U186" s="1807"/>
      <c r="V186" s="1807"/>
      <c r="W186" s="1807"/>
      <c r="X186" s="1807"/>
      <c r="Y186" s="1807"/>
      <c r="Z186" s="1807"/>
      <c r="AA186" s="1807"/>
      <c r="AB186" s="1807"/>
      <c r="AC186" s="1807"/>
      <c r="AD186" s="1807"/>
      <c r="AE186" s="1807"/>
      <c r="AF186" s="1807"/>
      <c r="AG186" s="1807"/>
      <c r="AH186" s="1807"/>
      <c r="AI186" s="1807"/>
      <c r="AJ186" s="1807"/>
      <c r="AK186" s="1807"/>
      <c r="AL186" s="1807"/>
      <c r="AM186" s="1807"/>
      <c r="AN186" s="1807"/>
      <c r="AO186" s="1807"/>
      <c r="AP186" s="1807"/>
      <c r="AQ186" s="1807"/>
      <c r="AR186" s="1807"/>
      <c r="AS186" s="1807"/>
      <c r="AT186" s="1808"/>
      <c r="AU186" s="1808"/>
      <c r="AV186" s="1803"/>
      <c r="AW186" s="1803"/>
      <c r="AX186" s="1803"/>
      <c r="AY186" s="1803"/>
    </row>
    <row r="187" spans="1:51" s="186" customFormat="1" ht="4.5" customHeight="1">
      <c r="A187" s="1809"/>
      <c r="B187" s="1810"/>
      <c r="C187" s="1811"/>
      <c r="D187" s="1812"/>
      <c r="E187" s="1813"/>
      <c r="F187" s="1814"/>
      <c r="G187" s="1814"/>
      <c r="H187" s="1815"/>
      <c r="I187" s="1816"/>
      <c r="J187" s="1814"/>
      <c r="K187" s="1811"/>
      <c r="L187" s="1812"/>
      <c r="M187" s="1817"/>
      <c r="N187" s="1818"/>
      <c r="O187" s="1819"/>
      <c r="P187" s="1820"/>
      <c r="Q187" s="1821"/>
      <c r="R187" s="1819"/>
      <c r="S187" s="4533" t="s">
        <v>2911</v>
      </c>
      <c r="T187" s="4534"/>
      <c r="U187" s="4534"/>
      <c r="V187" s="4534"/>
      <c r="W187" s="4536" t="s">
        <v>979</v>
      </c>
      <c r="X187" s="4534"/>
      <c r="Y187" s="4534"/>
      <c r="Z187" s="4534"/>
      <c r="AA187" s="4534"/>
      <c r="AB187" s="4534"/>
      <c r="AC187" s="4534"/>
      <c r="AD187" s="4534"/>
      <c r="AE187" s="4537"/>
      <c r="AF187" s="4540" t="s">
        <v>5997</v>
      </c>
      <c r="AG187" s="4544" t="s">
        <v>2915</v>
      </c>
      <c r="AH187" s="4545"/>
      <c r="AI187" s="4545"/>
      <c r="AJ187" s="4545"/>
      <c r="AK187" s="4545"/>
      <c r="AL187" s="4545"/>
      <c r="AM187" s="4545"/>
      <c r="AN187" s="4545"/>
      <c r="AO187" s="4545"/>
      <c r="AP187" s="4545"/>
      <c r="AQ187" s="4545"/>
      <c r="AR187" s="4545"/>
      <c r="AS187" s="4546"/>
      <c r="AT187" s="1822"/>
      <c r="AU187" s="1823"/>
      <c r="AV187" s="1824"/>
      <c r="AW187" s="1824"/>
      <c r="AX187" s="1824"/>
      <c r="AY187" s="1824"/>
    </row>
    <row r="188" spans="1:51" s="186" customFormat="1" ht="21" customHeight="1">
      <c r="A188" s="4562" t="s">
        <v>1521</v>
      </c>
      <c r="B188" s="1825"/>
      <c r="C188" s="4563" t="s">
        <v>1210</v>
      </c>
      <c r="D188" s="1826"/>
      <c r="E188" s="4564" t="s">
        <v>1309</v>
      </c>
      <c r="F188" s="4564" t="s">
        <v>344</v>
      </c>
      <c r="G188" s="1825"/>
      <c r="H188" s="4565" t="s">
        <v>832</v>
      </c>
      <c r="I188" s="1827"/>
      <c r="J188" s="1828"/>
      <c r="K188" s="4566" t="s">
        <v>1841</v>
      </c>
      <c r="L188" s="1829"/>
      <c r="M188" s="1830"/>
      <c r="N188" s="4569" t="s">
        <v>1673</v>
      </c>
      <c r="O188" s="1829"/>
      <c r="P188" s="1830"/>
      <c r="Q188" s="4570" t="s">
        <v>1574</v>
      </c>
      <c r="R188" s="1829"/>
      <c r="S188" s="4535"/>
      <c r="T188" s="4535"/>
      <c r="U188" s="4535"/>
      <c r="V188" s="4535"/>
      <c r="W188" s="4538"/>
      <c r="X188" s="4535"/>
      <c r="Y188" s="4535"/>
      <c r="Z188" s="4535"/>
      <c r="AA188" s="4535"/>
      <c r="AB188" s="4535"/>
      <c r="AC188" s="4535"/>
      <c r="AD188" s="4535"/>
      <c r="AE188" s="4539"/>
      <c r="AF188" s="4541"/>
      <c r="AG188" s="4547"/>
      <c r="AH188" s="4548"/>
      <c r="AI188" s="4548"/>
      <c r="AJ188" s="4548"/>
      <c r="AK188" s="4548"/>
      <c r="AL188" s="4548"/>
      <c r="AM188" s="4548"/>
      <c r="AN188" s="4548"/>
      <c r="AO188" s="4548"/>
      <c r="AP188" s="4548"/>
      <c r="AQ188" s="4548"/>
      <c r="AR188" s="4548"/>
      <c r="AS188" s="4549"/>
      <c r="AT188" s="4516" t="s">
        <v>1521</v>
      </c>
      <c r="AU188" s="1831"/>
      <c r="AV188" s="1824"/>
      <c r="AW188" s="1824"/>
      <c r="AX188" s="1824"/>
      <c r="AY188" s="1824"/>
    </row>
    <row r="189" spans="1:51" s="186" customFormat="1" ht="4.5" customHeight="1">
      <c r="A189" s="4562"/>
      <c r="B189" s="1825"/>
      <c r="C189" s="4563"/>
      <c r="D189" s="1826"/>
      <c r="E189" s="4564"/>
      <c r="F189" s="4564"/>
      <c r="G189" s="1825"/>
      <c r="H189" s="4565"/>
      <c r="I189" s="1832"/>
      <c r="J189" s="1833"/>
      <c r="K189" s="4566"/>
      <c r="L189" s="1829"/>
      <c r="M189" s="1830"/>
      <c r="N189" s="4569"/>
      <c r="O189" s="1829"/>
      <c r="P189" s="1830"/>
      <c r="Q189" s="4570"/>
      <c r="R189" s="1829"/>
      <c r="S189" s="1834"/>
      <c r="T189" s="1835"/>
      <c r="U189" s="1836"/>
      <c r="V189" s="1837"/>
      <c r="W189" s="4517" t="s">
        <v>1630</v>
      </c>
      <c r="X189" s="4518"/>
      <c r="Y189" s="4519"/>
      <c r="Z189" s="1838"/>
      <c r="AA189" s="1839"/>
      <c r="AB189" s="1839"/>
      <c r="AC189" s="1839"/>
      <c r="AD189" s="1839"/>
      <c r="AE189" s="1840"/>
      <c r="AF189" s="4542"/>
      <c r="AG189" s="4517" t="s">
        <v>1630</v>
      </c>
      <c r="AH189" s="4519"/>
      <c r="AI189" s="1838"/>
      <c r="AJ189" s="1839"/>
      <c r="AK189" s="1839"/>
      <c r="AL189" s="1839"/>
      <c r="AM189" s="1839"/>
      <c r="AN189" s="1839"/>
      <c r="AO189" s="1839"/>
      <c r="AP189" s="1839"/>
      <c r="AQ189" s="1839"/>
      <c r="AR189" s="1839"/>
      <c r="AS189" s="1840"/>
      <c r="AT189" s="4516"/>
      <c r="AU189" s="1831"/>
      <c r="AV189" s="1824"/>
      <c r="AW189" s="1824"/>
      <c r="AX189" s="1824"/>
      <c r="AY189" s="1824"/>
    </row>
    <row r="190" spans="1:51" s="186" customFormat="1" ht="39.75" customHeight="1">
      <c r="A190" s="4562"/>
      <c r="B190" s="1825"/>
      <c r="C190" s="4563"/>
      <c r="D190" s="1826"/>
      <c r="E190" s="4564"/>
      <c r="F190" s="4564"/>
      <c r="G190" s="1825"/>
      <c r="H190" s="4565"/>
      <c r="I190" s="1832"/>
      <c r="J190" s="1833"/>
      <c r="K190" s="4567"/>
      <c r="L190" s="1829"/>
      <c r="M190" s="1830"/>
      <c r="N190" s="4569"/>
      <c r="O190" s="1829"/>
      <c r="P190" s="1830"/>
      <c r="Q190" s="4570"/>
      <c r="R190" s="1829"/>
      <c r="S190" s="4523" t="s">
        <v>1239</v>
      </c>
      <c r="T190" s="4525" t="s">
        <v>2621</v>
      </c>
      <c r="U190" s="4527" t="s">
        <v>3079</v>
      </c>
      <c r="V190" s="4529" t="s">
        <v>2677</v>
      </c>
      <c r="W190" s="4520"/>
      <c r="X190" s="4521"/>
      <c r="Y190" s="4522"/>
      <c r="Z190" s="4531" t="s">
        <v>1844</v>
      </c>
      <c r="AA190" s="4571" t="s">
        <v>1847</v>
      </c>
      <c r="AB190" s="4571" t="s">
        <v>1852</v>
      </c>
      <c r="AC190" s="4571" t="s">
        <v>1602</v>
      </c>
      <c r="AD190" s="4571" t="s">
        <v>1854</v>
      </c>
      <c r="AE190" s="4573" t="s">
        <v>1859</v>
      </c>
      <c r="AF190" s="4542"/>
      <c r="AG190" s="4520"/>
      <c r="AH190" s="4522"/>
      <c r="AI190" s="4525" t="s">
        <v>475</v>
      </c>
      <c r="AJ190" s="4527" t="s">
        <v>1202</v>
      </c>
      <c r="AK190" s="4527" t="s">
        <v>221</v>
      </c>
      <c r="AL190" s="4527" t="s">
        <v>882</v>
      </c>
      <c r="AM190" s="4527" t="s">
        <v>1198</v>
      </c>
      <c r="AN190" s="4527" t="s">
        <v>2939</v>
      </c>
      <c r="AO190" s="4527" t="s">
        <v>2640</v>
      </c>
      <c r="AP190" s="4528" t="s">
        <v>1197</v>
      </c>
      <c r="AQ190" s="4528" t="s">
        <v>2940</v>
      </c>
      <c r="AR190" s="4528" t="s">
        <v>1732</v>
      </c>
      <c r="AS190" s="4529" t="s">
        <v>2941</v>
      </c>
      <c r="AT190" s="4516"/>
      <c r="AU190" s="1831"/>
      <c r="AV190" s="1824"/>
      <c r="AW190" s="1824"/>
      <c r="AX190" s="1824"/>
      <c r="AY190" s="1824"/>
    </row>
    <row r="191" spans="1:51" s="186" customFormat="1" ht="39.75" customHeight="1">
      <c r="A191" s="4562"/>
      <c r="B191" s="1825"/>
      <c r="C191" s="4563"/>
      <c r="D191" s="1826"/>
      <c r="E191" s="4564"/>
      <c r="F191" s="4564"/>
      <c r="G191" s="1825"/>
      <c r="H191" s="4565"/>
      <c r="I191" s="1832"/>
      <c r="J191" s="1833"/>
      <c r="K191" s="4568"/>
      <c r="L191" s="1829"/>
      <c r="M191" s="1830"/>
      <c r="N191" s="4569"/>
      <c r="O191" s="1829"/>
      <c r="P191" s="1830"/>
      <c r="Q191" s="4570"/>
      <c r="R191" s="1829"/>
      <c r="S191" s="4524"/>
      <c r="T191" s="4526"/>
      <c r="U191" s="4528"/>
      <c r="V191" s="4530"/>
      <c r="W191" s="4551" t="s">
        <v>1239</v>
      </c>
      <c r="X191" s="4553" t="s">
        <v>2918</v>
      </c>
      <c r="Y191" s="4555" t="s">
        <v>2920</v>
      </c>
      <c r="Z191" s="4532"/>
      <c r="AA191" s="4572"/>
      <c r="AB191" s="4572"/>
      <c r="AC191" s="4572"/>
      <c r="AD191" s="4572"/>
      <c r="AE191" s="4574"/>
      <c r="AF191" s="4542"/>
      <c r="AG191" s="4557" t="s">
        <v>2918</v>
      </c>
      <c r="AH191" s="4560" t="s">
        <v>2920</v>
      </c>
      <c r="AI191" s="4575"/>
      <c r="AJ191" s="4559"/>
      <c r="AK191" s="4559"/>
      <c r="AL191" s="4559"/>
      <c r="AM191" s="4559"/>
      <c r="AN191" s="4559"/>
      <c r="AO191" s="4559"/>
      <c r="AP191" s="4528"/>
      <c r="AQ191" s="4528"/>
      <c r="AR191" s="4528"/>
      <c r="AS191" s="4550"/>
      <c r="AT191" s="4516"/>
      <c r="AU191" s="1831"/>
      <c r="AV191" s="1824"/>
      <c r="AW191" s="1824"/>
      <c r="AX191" s="1824"/>
      <c r="AY191" s="1824"/>
    </row>
    <row r="192" spans="1:51" s="186" customFormat="1" ht="4.5" customHeight="1">
      <c r="A192" s="1841"/>
      <c r="B192" s="1842"/>
      <c r="C192" s="1843"/>
      <c r="D192" s="1844"/>
      <c r="E192" s="1845"/>
      <c r="F192" s="1846"/>
      <c r="G192" s="1842"/>
      <c r="H192" s="1846"/>
      <c r="I192" s="1847"/>
      <c r="J192" s="1842"/>
      <c r="K192" s="1843"/>
      <c r="L192" s="1844"/>
      <c r="M192" s="1848"/>
      <c r="N192" s="1849"/>
      <c r="O192" s="1844"/>
      <c r="P192" s="1848"/>
      <c r="Q192" s="1850"/>
      <c r="R192" s="1844"/>
      <c r="S192" s="1851"/>
      <c r="T192" s="1852"/>
      <c r="U192" s="1853"/>
      <c r="V192" s="1854"/>
      <c r="W192" s="4552"/>
      <c r="X192" s="4554"/>
      <c r="Y192" s="4556"/>
      <c r="Z192" s="1852"/>
      <c r="AA192" s="1853"/>
      <c r="AB192" s="1853"/>
      <c r="AC192" s="1853"/>
      <c r="AD192" s="1853"/>
      <c r="AE192" s="1855"/>
      <c r="AF192" s="4543"/>
      <c r="AG192" s="4558"/>
      <c r="AH192" s="4561"/>
      <c r="AI192" s="1852"/>
      <c r="AJ192" s="1853"/>
      <c r="AK192" s="1853"/>
      <c r="AL192" s="1853"/>
      <c r="AM192" s="1853"/>
      <c r="AN192" s="1853"/>
      <c r="AO192" s="1853"/>
      <c r="AP192" s="1853"/>
      <c r="AQ192" s="1853"/>
      <c r="AR192" s="1853"/>
      <c r="AS192" s="1855"/>
      <c r="AT192" s="1856"/>
      <c r="AU192" s="1857"/>
      <c r="AV192" s="1824"/>
      <c r="AW192" s="1824"/>
      <c r="AX192" s="1824"/>
      <c r="AY192" s="1824"/>
    </row>
    <row r="193" spans="1:51" s="188" customFormat="1" ht="20.45" customHeight="1">
      <c r="A193" s="1906" t="s">
        <v>1875</v>
      </c>
      <c r="B193" s="1907"/>
      <c r="C193" s="1941" t="s">
        <v>1246</v>
      </c>
      <c r="D193" s="1909"/>
      <c r="E193" s="1910"/>
      <c r="F193" s="1911"/>
      <c r="G193" s="1907"/>
      <c r="H193" s="1911" t="s">
        <v>2540</v>
      </c>
      <c r="I193" s="1912"/>
      <c r="J193" s="1907"/>
      <c r="K193" s="1913" t="s">
        <v>2124</v>
      </c>
      <c r="L193" s="1909"/>
      <c r="M193" s="1914"/>
      <c r="N193" s="1911" t="s">
        <v>5091</v>
      </c>
      <c r="O193" s="1912"/>
      <c r="P193" s="1907"/>
      <c r="Q193" s="1915" t="s">
        <v>5321</v>
      </c>
      <c r="R193" s="1899"/>
      <c r="S193" s="1916">
        <f t="shared" ref="S193:S200" si="54">SUM(T193:V193)</f>
        <v>8</v>
      </c>
      <c r="T193" s="1917">
        <v>6</v>
      </c>
      <c r="U193" s="1918">
        <v>0</v>
      </c>
      <c r="V193" s="1919">
        <v>2</v>
      </c>
      <c r="W193" s="1916">
        <f t="shared" ref="W193:W200" si="55">SUM(X193:Y193)</f>
        <v>103</v>
      </c>
      <c r="X193" s="1920">
        <v>50</v>
      </c>
      <c r="Y193" s="1919">
        <v>53</v>
      </c>
      <c r="Z193" s="1917">
        <v>19</v>
      </c>
      <c r="AA193" s="1918">
        <v>17</v>
      </c>
      <c r="AB193" s="1918">
        <v>15</v>
      </c>
      <c r="AC193" s="1918">
        <v>11</v>
      </c>
      <c r="AD193" s="1918">
        <v>18</v>
      </c>
      <c r="AE193" s="1919">
        <v>23</v>
      </c>
      <c r="AF193" s="1921">
        <v>8</v>
      </c>
      <c r="AG193" s="1917">
        <v>4</v>
      </c>
      <c r="AH193" s="1922">
        <v>9</v>
      </c>
      <c r="AI193" s="1917">
        <v>1</v>
      </c>
      <c r="AJ193" s="1918">
        <v>0</v>
      </c>
      <c r="AK193" s="1918">
        <v>1</v>
      </c>
      <c r="AL193" s="1918">
        <v>0</v>
      </c>
      <c r="AM193" s="1918">
        <v>0</v>
      </c>
      <c r="AN193" s="1918">
        <v>8</v>
      </c>
      <c r="AO193" s="1918">
        <v>0</v>
      </c>
      <c r="AP193" s="1918">
        <v>1</v>
      </c>
      <c r="AQ193" s="1918">
        <v>0</v>
      </c>
      <c r="AR193" s="1918">
        <v>1</v>
      </c>
      <c r="AS193" s="1919">
        <v>1</v>
      </c>
      <c r="AT193" s="1923" t="str">
        <f t="shared" ref="AT193:AT200" si="56">A193</f>
        <v>0430</v>
      </c>
      <c r="AU193" s="1898"/>
      <c r="AV193" s="1899">
        <v>4</v>
      </c>
      <c r="AW193" s="1899"/>
      <c r="AX193" s="1899"/>
      <c r="AY193" s="1899"/>
    </row>
    <row r="194" spans="1:51" s="188" customFormat="1" ht="20.45" customHeight="1">
      <c r="A194" s="1906" t="s">
        <v>1896</v>
      </c>
      <c r="B194" s="1907"/>
      <c r="C194" s="1941" t="s">
        <v>232</v>
      </c>
      <c r="D194" s="1909"/>
      <c r="E194" s="1910"/>
      <c r="F194" s="1911"/>
      <c r="G194" s="1907"/>
      <c r="H194" s="1911" t="s">
        <v>2461</v>
      </c>
      <c r="I194" s="1912"/>
      <c r="J194" s="1907"/>
      <c r="K194" s="1913" t="s">
        <v>2544</v>
      </c>
      <c r="L194" s="1909"/>
      <c r="M194" s="1914"/>
      <c r="N194" s="1911" t="s">
        <v>2591</v>
      </c>
      <c r="O194" s="1912"/>
      <c r="P194" s="1907"/>
      <c r="Q194" s="1915" t="s">
        <v>4632</v>
      </c>
      <c r="R194" s="1899"/>
      <c r="S194" s="1916">
        <f t="shared" si="54"/>
        <v>16</v>
      </c>
      <c r="T194" s="1917">
        <v>13</v>
      </c>
      <c r="U194" s="1918">
        <v>0</v>
      </c>
      <c r="V194" s="1919">
        <v>3</v>
      </c>
      <c r="W194" s="1916">
        <f t="shared" si="55"/>
        <v>393</v>
      </c>
      <c r="X194" s="1920">
        <v>200</v>
      </c>
      <c r="Y194" s="1919">
        <v>193</v>
      </c>
      <c r="Z194" s="1917">
        <v>68</v>
      </c>
      <c r="AA194" s="1918">
        <v>55</v>
      </c>
      <c r="AB194" s="1918">
        <v>63</v>
      </c>
      <c r="AC194" s="1918">
        <v>80</v>
      </c>
      <c r="AD194" s="1918">
        <v>64</v>
      </c>
      <c r="AE194" s="1919">
        <v>63</v>
      </c>
      <c r="AF194" s="1921">
        <v>16</v>
      </c>
      <c r="AG194" s="1917">
        <v>10</v>
      </c>
      <c r="AH194" s="1922">
        <v>20</v>
      </c>
      <c r="AI194" s="1917">
        <v>1</v>
      </c>
      <c r="AJ194" s="1918">
        <v>0</v>
      </c>
      <c r="AK194" s="1918">
        <v>1</v>
      </c>
      <c r="AL194" s="1918">
        <v>0</v>
      </c>
      <c r="AM194" s="1918">
        <v>0</v>
      </c>
      <c r="AN194" s="1918">
        <v>22</v>
      </c>
      <c r="AO194" s="1918">
        <v>0</v>
      </c>
      <c r="AP194" s="1918">
        <v>1</v>
      </c>
      <c r="AQ194" s="1918">
        <v>0</v>
      </c>
      <c r="AR194" s="1918">
        <v>0</v>
      </c>
      <c r="AS194" s="1919">
        <v>5</v>
      </c>
      <c r="AT194" s="1923" t="str">
        <f t="shared" si="56"/>
        <v>0439</v>
      </c>
      <c r="AU194" s="1898"/>
      <c r="AV194" s="1899">
        <v>2</v>
      </c>
      <c r="AW194" s="1899"/>
      <c r="AX194" s="1899"/>
      <c r="AY194" s="1899"/>
    </row>
    <row r="195" spans="1:51" s="188" customFormat="1" ht="20.45" customHeight="1">
      <c r="A195" s="1906" t="s">
        <v>2547</v>
      </c>
      <c r="B195" s="1907"/>
      <c r="C195" s="1941" t="s">
        <v>572</v>
      </c>
      <c r="D195" s="1909"/>
      <c r="E195" s="1910"/>
      <c r="F195" s="1911"/>
      <c r="G195" s="1907"/>
      <c r="H195" s="1911" t="s">
        <v>2548</v>
      </c>
      <c r="I195" s="1912"/>
      <c r="J195" s="1907"/>
      <c r="K195" s="1913" t="s">
        <v>2549</v>
      </c>
      <c r="L195" s="1909"/>
      <c r="M195" s="1914"/>
      <c r="N195" s="1911" t="s">
        <v>941</v>
      </c>
      <c r="O195" s="1912"/>
      <c r="P195" s="1907"/>
      <c r="Q195" s="1915" t="s">
        <v>5092</v>
      </c>
      <c r="R195" s="1899"/>
      <c r="S195" s="1916">
        <f t="shared" si="54"/>
        <v>11</v>
      </c>
      <c r="T195" s="1917">
        <v>7</v>
      </c>
      <c r="U195" s="1918">
        <v>0</v>
      </c>
      <c r="V195" s="1919">
        <v>4</v>
      </c>
      <c r="W195" s="1916">
        <f t="shared" si="55"/>
        <v>204</v>
      </c>
      <c r="X195" s="1920">
        <v>94</v>
      </c>
      <c r="Y195" s="1919">
        <v>110</v>
      </c>
      <c r="Z195" s="1917">
        <v>28</v>
      </c>
      <c r="AA195" s="1918">
        <v>29</v>
      </c>
      <c r="AB195" s="1918">
        <v>30</v>
      </c>
      <c r="AC195" s="1918">
        <v>35</v>
      </c>
      <c r="AD195" s="1918">
        <v>36</v>
      </c>
      <c r="AE195" s="1919">
        <v>46</v>
      </c>
      <c r="AF195" s="1921">
        <v>13</v>
      </c>
      <c r="AG195" s="1917">
        <v>4</v>
      </c>
      <c r="AH195" s="1922">
        <v>12</v>
      </c>
      <c r="AI195" s="1917">
        <v>1</v>
      </c>
      <c r="AJ195" s="1918">
        <v>0</v>
      </c>
      <c r="AK195" s="1918">
        <v>1</v>
      </c>
      <c r="AL195" s="1918">
        <v>0</v>
      </c>
      <c r="AM195" s="1918">
        <v>0</v>
      </c>
      <c r="AN195" s="1918">
        <v>13</v>
      </c>
      <c r="AO195" s="1918">
        <v>0</v>
      </c>
      <c r="AP195" s="1918">
        <v>1</v>
      </c>
      <c r="AQ195" s="1918">
        <v>0</v>
      </c>
      <c r="AR195" s="1918">
        <v>0</v>
      </c>
      <c r="AS195" s="1919">
        <v>0</v>
      </c>
      <c r="AT195" s="1923" t="str">
        <f t="shared" si="56"/>
        <v>0441</v>
      </c>
      <c r="AU195" s="1898"/>
      <c r="AV195" s="1899">
        <v>1</v>
      </c>
      <c r="AW195" s="1899"/>
      <c r="AX195" s="1899"/>
      <c r="AY195" s="1899"/>
    </row>
    <row r="196" spans="1:51" s="188" customFormat="1" ht="20.45" customHeight="1">
      <c r="A196" s="1906" t="s">
        <v>2214</v>
      </c>
      <c r="B196" s="1907"/>
      <c r="C196" s="1941" t="s">
        <v>2101</v>
      </c>
      <c r="D196" s="1909"/>
      <c r="E196" s="1910"/>
      <c r="F196" s="1911"/>
      <c r="G196" s="1907"/>
      <c r="H196" s="1911" t="s">
        <v>2550</v>
      </c>
      <c r="I196" s="1912"/>
      <c r="J196" s="1907"/>
      <c r="K196" s="1913" t="s">
        <v>2551</v>
      </c>
      <c r="L196" s="1909"/>
      <c r="M196" s="1914"/>
      <c r="N196" s="1911" t="s">
        <v>2738</v>
      </c>
      <c r="O196" s="1912"/>
      <c r="P196" s="1907"/>
      <c r="Q196" s="1915" t="s">
        <v>5322</v>
      </c>
      <c r="R196" s="1899"/>
      <c r="S196" s="1916">
        <f t="shared" si="54"/>
        <v>4</v>
      </c>
      <c r="T196" s="1917">
        <v>1</v>
      </c>
      <c r="U196" s="1918">
        <v>2</v>
      </c>
      <c r="V196" s="1919">
        <v>1</v>
      </c>
      <c r="W196" s="1916">
        <f t="shared" si="55"/>
        <v>30</v>
      </c>
      <c r="X196" s="1920">
        <v>14</v>
      </c>
      <c r="Y196" s="1919">
        <v>16</v>
      </c>
      <c r="Z196" s="1917">
        <v>0</v>
      </c>
      <c r="AA196" s="1918">
        <v>10</v>
      </c>
      <c r="AB196" s="1918">
        <v>3</v>
      </c>
      <c r="AC196" s="1918">
        <v>5</v>
      </c>
      <c r="AD196" s="1918">
        <v>6</v>
      </c>
      <c r="AE196" s="1919">
        <v>6</v>
      </c>
      <c r="AF196" s="1921">
        <v>1</v>
      </c>
      <c r="AG196" s="1917">
        <v>3</v>
      </c>
      <c r="AH196" s="1922">
        <v>5</v>
      </c>
      <c r="AI196" s="1917">
        <v>1</v>
      </c>
      <c r="AJ196" s="1918">
        <v>0</v>
      </c>
      <c r="AK196" s="1918">
        <v>1</v>
      </c>
      <c r="AL196" s="1918">
        <v>0</v>
      </c>
      <c r="AM196" s="1918">
        <v>0</v>
      </c>
      <c r="AN196" s="1918">
        <v>4</v>
      </c>
      <c r="AO196" s="1918">
        <v>0</v>
      </c>
      <c r="AP196" s="1918">
        <v>1</v>
      </c>
      <c r="AQ196" s="1918">
        <v>1</v>
      </c>
      <c r="AR196" s="1918">
        <v>0</v>
      </c>
      <c r="AS196" s="1919">
        <v>0</v>
      </c>
      <c r="AT196" s="1923" t="str">
        <f t="shared" si="56"/>
        <v>0442</v>
      </c>
      <c r="AU196" s="1898"/>
      <c r="AV196" s="1899">
        <v>1</v>
      </c>
      <c r="AW196" s="1899"/>
      <c r="AX196" s="1899"/>
      <c r="AY196" s="1899"/>
    </row>
    <row r="197" spans="1:51" s="188" customFormat="1" ht="20.45" customHeight="1">
      <c r="A197" s="1906" t="s">
        <v>2554</v>
      </c>
      <c r="B197" s="1907"/>
      <c r="C197" s="1941" t="s">
        <v>2421</v>
      </c>
      <c r="D197" s="1909"/>
      <c r="E197" s="1910"/>
      <c r="F197" s="1911"/>
      <c r="G197" s="1907"/>
      <c r="H197" s="1911" t="s">
        <v>1353</v>
      </c>
      <c r="I197" s="1912"/>
      <c r="J197" s="1907"/>
      <c r="K197" s="1913" t="s">
        <v>2556</v>
      </c>
      <c r="L197" s="1909"/>
      <c r="M197" s="1914"/>
      <c r="N197" s="1911" t="s">
        <v>3189</v>
      </c>
      <c r="O197" s="1912"/>
      <c r="P197" s="1907"/>
      <c r="Q197" s="1915" t="s">
        <v>5615</v>
      </c>
      <c r="R197" s="1899"/>
      <c r="S197" s="1916">
        <f t="shared" si="54"/>
        <v>9</v>
      </c>
      <c r="T197" s="1917">
        <v>6</v>
      </c>
      <c r="U197" s="1918">
        <v>0</v>
      </c>
      <c r="V197" s="1919">
        <v>3</v>
      </c>
      <c r="W197" s="1916">
        <f t="shared" si="55"/>
        <v>80</v>
      </c>
      <c r="X197" s="1920">
        <v>37</v>
      </c>
      <c r="Y197" s="1919">
        <v>43</v>
      </c>
      <c r="Z197" s="1917">
        <v>14</v>
      </c>
      <c r="AA197" s="1918">
        <v>14</v>
      </c>
      <c r="AB197" s="1918">
        <v>13</v>
      </c>
      <c r="AC197" s="1918">
        <v>10</v>
      </c>
      <c r="AD197" s="1918">
        <v>15</v>
      </c>
      <c r="AE197" s="1919">
        <v>14</v>
      </c>
      <c r="AF197" s="1921">
        <v>10</v>
      </c>
      <c r="AG197" s="1917">
        <v>4</v>
      </c>
      <c r="AH197" s="1922">
        <v>9</v>
      </c>
      <c r="AI197" s="1917">
        <v>1</v>
      </c>
      <c r="AJ197" s="1918">
        <v>0</v>
      </c>
      <c r="AK197" s="1918">
        <v>1</v>
      </c>
      <c r="AL197" s="1918">
        <v>0</v>
      </c>
      <c r="AM197" s="1918">
        <v>0</v>
      </c>
      <c r="AN197" s="1918">
        <v>9</v>
      </c>
      <c r="AO197" s="1918">
        <v>0</v>
      </c>
      <c r="AP197" s="1918">
        <v>0</v>
      </c>
      <c r="AQ197" s="1918">
        <v>1</v>
      </c>
      <c r="AR197" s="1918">
        <v>0</v>
      </c>
      <c r="AS197" s="1919">
        <v>1</v>
      </c>
      <c r="AT197" s="1923" t="str">
        <f t="shared" si="56"/>
        <v>0443</v>
      </c>
      <c r="AU197" s="1898"/>
      <c r="AV197" s="1899">
        <v>1</v>
      </c>
      <c r="AW197" s="1899"/>
      <c r="AX197" s="1899"/>
      <c r="AY197" s="1899"/>
    </row>
    <row r="198" spans="1:51" s="188" customFormat="1" ht="20.45" customHeight="1">
      <c r="A198" s="1906" t="s">
        <v>3255</v>
      </c>
      <c r="B198" s="1907"/>
      <c r="C198" s="1941" t="s">
        <v>3256</v>
      </c>
      <c r="D198" s="1909"/>
      <c r="E198" s="1910"/>
      <c r="F198" s="1911"/>
      <c r="G198" s="1907"/>
      <c r="H198" s="1911" t="s">
        <v>3312</v>
      </c>
      <c r="I198" s="1912"/>
      <c r="J198" s="1907"/>
      <c r="K198" s="1913" t="s">
        <v>2889</v>
      </c>
      <c r="L198" s="1909"/>
      <c r="M198" s="1914"/>
      <c r="N198" s="1911" t="s">
        <v>3313</v>
      </c>
      <c r="O198" s="1912"/>
      <c r="P198" s="1907"/>
      <c r="Q198" s="1915" t="s">
        <v>5616</v>
      </c>
      <c r="R198" s="1899"/>
      <c r="S198" s="1916">
        <f t="shared" si="54"/>
        <v>8</v>
      </c>
      <c r="T198" s="1917">
        <v>6</v>
      </c>
      <c r="U198" s="1918">
        <v>0</v>
      </c>
      <c r="V198" s="1919">
        <v>2</v>
      </c>
      <c r="W198" s="1916">
        <f t="shared" si="55"/>
        <v>130</v>
      </c>
      <c r="X198" s="1920">
        <v>76</v>
      </c>
      <c r="Y198" s="1919">
        <v>54</v>
      </c>
      <c r="Z198" s="1917">
        <v>16</v>
      </c>
      <c r="AA198" s="1918">
        <v>22</v>
      </c>
      <c r="AB198" s="1918">
        <v>29</v>
      </c>
      <c r="AC198" s="1918">
        <v>21</v>
      </c>
      <c r="AD198" s="1918">
        <v>19</v>
      </c>
      <c r="AE198" s="1919">
        <v>23</v>
      </c>
      <c r="AF198" s="1921">
        <v>5</v>
      </c>
      <c r="AG198" s="1917">
        <v>4</v>
      </c>
      <c r="AH198" s="1922">
        <v>8</v>
      </c>
      <c r="AI198" s="1917">
        <v>1</v>
      </c>
      <c r="AJ198" s="1918">
        <v>0</v>
      </c>
      <c r="AK198" s="1918">
        <v>1</v>
      </c>
      <c r="AL198" s="1918">
        <v>0</v>
      </c>
      <c r="AM198" s="1918">
        <v>0</v>
      </c>
      <c r="AN198" s="1918">
        <v>8</v>
      </c>
      <c r="AO198" s="1918">
        <v>0</v>
      </c>
      <c r="AP198" s="1918">
        <v>1</v>
      </c>
      <c r="AQ198" s="1918">
        <v>0</v>
      </c>
      <c r="AR198" s="1918">
        <v>0</v>
      </c>
      <c r="AS198" s="1919">
        <v>1</v>
      </c>
      <c r="AT198" s="1923" t="str">
        <f t="shared" si="56"/>
        <v>0444</v>
      </c>
      <c r="AU198" s="1898"/>
      <c r="AV198" s="1899">
        <v>1</v>
      </c>
      <c r="AW198" s="1899"/>
      <c r="AX198" s="1899"/>
      <c r="AY198" s="1899"/>
    </row>
    <row r="199" spans="1:51" s="188" customFormat="1" ht="20.45" customHeight="1">
      <c r="A199" s="1906" t="s">
        <v>1318</v>
      </c>
      <c r="B199" s="1907"/>
      <c r="C199" s="1941" t="s">
        <v>1254</v>
      </c>
      <c r="D199" s="1909"/>
      <c r="E199" s="1910"/>
      <c r="F199" s="1911"/>
      <c r="G199" s="1907"/>
      <c r="H199" s="1911" t="s">
        <v>1960</v>
      </c>
      <c r="I199" s="1912"/>
      <c r="J199" s="1907"/>
      <c r="K199" s="1913" t="s">
        <v>2557</v>
      </c>
      <c r="L199" s="1909"/>
      <c r="M199" s="1914"/>
      <c r="N199" s="1911" t="s">
        <v>1237</v>
      </c>
      <c r="O199" s="1912"/>
      <c r="P199" s="1907"/>
      <c r="Q199" s="1915" t="s">
        <v>5617</v>
      </c>
      <c r="R199" s="1899"/>
      <c r="S199" s="1916">
        <f t="shared" si="54"/>
        <v>8</v>
      </c>
      <c r="T199" s="1917">
        <v>6</v>
      </c>
      <c r="U199" s="1918">
        <v>0</v>
      </c>
      <c r="V199" s="1919">
        <v>2</v>
      </c>
      <c r="W199" s="1916">
        <f t="shared" si="55"/>
        <v>179</v>
      </c>
      <c r="X199" s="1920">
        <v>91</v>
      </c>
      <c r="Y199" s="1919">
        <v>88</v>
      </c>
      <c r="Z199" s="1917">
        <v>18</v>
      </c>
      <c r="AA199" s="1918">
        <v>27</v>
      </c>
      <c r="AB199" s="1918">
        <v>31</v>
      </c>
      <c r="AC199" s="1918">
        <v>33</v>
      </c>
      <c r="AD199" s="1918">
        <v>30</v>
      </c>
      <c r="AE199" s="1919">
        <v>40</v>
      </c>
      <c r="AF199" s="1921">
        <v>7</v>
      </c>
      <c r="AG199" s="1917">
        <v>4</v>
      </c>
      <c r="AH199" s="1922">
        <v>10</v>
      </c>
      <c r="AI199" s="1917">
        <v>1</v>
      </c>
      <c r="AJ199" s="1918">
        <v>0</v>
      </c>
      <c r="AK199" s="1918">
        <v>1</v>
      </c>
      <c r="AL199" s="1918">
        <v>0</v>
      </c>
      <c r="AM199" s="1918">
        <v>0</v>
      </c>
      <c r="AN199" s="1918">
        <v>10</v>
      </c>
      <c r="AO199" s="1918">
        <v>0</v>
      </c>
      <c r="AP199" s="1918">
        <v>1</v>
      </c>
      <c r="AQ199" s="1918">
        <v>0</v>
      </c>
      <c r="AR199" s="1918">
        <v>0</v>
      </c>
      <c r="AS199" s="1919">
        <v>1</v>
      </c>
      <c r="AT199" s="1923" t="str">
        <f t="shared" si="56"/>
        <v>1410</v>
      </c>
      <c r="AU199" s="1898"/>
      <c r="AV199" s="1899">
        <v>1</v>
      </c>
      <c r="AW199" s="1899"/>
      <c r="AX199" s="1899"/>
      <c r="AY199" s="1899"/>
    </row>
    <row r="200" spans="1:51" s="188" customFormat="1" ht="20.45" customHeight="1">
      <c r="A200" s="1942" t="s">
        <v>658</v>
      </c>
      <c r="B200" s="1943"/>
      <c r="C200" s="1843" t="s">
        <v>2558</v>
      </c>
      <c r="D200" s="1944"/>
      <c r="E200" s="1945"/>
      <c r="F200" s="1946">
        <v>1</v>
      </c>
      <c r="G200" s="1943"/>
      <c r="H200" s="1946" t="s">
        <v>2560</v>
      </c>
      <c r="I200" s="1947"/>
      <c r="J200" s="1943"/>
      <c r="K200" s="1948" t="s">
        <v>1373</v>
      </c>
      <c r="L200" s="1944"/>
      <c r="M200" s="1949"/>
      <c r="N200" s="1946" t="s">
        <v>3190</v>
      </c>
      <c r="O200" s="1947"/>
      <c r="P200" s="1943"/>
      <c r="Q200" s="1950" t="s">
        <v>5618</v>
      </c>
      <c r="R200" s="1951"/>
      <c r="S200" s="1916">
        <f t="shared" si="54"/>
        <v>7</v>
      </c>
      <c r="T200" s="1917">
        <v>4</v>
      </c>
      <c r="U200" s="1918">
        <v>1</v>
      </c>
      <c r="V200" s="1919">
        <v>2</v>
      </c>
      <c r="W200" s="1916">
        <f t="shared" si="55"/>
        <v>42</v>
      </c>
      <c r="X200" s="1920">
        <v>27</v>
      </c>
      <c r="Y200" s="1919">
        <v>15</v>
      </c>
      <c r="Z200" s="1917">
        <v>4</v>
      </c>
      <c r="AA200" s="1918">
        <v>5</v>
      </c>
      <c r="AB200" s="1918">
        <v>5</v>
      </c>
      <c r="AC200" s="1918">
        <v>8</v>
      </c>
      <c r="AD200" s="1918">
        <v>12</v>
      </c>
      <c r="AE200" s="1919">
        <v>8</v>
      </c>
      <c r="AF200" s="1921">
        <v>2</v>
      </c>
      <c r="AG200" s="1917">
        <v>4</v>
      </c>
      <c r="AH200" s="1922">
        <v>7</v>
      </c>
      <c r="AI200" s="1917">
        <v>1</v>
      </c>
      <c r="AJ200" s="1918">
        <v>0</v>
      </c>
      <c r="AK200" s="1918">
        <v>1</v>
      </c>
      <c r="AL200" s="1918">
        <v>0</v>
      </c>
      <c r="AM200" s="1918">
        <v>0</v>
      </c>
      <c r="AN200" s="1918">
        <v>7</v>
      </c>
      <c r="AO200" s="1918">
        <v>0</v>
      </c>
      <c r="AP200" s="1918">
        <v>1</v>
      </c>
      <c r="AQ200" s="1918">
        <v>0</v>
      </c>
      <c r="AR200" s="1918">
        <v>0</v>
      </c>
      <c r="AS200" s="1919">
        <v>1</v>
      </c>
      <c r="AT200" s="1923" t="str">
        <f t="shared" si="56"/>
        <v>1504</v>
      </c>
      <c r="AU200" s="1898"/>
      <c r="AV200" s="1899">
        <v>2</v>
      </c>
      <c r="AW200" s="1899"/>
      <c r="AX200" s="1899"/>
      <c r="AY200" s="1899"/>
    </row>
    <row r="201" spans="1:51" s="187" customFormat="1" ht="20.45" customHeight="1">
      <c r="A201" s="1858" t="s">
        <v>2561</v>
      </c>
      <c r="B201" s="1859"/>
      <c r="C201" s="2016" t="s">
        <v>5307</v>
      </c>
      <c r="D201" s="1861"/>
      <c r="E201" s="1862"/>
      <c r="F201" s="1863"/>
      <c r="G201" s="1859"/>
      <c r="H201" s="1863"/>
      <c r="I201" s="1864"/>
      <c r="J201" s="1859"/>
      <c r="K201" s="1865"/>
      <c r="L201" s="1861"/>
      <c r="M201" s="1866"/>
      <c r="N201" s="1863"/>
      <c r="O201" s="1864"/>
      <c r="P201" s="1859"/>
      <c r="Q201" s="1867"/>
      <c r="R201" s="1868"/>
      <c r="S201" s="1869">
        <f>SUM(S202:S215)</f>
        <v>157</v>
      </c>
      <c r="T201" s="1870">
        <f>SUM(T202:T215)</f>
        <v>103</v>
      </c>
      <c r="U201" s="1871">
        <f>SUM(U202:U215)</f>
        <v>13</v>
      </c>
      <c r="V201" s="1872">
        <f>SUM(V202:V215)</f>
        <v>41</v>
      </c>
      <c r="W201" s="1869">
        <f>X201+Y201</f>
        <v>2532</v>
      </c>
      <c r="X201" s="1873">
        <f t="shared" ref="X201:AS201" si="57">SUM(X202:X215)</f>
        <v>1319</v>
      </c>
      <c r="Y201" s="1872">
        <f t="shared" si="57"/>
        <v>1213</v>
      </c>
      <c r="Z201" s="1870">
        <f t="shared" si="57"/>
        <v>375</v>
      </c>
      <c r="AA201" s="1871">
        <f t="shared" si="57"/>
        <v>396</v>
      </c>
      <c r="AB201" s="1871">
        <f t="shared" si="57"/>
        <v>433</v>
      </c>
      <c r="AC201" s="1871">
        <f t="shared" si="57"/>
        <v>425</v>
      </c>
      <c r="AD201" s="1871">
        <f t="shared" si="57"/>
        <v>451</v>
      </c>
      <c r="AE201" s="1872">
        <f t="shared" si="57"/>
        <v>452</v>
      </c>
      <c r="AF201" s="1938">
        <f t="shared" si="57"/>
        <v>200</v>
      </c>
      <c r="AG201" s="1870">
        <f t="shared" si="57"/>
        <v>75</v>
      </c>
      <c r="AH201" s="1875">
        <f t="shared" si="57"/>
        <v>156</v>
      </c>
      <c r="AI201" s="1870">
        <f t="shared" si="57"/>
        <v>14</v>
      </c>
      <c r="AJ201" s="1871">
        <f t="shared" si="57"/>
        <v>0</v>
      </c>
      <c r="AK201" s="1871">
        <f t="shared" si="57"/>
        <v>14</v>
      </c>
      <c r="AL201" s="1871">
        <f t="shared" si="57"/>
        <v>0</v>
      </c>
      <c r="AM201" s="1871">
        <f t="shared" si="57"/>
        <v>0</v>
      </c>
      <c r="AN201" s="1871">
        <f t="shared" si="57"/>
        <v>170</v>
      </c>
      <c r="AO201" s="1871">
        <f t="shared" si="57"/>
        <v>0</v>
      </c>
      <c r="AP201" s="1871">
        <f t="shared" si="57"/>
        <v>12</v>
      </c>
      <c r="AQ201" s="1871">
        <f t="shared" si="57"/>
        <v>2</v>
      </c>
      <c r="AR201" s="1871">
        <f t="shared" si="57"/>
        <v>0</v>
      </c>
      <c r="AS201" s="1872">
        <f t="shared" si="57"/>
        <v>19</v>
      </c>
      <c r="AT201" s="1939" t="s">
        <v>2561</v>
      </c>
      <c r="AU201" s="1877"/>
      <c r="AV201" s="1878"/>
      <c r="AW201" s="1878"/>
      <c r="AX201" s="1878"/>
      <c r="AY201" s="1878"/>
    </row>
    <row r="202" spans="1:51" s="188" customFormat="1" ht="20.45" customHeight="1">
      <c r="A202" s="1906" t="s">
        <v>2564</v>
      </c>
      <c r="B202" s="1907"/>
      <c r="C202" s="1941" t="s">
        <v>2567</v>
      </c>
      <c r="D202" s="1909"/>
      <c r="E202" s="1910"/>
      <c r="F202" s="1911"/>
      <c r="G202" s="1907"/>
      <c r="H202" s="1911" t="s">
        <v>2569</v>
      </c>
      <c r="I202" s="1912"/>
      <c r="J202" s="1907"/>
      <c r="K202" s="1913" t="s">
        <v>1924</v>
      </c>
      <c r="L202" s="1909"/>
      <c r="M202" s="1914"/>
      <c r="N202" s="1911" t="s">
        <v>2572</v>
      </c>
      <c r="O202" s="1912"/>
      <c r="P202" s="1907"/>
      <c r="Q202" s="1915" t="s">
        <v>5308</v>
      </c>
      <c r="R202" s="1899"/>
      <c r="S202" s="1916">
        <f t="shared" ref="S202:S215" si="58">SUM(T202:V202)</f>
        <v>27</v>
      </c>
      <c r="T202" s="1917">
        <v>18</v>
      </c>
      <c r="U202" s="1918">
        <v>0</v>
      </c>
      <c r="V202" s="1919">
        <v>9</v>
      </c>
      <c r="W202" s="1916">
        <f t="shared" ref="W202:W215" si="59">SUM(X202:Y202)</f>
        <v>477</v>
      </c>
      <c r="X202" s="1920">
        <v>257</v>
      </c>
      <c r="Y202" s="1919">
        <v>220</v>
      </c>
      <c r="Z202" s="1917">
        <v>75</v>
      </c>
      <c r="AA202" s="1918">
        <v>80</v>
      </c>
      <c r="AB202" s="1918">
        <v>86</v>
      </c>
      <c r="AC202" s="1918">
        <v>76</v>
      </c>
      <c r="AD202" s="1918">
        <v>76</v>
      </c>
      <c r="AE202" s="1919">
        <v>84</v>
      </c>
      <c r="AF202" s="1921">
        <v>52</v>
      </c>
      <c r="AG202" s="1917">
        <v>11</v>
      </c>
      <c r="AH202" s="1922">
        <v>28</v>
      </c>
      <c r="AI202" s="1917">
        <v>1</v>
      </c>
      <c r="AJ202" s="1918">
        <v>0</v>
      </c>
      <c r="AK202" s="1918">
        <v>1</v>
      </c>
      <c r="AL202" s="1918">
        <v>0</v>
      </c>
      <c r="AM202" s="1918">
        <v>0</v>
      </c>
      <c r="AN202" s="1918">
        <v>31</v>
      </c>
      <c r="AO202" s="1918">
        <v>0</v>
      </c>
      <c r="AP202" s="1918">
        <v>1</v>
      </c>
      <c r="AQ202" s="1918">
        <v>1</v>
      </c>
      <c r="AR202" s="1918">
        <v>0</v>
      </c>
      <c r="AS202" s="1919">
        <v>4</v>
      </c>
      <c r="AT202" s="1923" t="str">
        <f t="shared" ref="AT202:AT215" si="60">A202</f>
        <v>0470</v>
      </c>
      <c r="AU202" s="1898"/>
      <c r="AV202" s="1899">
        <v>2</v>
      </c>
      <c r="AW202" s="1899"/>
      <c r="AX202" s="1899"/>
      <c r="AY202" s="1899"/>
    </row>
    <row r="203" spans="1:51" s="188" customFormat="1" ht="20.45" customHeight="1">
      <c r="A203" s="1906" t="s">
        <v>1415</v>
      </c>
      <c r="B203" s="1907"/>
      <c r="C203" s="1941" t="s">
        <v>2573</v>
      </c>
      <c r="D203" s="1909"/>
      <c r="E203" s="1910"/>
      <c r="F203" s="1911"/>
      <c r="G203" s="1907"/>
      <c r="H203" s="1911" t="s">
        <v>2220</v>
      </c>
      <c r="I203" s="1912"/>
      <c r="J203" s="1907"/>
      <c r="K203" s="1913" t="s">
        <v>2318</v>
      </c>
      <c r="L203" s="1909"/>
      <c r="M203" s="1914"/>
      <c r="N203" s="1911" t="s">
        <v>370</v>
      </c>
      <c r="O203" s="1912"/>
      <c r="P203" s="1907"/>
      <c r="Q203" s="1915" t="s">
        <v>5093</v>
      </c>
      <c r="R203" s="1899"/>
      <c r="S203" s="1916">
        <f t="shared" si="58"/>
        <v>21</v>
      </c>
      <c r="T203" s="1917">
        <v>16</v>
      </c>
      <c r="U203" s="1918">
        <v>0</v>
      </c>
      <c r="V203" s="1919">
        <v>5</v>
      </c>
      <c r="W203" s="1916">
        <f t="shared" si="59"/>
        <v>428</v>
      </c>
      <c r="X203" s="1920">
        <v>220</v>
      </c>
      <c r="Y203" s="1919">
        <v>208</v>
      </c>
      <c r="Z203" s="1917">
        <v>55</v>
      </c>
      <c r="AA203" s="1918">
        <v>63</v>
      </c>
      <c r="AB203" s="1918">
        <v>72</v>
      </c>
      <c r="AC203" s="1918">
        <v>83</v>
      </c>
      <c r="AD203" s="1918">
        <v>77</v>
      </c>
      <c r="AE203" s="1919">
        <v>78</v>
      </c>
      <c r="AF203" s="1921">
        <v>25</v>
      </c>
      <c r="AG203" s="1917">
        <v>8</v>
      </c>
      <c r="AH203" s="1922">
        <v>20</v>
      </c>
      <c r="AI203" s="1917">
        <v>1</v>
      </c>
      <c r="AJ203" s="1918">
        <v>0</v>
      </c>
      <c r="AK203" s="1918">
        <v>1</v>
      </c>
      <c r="AL203" s="1918">
        <v>0</v>
      </c>
      <c r="AM203" s="1918">
        <v>0</v>
      </c>
      <c r="AN203" s="1918">
        <v>23</v>
      </c>
      <c r="AO203" s="1918">
        <v>0</v>
      </c>
      <c r="AP203" s="1918">
        <v>1</v>
      </c>
      <c r="AQ203" s="1918">
        <v>0</v>
      </c>
      <c r="AR203" s="1918">
        <v>0</v>
      </c>
      <c r="AS203" s="1919">
        <v>2</v>
      </c>
      <c r="AT203" s="1923" t="str">
        <f t="shared" si="60"/>
        <v>0471</v>
      </c>
      <c r="AU203" s="1898"/>
      <c r="AV203" s="1899">
        <v>2</v>
      </c>
      <c r="AW203" s="1899"/>
      <c r="AX203" s="1899"/>
      <c r="AY203" s="1899"/>
    </row>
    <row r="204" spans="1:51" s="188" customFormat="1" ht="20.45" customHeight="1">
      <c r="A204" s="1906" t="s">
        <v>2055</v>
      </c>
      <c r="B204" s="1907"/>
      <c r="C204" s="1941" t="s">
        <v>2538</v>
      </c>
      <c r="D204" s="1909"/>
      <c r="E204" s="1910"/>
      <c r="F204" s="1911"/>
      <c r="G204" s="1907"/>
      <c r="H204" s="1911" t="s">
        <v>2094</v>
      </c>
      <c r="I204" s="1912"/>
      <c r="J204" s="1907"/>
      <c r="K204" s="1913" t="s">
        <v>2574</v>
      </c>
      <c r="L204" s="1909"/>
      <c r="M204" s="1914"/>
      <c r="N204" s="1911" t="s">
        <v>3191</v>
      </c>
      <c r="O204" s="1912"/>
      <c r="P204" s="1907"/>
      <c r="Q204" s="1915" t="s">
        <v>4834</v>
      </c>
      <c r="R204" s="1899"/>
      <c r="S204" s="1916">
        <f t="shared" si="58"/>
        <v>22</v>
      </c>
      <c r="T204" s="1917">
        <v>18</v>
      </c>
      <c r="U204" s="1918">
        <v>0</v>
      </c>
      <c r="V204" s="1919">
        <v>4</v>
      </c>
      <c r="W204" s="1916">
        <f t="shared" si="59"/>
        <v>468</v>
      </c>
      <c r="X204" s="1920">
        <v>254</v>
      </c>
      <c r="Y204" s="1919">
        <v>214</v>
      </c>
      <c r="Z204" s="1917">
        <v>79</v>
      </c>
      <c r="AA204" s="1918">
        <v>77</v>
      </c>
      <c r="AB204" s="1918">
        <v>80</v>
      </c>
      <c r="AC204" s="1918">
        <v>72</v>
      </c>
      <c r="AD204" s="1918">
        <v>81</v>
      </c>
      <c r="AE204" s="1919">
        <v>79</v>
      </c>
      <c r="AF204" s="1921">
        <v>26</v>
      </c>
      <c r="AG204" s="1917">
        <v>5</v>
      </c>
      <c r="AH204" s="1922">
        <v>22</v>
      </c>
      <c r="AI204" s="1917">
        <v>1</v>
      </c>
      <c r="AJ204" s="1918">
        <v>0</v>
      </c>
      <c r="AK204" s="1918">
        <v>1</v>
      </c>
      <c r="AL204" s="1918">
        <v>0</v>
      </c>
      <c r="AM204" s="1918">
        <v>0</v>
      </c>
      <c r="AN204" s="1918">
        <v>22</v>
      </c>
      <c r="AO204" s="1918">
        <v>0</v>
      </c>
      <c r="AP204" s="1918">
        <v>1</v>
      </c>
      <c r="AQ204" s="1918">
        <v>0</v>
      </c>
      <c r="AR204" s="1918">
        <v>0</v>
      </c>
      <c r="AS204" s="1919">
        <v>2</v>
      </c>
      <c r="AT204" s="1923" t="str">
        <f t="shared" si="60"/>
        <v>0472</v>
      </c>
      <c r="AU204" s="1898"/>
      <c r="AV204" s="1899">
        <v>2</v>
      </c>
      <c r="AW204" s="1899"/>
      <c r="AX204" s="1899"/>
      <c r="AY204" s="1899"/>
    </row>
    <row r="205" spans="1:51" s="188" customFormat="1" ht="20.45" customHeight="1">
      <c r="A205" s="1906" t="s">
        <v>845</v>
      </c>
      <c r="B205" s="1907"/>
      <c r="C205" s="1941" t="s">
        <v>2379</v>
      </c>
      <c r="D205" s="1909"/>
      <c r="E205" s="1910"/>
      <c r="F205" s="1911"/>
      <c r="G205" s="1907"/>
      <c r="H205" s="1911" t="s">
        <v>2578</v>
      </c>
      <c r="I205" s="1912"/>
      <c r="J205" s="1907"/>
      <c r="K205" s="1913" t="s">
        <v>2580</v>
      </c>
      <c r="L205" s="1909"/>
      <c r="M205" s="1914"/>
      <c r="N205" s="1911" t="s">
        <v>3192</v>
      </c>
      <c r="O205" s="1912"/>
      <c r="P205" s="1907"/>
      <c r="Q205" s="1915" t="s">
        <v>5309</v>
      </c>
      <c r="R205" s="1899"/>
      <c r="S205" s="1916">
        <f t="shared" si="58"/>
        <v>17</v>
      </c>
      <c r="T205" s="1917">
        <v>13</v>
      </c>
      <c r="U205" s="1918">
        <v>0</v>
      </c>
      <c r="V205" s="1919">
        <v>4</v>
      </c>
      <c r="W205" s="1916">
        <f t="shared" si="59"/>
        <v>374</v>
      </c>
      <c r="X205" s="1920">
        <v>199</v>
      </c>
      <c r="Y205" s="1919">
        <v>175</v>
      </c>
      <c r="Z205" s="1917">
        <v>56</v>
      </c>
      <c r="AA205" s="1918">
        <v>60</v>
      </c>
      <c r="AB205" s="1918">
        <v>67</v>
      </c>
      <c r="AC205" s="1918">
        <v>61</v>
      </c>
      <c r="AD205" s="1918">
        <v>54</v>
      </c>
      <c r="AE205" s="1919">
        <v>76</v>
      </c>
      <c r="AF205" s="1921">
        <v>25</v>
      </c>
      <c r="AG205" s="1917">
        <v>9</v>
      </c>
      <c r="AH205" s="1922">
        <v>17</v>
      </c>
      <c r="AI205" s="1917">
        <v>1</v>
      </c>
      <c r="AJ205" s="1918">
        <v>0</v>
      </c>
      <c r="AK205" s="1918">
        <v>1</v>
      </c>
      <c r="AL205" s="1918">
        <v>0</v>
      </c>
      <c r="AM205" s="1918">
        <v>0</v>
      </c>
      <c r="AN205" s="1918">
        <v>21</v>
      </c>
      <c r="AO205" s="1918">
        <v>0</v>
      </c>
      <c r="AP205" s="1918">
        <v>1</v>
      </c>
      <c r="AQ205" s="1918">
        <v>0</v>
      </c>
      <c r="AR205" s="1918">
        <v>0</v>
      </c>
      <c r="AS205" s="1919">
        <v>2</v>
      </c>
      <c r="AT205" s="1923" t="str">
        <f t="shared" si="60"/>
        <v>0473</v>
      </c>
      <c r="AU205" s="1898"/>
      <c r="AV205" s="1899">
        <v>2</v>
      </c>
      <c r="AW205" s="1899"/>
      <c r="AX205" s="1899"/>
      <c r="AY205" s="1899"/>
    </row>
    <row r="206" spans="1:51" s="188" customFormat="1" ht="20.45" customHeight="1">
      <c r="A206" s="1906" t="s">
        <v>2583</v>
      </c>
      <c r="B206" s="1907"/>
      <c r="C206" s="1941" t="s">
        <v>2369</v>
      </c>
      <c r="D206" s="1909"/>
      <c r="E206" s="1910"/>
      <c r="F206" s="1911"/>
      <c r="G206" s="1907"/>
      <c r="H206" s="1911" t="s">
        <v>75</v>
      </c>
      <c r="I206" s="1912"/>
      <c r="J206" s="1907"/>
      <c r="K206" s="1913" t="s">
        <v>2585</v>
      </c>
      <c r="L206" s="1909"/>
      <c r="M206" s="1914"/>
      <c r="N206" s="1911" t="s">
        <v>2771</v>
      </c>
      <c r="O206" s="1912"/>
      <c r="P206" s="1907"/>
      <c r="Q206" s="1915" t="s">
        <v>5310</v>
      </c>
      <c r="R206" s="1899"/>
      <c r="S206" s="1916">
        <f t="shared" si="58"/>
        <v>8</v>
      </c>
      <c r="T206" s="1917">
        <v>6</v>
      </c>
      <c r="U206" s="1918">
        <v>0</v>
      </c>
      <c r="V206" s="1919">
        <v>2</v>
      </c>
      <c r="W206" s="1916">
        <f t="shared" si="59"/>
        <v>95</v>
      </c>
      <c r="X206" s="1920">
        <v>47</v>
      </c>
      <c r="Y206" s="1919">
        <v>48</v>
      </c>
      <c r="Z206" s="1917">
        <v>12</v>
      </c>
      <c r="AA206" s="1918">
        <v>14</v>
      </c>
      <c r="AB206" s="1918">
        <v>13</v>
      </c>
      <c r="AC206" s="1918">
        <v>20</v>
      </c>
      <c r="AD206" s="1918">
        <v>18</v>
      </c>
      <c r="AE206" s="1919">
        <v>18</v>
      </c>
      <c r="AF206" s="1921">
        <v>9</v>
      </c>
      <c r="AG206" s="1917">
        <v>4</v>
      </c>
      <c r="AH206" s="1922">
        <v>9</v>
      </c>
      <c r="AI206" s="1917">
        <v>1</v>
      </c>
      <c r="AJ206" s="1918">
        <v>0</v>
      </c>
      <c r="AK206" s="1918">
        <v>1</v>
      </c>
      <c r="AL206" s="1918">
        <v>0</v>
      </c>
      <c r="AM206" s="1918">
        <v>0</v>
      </c>
      <c r="AN206" s="1918">
        <v>9</v>
      </c>
      <c r="AO206" s="1918">
        <v>0</v>
      </c>
      <c r="AP206" s="1918">
        <v>1</v>
      </c>
      <c r="AQ206" s="1918">
        <v>0</v>
      </c>
      <c r="AR206" s="1918">
        <v>0</v>
      </c>
      <c r="AS206" s="1919">
        <v>1</v>
      </c>
      <c r="AT206" s="1923" t="str">
        <f t="shared" si="60"/>
        <v>0474</v>
      </c>
      <c r="AU206" s="1898"/>
      <c r="AV206" s="1899">
        <v>1</v>
      </c>
      <c r="AW206" s="1899"/>
      <c r="AX206" s="1899"/>
      <c r="AY206" s="1899"/>
    </row>
    <row r="207" spans="1:51" s="188" customFormat="1" ht="20.45" customHeight="1">
      <c r="A207" s="1906" t="s">
        <v>2244</v>
      </c>
      <c r="B207" s="1907"/>
      <c r="C207" s="1941" t="s">
        <v>452</v>
      </c>
      <c r="D207" s="1909"/>
      <c r="E207" s="1910"/>
      <c r="F207" s="1911"/>
      <c r="G207" s="1907"/>
      <c r="H207" s="1911" t="s">
        <v>890</v>
      </c>
      <c r="I207" s="1912"/>
      <c r="J207" s="1907"/>
      <c r="K207" s="1913" t="s">
        <v>2586</v>
      </c>
      <c r="L207" s="1909"/>
      <c r="M207" s="1914"/>
      <c r="N207" s="1911" t="s">
        <v>3193</v>
      </c>
      <c r="O207" s="1912"/>
      <c r="P207" s="1907"/>
      <c r="Q207" s="1915" t="s">
        <v>5311</v>
      </c>
      <c r="R207" s="1899"/>
      <c r="S207" s="1916">
        <f t="shared" si="58"/>
        <v>9</v>
      </c>
      <c r="T207" s="1917">
        <v>6</v>
      </c>
      <c r="U207" s="1918">
        <v>0</v>
      </c>
      <c r="V207" s="1919">
        <v>3</v>
      </c>
      <c r="W207" s="1916">
        <f t="shared" si="59"/>
        <v>138</v>
      </c>
      <c r="X207" s="1920">
        <v>79</v>
      </c>
      <c r="Y207" s="1919">
        <v>59</v>
      </c>
      <c r="Z207" s="1917">
        <v>19</v>
      </c>
      <c r="AA207" s="1918">
        <v>20</v>
      </c>
      <c r="AB207" s="1918">
        <v>24</v>
      </c>
      <c r="AC207" s="1918">
        <v>27</v>
      </c>
      <c r="AD207" s="1918">
        <v>30</v>
      </c>
      <c r="AE207" s="1919">
        <v>18</v>
      </c>
      <c r="AF207" s="1921">
        <v>14</v>
      </c>
      <c r="AG207" s="1917">
        <v>4</v>
      </c>
      <c r="AH207" s="1922">
        <v>9</v>
      </c>
      <c r="AI207" s="1917">
        <v>1</v>
      </c>
      <c r="AJ207" s="1918">
        <v>0</v>
      </c>
      <c r="AK207" s="1918">
        <v>1</v>
      </c>
      <c r="AL207" s="1918">
        <v>0</v>
      </c>
      <c r="AM207" s="1918">
        <v>0</v>
      </c>
      <c r="AN207" s="1918">
        <v>8</v>
      </c>
      <c r="AO207" s="1918">
        <v>0</v>
      </c>
      <c r="AP207" s="1918">
        <v>1</v>
      </c>
      <c r="AQ207" s="1918">
        <v>0</v>
      </c>
      <c r="AR207" s="1918">
        <v>0</v>
      </c>
      <c r="AS207" s="1919">
        <v>2</v>
      </c>
      <c r="AT207" s="1923" t="str">
        <f t="shared" si="60"/>
        <v>0477</v>
      </c>
      <c r="AU207" s="1898"/>
      <c r="AV207" s="1899">
        <v>1</v>
      </c>
      <c r="AW207" s="1899"/>
      <c r="AX207" s="1899"/>
      <c r="AY207" s="1899"/>
    </row>
    <row r="208" spans="1:51" s="188" customFormat="1" ht="20.45" customHeight="1">
      <c r="A208" s="1906" t="s">
        <v>238</v>
      </c>
      <c r="B208" s="1907"/>
      <c r="C208" s="1941" t="s">
        <v>1293</v>
      </c>
      <c r="D208" s="1909"/>
      <c r="E208" s="1910"/>
      <c r="F208" s="1911"/>
      <c r="G208" s="1907"/>
      <c r="H208" s="1911" t="s">
        <v>890</v>
      </c>
      <c r="I208" s="1912"/>
      <c r="J208" s="1907"/>
      <c r="K208" s="1913" t="s">
        <v>2250</v>
      </c>
      <c r="L208" s="1909"/>
      <c r="M208" s="1914"/>
      <c r="N208" s="1911" t="s">
        <v>2030</v>
      </c>
      <c r="O208" s="1912"/>
      <c r="P208" s="1907"/>
      <c r="Q208" s="1915" t="s">
        <v>5619</v>
      </c>
      <c r="R208" s="1899"/>
      <c r="S208" s="1916">
        <f t="shared" si="58"/>
        <v>4</v>
      </c>
      <c r="T208" s="1917">
        <v>0</v>
      </c>
      <c r="U208" s="1918">
        <v>3</v>
      </c>
      <c r="V208" s="1919">
        <v>1</v>
      </c>
      <c r="W208" s="1916">
        <f t="shared" si="59"/>
        <v>19</v>
      </c>
      <c r="X208" s="1920">
        <v>8</v>
      </c>
      <c r="Y208" s="1919">
        <v>11</v>
      </c>
      <c r="Z208" s="1917">
        <v>1</v>
      </c>
      <c r="AA208" s="1918">
        <v>3</v>
      </c>
      <c r="AB208" s="1918">
        <v>1</v>
      </c>
      <c r="AC208" s="1918">
        <v>3</v>
      </c>
      <c r="AD208" s="1918">
        <v>5</v>
      </c>
      <c r="AE208" s="1919">
        <v>6</v>
      </c>
      <c r="AF208" s="1921">
        <v>4</v>
      </c>
      <c r="AG208" s="1917">
        <v>4</v>
      </c>
      <c r="AH208" s="1922">
        <v>3</v>
      </c>
      <c r="AI208" s="1917">
        <v>1</v>
      </c>
      <c r="AJ208" s="1918">
        <v>0</v>
      </c>
      <c r="AK208" s="1918">
        <v>1</v>
      </c>
      <c r="AL208" s="1918">
        <v>0</v>
      </c>
      <c r="AM208" s="1918">
        <v>0</v>
      </c>
      <c r="AN208" s="1918">
        <v>4</v>
      </c>
      <c r="AO208" s="1918">
        <v>0</v>
      </c>
      <c r="AP208" s="1918">
        <v>0</v>
      </c>
      <c r="AQ208" s="1918">
        <v>1</v>
      </c>
      <c r="AR208" s="1918">
        <v>0</v>
      </c>
      <c r="AS208" s="1919">
        <v>0</v>
      </c>
      <c r="AT208" s="1923" t="str">
        <f t="shared" si="60"/>
        <v>0478</v>
      </c>
      <c r="AU208" s="1898"/>
      <c r="AV208" s="1899">
        <v>2</v>
      </c>
      <c r="AW208" s="1899"/>
      <c r="AX208" s="1899"/>
      <c r="AY208" s="1899"/>
    </row>
    <row r="209" spans="1:51" s="188" customFormat="1" ht="20.45" customHeight="1">
      <c r="A209" s="1906" t="s">
        <v>2590</v>
      </c>
      <c r="B209" s="1907"/>
      <c r="C209" s="1941" t="s">
        <v>148</v>
      </c>
      <c r="D209" s="1909"/>
      <c r="E209" s="1910"/>
      <c r="F209" s="1911"/>
      <c r="G209" s="1907"/>
      <c r="H209" s="1911" t="s">
        <v>2592</v>
      </c>
      <c r="I209" s="1912"/>
      <c r="J209" s="1907"/>
      <c r="K209" s="1913" t="s">
        <v>1343</v>
      </c>
      <c r="L209" s="1909"/>
      <c r="M209" s="1914"/>
      <c r="N209" s="1911" t="s">
        <v>1009</v>
      </c>
      <c r="O209" s="1912"/>
      <c r="P209" s="1907"/>
      <c r="Q209" s="1915" t="s">
        <v>5620</v>
      </c>
      <c r="R209" s="1899"/>
      <c r="S209" s="1916">
        <f t="shared" si="58"/>
        <v>17</v>
      </c>
      <c r="T209" s="1917">
        <v>12</v>
      </c>
      <c r="U209" s="1918">
        <v>0</v>
      </c>
      <c r="V209" s="1919">
        <v>5</v>
      </c>
      <c r="W209" s="1916">
        <f t="shared" si="59"/>
        <v>314</v>
      </c>
      <c r="X209" s="1920">
        <v>156</v>
      </c>
      <c r="Y209" s="1919">
        <v>158</v>
      </c>
      <c r="Z209" s="1917">
        <v>53</v>
      </c>
      <c r="AA209" s="1918">
        <v>46</v>
      </c>
      <c r="AB209" s="1918">
        <v>56</v>
      </c>
      <c r="AC209" s="1918">
        <v>45</v>
      </c>
      <c r="AD209" s="1918">
        <v>65</v>
      </c>
      <c r="AE209" s="1919">
        <v>49</v>
      </c>
      <c r="AF209" s="1921">
        <v>29</v>
      </c>
      <c r="AG209" s="1917">
        <v>8</v>
      </c>
      <c r="AH209" s="1922">
        <v>16</v>
      </c>
      <c r="AI209" s="1917">
        <v>1</v>
      </c>
      <c r="AJ209" s="1918">
        <v>0</v>
      </c>
      <c r="AK209" s="1918">
        <v>1</v>
      </c>
      <c r="AL209" s="1918">
        <v>0</v>
      </c>
      <c r="AM209" s="1918">
        <v>0</v>
      </c>
      <c r="AN209" s="1918">
        <v>19</v>
      </c>
      <c r="AO209" s="1918">
        <v>0</v>
      </c>
      <c r="AP209" s="1918">
        <v>1</v>
      </c>
      <c r="AQ209" s="1918">
        <v>0</v>
      </c>
      <c r="AR209" s="1918">
        <v>0</v>
      </c>
      <c r="AS209" s="1919">
        <v>2</v>
      </c>
      <c r="AT209" s="1923" t="str">
        <f t="shared" si="60"/>
        <v>0488</v>
      </c>
      <c r="AU209" s="1898"/>
      <c r="AV209" s="1899">
        <v>1</v>
      </c>
      <c r="AW209" s="1899"/>
      <c r="AX209" s="1899"/>
      <c r="AY209" s="1899"/>
    </row>
    <row r="210" spans="1:51" s="188" customFormat="1" ht="20.45" customHeight="1">
      <c r="A210" s="1906" t="s">
        <v>2594</v>
      </c>
      <c r="B210" s="1907"/>
      <c r="C210" s="1941" t="s">
        <v>1166</v>
      </c>
      <c r="D210" s="1909"/>
      <c r="E210" s="1910"/>
      <c r="F210" s="1911"/>
      <c r="G210" s="1907"/>
      <c r="H210" s="1911" t="s">
        <v>2595</v>
      </c>
      <c r="I210" s="1912"/>
      <c r="J210" s="1907"/>
      <c r="K210" s="1913" t="s">
        <v>902</v>
      </c>
      <c r="L210" s="1909"/>
      <c r="M210" s="1914"/>
      <c r="N210" s="1911" t="s">
        <v>55</v>
      </c>
      <c r="O210" s="1912"/>
      <c r="P210" s="1907"/>
      <c r="Q210" s="1915" t="s">
        <v>5621</v>
      </c>
      <c r="R210" s="1899"/>
      <c r="S210" s="1916">
        <f t="shared" si="58"/>
        <v>5</v>
      </c>
      <c r="T210" s="1917">
        <v>0</v>
      </c>
      <c r="U210" s="1918">
        <v>3</v>
      </c>
      <c r="V210" s="1919">
        <v>2</v>
      </c>
      <c r="W210" s="1916">
        <f t="shared" si="59"/>
        <v>21</v>
      </c>
      <c r="X210" s="1920">
        <v>10</v>
      </c>
      <c r="Y210" s="1919">
        <v>11</v>
      </c>
      <c r="Z210" s="1917">
        <v>3</v>
      </c>
      <c r="AA210" s="1918">
        <v>3</v>
      </c>
      <c r="AB210" s="1918">
        <v>1</v>
      </c>
      <c r="AC210" s="1918">
        <v>2</v>
      </c>
      <c r="AD210" s="1918">
        <v>6</v>
      </c>
      <c r="AE210" s="1919">
        <v>6</v>
      </c>
      <c r="AF210" s="1921">
        <v>2</v>
      </c>
      <c r="AG210" s="1917">
        <v>5</v>
      </c>
      <c r="AH210" s="1922">
        <v>3</v>
      </c>
      <c r="AI210" s="1917">
        <v>1</v>
      </c>
      <c r="AJ210" s="1918">
        <v>0</v>
      </c>
      <c r="AK210" s="1918">
        <v>1</v>
      </c>
      <c r="AL210" s="1918">
        <v>0</v>
      </c>
      <c r="AM210" s="1918">
        <v>0</v>
      </c>
      <c r="AN210" s="1918">
        <v>5</v>
      </c>
      <c r="AO210" s="1918">
        <v>0</v>
      </c>
      <c r="AP210" s="1918">
        <v>1</v>
      </c>
      <c r="AQ210" s="1918">
        <v>0</v>
      </c>
      <c r="AR210" s="1918">
        <v>0</v>
      </c>
      <c r="AS210" s="1919">
        <v>0</v>
      </c>
      <c r="AT210" s="1923" t="str">
        <f t="shared" si="60"/>
        <v>0482</v>
      </c>
      <c r="AU210" s="1898"/>
      <c r="AV210" s="1899">
        <v>2</v>
      </c>
      <c r="AW210" s="1899"/>
      <c r="AX210" s="1899"/>
      <c r="AY210" s="1899"/>
    </row>
    <row r="211" spans="1:51" s="188" customFormat="1" ht="20.45" customHeight="1">
      <c r="A211" s="1906" t="s">
        <v>3264</v>
      </c>
      <c r="B211" s="1907"/>
      <c r="C211" s="1941" t="s">
        <v>5312</v>
      </c>
      <c r="D211" s="1909"/>
      <c r="E211" s="1910" t="s">
        <v>2396</v>
      </c>
      <c r="F211" s="1911" t="s">
        <v>5313</v>
      </c>
      <c r="G211" s="1907"/>
      <c r="H211" s="1911" t="s">
        <v>3315</v>
      </c>
      <c r="I211" s="1912"/>
      <c r="J211" s="1907"/>
      <c r="K211" s="1913" t="s">
        <v>3396</v>
      </c>
      <c r="L211" s="1909"/>
      <c r="M211" s="1914"/>
      <c r="N211" s="1911" t="s">
        <v>2284</v>
      </c>
      <c r="O211" s="1912"/>
      <c r="P211" s="1907"/>
      <c r="Q211" s="1915" t="s">
        <v>5622</v>
      </c>
      <c r="R211" s="1899"/>
      <c r="S211" s="1916">
        <f t="shared" si="58"/>
        <v>6</v>
      </c>
      <c r="T211" s="1917">
        <v>2</v>
      </c>
      <c r="U211" s="1918">
        <v>2</v>
      </c>
      <c r="V211" s="1919">
        <v>2</v>
      </c>
      <c r="W211" s="1916">
        <f t="shared" si="59"/>
        <v>33</v>
      </c>
      <c r="X211" s="1920">
        <v>18</v>
      </c>
      <c r="Y211" s="1919">
        <v>15</v>
      </c>
      <c r="Z211" s="1917">
        <v>5</v>
      </c>
      <c r="AA211" s="1918">
        <v>7</v>
      </c>
      <c r="AB211" s="1918">
        <v>2</v>
      </c>
      <c r="AC211" s="1918">
        <v>7</v>
      </c>
      <c r="AD211" s="1918">
        <v>3</v>
      </c>
      <c r="AE211" s="1919">
        <v>9</v>
      </c>
      <c r="AF211" s="1921">
        <v>6</v>
      </c>
      <c r="AG211" s="1917">
        <v>4</v>
      </c>
      <c r="AH211" s="1922">
        <v>7</v>
      </c>
      <c r="AI211" s="1917">
        <v>1</v>
      </c>
      <c r="AJ211" s="1918">
        <v>0</v>
      </c>
      <c r="AK211" s="1918">
        <v>1</v>
      </c>
      <c r="AL211" s="1918">
        <v>0</v>
      </c>
      <c r="AM211" s="1918">
        <v>0</v>
      </c>
      <c r="AN211" s="1918">
        <v>6</v>
      </c>
      <c r="AO211" s="1918">
        <v>0</v>
      </c>
      <c r="AP211" s="1918">
        <v>1</v>
      </c>
      <c r="AQ211" s="1918">
        <v>0</v>
      </c>
      <c r="AR211" s="1918">
        <v>0</v>
      </c>
      <c r="AS211" s="1919">
        <v>2</v>
      </c>
      <c r="AT211" s="1923" t="str">
        <f t="shared" si="60"/>
        <v>0506</v>
      </c>
      <c r="AU211" s="1898"/>
      <c r="AV211" s="1899">
        <v>1</v>
      </c>
      <c r="AW211" s="1899"/>
      <c r="AX211" s="1899"/>
      <c r="AY211" s="1899"/>
    </row>
    <row r="212" spans="1:51" s="188" customFormat="1" ht="20.45" customHeight="1">
      <c r="A212" s="1906" t="s">
        <v>5315</v>
      </c>
      <c r="B212" s="1907"/>
      <c r="C212" s="1941" t="s">
        <v>5316</v>
      </c>
      <c r="D212" s="1909"/>
      <c r="E212" s="1910"/>
      <c r="F212" s="1911"/>
      <c r="G212" s="1907"/>
      <c r="H212" s="1911" t="s">
        <v>2589</v>
      </c>
      <c r="I212" s="1912"/>
      <c r="J212" s="1907"/>
      <c r="K212" s="2889" t="s">
        <v>6022</v>
      </c>
      <c r="L212" s="1909"/>
      <c r="M212" s="1914"/>
      <c r="N212" s="1911" t="s">
        <v>5317</v>
      </c>
      <c r="O212" s="1912"/>
      <c r="P212" s="1907"/>
      <c r="Q212" s="1915" t="s">
        <v>4814</v>
      </c>
      <c r="R212" s="1899"/>
      <c r="S212" s="1916">
        <f t="shared" si="58"/>
        <v>7</v>
      </c>
      <c r="T212" s="1917">
        <v>6</v>
      </c>
      <c r="U212" s="1918">
        <v>0</v>
      </c>
      <c r="V212" s="1919">
        <v>1</v>
      </c>
      <c r="W212" s="1916">
        <f t="shared" si="59"/>
        <v>69</v>
      </c>
      <c r="X212" s="1920">
        <v>26</v>
      </c>
      <c r="Y212" s="1919">
        <v>43</v>
      </c>
      <c r="Z212" s="1917">
        <v>10</v>
      </c>
      <c r="AA212" s="1918">
        <v>9</v>
      </c>
      <c r="AB212" s="1918">
        <v>12</v>
      </c>
      <c r="AC212" s="1918">
        <v>12</v>
      </c>
      <c r="AD212" s="1918">
        <v>12</v>
      </c>
      <c r="AE212" s="1919">
        <v>14</v>
      </c>
      <c r="AF212" s="1921">
        <v>4</v>
      </c>
      <c r="AG212" s="1917">
        <v>3</v>
      </c>
      <c r="AH212" s="1922">
        <v>8</v>
      </c>
      <c r="AI212" s="1917">
        <v>1</v>
      </c>
      <c r="AJ212" s="1918">
        <v>0</v>
      </c>
      <c r="AK212" s="1918">
        <v>1</v>
      </c>
      <c r="AL212" s="1918">
        <v>0</v>
      </c>
      <c r="AM212" s="1918">
        <v>0</v>
      </c>
      <c r="AN212" s="1918">
        <v>8</v>
      </c>
      <c r="AO212" s="1918">
        <v>0</v>
      </c>
      <c r="AP212" s="1918">
        <v>1</v>
      </c>
      <c r="AQ212" s="1918">
        <v>0</v>
      </c>
      <c r="AR212" s="1918">
        <v>0</v>
      </c>
      <c r="AS212" s="1919">
        <v>0</v>
      </c>
      <c r="AT212" s="1923" t="str">
        <f t="shared" si="60"/>
        <v>0507</v>
      </c>
      <c r="AU212" s="1898"/>
      <c r="AV212" s="1899">
        <v>1</v>
      </c>
      <c r="AW212" s="1899"/>
      <c r="AX212" s="1899"/>
      <c r="AY212" s="1899"/>
    </row>
    <row r="213" spans="1:51" s="188" customFormat="1" ht="20.45" customHeight="1">
      <c r="A213" s="1960" t="s">
        <v>1976</v>
      </c>
      <c r="B213" s="1907"/>
      <c r="C213" s="1941" t="s">
        <v>2598</v>
      </c>
      <c r="D213" s="1909"/>
      <c r="E213" s="1910"/>
      <c r="F213" s="1911"/>
      <c r="G213" s="1907"/>
      <c r="H213" s="1911" t="s">
        <v>1255</v>
      </c>
      <c r="I213" s="1912"/>
      <c r="J213" s="1907"/>
      <c r="K213" s="1913" t="s">
        <v>11</v>
      </c>
      <c r="L213" s="1909"/>
      <c r="M213" s="1914"/>
      <c r="N213" s="1911" t="s">
        <v>825</v>
      </c>
      <c r="O213" s="1912"/>
      <c r="P213" s="1907"/>
      <c r="Q213" s="1915" t="s">
        <v>5318</v>
      </c>
      <c r="R213" s="1899"/>
      <c r="S213" s="1916">
        <f t="shared" si="58"/>
        <v>6</v>
      </c>
      <c r="T213" s="1917">
        <v>2</v>
      </c>
      <c r="U213" s="1918">
        <v>2</v>
      </c>
      <c r="V213" s="1919">
        <v>2</v>
      </c>
      <c r="W213" s="1916">
        <f t="shared" si="59"/>
        <v>44</v>
      </c>
      <c r="X213" s="1920">
        <v>19</v>
      </c>
      <c r="Y213" s="1919">
        <v>25</v>
      </c>
      <c r="Z213" s="1917">
        <v>1</v>
      </c>
      <c r="AA213" s="1918">
        <v>10</v>
      </c>
      <c r="AB213" s="1918">
        <v>9</v>
      </c>
      <c r="AC213" s="1918">
        <v>7</v>
      </c>
      <c r="AD213" s="1918">
        <v>9</v>
      </c>
      <c r="AE213" s="1919">
        <v>8</v>
      </c>
      <c r="AF213" s="1921">
        <v>2</v>
      </c>
      <c r="AG213" s="1917">
        <v>4</v>
      </c>
      <c r="AH213" s="1922">
        <v>6</v>
      </c>
      <c r="AI213" s="1917">
        <v>1</v>
      </c>
      <c r="AJ213" s="1918">
        <v>0</v>
      </c>
      <c r="AK213" s="1918">
        <v>1</v>
      </c>
      <c r="AL213" s="1918">
        <v>0</v>
      </c>
      <c r="AM213" s="1918">
        <v>0</v>
      </c>
      <c r="AN213" s="1918">
        <v>5</v>
      </c>
      <c r="AO213" s="1918">
        <v>0</v>
      </c>
      <c r="AP213" s="1918">
        <v>1</v>
      </c>
      <c r="AQ213" s="1918">
        <v>0</v>
      </c>
      <c r="AR213" s="1918">
        <v>0</v>
      </c>
      <c r="AS213" s="1919">
        <v>2</v>
      </c>
      <c r="AT213" s="1923" t="str">
        <f t="shared" si="60"/>
        <v>1600</v>
      </c>
      <c r="AU213" s="1898"/>
      <c r="AV213" s="1899">
        <v>1</v>
      </c>
      <c r="AW213" s="1899"/>
      <c r="AX213" s="1899"/>
      <c r="AY213" s="1899"/>
    </row>
    <row r="214" spans="1:51" s="188" customFormat="1" ht="20.45" customHeight="1">
      <c r="A214" s="1906" t="s">
        <v>2599</v>
      </c>
      <c r="B214" s="1907"/>
      <c r="C214" s="1941" t="s">
        <v>2600</v>
      </c>
      <c r="D214" s="1909"/>
      <c r="E214" s="1910"/>
      <c r="F214" s="1911"/>
      <c r="G214" s="1907"/>
      <c r="H214" s="1911" t="s">
        <v>2249</v>
      </c>
      <c r="I214" s="1912"/>
      <c r="J214" s="1907"/>
      <c r="K214" s="1913" t="s">
        <v>1857</v>
      </c>
      <c r="L214" s="1909"/>
      <c r="M214" s="1914"/>
      <c r="N214" s="1911" t="s">
        <v>3197</v>
      </c>
      <c r="O214" s="1912"/>
      <c r="P214" s="1907"/>
      <c r="Q214" s="1915" t="s">
        <v>4823</v>
      </c>
      <c r="R214" s="1899"/>
      <c r="S214" s="1916">
        <f t="shared" si="58"/>
        <v>6</v>
      </c>
      <c r="T214" s="1917">
        <v>4</v>
      </c>
      <c r="U214" s="1918">
        <v>1</v>
      </c>
      <c r="V214" s="1919">
        <v>1</v>
      </c>
      <c r="W214" s="1916">
        <f t="shared" si="59"/>
        <v>46</v>
      </c>
      <c r="X214" s="1920">
        <v>25</v>
      </c>
      <c r="Y214" s="1919">
        <v>21</v>
      </c>
      <c r="Z214" s="1917">
        <v>6</v>
      </c>
      <c r="AA214" s="1918">
        <v>4</v>
      </c>
      <c r="AB214" s="1918">
        <v>9</v>
      </c>
      <c r="AC214" s="1918">
        <v>8</v>
      </c>
      <c r="AD214" s="1918">
        <v>13</v>
      </c>
      <c r="AE214" s="1919">
        <v>6</v>
      </c>
      <c r="AF214" s="1921">
        <v>2</v>
      </c>
      <c r="AG214" s="1917">
        <v>4</v>
      </c>
      <c r="AH214" s="1922">
        <v>6</v>
      </c>
      <c r="AI214" s="1917">
        <v>1</v>
      </c>
      <c r="AJ214" s="1918">
        <v>0</v>
      </c>
      <c r="AK214" s="1918">
        <v>1</v>
      </c>
      <c r="AL214" s="1918">
        <v>0</v>
      </c>
      <c r="AM214" s="1918">
        <v>0</v>
      </c>
      <c r="AN214" s="1918">
        <v>7</v>
      </c>
      <c r="AO214" s="1918">
        <v>0</v>
      </c>
      <c r="AP214" s="1918">
        <v>1</v>
      </c>
      <c r="AQ214" s="1918">
        <v>0</v>
      </c>
      <c r="AR214" s="1918">
        <v>0</v>
      </c>
      <c r="AS214" s="1919">
        <v>0</v>
      </c>
      <c r="AT214" s="1923" t="str">
        <f t="shared" si="60"/>
        <v>1601</v>
      </c>
      <c r="AU214" s="1898"/>
      <c r="AV214" s="1899">
        <v>2</v>
      </c>
      <c r="AW214" s="1899"/>
      <c r="AX214" s="1899"/>
      <c r="AY214" s="1899"/>
    </row>
    <row r="215" spans="1:51" s="188" customFormat="1" ht="20.45" customHeight="1">
      <c r="A215" s="1942" t="s">
        <v>1869</v>
      </c>
      <c r="B215" s="1943"/>
      <c r="C215" s="1843" t="s">
        <v>1400</v>
      </c>
      <c r="D215" s="1944"/>
      <c r="E215" s="1945" t="s">
        <v>2396</v>
      </c>
      <c r="F215" s="1946" t="s">
        <v>5319</v>
      </c>
      <c r="G215" s="1943"/>
      <c r="H215" s="1946" t="s">
        <v>2067</v>
      </c>
      <c r="I215" s="1947"/>
      <c r="J215" s="1943"/>
      <c r="K215" s="1948" t="s">
        <v>516</v>
      </c>
      <c r="L215" s="1944"/>
      <c r="M215" s="1949"/>
      <c r="N215" s="1946" t="s">
        <v>3198</v>
      </c>
      <c r="O215" s="1947"/>
      <c r="P215" s="1943"/>
      <c r="Q215" s="1950" t="s">
        <v>5623</v>
      </c>
      <c r="R215" s="1951"/>
      <c r="S215" s="1952">
        <f t="shared" si="58"/>
        <v>2</v>
      </c>
      <c r="T215" s="1953">
        <v>0</v>
      </c>
      <c r="U215" s="1954">
        <v>2</v>
      </c>
      <c r="V215" s="1955">
        <v>0</v>
      </c>
      <c r="W215" s="1952">
        <f t="shared" si="59"/>
        <v>6</v>
      </c>
      <c r="X215" s="1956">
        <v>1</v>
      </c>
      <c r="Y215" s="1955">
        <v>5</v>
      </c>
      <c r="Z215" s="1953">
        <v>0</v>
      </c>
      <c r="AA215" s="1954">
        <v>0</v>
      </c>
      <c r="AB215" s="1954">
        <v>1</v>
      </c>
      <c r="AC215" s="1954">
        <v>2</v>
      </c>
      <c r="AD215" s="1954">
        <v>2</v>
      </c>
      <c r="AE215" s="1955">
        <v>1</v>
      </c>
      <c r="AF215" s="1957">
        <v>0</v>
      </c>
      <c r="AG215" s="1953">
        <v>2</v>
      </c>
      <c r="AH215" s="1958">
        <v>2</v>
      </c>
      <c r="AI215" s="1953">
        <v>1</v>
      </c>
      <c r="AJ215" s="1954">
        <v>0</v>
      </c>
      <c r="AK215" s="1954">
        <v>1</v>
      </c>
      <c r="AL215" s="1954">
        <v>0</v>
      </c>
      <c r="AM215" s="1954">
        <v>0</v>
      </c>
      <c r="AN215" s="1954">
        <v>2</v>
      </c>
      <c r="AO215" s="1954">
        <v>0</v>
      </c>
      <c r="AP215" s="1954">
        <v>0</v>
      </c>
      <c r="AQ215" s="1954">
        <v>0</v>
      </c>
      <c r="AR215" s="1954">
        <v>0</v>
      </c>
      <c r="AS215" s="1955">
        <v>0</v>
      </c>
      <c r="AT215" s="1959" t="str">
        <f t="shared" si="60"/>
        <v>1612</v>
      </c>
      <c r="AU215" s="1898"/>
      <c r="AV215" s="1899">
        <v>1</v>
      </c>
      <c r="AW215" s="1899"/>
      <c r="AX215" s="1899"/>
      <c r="AY215" s="1899"/>
    </row>
    <row r="216" spans="1:51" s="187" customFormat="1" ht="20.45" customHeight="1">
      <c r="A216" s="1858" t="s">
        <v>2603</v>
      </c>
      <c r="B216" s="1859"/>
      <c r="C216" s="1860" t="s">
        <v>3081</v>
      </c>
      <c r="D216" s="1861"/>
      <c r="E216" s="1862"/>
      <c r="F216" s="1863"/>
      <c r="G216" s="1859"/>
      <c r="H216" s="1863"/>
      <c r="I216" s="1864"/>
      <c r="J216" s="1859"/>
      <c r="K216" s="1865"/>
      <c r="L216" s="1861"/>
      <c r="M216" s="1866"/>
      <c r="N216" s="1863"/>
      <c r="O216" s="1864"/>
      <c r="P216" s="1859"/>
      <c r="Q216" s="1867"/>
      <c r="R216" s="1868"/>
      <c r="S216" s="1900">
        <f>SUM(S217:S223)</f>
        <v>93</v>
      </c>
      <c r="T216" s="1901">
        <f>SUM(T217:T223)</f>
        <v>71</v>
      </c>
      <c r="U216" s="1902">
        <f>SUM(U217:U223)</f>
        <v>3</v>
      </c>
      <c r="V216" s="1903">
        <f>SUM(V217:V223)</f>
        <v>19</v>
      </c>
      <c r="W216" s="1900">
        <f>X216+Y216</f>
        <v>1868</v>
      </c>
      <c r="X216" s="1904">
        <f t="shared" ref="X216:AS216" si="61">SUM(X217:X223)</f>
        <v>927</v>
      </c>
      <c r="Y216" s="1903">
        <f t="shared" si="61"/>
        <v>941</v>
      </c>
      <c r="Z216" s="1901">
        <f t="shared" si="61"/>
        <v>296</v>
      </c>
      <c r="AA216" s="1902">
        <f t="shared" si="61"/>
        <v>281</v>
      </c>
      <c r="AB216" s="1902">
        <f t="shared" si="61"/>
        <v>301</v>
      </c>
      <c r="AC216" s="1902">
        <f t="shared" si="61"/>
        <v>339</v>
      </c>
      <c r="AD216" s="1902">
        <f t="shared" si="61"/>
        <v>328</v>
      </c>
      <c r="AE216" s="1903">
        <f t="shared" si="61"/>
        <v>323</v>
      </c>
      <c r="AF216" s="1874">
        <f t="shared" si="61"/>
        <v>100</v>
      </c>
      <c r="AG216" s="1901">
        <f t="shared" si="61"/>
        <v>41</v>
      </c>
      <c r="AH216" s="1905">
        <f t="shared" si="61"/>
        <v>98</v>
      </c>
      <c r="AI216" s="1901">
        <f t="shared" si="61"/>
        <v>7</v>
      </c>
      <c r="AJ216" s="1902">
        <f t="shared" si="61"/>
        <v>0</v>
      </c>
      <c r="AK216" s="1902">
        <f t="shared" si="61"/>
        <v>7</v>
      </c>
      <c r="AL216" s="1902">
        <f t="shared" si="61"/>
        <v>0</v>
      </c>
      <c r="AM216" s="1902">
        <f t="shared" si="61"/>
        <v>0</v>
      </c>
      <c r="AN216" s="1902">
        <f t="shared" si="61"/>
        <v>100</v>
      </c>
      <c r="AO216" s="1902">
        <f t="shared" si="61"/>
        <v>0</v>
      </c>
      <c r="AP216" s="1902">
        <f t="shared" si="61"/>
        <v>8</v>
      </c>
      <c r="AQ216" s="1902">
        <f t="shared" si="61"/>
        <v>1</v>
      </c>
      <c r="AR216" s="1902">
        <f t="shared" si="61"/>
        <v>0</v>
      </c>
      <c r="AS216" s="1903">
        <f t="shared" si="61"/>
        <v>16</v>
      </c>
      <c r="AT216" s="1876" t="s">
        <v>2603</v>
      </c>
      <c r="AU216" s="1877"/>
      <c r="AV216" s="1878"/>
      <c r="AW216" s="1878"/>
      <c r="AX216" s="1878"/>
      <c r="AY216" s="1878"/>
    </row>
    <row r="217" spans="1:51" s="188" customFormat="1" ht="20.45" customHeight="1">
      <c r="A217" s="1906" t="s">
        <v>2604</v>
      </c>
      <c r="B217" s="1907"/>
      <c r="C217" s="1941" t="s">
        <v>312</v>
      </c>
      <c r="D217" s="1909"/>
      <c r="E217" s="1910"/>
      <c r="F217" s="1911"/>
      <c r="G217" s="1907"/>
      <c r="H217" s="1911" t="s">
        <v>2060</v>
      </c>
      <c r="I217" s="1912"/>
      <c r="J217" s="1907"/>
      <c r="K217" s="1913" t="s">
        <v>2605</v>
      </c>
      <c r="L217" s="1909"/>
      <c r="M217" s="1914"/>
      <c r="N217" s="1911" t="s">
        <v>2568</v>
      </c>
      <c r="O217" s="1912"/>
      <c r="P217" s="1907"/>
      <c r="Q217" s="1915" t="s">
        <v>4824</v>
      </c>
      <c r="R217" s="1899"/>
      <c r="S217" s="1916">
        <f t="shared" ref="S217:S223" si="62">SUM(T217:V217)</f>
        <v>8</v>
      </c>
      <c r="T217" s="1917">
        <v>6</v>
      </c>
      <c r="U217" s="1918">
        <v>0</v>
      </c>
      <c r="V217" s="1919">
        <v>2</v>
      </c>
      <c r="W217" s="1916">
        <f t="shared" ref="W217:W223" si="63">SUM(X217:Y217)</f>
        <v>117</v>
      </c>
      <c r="X217" s="1920">
        <v>51</v>
      </c>
      <c r="Y217" s="1919">
        <v>66</v>
      </c>
      <c r="Z217" s="1917">
        <v>16</v>
      </c>
      <c r="AA217" s="1918">
        <v>18</v>
      </c>
      <c r="AB217" s="1918">
        <v>14</v>
      </c>
      <c r="AC217" s="1918">
        <v>25</v>
      </c>
      <c r="AD217" s="1918">
        <v>24</v>
      </c>
      <c r="AE217" s="1919">
        <v>20</v>
      </c>
      <c r="AF217" s="1921">
        <v>8</v>
      </c>
      <c r="AG217" s="1917">
        <v>3</v>
      </c>
      <c r="AH217" s="1922">
        <v>9</v>
      </c>
      <c r="AI217" s="1917">
        <v>1</v>
      </c>
      <c r="AJ217" s="1918">
        <v>0</v>
      </c>
      <c r="AK217" s="1918">
        <v>1</v>
      </c>
      <c r="AL217" s="1918">
        <v>0</v>
      </c>
      <c r="AM217" s="1918">
        <v>0</v>
      </c>
      <c r="AN217" s="1918">
        <v>8</v>
      </c>
      <c r="AO217" s="1918">
        <v>0</v>
      </c>
      <c r="AP217" s="1918">
        <v>1</v>
      </c>
      <c r="AQ217" s="1918">
        <v>0</v>
      </c>
      <c r="AR217" s="1918">
        <v>0</v>
      </c>
      <c r="AS217" s="1919">
        <v>1</v>
      </c>
      <c r="AT217" s="1923" t="str">
        <f t="shared" ref="AT217:AT223" si="64">A217</f>
        <v>0530</v>
      </c>
      <c r="AU217" s="1898"/>
      <c r="AV217" s="1899">
        <v>4</v>
      </c>
      <c r="AW217" s="1899"/>
      <c r="AX217" s="1899"/>
      <c r="AY217" s="1899"/>
    </row>
    <row r="218" spans="1:51" s="188" customFormat="1" ht="20.45" customHeight="1">
      <c r="A218" s="1906" t="s">
        <v>129</v>
      </c>
      <c r="B218" s="1907"/>
      <c r="C218" s="1941" t="s">
        <v>2606</v>
      </c>
      <c r="D218" s="1909"/>
      <c r="E218" s="1910"/>
      <c r="F218" s="1911"/>
      <c r="G218" s="1907"/>
      <c r="H218" s="1911" t="s">
        <v>2607</v>
      </c>
      <c r="I218" s="1912"/>
      <c r="J218" s="1907"/>
      <c r="K218" s="1913" t="s">
        <v>1308</v>
      </c>
      <c r="L218" s="1909"/>
      <c r="M218" s="1914"/>
      <c r="N218" s="1911" t="s">
        <v>2172</v>
      </c>
      <c r="O218" s="1912"/>
      <c r="P218" s="1907"/>
      <c r="Q218" s="1915" t="s">
        <v>4822</v>
      </c>
      <c r="R218" s="1899"/>
      <c r="S218" s="1916">
        <f t="shared" si="62"/>
        <v>15</v>
      </c>
      <c r="T218" s="1917">
        <v>12</v>
      </c>
      <c r="U218" s="1918">
        <v>0</v>
      </c>
      <c r="V218" s="1919">
        <v>3</v>
      </c>
      <c r="W218" s="1916">
        <f t="shared" si="63"/>
        <v>289</v>
      </c>
      <c r="X218" s="1920">
        <v>143</v>
      </c>
      <c r="Y218" s="1919">
        <v>146</v>
      </c>
      <c r="Z218" s="1917">
        <v>42</v>
      </c>
      <c r="AA218" s="1918">
        <v>56</v>
      </c>
      <c r="AB218" s="1918">
        <v>55</v>
      </c>
      <c r="AC218" s="1918">
        <v>43</v>
      </c>
      <c r="AD218" s="1918">
        <v>48</v>
      </c>
      <c r="AE218" s="1919">
        <v>45</v>
      </c>
      <c r="AF218" s="1921">
        <v>20</v>
      </c>
      <c r="AG218" s="1917">
        <v>8</v>
      </c>
      <c r="AH218" s="1922">
        <v>18</v>
      </c>
      <c r="AI218" s="1917">
        <v>1</v>
      </c>
      <c r="AJ218" s="1918">
        <v>0</v>
      </c>
      <c r="AK218" s="1918">
        <v>1</v>
      </c>
      <c r="AL218" s="1918">
        <v>0</v>
      </c>
      <c r="AM218" s="1918">
        <v>0</v>
      </c>
      <c r="AN218" s="1918">
        <v>18</v>
      </c>
      <c r="AO218" s="1918">
        <v>0</v>
      </c>
      <c r="AP218" s="1918">
        <v>1</v>
      </c>
      <c r="AQ218" s="1918">
        <v>0</v>
      </c>
      <c r="AR218" s="1918">
        <v>0</v>
      </c>
      <c r="AS218" s="1919">
        <v>5</v>
      </c>
      <c r="AT218" s="1923" t="str">
        <f t="shared" si="64"/>
        <v>0531</v>
      </c>
      <c r="AU218" s="1898"/>
      <c r="AV218" s="1899">
        <v>12</v>
      </c>
      <c r="AW218" s="1899"/>
      <c r="AX218" s="1899"/>
      <c r="AY218" s="1899"/>
    </row>
    <row r="219" spans="1:51" s="188" customFormat="1" ht="20.45" customHeight="1">
      <c r="A219" s="1906" t="s">
        <v>2386</v>
      </c>
      <c r="B219" s="1907"/>
      <c r="C219" s="1941" t="s">
        <v>1649</v>
      </c>
      <c r="D219" s="1909"/>
      <c r="E219" s="1910"/>
      <c r="F219" s="1911"/>
      <c r="G219" s="1907"/>
      <c r="H219" s="1911" t="s">
        <v>2609</v>
      </c>
      <c r="I219" s="1912"/>
      <c r="J219" s="1907"/>
      <c r="K219" s="1913" t="s">
        <v>1356</v>
      </c>
      <c r="L219" s="1909"/>
      <c r="M219" s="1914"/>
      <c r="N219" s="1911" t="s">
        <v>2754</v>
      </c>
      <c r="O219" s="1912"/>
      <c r="P219" s="1907"/>
      <c r="Q219" s="1915" t="s">
        <v>5624</v>
      </c>
      <c r="R219" s="1899"/>
      <c r="S219" s="1916">
        <f t="shared" si="62"/>
        <v>22</v>
      </c>
      <c r="T219" s="1917">
        <v>19</v>
      </c>
      <c r="U219" s="1918">
        <v>0</v>
      </c>
      <c r="V219" s="1919">
        <v>3</v>
      </c>
      <c r="W219" s="1916">
        <f t="shared" si="63"/>
        <v>525</v>
      </c>
      <c r="X219" s="1920">
        <v>269</v>
      </c>
      <c r="Y219" s="1919">
        <v>256</v>
      </c>
      <c r="Z219" s="1917">
        <v>79</v>
      </c>
      <c r="AA219" s="1918">
        <v>90</v>
      </c>
      <c r="AB219" s="1918">
        <v>74</v>
      </c>
      <c r="AC219" s="1918">
        <v>97</v>
      </c>
      <c r="AD219" s="1918">
        <v>80</v>
      </c>
      <c r="AE219" s="1919">
        <v>105</v>
      </c>
      <c r="AF219" s="1921">
        <v>18</v>
      </c>
      <c r="AG219" s="1917">
        <v>8</v>
      </c>
      <c r="AH219" s="1922">
        <v>22</v>
      </c>
      <c r="AI219" s="1917">
        <v>1</v>
      </c>
      <c r="AJ219" s="1918">
        <v>0</v>
      </c>
      <c r="AK219" s="1918">
        <v>1</v>
      </c>
      <c r="AL219" s="1918">
        <v>0</v>
      </c>
      <c r="AM219" s="1918">
        <v>0</v>
      </c>
      <c r="AN219" s="1918">
        <v>22</v>
      </c>
      <c r="AO219" s="1918">
        <v>0</v>
      </c>
      <c r="AP219" s="1918">
        <v>2</v>
      </c>
      <c r="AQ219" s="1918">
        <v>0</v>
      </c>
      <c r="AR219" s="1918">
        <v>0</v>
      </c>
      <c r="AS219" s="1919">
        <v>4</v>
      </c>
      <c r="AT219" s="1923" t="str">
        <f t="shared" si="64"/>
        <v>0532</v>
      </c>
      <c r="AU219" s="1898"/>
      <c r="AV219" s="1899">
        <v>13</v>
      </c>
      <c r="AW219" s="1899"/>
      <c r="AX219" s="1899"/>
      <c r="AY219" s="1899"/>
    </row>
    <row r="220" spans="1:51" s="188" customFormat="1" ht="20.45" customHeight="1">
      <c r="A220" s="1906" t="s">
        <v>729</v>
      </c>
      <c r="B220" s="1907"/>
      <c r="C220" s="1941" t="s">
        <v>2610</v>
      </c>
      <c r="D220" s="1909"/>
      <c r="E220" s="1910"/>
      <c r="F220" s="1911"/>
      <c r="G220" s="1907"/>
      <c r="H220" s="1911" t="s">
        <v>367</v>
      </c>
      <c r="I220" s="1912"/>
      <c r="J220" s="1907"/>
      <c r="K220" s="1913" t="s">
        <v>2612</v>
      </c>
      <c r="L220" s="1909"/>
      <c r="M220" s="1914"/>
      <c r="N220" s="1911" t="s">
        <v>471</v>
      </c>
      <c r="O220" s="1912"/>
      <c r="P220" s="1907"/>
      <c r="Q220" s="1915" t="s">
        <v>5625</v>
      </c>
      <c r="R220" s="1899"/>
      <c r="S220" s="1916">
        <f t="shared" si="62"/>
        <v>16</v>
      </c>
      <c r="T220" s="1917">
        <v>12</v>
      </c>
      <c r="U220" s="1918">
        <v>0</v>
      </c>
      <c r="V220" s="1919">
        <v>4</v>
      </c>
      <c r="W220" s="1916">
        <f t="shared" si="63"/>
        <v>360</v>
      </c>
      <c r="X220" s="1920">
        <v>183</v>
      </c>
      <c r="Y220" s="1919">
        <v>177</v>
      </c>
      <c r="Z220" s="1917">
        <v>63</v>
      </c>
      <c r="AA220" s="1918">
        <v>40</v>
      </c>
      <c r="AB220" s="1918">
        <v>62</v>
      </c>
      <c r="AC220" s="1918">
        <v>65</v>
      </c>
      <c r="AD220" s="1918">
        <v>66</v>
      </c>
      <c r="AE220" s="1919">
        <v>64</v>
      </c>
      <c r="AF220" s="1921">
        <v>25</v>
      </c>
      <c r="AG220" s="1917">
        <v>6</v>
      </c>
      <c r="AH220" s="1922">
        <v>17</v>
      </c>
      <c r="AI220" s="1917">
        <v>1</v>
      </c>
      <c r="AJ220" s="1918">
        <v>0</v>
      </c>
      <c r="AK220" s="1918">
        <v>1</v>
      </c>
      <c r="AL220" s="1918">
        <v>0</v>
      </c>
      <c r="AM220" s="1918">
        <v>0</v>
      </c>
      <c r="AN220" s="1918">
        <v>18</v>
      </c>
      <c r="AO220" s="1918">
        <v>0</v>
      </c>
      <c r="AP220" s="1918">
        <v>1</v>
      </c>
      <c r="AQ220" s="1918">
        <v>0</v>
      </c>
      <c r="AR220" s="1918">
        <v>0</v>
      </c>
      <c r="AS220" s="1919">
        <v>2</v>
      </c>
      <c r="AT220" s="1923" t="str">
        <f t="shared" si="64"/>
        <v>0533</v>
      </c>
      <c r="AU220" s="1898"/>
      <c r="AV220" s="1899">
        <v>10</v>
      </c>
      <c r="AW220" s="1899"/>
      <c r="AX220" s="1899"/>
      <c r="AY220" s="1899"/>
    </row>
    <row r="221" spans="1:51" s="188" customFormat="1" ht="20.45" customHeight="1">
      <c r="A221" s="1906" t="s">
        <v>987</v>
      </c>
      <c r="B221" s="1907"/>
      <c r="C221" s="1941" t="s">
        <v>348</v>
      </c>
      <c r="D221" s="1909"/>
      <c r="E221" s="1910"/>
      <c r="F221" s="1911"/>
      <c r="G221" s="1907"/>
      <c r="H221" s="1911" t="s">
        <v>1679</v>
      </c>
      <c r="I221" s="1912"/>
      <c r="J221" s="1907"/>
      <c r="K221" s="1913" t="s">
        <v>2615</v>
      </c>
      <c r="L221" s="1909"/>
      <c r="M221" s="1914"/>
      <c r="N221" s="1911" t="s">
        <v>247</v>
      </c>
      <c r="O221" s="1912"/>
      <c r="P221" s="1907"/>
      <c r="Q221" s="1915" t="s">
        <v>5626</v>
      </c>
      <c r="R221" s="1899"/>
      <c r="S221" s="1916">
        <f t="shared" si="62"/>
        <v>4</v>
      </c>
      <c r="T221" s="2890">
        <v>0</v>
      </c>
      <c r="U221" s="1918">
        <v>3</v>
      </c>
      <c r="V221" s="1919">
        <v>1</v>
      </c>
      <c r="W221" s="1916">
        <f t="shared" si="63"/>
        <v>34</v>
      </c>
      <c r="X221" s="1920">
        <v>20</v>
      </c>
      <c r="Y221" s="1919">
        <v>14</v>
      </c>
      <c r="Z221" s="1917">
        <v>5</v>
      </c>
      <c r="AA221" s="1918">
        <v>2</v>
      </c>
      <c r="AB221" s="1918">
        <v>6</v>
      </c>
      <c r="AC221" s="1918">
        <v>8</v>
      </c>
      <c r="AD221" s="1918">
        <v>6</v>
      </c>
      <c r="AE221" s="1919">
        <v>7</v>
      </c>
      <c r="AF221" s="1921">
        <v>2</v>
      </c>
      <c r="AG221" s="1917">
        <v>4</v>
      </c>
      <c r="AH221" s="1922">
        <v>4</v>
      </c>
      <c r="AI221" s="1917">
        <v>1</v>
      </c>
      <c r="AJ221" s="1918">
        <v>0</v>
      </c>
      <c r="AK221" s="1918">
        <v>1</v>
      </c>
      <c r="AL221" s="1918">
        <v>0</v>
      </c>
      <c r="AM221" s="1918">
        <v>0</v>
      </c>
      <c r="AN221" s="1918">
        <v>4</v>
      </c>
      <c r="AO221" s="1918">
        <v>0</v>
      </c>
      <c r="AP221" s="1918">
        <v>1</v>
      </c>
      <c r="AQ221" s="1918">
        <v>1</v>
      </c>
      <c r="AR221" s="1918">
        <v>0</v>
      </c>
      <c r="AS221" s="1919">
        <v>0</v>
      </c>
      <c r="AT221" s="1923" t="str">
        <f t="shared" si="64"/>
        <v>0534</v>
      </c>
      <c r="AU221" s="1898"/>
      <c r="AV221" s="1899">
        <v>2</v>
      </c>
      <c r="AW221" s="1899"/>
      <c r="AX221" s="1899"/>
      <c r="AY221" s="1899"/>
    </row>
    <row r="222" spans="1:51" s="188" customFormat="1" ht="20.45" customHeight="1">
      <c r="A222" s="1906" t="s">
        <v>2617</v>
      </c>
      <c r="B222" s="1907"/>
      <c r="C222" s="1941" t="s">
        <v>2325</v>
      </c>
      <c r="D222" s="1909"/>
      <c r="E222" s="1910"/>
      <c r="F222" s="1911"/>
      <c r="G222" s="1907"/>
      <c r="H222" s="1911" t="s">
        <v>969</v>
      </c>
      <c r="I222" s="1912"/>
      <c r="J222" s="1907"/>
      <c r="K222" s="1913" t="s">
        <v>2618</v>
      </c>
      <c r="L222" s="1909"/>
      <c r="M222" s="1914"/>
      <c r="N222" s="1911" t="s">
        <v>3199</v>
      </c>
      <c r="O222" s="1912"/>
      <c r="P222" s="1907"/>
      <c r="Q222" s="1915" t="s">
        <v>5094</v>
      </c>
      <c r="R222" s="1899"/>
      <c r="S222" s="1916">
        <f t="shared" si="62"/>
        <v>20</v>
      </c>
      <c r="T222" s="1917">
        <v>16</v>
      </c>
      <c r="U222" s="1918">
        <v>0</v>
      </c>
      <c r="V222" s="1919">
        <v>4</v>
      </c>
      <c r="W222" s="1916">
        <f t="shared" si="63"/>
        <v>446</v>
      </c>
      <c r="X222" s="1920">
        <v>217</v>
      </c>
      <c r="Y222" s="1919">
        <v>229</v>
      </c>
      <c r="Z222" s="1917">
        <v>78</v>
      </c>
      <c r="AA222" s="1918">
        <v>60</v>
      </c>
      <c r="AB222" s="1918">
        <v>73</v>
      </c>
      <c r="AC222" s="1918">
        <v>83</v>
      </c>
      <c r="AD222" s="1918">
        <v>85</v>
      </c>
      <c r="AE222" s="1919">
        <v>67</v>
      </c>
      <c r="AF222" s="1921">
        <v>24</v>
      </c>
      <c r="AG222" s="1917">
        <v>9</v>
      </c>
      <c r="AH222" s="1922">
        <v>19</v>
      </c>
      <c r="AI222" s="1917">
        <v>1</v>
      </c>
      <c r="AJ222" s="1918">
        <v>0</v>
      </c>
      <c r="AK222" s="1918">
        <v>1</v>
      </c>
      <c r="AL222" s="1918">
        <v>0</v>
      </c>
      <c r="AM222" s="1918">
        <v>0</v>
      </c>
      <c r="AN222" s="1918">
        <v>22</v>
      </c>
      <c r="AO222" s="1918">
        <v>0</v>
      </c>
      <c r="AP222" s="1918">
        <v>1</v>
      </c>
      <c r="AQ222" s="1918">
        <v>0</v>
      </c>
      <c r="AR222" s="1918">
        <v>0</v>
      </c>
      <c r="AS222" s="1919">
        <v>3</v>
      </c>
      <c r="AT222" s="1923" t="str">
        <f t="shared" si="64"/>
        <v>0552</v>
      </c>
      <c r="AU222" s="1898"/>
      <c r="AV222" s="1899">
        <v>13</v>
      </c>
      <c r="AW222" s="1899"/>
      <c r="AX222" s="1899"/>
      <c r="AY222" s="1899"/>
    </row>
    <row r="223" spans="1:51" s="188" customFormat="1" ht="20.45" customHeight="1">
      <c r="A223" s="1942" t="s">
        <v>2368</v>
      </c>
      <c r="B223" s="1943"/>
      <c r="C223" s="1843" t="s">
        <v>1344</v>
      </c>
      <c r="D223" s="1944"/>
      <c r="E223" s="1945"/>
      <c r="F223" s="1946">
        <v>1</v>
      </c>
      <c r="G223" s="1943"/>
      <c r="H223" s="1946" t="s">
        <v>367</v>
      </c>
      <c r="I223" s="1947"/>
      <c r="J223" s="1943"/>
      <c r="K223" s="1948" t="s">
        <v>2620</v>
      </c>
      <c r="L223" s="1944"/>
      <c r="M223" s="1949"/>
      <c r="N223" s="1946" t="s">
        <v>3201</v>
      </c>
      <c r="O223" s="1947"/>
      <c r="P223" s="1943"/>
      <c r="Q223" s="1950" t="s">
        <v>5627</v>
      </c>
      <c r="R223" s="1951"/>
      <c r="S223" s="1916">
        <f t="shared" si="62"/>
        <v>8</v>
      </c>
      <c r="T223" s="1917">
        <v>6</v>
      </c>
      <c r="U223" s="1918">
        <v>0</v>
      </c>
      <c r="V223" s="1919">
        <v>2</v>
      </c>
      <c r="W223" s="1916">
        <f t="shared" si="63"/>
        <v>97</v>
      </c>
      <c r="X223" s="1920">
        <v>44</v>
      </c>
      <c r="Y223" s="1919">
        <v>53</v>
      </c>
      <c r="Z223" s="1917">
        <v>13</v>
      </c>
      <c r="AA223" s="1918">
        <v>15</v>
      </c>
      <c r="AB223" s="1918">
        <v>17</v>
      </c>
      <c r="AC223" s="1918">
        <v>18</v>
      </c>
      <c r="AD223" s="1918">
        <v>19</v>
      </c>
      <c r="AE223" s="1919">
        <v>15</v>
      </c>
      <c r="AF223" s="1921">
        <v>3</v>
      </c>
      <c r="AG223" s="1917">
        <v>3</v>
      </c>
      <c r="AH223" s="1922">
        <v>9</v>
      </c>
      <c r="AI223" s="1917">
        <v>1</v>
      </c>
      <c r="AJ223" s="1918">
        <v>0</v>
      </c>
      <c r="AK223" s="1918">
        <v>1</v>
      </c>
      <c r="AL223" s="1918">
        <v>0</v>
      </c>
      <c r="AM223" s="1918">
        <v>0</v>
      </c>
      <c r="AN223" s="1918">
        <v>8</v>
      </c>
      <c r="AO223" s="1918">
        <v>0</v>
      </c>
      <c r="AP223" s="1918">
        <v>1</v>
      </c>
      <c r="AQ223" s="1918">
        <v>0</v>
      </c>
      <c r="AR223" s="1918">
        <v>0</v>
      </c>
      <c r="AS223" s="1919">
        <v>1</v>
      </c>
      <c r="AT223" s="1923" t="str">
        <f t="shared" si="64"/>
        <v>0553</v>
      </c>
      <c r="AU223" s="1898"/>
      <c r="AV223" s="1899">
        <v>3</v>
      </c>
      <c r="AW223" s="1899"/>
      <c r="AX223" s="1899"/>
      <c r="AY223" s="1899"/>
    </row>
    <row r="224" spans="1:51" s="187" customFormat="1" ht="20.45" customHeight="1">
      <c r="A224" s="1858" t="s">
        <v>1530</v>
      </c>
      <c r="B224" s="1859"/>
      <c r="C224" s="1860" t="s">
        <v>5095</v>
      </c>
      <c r="D224" s="1861"/>
      <c r="E224" s="1862"/>
      <c r="F224" s="1863"/>
      <c r="G224" s="1859"/>
      <c r="H224" s="1863"/>
      <c r="I224" s="1864"/>
      <c r="J224" s="1859"/>
      <c r="K224" s="1865"/>
      <c r="L224" s="1861"/>
      <c r="M224" s="1866"/>
      <c r="N224" s="1863"/>
      <c r="O224" s="1864"/>
      <c r="P224" s="1859"/>
      <c r="Q224" s="1867"/>
      <c r="R224" s="1868"/>
      <c r="S224" s="1869">
        <f>SUM(S225:S236)</f>
        <v>131</v>
      </c>
      <c r="T224" s="1870">
        <f>SUM(T225:T236)</f>
        <v>90</v>
      </c>
      <c r="U224" s="1871">
        <f>SUM(U225:U236)</f>
        <v>9</v>
      </c>
      <c r="V224" s="1872">
        <f>SUM(V225:V236)</f>
        <v>32</v>
      </c>
      <c r="W224" s="1869">
        <f>X224+Y224</f>
        <v>2196</v>
      </c>
      <c r="X224" s="1873">
        <f t="shared" ref="X224:AS224" si="65">SUM(X225:X236)</f>
        <v>1108</v>
      </c>
      <c r="Y224" s="1872">
        <f t="shared" si="65"/>
        <v>1088</v>
      </c>
      <c r="Z224" s="1870">
        <f t="shared" si="65"/>
        <v>344</v>
      </c>
      <c r="AA224" s="1871">
        <f t="shared" si="65"/>
        <v>344</v>
      </c>
      <c r="AB224" s="1871">
        <f t="shared" si="65"/>
        <v>365</v>
      </c>
      <c r="AC224" s="1871">
        <f t="shared" si="65"/>
        <v>345</v>
      </c>
      <c r="AD224" s="1871">
        <f t="shared" si="65"/>
        <v>384</v>
      </c>
      <c r="AE224" s="1872">
        <f t="shared" si="65"/>
        <v>414</v>
      </c>
      <c r="AF224" s="1938">
        <f t="shared" si="65"/>
        <v>134</v>
      </c>
      <c r="AG224" s="1870">
        <f t="shared" si="65"/>
        <v>77</v>
      </c>
      <c r="AH224" s="1875">
        <f t="shared" si="65"/>
        <v>131</v>
      </c>
      <c r="AI224" s="1870">
        <f t="shared" si="65"/>
        <v>12</v>
      </c>
      <c r="AJ224" s="1871">
        <f t="shared" si="65"/>
        <v>0</v>
      </c>
      <c r="AK224" s="1871">
        <f t="shared" si="65"/>
        <v>14</v>
      </c>
      <c r="AL224" s="1871">
        <f t="shared" si="65"/>
        <v>0</v>
      </c>
      <c r="AM224" s="1871">
        <f t="shared" si="65"/>
        <v>0</v>
      </c>
      <c r="AN224" s="1871">
        <f t="shared" si="65"/>
        <v>136</v>
      </c>
      <c r="AO224" s="1871">
        <f t="shared" si="65"/>
        <v>0</v>
      </c>
      <c r="AP224" s="1871">
        <f t="shared" si="65"/>
        <v>9</v>
      </c>
      <c r="AQ224" s="1871">
        <f t="shared" si="65"/>
        <v>3</v>
      </c>
      <c r="AR224" s="1871">
        <f t="shared" si="65"/>
        <v>1</v>
      </c>
      <c r="AS224" s="1872">
        <f t="shared" si="65"/>
        <v>33</v>
      </c>
      <c r="AT224" s="1939" t="s">
        <v>1530</v>
      </c>
      <c r="AU224" s="1877"/>
      <c r="AV224" s="1878"/>
      <c r="AW224" s="1878"/>
      <c r="AX224" s="1878"/>
      <c r="AY224" s="1878"/>
    </row>
    <row r="225" spans="1:51" s="188" customFormat="1" ht="20.45" customHeight="1">
      <c r="A225" s="1906" t="s">
        <v>426</v>
      </c>
      <c r="B225" s="1907"/>
      <c r="C225" s="1941" t="s">
        <v>1990</v>
      </c>
      <c r="D225" s="1909"/>
      <c r="E225" s="1910"/>
      <c r="F225" s="1911"/>
      <c r="G225" s="1907"/>
      <c r="H225" s="1911" t="s">
        <v>2233</v>
      </c>
      <c r="I225" s="1912"/>
      <c r="J225" s="1907"/>
      <c r="K225" s="1913" t="s">
        <v>669</v>
      </c>
      <c r="L225" s="1909"/>
      <c r="M225" s="1914"/>
      <c r="N225" s="1911" t="s">
        <v>4342</v>
      </c>
      <c r="O225" s="1912"/>
      <c r="P225" s="1907"/>
      <c r="Q225" s="1915" t="s">
        <v>5096</v>
      </c>
      <c r="R225" s="1899"/>
      <c r="S225" s="1916">
        <f t="shared" ref="S225:S231" si="66">SUM(T225:V225)</f>
        <v>15</v>
      </c>
      <c r="T225" s="1917">
        <v>12</v>
      </c>
      <c r="U225" s="1918">
        <v>0</v>
      </c>
      <c r="V225" s="1919">
        <v>3</v>
      </c>
      <c r="W225" s="1916">
        <f t="shared" ref="W225:W231" si="67">SUM(X225:Y225)</f>
        <v>308</v>
      </c>
      <c r="X225" s="1920">
        <v>140</v>
      </c>
      <c r="Y225" s="1919">
        <v>168</v>
      </c>
      <c r="Z225" s="1917">
        <v>48</v>
      </c>
      <c r="AA225" s="1918">
        <v>50</v>
      </c>
      <c r="AB225" s="1918">
        <v>63</v>
      </c>
      <c r="AC225" s="1918">
        <v>43</v>
      </c>
      <c r="AD225" s="1918">
        <v>52</v>
      </c>
      <c r="AE225" s="1919">
        <v>52</v>
      </c>
      <c r="AF225" s="1921">
        <v>9</v>
      </c>
      <c r="AG225" s="1917">
        <v>9</v>
      </c>
      <c r="AH225" s="1922">
        <v>13</v>
      </c>
      <c r="AI225" s="1917">
        <v>1</v>
      </c>
      <c r="AJ225" s="1918">
        <v>0</v>
      </c>
      <c r="AK225" s="1918">
        <v>1</v>
      </c>
      <c r="AL225" s="1918">
        <v>0</v>
      </c>
      <c r="AM225" s="1918">
        <v>0</v>
      </c>
      <c r="AN225" s="1918">
        <v>15</v>
      </c>
      <c r="AO225" s="1918">
        <v>0</v>
      </c>
      <c r="AP225" s="1918">
        <v>1</v>
      </c>
      <c r="AQ225" s="1918">
        <v>0</v>
      </c>
      <c r="AR225" s="1918">
        <v>0</v>
      </c>
      <c r="AS225" s="1919">
        <v>4</v>
      </c>
      <c r="AT225" s="1923" t="str">
        <f t="shared" ref="AT225:AT236" si="68">A225</f>
        <v>0590</v>
      </c>
      <c r="AU225" s="1898"/>
      <c r="AV225" s="1899">
        <v>3</v>
      </c>
      <c r="AW225" s="1899"/>
      <c r="AX225" s="1899"/>
      <c r="AY225" s="1899"/>
    </row>
    <row r="226" spans="1:51" s="188" customFormat="1" ht="20.45" customHeight="1">
      <c r="A226" s="1906" t="s">
        <v>1956</v>
      </c>
      <c r="B226" s="1907"/>
      <c r="C226" s="1941" t="s">
        <v>157</v>
      </c>
      <c r="D226" s="1909"/>
      <c r="E226" s="1910"/>
      <c r="F226" s="1911"/>
      <c r="G226" s="1907"/>
      <c r="H226" s="1911" t="s">
        <v>2846</v>
      </c>
      <c r="I226" s="1912"/>
      <c r="J226" s="1907"/>
      <c r="K226" s="1913" t="s">
        <v>1957</v>
      </c>
      <c r="L226" s="1909"/>
      <c r="M226" s="1914"/>
      <c r="N226" s="1911" t="s">
        <v>1036</v>
      </c>
      <c r="O226" s="1912"/>
      <c r="P226" s="1907"/>
      <c r="Q226" s="1915" t="s">
        <v>5323</v>
      </c>
      <c r="R226" s="1899"/>
      <c r="S226" s="1916">
        <f t="shared" si="66"/>
        <v>18</v>
      </c>
      <c r="T226" s="1917">
        <v>14</v>
      </c>
      <c r="U226" s="1918">
        <v>0</v>
      </c>
      <c r="V226" s="1919">
        <v>4</v>
      </c>
      <c r="W226" s="1916">
        <f t="shared" si="67"/>
        <v>396</v>
      </c>
      <c r="X226" s="1920">
        <v>209</v>
      </c>
      <c r="Y226" s="1919">
        <v>187</v>
      </c>
      <c r="Z226" s="1917">
        <v>66</v>
      </c>
      <c r="AA226" s="1918">
        <v>53</v>
      </c>
      <c r="AB226" s="1918">
        <v>69</v>
      </c>
      <c r="AC226" s="1918">
        <v>67</v>
      </c>
      <c r="AD226" s="1918">
        <v>66</v>
      </c>
      <c r="AE226" s="1919">
        <v>75</v>
      </c>
      <c r="AF226" s="1921">
        <v>28</v>
      </c>
      <c r="AG226" s="1917">
        <v>11</v>
      </c>
      <c r="AH226" s="1922">
        <v>18</v>
      </c>
      <c r="AI226" s="1917">
        <v>1</v>
      </c>
      <c r="AJ226" s="1918">
        <v>0</v>
      </c>
      <c r="AK226" s="1918">
        <v>1</v>
      </c>
      <c r="AL226" s="1918">
        <v>0</v>
      </c>
      <c r="AM226" s="1918">
        <v>0</v>
      </c>
      <c r="AN226" s="1918">
        <v>21</v>
      </c>
      <c r="AO226" s="1918">
        <v>0</v>
      </c>
      <c r="AP226" s="1918">
        <v>1</v>
      </c>
      <c r="AQ226" s="1918">
        <v>0</v>
      </c>
      <c r="AR226" s="1918">
        <v>0</v>
      </c>
      <c r="AS226" s="1919">
        <v>5</v>
      </c>
      <c r="AT226" s="1923" t="str">
        <f t="shared" si="68"/>
        <v>0591</v>
      </c>
      <c r="AU226" s="1898"/>
      <c r="AV226" s="1899">
        <v>8</v>
      </c>
      <c r="AW226" s="1899"/>
      <c r="AX226" s="1899"/>
      <c r="AY226" s="1899"/>
    </row>
    <row r="227" spans="1:51" s="188" customFormat="1" ht="20.45" customHeight="1">
      <c r="A227" s="1906" t="s">
        <v>1959</v>
      </c>
      <c r="B227" s="1907"/>
      <c r="C227" s="1941" t="s">
        <v>1961</v>
      </c>
      <c r="D227" s="1909"/>
      <c r="E227" s="1910"/>
      <c r="F227" s="1911"/>
      <c r="G227" s="1907"/>
      <c r="H227" s="1911" t="s">
        <v>3241</v>
      </c>
      <c r="I227" s="1912"/>
      <c r="J227" s="1907"/>
      <c r="K227" s="1913" t="s">
        <v>3170</v>
      </c>
      <c r="L227" s="1909"/>
      <c r="M227" s="1914"/>
      <c r="N227" s="1911" t="s">
        <v>740</v>
      </c>
      <c r="O227" s="1912"/>
      <c r="P227" s="1907"/>
      <c r="Q227" s="1915" t="s">
        <v>5324</v>
      </c>
      <c r="R227" s="1899"/>
      <c r="S227" s="1916">
        <f t="shared" si="66"/>
        <v>13</v>
      </c>
      <c r="T227" s="1917">
        <v>10</v>
      </c>
      <c r="U227" s="1918">
        <v>0</v>
      </c>
      <c r="V227" s="1919">
        <v>3</v>
      </c>
      <c r="W227" s="1916">
        <f t="shared" si="67"/>
        <v>227</v>
      </c>
      <c r="X227" s="1920">
        <v>130</v>
      </c>
      <c r="Y227" s="1919">
        <v>97</v>
      </c>
      <c r="Z227" s="1917">
        <v>39</v>
      </c>
      <c r="AA227" s="1918">
        <v>38</v>
      </c>
      <c r="AB227" s="1918">
        <v>28</v>
      </c>
      <c r="AC227" s="1918">
        <v>41</v>
      </c>
      <c r="AD227" s="1918">
        <v>39</v>
      </c>
      <c r="AE227" s="1919">
        <v>42</v>
      </c>
      <c r="AF227" s="1921">
        <v>12</v>
      </c>
      <c r="AG227" s="1917">
        <v>6</v>
      </c>
      <c r="AH227" s="1922">
        <v>13</v>
      </c>
      <c r="AI227" s="1917">
        <v>1</v>
      </c>
      <c r="AJ227" s="1918">
        <v>0</v>
      </c>
      <c r="AK227" s="1918">
        <v>1</v>
      </c>
      <c r="AL227" s="1918">
        <v>0</v>
      </c>
      <c r="AM227" s="1918">
        <v>0</v>
      </c>
      <c r="AN227" s="1918">
        <v>12</v>
      </c>
      <c r="AO227" s="1918">
        <v>0</v>
      </c>
      <c r="AP227" s="1918">
        <v>0</v>
      </c>
      <c r="AQ227" s="1918">
        <v>1</v>
      </c>
      <c r="AR227" s="1918">
        <v>0</v>
      </c>
      <c r="AS227" s="1919">
        <v>4</v>
      </c>
      <c r="AT227" s="1923" t="str">
        <f t="shared" si="68"/>
        <v>0592</v>
      </c>
      <c r="AU227" s="1898"/>
      <c r="AV227" s="1899">
        <v>6</v>
      </c>
      <c r="AW227" s="1899"/>
      <c r="AX227" s="1899"/>
      <c r="AY227" s="1899"/>
    </row>
    <row r="228" spans="1:51" s="188" customFormat="1" ht="20.45" customHeight="1">
      <c r="A228" s="1906" t="s">
        <v>1962</v>
      </c>
      <c r="B228" s="1907"/>
      <c r="C228" s="1941" t="s">
        <v>2204</v>
      </c>
      <c r="D228" s="1909"/>
      <c r="E228" s="1910"/>
      <c r="F228" s="1911">
        <v>1</v>
      </c>
      <c r="G228" s="1907"/>
      <c r="H228" s="1911" t="s">
        <v>1964</v>
      </c>
      <c r="I228" s="1912"/>
      <c r="J228" s="1907"/>
      <c r="K228" s="1913" t="s">
        <v>1966</v>
      </c>
      <c r="L228" s="1909"/>
      <c r="M228" s="1914"/>
      <c r="N228" s="1911" t="s">
        <v>3202</v>
      </c>
      <c r="O228" s="1912"/>
      <c r="P228" s="1907"/>
      <c r="Q228" s="1915" t="s">
        <v>4835</v>
      </c>
      <c r="R228" s="1899"/>
      <c r="S228" s="1916">
        <f t="shared" si="66"/>
        <v>5</v>
      </c>
      <c r="T228" s="1917">
        <v>0</v>
      </c>
      <c r="U228" s="1918">
        <v>3</v>
      </c>
      <c r="V228" s="1919">
        <v>2</v>
      </c>
      <c r="W228" s="1916">
        <f t="shared" si="67"/>
        <v>13</v>
      </c>
      <c r="X228" s="1920">
        <v>7</v>
      </c>
      <c r="Y228" s="1919">
        <v>6</v>
      </c>
      <c r="Z228" s="1917">
        <v>1</v>
      </c>
      <c r="AA228" s="1918">
        <v>2</v>
      </c>
      <c r="AB228" s="1918">
        <v>2</v>
      </c>
      <c r="AC228" s="1918">
        <v>1</v>
      </c>
      <c r="AD228" s="1918">
        <v>5</v>
      </c>
      <c r="AE228" s="1919">
        <v>2</v>
      </c>
      <c r="AF228" s="1921">
        <v>3</v>
      </c>
      <c r="AG228" s="1917">
        <v>3</v>
      </c>
      <c r="AH228" s="1922">
        <v>5</v>
      </c>
      <c r="AI228" s="1917">
        <v>1</v>
      </c>
      <c r="AJ228" s="1918">
        <v>0</v>
      </c>
      <c r="AK228" s="1918">
        <v>1</v>
      </c>
      <c r="AL228" s="1918">
        <v>0</v>
      </c>
      <c r="AM228" s="1918">
        <v>0</v>
      </c>
      <c r="AN228" s="1918">
        <v>4</v>
      </c>
      <c r="AO228" s="1918">
        <v>0</v>
      </c>
      <c r="AP228" s="1918">
        <v>1</v>
      </c>
      <c r="AQ228" s="1918">
        <v>0</v>
      </c>
      <c r="AR228" s="1918">
        <v>0</v>
      </c>
      <c r="AS228" s="1919">
        <v>1</v>
      </c>
      <c r="AT228" s="1923" t="str">
        <f t="shared" si="68"/>
        <v>0594</v>
      </c>
      <c r="AU228" s="1898"/>
      <c r="AV228" s="1899">
        <v>2</v>
      </c>
      <c r="AW228" s="1899"/>
      <c r="AX228" s="1899"/>
      <c r="AY228" s="1899"/>
    </row>
    <row r="229" spans="1:51" s="188" customFormat="1" ht="20.45" customHeight="1">
      <c r="A229" s="1906" t="s">
        <v>1870</v>
      </c>
      <c r="B229" s="1907"/>
      <c r="C229" s="1941" t="s">
        <v>1967</v>
      </c>
      <c r="D229" s="1909"/>
      <c r="E229" s="1910"/>
      <c r="F229" s="1911"/>
      <c r="G229" s="1907"/>
      <c r="H229" s="1911" t="s">
        <v>1265</v>
      </c>
      <c r="I229" s="1912"/>
      <c r="J229" s="1907"/>
      <c r="K229" s="1913" t="s">
        <v>1968</v>
      </c>
      <c r="L229" s="1909"/>
      <c r="M229" s="1914"/>
      <c r="N229" s="1911" t="s">
        <v>3094</v>
      </c>
      <c r="O229" s="1912"/>
      <c r="P229" s="1907"/>
      <c r="Q229" s="1915" t="s">
        <v>5325</v>
      </c>
      <c r="R229" s="1899"/>
      <c r="S229" s="1916">
        <f t="shared" si="66"/>
        <v>6</v>
      </c>
      <c r="T229" s="1917">
        <v>2</v>
      </c>
      <c r="U229" s="1918">
        <v>2</v>
      </c>
      <c r="V229" s="1919">
        <v>2</v>
      </c>
      <c r="W229" s="1916">
        <f t="shared" si="67"/>
        <v>41</v>
      </c>
      <c r="X229" s="1920">
        <v>18</v>
      </c>
      <c r="Y229" s="1919">
        <v>23</v>
      </c>
      <c r="Z229" s="1917">
        <v>2</v>
      </c>
      <c r="AA229" s="1918">
        <v>10</v>
      </c>
      <c r="AB229" s="1918">
        <v>6</v>
      </c>
      <c r="AC229" s="1918">
        <v>7</v>
      </c>
      <c r="AD229" s="1918">
        <v>8</v>
      </c>
      <c r="AE229" s="1919">
        <v>8</v>
      </c>
      <c r="AF229" s="1921">
        <v>3</v>
      </c>
      <c r="AG229" s="1917">
        <v>4</v>
      </c>
      <c r="AH229" s="1922">
        <v>6</v>
      </c>
      <c r="AI229" s="1917">
        <v>1</v>
      </c>
      <c r="AJ229" s="1918">
        <v>0</v>
      </c>
      <c r="AK229" s="1918">
        <v>1</v>
      </c>
      <c r="AL229" s="1918">
        <v>0</v>
      </c>
      <c r="AM229" s="1918">
        <v>0</v>
      </c>
      <c r="AN229" s="1918">
        <v>6</v>
      </c>
      <c r="AO229" s="1918">
        <v>0</v>
      </c>
      <c r="AP229" s="1918">
        <v>1</v>
      </c>
      <c r="AQ229" s="1918">
        <v>0</v>
      </c>
      <c r="AR229" s="1918">
        <v>0</v>
      </c>
      <c r="AS229" s="1919">
        <v>1</v>
      </c>
      <c r="AT229" s="1923" t="str">
        <f t="shared" si="68"/>
        <v>0598</v>
      </c>
      <c r="AU229" s="1898"/>
      <c r="AV229" s="1899">
        <v>2</v>
      </c>
      <c r="AW229" s="1899"/>
      <c r="AX229" s="1899"/>
      <c r="AY229" s="1899"/>
    </row>
    <row r="230" spans="1:51" s="188" customFormat="1" ht="20.45" customHeight="1">
      <c r="A230" s="1906" t="s">
        <v>921</v>
      </c>
      <c r="B230" s="1907"/>
      <c r="C230" s="1941" t="s">
        <v>636</v>
      </c>
      <c r="D230" s="1909"/>
      <c r="E230" s="1910"/>
      <c r="F230" s="1911"/>
      <c r="G230" s="1907"/>
      <c r="H230" s="1911" t="s">
        <v>1158</v>
      </c>
      <c r="I230" s="1912"/>
      <c r="J230" s="1907"/>
      <c r="K230" s="1913" t="s">
        <v>1972</v>
      </c>
      <c r="L230" s="1909"/>
      <c r="M230" s="1914"/>
      <c r="N230" s="1911" t="s">
        <v>3203</v>
      </c>
      <c r="O230" s="1912"/>
      <c r="P230" s="1907"/>
      <c r="Q230" s="1915" t="s">
        <v>4826</v>
      </c>
      <c r="R230" s="1899"/>
      <c r="S230" s="1916">
        <f t="shared" si="66"/>
        <v>18</v>
      </c>
      <c r="T230" s="1917">
        <v>14</v>
      </c>
      <c r="U230" s="1918">
        <v>0</v>
      </c>
      <c r="V230" s="1919">
        <v>4</v>
      </c>
      <c r="W230" s="1916">
        <f t="shared" si="67"/>
        <v>396</v>
      </c>
      <c r="X230" s="1920">
        <v>196</v>
      </c>
      <c r="Y230" s="1919">
        <v>200</v>
      </c>
      <c r="Z230" s="1917">
        <v>57</v>
      </c>
      <c r="AA230" s="1918">
        <v>58</v>
      </c>
      <c r="AB230" s="1918">
        <v>74</v>
      </c>
      <c r="AC230" s="1918">
        <v>63</v>
      </c>
      <c r="AD230" s="1918">
        <v>64</v>
      </c>
      <c r="AE230" s="1919">
        <v>80</v>
      </c>
      <c r="AF230" s="1921">
        <v>23</v>
      </c>
      <c r="AG230" s="1917">
        <v>8</v>
      </c>
      <c r="AH230" s="1922">
        <v>22</v>
      </c>
      <c r="AI230" s="1917">
        <v>1</v>
      </c>
      <c r="AJ230" s="1918">
        <v>0</v>
      </c>
      <c r="AK230" s="1918">
        <v>1</v>
      </c>
      <c r="AL230" s="1918">
        <v>0</v>
      </c>
      <c r="AM230" s="1918">
        <v>0</v>
      </c>
      <c r="AN230" s="1918">
        <v>21</v>
      </c>
      <c r="AO230" s="1918">
        <v>0</v>
      </c>
      <c r="AP230" s="1918">
        <v>1</v>
      </c>
      <c r="AQ230" s="1918">
        <v>0</v>
      </c>
      <c r="AR230" s="1918">
        <v>0</v>
      </c>
      <c r="AS230" s="1919">
        <v>6</v>
      </c>
      <c r="AT230" s="1923" t="str">
        <f t="shared" si="68"/>
        <v>0600</v>
      </c>
      <c r="AU230" s="1898"/>
      <c r="AV230" s="1899">
        <v>8</v>
      </c>
      <c r="AW230" s="1899"/>
      <c r="AX230" s="1899"/>
      <c r="AY230" s="1899"/>
    </row>
    <row r="231" spans="1:51" s="188" customFormat="1" ht="20.45" customHeight="1">
      <c r="A231" s="1906" t="s">
        <v>1092</v>
      </c>
      <c r="B231" s="1907"/>
      <c r="C231" s="1941" t="s">
        <v>1973</v>
      </c>
      <c r="D231" s="1909"/>
      <c r="E231" s="1910"/>
      <c r="F231" s="1911"/>
      <c r="G231" s="1907"/>
      <c r="H231" s="1911" t="s">
        <v>301</v>
      </c>
      <c r="I231" s="1912"/>
      <c r="J231" s="1907"/>
      <c r="K231" s="1913" t="s">
        <v>768</v>
      </c>
      <c r="L231" s="1909"/>
      <c r="M231" s="1914"/>
      <c r="N231" s="1911" t="s">
        <v>1853</v>
      </c>
      <c r="O231" s="1912"/>
      <c r="P231" s="1907"/>
      <c r="Q231" s="1915" t="s">
        <v>5326</v>
      </c>
      <c r="R231" s="1899"/>
      <c r="S231" s="1916">
        <f t="shared" si="66"/>
        <v>8</v>
      </c>
      <c r="T231" s="1917">
        <v>6</v>
      </c>
      <c r="U231" s="1918">
        <v>0</v>
      </c>
      <c r="V231" s="1919">
        <v>2</v>
      </c>
      <c r="W231" s="1916">
        <f t="shared" si="67"/>
        <v>78</v>
      </c>
      <c r="X231" s="1920">
        <v>38</v>
      </c>
      <c r="Y231" s="1919">
        <v>40</v>
      </c>
      <c r="Z231" s="1917">
        <v>14</v>
      </c>
      <c r="AA231" s="1918">
        <v>9</v>
      </c>
      <c r="AB231" s="1918">
        <v>9</v>
      </c>
      <c r="AC231" s="1918">
        <v>9</v>
      </c>
      <c r="AD231" s="1918">
        <v>14</v>
      </c>
      <c r="AE231" s="1919">
        <v>23</v>
      </c>
      <c r="AF231" s="1921">
        <v>8</v>
      </c>
      <c r="AG231" s="1917">
        <v>5</v>
      </c>
      <c r="AH231" s="1922">
        <v>7</v>
      </c>
      <c r="AI231" s="1917">
        <v>1</v>
      </c>
      <c r="AJ231" s="1918">
        <v>0</v>
      </c>
      <c r="AK231" s="1918">
        <v>1</v>
      </c>
      <c r="AL231" s="1918">
        <v>0</v>
      </c>
      <c r="AM231" s="1918">
        <v>0</v>
      </c>
      <c r="AN231" s="1918">
        <v>8</v>
      </c>
      <c r="AO231" s="1918">
        <v>0</v>
      </c>
      <c r="AP231" s="1918">
        <v>1</v>
      </c>
      <c r="AQ231" s="1918">
        <v>0</v>
      </c>
      <c r="AR231" s="1918">
        <v>0</v>
      </c>
      <c r="AS231" s="1919">
        <v>1</v>
      </c>
      <c r="AT231" s="1923" t="str">
        <f t="shared" si="68"/>
        <v>0601</v>
      </c>
      <c r="AU231" s="1898"/>
      <c r="AV231" s="1899">
        <v>6</v>
      </c>
      <c r="AW231" s="1899"/>
      <c r="AX231" s="1899"/>
      <c r="AY231" s="1899"/>
    </row>
    <row r="232" spans="1:51" s="188" customFormat="1" ht="20.45" customHeight="1">
      <c r="A232" s="1906" t="s">
        <v>1982</v>
      </c>
      <c r="B232" s="1907"/>
      <c r="C232" s="1941" t="s">
        <v>1985</v>
      </c>
      <c r="D232" s="1909"/>
      <c r="E232" s="1910"/>
      <c r="F232" s="1911"/>
      <c r="G232" s="1907"/>
      <c r="H232" s="1911" t="s">
        <v>279</v>
      </c>
      <c r="I232" s="1912"/>
      <c r="J232" s="1907"/>
      <c r="K232" s="1913" t="s">
        <v>1041</v>
      </c>
      <c r="L232" s="1909"/>
      <c r="M232" s="1914"/>
      <c r="N232" s="1911" t="s">
        <v>3205</v>
      </c>
      <c r="O232" s="1912"/>
      <c r="P232" s="1907"/>
      <c r="Q232" s="1915" t="s">
        <v>4634</v>
      </c>
      <c r="R232" s="1899"/>
      <c r="S232" s="1916">
        <f>SUM(T232:V232)</f>
        <v>23</v>
      </c>
      <c r="T232" s="1917">
        <v>17</v>
      </c>
      <c r="U232" s="1918">
        <v>0</v>
      </c>
      <c r="V232" s="1919">
        <v>6</v>
      </c>
      <c r="W232" s="1916">
        <f>SUM(X232:Y232)</f>
        <v>477</v>
      </c>
      <c r="X232" s="1920">
        <v>239</v>
      </c>
      <c r="Y232" s="1919">
        <v>238</v>
      </c>
      <c r="Z232" s="1917">
        <v>84</v>
      </c>
      <c r="AA232" s="1918">
        <v>86</v>
      </c>
      <c r="AB232" s="1918">
        <v>72</v>
      </c>
      <c r="AC232" s="1918">
        <v>68</v>
      </c>
      <c r="AD232" s="1918">
        <v>87</v>
      </c>
      <c r="AE232" s="1919">
        <v>80</v>
      </c>
      <c r="AF232" s="1921">
        <v>29</v>
      </c>
      <c r="AG232" s="1917">
        <v>12</v>
      </c>
      <c r="AH232" s="1922">
        <v>22</v>
      </c>
      <c r="AI232" s="1917">
        <v>1</v>
      </c>
      <c r="AJ232" s="1918">
        <v>0</v>
      </c>
      <c r="AK232" s="1918">
        <v>2</v>
      </c>
      <c r="AL232" s="1918">
        <v>0</v>
      </c>
      <c r="AM232" s="1918">
        <v>0</v>
      </c>
      <c r="AN232" s="1918">
        <v>25</v>
      </c>
      <c r="AO232" s="1918">
        <v>0</v>
      </c>
      <c r="AP232" s="1918">
        <v>2</v>
      </c>
      <c r="AQ232" s="1918">
        <v>0</v>
      </c>
      <c r="AR232" s="1918">
        <v>1</v>
      </c>
      <c r="AS232" s="1919">
        <v>3</v>
      </c>
      <c r="AT232" s="1923" t="str">
        <f t="shared" si="68"/>
        <v>0631</v>
      </c>
      <c r="AU232" s="1898"/>
      <c r="AV232" s="1899">
        <v>8</v>
      </c>
      <c r="AW232" s="1899"/>
      <c r="AX232" s="1899"/>
      <c r="AY232" s="1899"/>
    </row>
    <row r="233" spans="1:51" s="188" customFormat="1" ht="20.45" customHeight="1">
      <c r="A233" s="1906">
        <v>1811</v>
      </c>
      <c r="B233" s="1907"/>
      <c r="C233" s="1941" t="s">
        <v>2263</v>
      </c>
      <c r="D233" s="1909"/>
      <c r="E233" s="1910" t="s">
        <v>3298</v>
      </c>
      <c r="F233" s="1911">
        <v>1</v>
      </c>
      <c r="G233" s="1907"/>
      <c r="H233" s="1911" t="s">
        <v>1910</v>
      </c>
      <c r="I233" s="1912"/>
      <c r="J233" s="1907"/>
      <c r="K233" s="1913" t="s">
        <v>2527</v>
      </c>
      <c r="L233" s="1909"/>
      <c r="M233" s="1914"/>
      <c r="N233" s="1911" t="s">
        <v>5097</v>
      </c>
      <c r="O233" s="1912"/>
      <c r="P233" s="1907"/>
      <c r="Q233" s="1915" t="s">
        <v>5327</v>
      </c>
      <c r="R233" s="1899"/>
      <c r="S233" s="1916">
        <f t="shared" ref="S233:S236" si="69">SUM(T233:V233)</f>
        <v>7</v>
      </c>
      <c r="T233" s="1917">
        <v>6</v>
      </c>
      <c r="U233" s="1918">
        <v>0</v>
      </c>
      <c r="V233" s="1919">
        <v>1</v>
      </c>
      <c r="W233" s="1916">
        <f t="shared" ref="W233:W236" si="70">SUM(X233:Y233)</f>
        <v>67</v>
      </c>
      <c r="X233" s="1920">
        <v>38</v>
      </c>
      <c r="Y233" s="1919">
        <v>29</v>
      </c>
      <c r="Z233" s="1917">
        <v>12</v>
      </c>
      <c r="AA233" s="1918">
        <v>8</v>
      </c>
      <c r="AB233" s="1918">
        <v>12</v>
      </c>
      <c r="AC233" s="1918">
        <v>16</v>
      </c>
      <c r="AD233" s="1918">
        <v>8</v>
      </c>
      <c r="AE233" s="1919">
        <v>11</v>
      </c>
      <c r="AF233" s="1921">
        <v>4</v>
      </c>
      <c r="AG233" s="1917">
        <v>8</v>
      </c>
      <c r="AH233" s="1922">
        <v>7</v>
      </c>
      <c r="AI233" s="1917">
        <v>1</v>
      </c>
      <c r="AJ233" s="1918">
        <v>0</v>
      </c>
      <c r="AK233" s="1918">
        <v>2</v>
      </c>
      <c r="AL233" s="1918">
        <v>0</v>
      </c>
      <c r="AM233" s="1918">
        <v>0</v>
      </c>
      <c r="AN233" s="1918">
        <v>8</v>
      </c>
      <c r="AO233" s="1918">
        <v>0</v>
      </c>
      <c r="AP233" s="1918">
        <v>0</v>
      </c>
      <c r="AQ233" s="1918">
        <v>1</v>
      </c>
      <c r="AR233" s="1918">
        <v>0</v>
      </c>
      <c r="AS233" s="1919">
        <v>3</v>
      </c>
      <c r="AT233" s="1923">
        <f t="shared" si="68"/>
        <v>1811</v>
      </c>
      <c r="AU233" s="1898"/>
      <c r="AV233" s="1899">
        <v>2</v>
      </c>
      <c r="AW233" s="1899"/>
      <c r="AX233" s="1899"/>
      <c r="AY233" s="1899"/>
    </row>
    <row r="234" spans="1:51" s="188" customFormat="1" ht="20.45" customHeight="1">
      <c r="A234" s="1906" t="s">
        <v>1987</v>
      </c>
      <c r="B234" s="1907"/>
      <c r="C234" s="1941" t="s">
        <v>1503</v>
      </c>
      <c r="D234" s="1909"/>
      <c r="E234" s="1910"/>
      <c r="F234" s="1911"/>
      <c r="G234" s="1907"/>
      <c r="H234" s="1911" t="s">
        <v>978</v>
      </c>
      <c r="I234" s="1912"/>
      <c r="J234" s="1907"/>
      <c r="K234" s="1913" t="s">
        <v>934</v>
      </c>
      <c r="L234" s="1909"/>
      <c r="M234" s="1914"/>
      <c r="N234" s="1911" t="s">
        <v>3206</v>
      </c>
      <c r="O234" s="1912"/>
      <c r="P234" s="1907"/>
      <c r="Q234" s="1915" t="s">
        <v>5098</v>
      </c>
      <c r="R234" s="1899"/>
      <c r="S234" s="1916">
        <f t="shared" si="69"/>
        <v>10</v>
      </c>
      <c r="T234" s="1917">
        <v>7</v>
      </c>
      <c r="U234" s="1918">
        <v>0</v>
      </c>
      <c r="V234" s="1919">
        <v>3</v>
      </c>
      <c r="W234" s="1916">
        <f t="shared" si="70"/>
        <v>175</v>
      </c>
      <c r="X234" s="1920">
        <v>85</v>
      </c>
      <c r="Y234" s="1919">
        <v>90</v>
      </c>
      <c r="Z234" s="1917">
        <v>20</v>
      </c>
      <c r="AA234" s="1918">
        <v>28</v>
      </c>
      <c r="AB234" s="1918">
        <v>26</v>
      </c>
      <c r="AC234" s="1918">
        <v>27</v>
      </c>
      <c r="AD234" s="1918">
        <v>38</v>
      </c>
      <c r="AE234" s="1919">
        <v>36</v>
      </c>
      <c r="AF234" s="1921">
        <v>13</v>
      </c>
      <c r="AG234" s="1917">
        <v>5</v>
      </c>
      <c r="AH234" s="1922">
        <v>10</v>
      </c>
      <c r="AI234" s="1917">
        <v>1</v>
      </c>
      <c r="AJ234" s="1918">
        <v>0</v>
      </c>
      <c r="AK234" s="1918">
        <v>1</v>
      </c>
      <c r="AL234" s="1918">
        <v>0</v>
      </c>
      <c r="AM234" s="1918">
        <v>0</v>
      </c>
      <c r="AN234" s="1918">
        <v>10</v>
      </c>
      <c r="AO234" s="1918">
        <v>0</v>
      </c>
      <c r="AP234" s="1918">
        <v>1</v>
      </c>
      <c r="AQ234" s="1918">
        <v>0</v>
      </c>
      <c r="AR234" s="1918">
        <v>0</v>
      </c>
      <c r="AS234" s="1919">
        <v>2</v>
      </c>
      <c r="AT234" s="1923" t="str">
        <f t="shared" si="68"/>
        <v>1840</v>
      </c>
      <c r="AU234" s="1898"/>
      <c r="AV234" s="1899">
        <v>3</v>
      </c>
      <c r="AW234" s="1899"/>
      <c r="AX234" s="1899"/>
      <c r="AY234" s="1899"/>
    </row>
    <row r="235" spans="1:51" s="188" customFormat="1" ht="20.45" customHeight="1">
      <c r="A235" s="1906" t="s">
        <v>1132</v>
      </c>
      <c r="B235" s="1907"/>
      <c r="C235" s="1941" t="s">
        <v>1692</v>
      </c>
      <c r="D235" s="1909"/>
      <c r="E235" s="1910"/>
      <c r="F235" s="1911"/>
      <c r="G235" s="1907"/>
      <c r="H235" s="1911" t="s">
        <v>1991</v>
      </c>
      <c r="I235" s="1912"/>
      <c r="J235" s="1907"/>
      <c r="K235" s="1913" t="s">
        <v>1993</v>
      </c>
      <c r="L235" s="1909"/>
      <c r="M235" s="1914"/>
      <c r="N235" s="1911" t="s">
        <v>327</v>
      </c>
      <c r="O235" s="1912"/>
      <c r="P235" s="1907"/>
      <c r="Q235" s="1915" t="s">
        <v>5328</v>
      </c>
      <c r="R235" s="1899"/>
      <c r="S235" s="1916">
        <f t="shared" si="69"/>
        <v>3</v>
      </c>
      <c r="T235" s="1917">
        <v>1</v>
      </c>
      <c r="U235" s="1918">
        <v>2</v>
      </c>
      <c r="V235" s="1919">
        <v>0</v>
      </c>
      <c r="W235" s="1916">
        <f t="shared" si="70"/>
        <v>8</v>
      </c>
      <c r="X235" s="1920">
        <v>5</v>
      </c>
      <c r="Y235" s="1919">
        <v>3</v>
      </c>
      <c r="Z235" s="1917">
        <v>0</v>
      </c>
      <c r="AA235" s="1918">
        <v>1</v>
      </c>
      <c r="AB235" s="1918">
        <v>2</v>
      </c>
      <c r="AC235" s="1918">
        <v>1</v>
      </c>
      <c r="AD235" s="1918">
        <v>1</v>
      </c>
      <c r="AE235" s="1919">
        <v>3</v>
      </c>
      <c r="AF235" s="1921">
        <v>0</v>
      </c>
      <c r="AG235" s="1917">
        <v>3</v>
      </c>
      <c r="AH235" s="1922">
        <v>3</v>
      </c>
      <c r="AI235" s="1917">
        <v>1</v>
      </c>
      <c r="AJ235" s="1918">
        <v>0</v>
      </c>
      <c r="AK235" s="1918">
        <v>1</v>
      </c>
      <c r="AL235" s="1918">
        <v>0</v>
      </c>
      <c r="AM235" s="1918">
        <v>0</v>
      </c>
      <c r="AN235" s="1918">
        <v>3</v>
      </c>
      <c r="AO235" s="1918">
        <v>0</v>
      </c>
      <c r="AP235" s="1918">
        <v>0</v>
      </c>
      <c r="AQ235" s="1918">
        <v>0</v>
      </c>
      <c r="AR235" s="1918">
        <v>0</v>
      </c>
      <c r="AS235" s="1919">
        <v>1</v>
      </c>
      <c r="AT235" s="1923" t="str">
        <f t="shared" si="68"/>
        <v>1842</v>
      </c>
      <c r="AU235" s="1898"/>
      <c r="AV235" s="1899">
        <v>2</v>
      </c>
      <c r="AW235" s="1899"/>
      <c r="AX235" s="1899"/>
      <c r="AY235" s="1899"/>
    </row>
    <row r="236" spans="1:51" s="188" customFormat="1" ht="20.45" customHeight="1">
      <c r="A236" s="1942" t="s">
        <v>1888</v>
      </c>
      <c r="B236" s="1943"/>
      <c r="C236" s="1843" t="s">
        <v>1995</v>
      </c>
      <c r="D236" s="1944"/>
      <c r="E236" s="1945" t="s">
        <v>3298</v>
      </c>
      <c r="F236" s="1946">
        <v>2</v>
      </c>
      <c r="G236" s="1943"/>
      <c r="H236" s="1946" t="s">
        <v>857</v>
      </c>
      <c r="I236" s="1947"/>
      <c r="J236" s="1943"/>
      <c r="K236" s="1948" t="s">
        <v>5539</v>
      </c>
      <c r="L236" s="1944"/>
      <c r="M236" s="1949"/>
      <c r="N236" s="1946" t="s">
        <v>438</v>
      </c>
      <c r="O236" s="1947"/>
      <c r="P236" s="1943"/>
      <c r="Q236" s="1950" t="s">
        <v>5628</v>
      </c>
      <c r="R236" s="1951"/>
      <c r="S236" s="1952">
        <f t="shared" si="69"/>
        <v>5</v>
      </c>
      <c r="T236" s="1953">
        <v>1</v>
      </c>
      <c r="U236" s="1954">
        <v>2</v>
      </c>
      <c r="V236" s="1955">
        <v>2</v>
      </c>
      <c r="W236" s="1952">
        <f t="shared" si="70"/>
        <v>10</v>
      </c>
      <c r="X236" s="1956">
        <v>3</v>
      </c>
      <c r="Y236" s="1955">
        <v>7</v>
      </c>
      <c r="Z236" s="1953">
        <v>1</v>
      </c>
      <c r="AA236" s="1954">
        <v>1</v>
      </c>
      <c r="AB236" s="1954">
        <v>2</v>
      </c>
      <c r="AC236" s="1954">
        <v>2</v>
      </c>
      <c r="AD236" s="1954">
        <v>2</v>
      </c>
      <c r="AE236" s="1955">
        <v>2</v>
      </c>
      <c r="AF236" s="1957">
        <v>2</v>
      </c>
      <c r="AG236" s="1953">
        <v>3</v>
      </c>
      <c r="AH236" s="1958">
        <v>5</v>
      </c>
      <c r="AI236" s="1953">
        <v>1</v>
      </c>
      <c r="AJ236" s="1954">
        <v>0</v>
      </c>
      <c r="AK236" s="1954">
        <v>1</v>
      </c>
      <c r="AL236" s="1954">
        <v>0</v>
      </c>
      <c r="AM236" s="1954">
        <v>0</v>
      </c>
      <c r="AN236" s="1954">
        <v>3</v>
      </c>
      <c r="AO236" s="1954">
        <v>0</v>
      </c>
      <c r="AP236" s="1954">
        <v>0</v>
      </c>
      <c r="AQ236" s="1954">
        <v>1</v>
      </c>
      <c r="AR236" s="1954">
        <v>0</v>
      </c>
      <c r="AS236" s="1955">
        <v>2</v>
      </c>
      <c r="AT236" s="1923" t="str">
        <f t="shared" si="68"/>
        <v>1960</v>
      </c>
      <c r="AU236" s="1898"/>
      <c r="AV236" s="1899">
        <v>2</v>
      </c>
      <c r="AW236" s="1899"/>
      <c r="AX236" s="1899"/>
      <c r="AY236" s="1899"/>
    </row>
    <row r="237" spans="1:51" s="187" customFormat="1" ht="20.45" customHeight="1">
      <c r="A237" s="2001" t="s">
        <v>1997</v>
      </c>
      <c r="B237" s="2002"/>
      <c r="C237" s="2003" t="s">
        <v>4951</v>
      </c>
      <c r="D237" s="2004"/>
      <c r="E237" s="2005"/>
      <c r="F237" s="2006"/>
      <c r="G237" s="2002"/>
      <c r="H237" s="2006"/>
      <c r="I237" s="2007"/>
      <c r="J237" s="2002"/>
      <c r="K237" s="2008"/>
      <c r="L237" s="2004"/>
      <c r="M237" s="2009"/>
      <c r="N237" s="2006"/>
      <c r="O237" s="2007"/>
      <c r="P237" s="2002"/>
      <c r="Q237" s="2010"/>
      <c r="R237" s="2011"/>
      <c r="S237" s="1869">
        <f>SUM(S238:S252)</f>
        <v>71</v>
      </c>
      <c r="T237" s="1870">
        <f>SUM(T238:T252)</f>
        <v>52</v>
      </c>
      <c r="U237" s="1871">
        <f>SUM(U238:U252)</f>
        <v>0</v>
      </c>
      <c r="V237" s="1872">
        <f>SUM(V238:V252)</f>
        <v>19</v>
      </c>
      <c r="W237" s="1869">
        <f>X237+Y237</f>
        <v>1123</v>
      </c>
      <c r="X237" s="1873">
        <f t="shared" ref="X237:AS237" si="71">SUM(X238:X252)</f>
        <v>554</v>
      </c>
      <c r="Y237" s="1872">
        <f t="shared" si="71"/>
        <v>569</v>
      </c>
      <c r="Z237" s="1870">
        <f t="shared" si="71"/>
        <v>174</v>
      </c>
      <c r="AA237" s="1871">
        <f t="shared" si="71"/>
        <v>199</v>
      </c>
      <c r="AB237" s="1871">
        <f t="shared" si="71"/>
        <v>183</v>
      </c>
      <c r="AC237" s="1871">
        <f t="shared" si="71"/>
        <v>190</v>
      </c>
      <c r="AD237" s="1871">
        <f t="shared" si="71"/>
        <v>178</v>
      </c>
      <c r="AE237" s="1872">
        <f t="shared" si="71"/>
        <v>199</v>
      </c>
      <c r="AF237" s="1938">
        <f t="shared" si="71"/>
        <v>64</v>
      </c>
      <c r="AG237" s="1870">
        <f t="shared" si="71"/>
        <v>38</v>
      </c>
      <c r="AH237" s="1875">
        <f t="shared" si="71"/>
        <v>73</v>
      </c>
      <c r="AI237" s="1870">
        <f t="shared" si="71"/>
        <v>7</v>
      </c>
      <c r="AJ237" s="1871">
        <f t="shared" si="71"/>
        <v>0</v>
      </c>
      <c r="AK237" s="1871">
        <f t="shared" si="71"/>
        <v>8</v>
      </c>
      <c r="AL237" s="1871">
        <f t="shared" si="71"/>
        <v>0</v>
      </c>
      <c r="AM237" s="1871">
        <f t="shared" si="71"/>
        <v>0</v>
      </c>
      <c r="AN237" s="1871">
        <f t="shared" si="71"/>
        <v>78</v>
      </c>
      <c r="AO237" s="1871">
        <f t="shared" si="71"/>
        <v>0</v>
      </c>
      <c r="AP237" s="1871">
        <f t="shared" si="71"/>
        <v>7</v>
      </c>
      <c r="AQ237" s="1871">
        <f t="shared" si="71"/>
        <v>1</v>
      </c>
      <c r="AR237" s="1871">
        <f t="shared" si="71"/>
        <v>0</v>
      </c>
      <c r="AS237" s="1872">
        <f t="shared" si="71"/>
        <v>10</v>
      </c>
      <c r="AT237" s="1939" t="s">
        <v>1997</v>
      </c>
      <c r="AU237" s="1877"/>
      <c r="AV237" s="1878"/>
      <c r="AW237" s="1878"/>
      <c r="AX237" s="1878"/>
      <c r="AY237" s="1878"/>
    </row>
    <row r="238" spans="1:51" s="188" customFormat="1" ht="20.45" customHeight="1">
      <c r="A238" s="1906" t="s">
        <v>1998</v>
      </c>
      <c r="B238" s="1907"/>
      <c r="C238" s="1941" t="s">
        <v>2000</v>
      </c>
      <c r="D238" s="1909"/>
      <c r="E238" s="1910"/>
      <c r="F238" s="1911"/>
      <c r="G238" s="1907"/>
      <c r="H238" s="1911" t="s">
        <v>1053</v>
      </c>
      <c r="I238" s="1912"/>
      <c r="J238" s="1907"/>
      <c r="K238" s="1913" t="s">
        <v>2003</v>
      </c>
      <c r="L238" s="1909"/>
      <c r="M238" s="1914"/>
      <c r="N238" s="1911" t="s">
        <v>907</v>
      </c>
      <c r="O238" s="1912"/>
      <c r="P238" s="1907"/>
      <c r="Q238" s="1915" t="s">
        <v>5330</v>
      </c>
      <c r="R238" s="1899"/>
      <c r="S238" s="1916">
        <f>SUM(T238:V238)</f>
        <v>15</v>
      </c>
      <c r="T238" s="1917">
        <v>11</v>
      </c>
      <c r="U238" s="1918">
        <v>0</v>
      </c>
      <c r="V238" s="1919">
        <v>4</v>
      </c>
      <c r="W238" s="1916">
        <f>SUM(X238:Y238)</f>
        <v>304</v>
      </c>
      <c r="X238" s="1920">
        <v>140</v>
      </c>
      <c r="Y238" s="1919">
        <v>164</v>
      </c>
      <c r="Z238" s="1917">
        <v>52</v>
      </c>
      <c r="AA238" s="1918">
        <v>57</v>
      </c>
      <c r="AB238" s="1918">
        <v>50</v>
      </c>
      <c r="AC238" s="1918">
        <v>55</v>
      </c>
      <c r="AD238" s="1918">
        <v>49</v>
      </c>
      <c r="AE238" s="1919">
        <v>41</v>
      </c>
      <c r="AF238" s="1921">
        <v>17</v>
      </c>
      <c r="AG238" s="1917">
        <v>11</v>
      </c>
      <c r="AH238" s="1922">
        <v>18</v>
      </c>
      <c r="AI238" s="1917">
        <v>1</v>
      </c>
      <c r="AJ238" s="1918">
        <v>0</v>
      </c>
      <c r="AK238" s="1918">
        <v>2</v>
      </c>
      <c r="AL238" s="1918">
        <v>0</v>
      </c>
      <c r="AM238" s="1918">
        <v>0</v>
      </c>
      <c r="AN238" s="1918">
        <v>21</v>
      </c>
      <c r="AO238" s="1918">
        <v>0</v>
      </c>
      <c r="AP238" s="1918">
        <v>1</v>
      </c>
      <c r="AQ238" s="1918">
        <v>0</v>
      </c>
      <c r="AR238" s="1918">
        <v>0</v>
      </c>
      <c r="AS238" s="1919">
        <v>4</v>
      </c>
      <c r="AT238" s="1923" t="str">
        <f>A238</f>
        <v>0960</v>
      </c>
      <c r="AU238" s="1898"/>
      <c r="AV238" s="1899">
        <v>3</v>
      </c>
      <c r="AW238" s="1899"/>
      <c r="AX238" s="1899"/>
      <c r="AY238" s="1899"/>
    </row>
    <row r="239" spans="1:51" s="188" customFormat="1" ht="20.45" customHeight="1">
      <c r="A239" s="1906" t="s">
        <v>1256</v>
      </c>
      <c r="B239" s="1907"/>
      <c r="C239" s="1941" t="s">
        <v>392</v>
      </c>
      <c r="D239" s="1909"/>
      <c r="E239" s="1910"/>
      <c r="F239" s="1911"/>
      <c r="G239" s="1907"/>
      <c r="H239" s="1911" t="s">
        <v>2005</v>
      </c>
      <c r="I239" s="1912"/>
      <c r="J239" s="1907"/>
      <c r="K239" s="1913" t="s">
        <v>2006</v>
      </c>
      <c r="L239" s="1909"/>
      <c r="M239" s="1914"/>
      <c r="N239" s="1911" t="s">
        <v>3207</v>
      </c>
      <c r="O239" s="1912"/>
      <c r="P239" s="1907"/>
      <c r="Q239" s="1915" t="s">
        <v>5629</v>
      </c>
      <c r="R239" s="1899"/>
      <c r="S239" s="1916">
        <f>SUM(T239:V239)</f>
        <v>8</v>
      </c>
      <c r="T239" s="1917">
        <v>6</v>
      </c>
      <c r="U239" s="1918">
        <v>0</v>
      </c>
      <c r="V239" s="1919">
        <v>2</v>
      </c>
      <c r="W239" s="1916">
        <f>SUM(X239:Y239)</f>
        <v>105</v>
      </c>
      <c r="X239" s="1920">
        <v>52</v>
      </c>
      <c r="Y239" s="1919">
        <v>53</v>
      </c>
      <c r="Z239" s="1917">
        <v>13</v>
      </c>
      <c r="AA239" s="1918">
        <v>21</v>
      </c>
      <c r="AB239" s="1918">
        <v>18</v>
      </c>
      <c r="AC239" s="1918">
        <v>13</v>
      </c>
      <c r="AD239" s="1918">
        <v>22</v>
      </c>
      <c r="AE239" s="1919">
        <v>18</v>
      </c>
      <c r="AF239" s="1921">
        <v>6</v>
      </c>
      <c r="AG239" s="1917">
        <v>4</v>
      </c>
      <c r="AH239" s="1922">
        <v>9</v>
      </c>
      <c r="AI239" s="1917">
        <v>1</v>
      </c>
      <c r="AJ239" s="1918">
        <v>0</v>
      </c>
      <c r="AK239" s="1918">
        <v>1</v>
      </c>
      <c r="AL239" s="1918">
        <v>0</v>
      </c>
      <c r="AM239" s="1918">
        <v>0</v>
      </c>
      <c r="AN239" s="1918">
        <v>9</v>
      </c>
      <c r="AO239" s="1918">
        <v>0</v>
      </c>
      <c r="AP239" s="1918">
        <v>1</v>
      </c>
      <c r="AQ239" s="1918">
        <v>1</v>
      </c>
      <c r="AR239" s="1918">
        <v>0</v>
      </c>
      <c r="AS239" s="1919">
        <v>0</v>
      </c>
      <c r="AT239" s="1923" t="str">
        <f>A239</f>
        <v>0983</v>
      </c>
      <c r="AU239" s="1898"/>
      <c r="AV239" s="1899">
        <v>2</v>
      </c>
      <c r="AW239" s="1899"/>
      <c r="AX239" s="1899"/>
      <c r="AY239" s="1899"/>
    </row>
    <row r="240" spans="1:51" s="188" customFormat="1" ht="20.45" customHeight="1">
      <c r="A240" s="1906" t="s">
        <v>2009</v>
      </c>
      <c r="B240" s="1907"/>
      <c r="C240" s="1941" t="s">
        <v>2011</v>
      </c>
      <c r="D240" s="1909"/>
      <c r="E240" s="1910"/>
      <c r="F240" s="1911"/>
      <c r="G240" s="1907"/>
      <c r="H240" s="1911" t="s">
        <v>383</v>
      </c>
      <c r="I240" s="1912"/>
      <c r="J240" s="1907"/>
      <c r="K240" s="1913" t="s">
        <v>234</v>
      </c>
      <c r="L240" s="1909"/>
      <c r="M240" s="1914"/>
      <c r="N240" s="1911" t="s">
        <v>2974</v>
      </c>
      <c r="O240" s="1912"/>
      <c r="P240" s="1907"/>
      <c r="Q240" s="1915" t="s">
        <v>5630</v>
      </c>
      <c r="R240" s="1899"/>
      <c r="S240" s="1916">
        <f>SUM(T240:V240)</f>
        <v>10</v>
      </c>
      <c r="T240" s="1917">
        <v>6</v>
      </c>
      <c r="U240" s="1918">
        <v>0</v>
      </c>
      <c r="V240" s="1919">
        <v>4</v>
      </c>
      <c r="W240" s="1916">
        <f>SUM(X240:Y240)</f>
        <v>147</v>
      </c>
      <c r="X240" s="1920">
        <v>77</v>
      </c>
      <c r="Y240" s="1919">
        <v>70</v>
      </c>
      <c r="Z240" s="1917">
        <v>22</v>
      </c>
      <c r="AA240" s="1918">
        <v>20</v>
      </c>
      <c r="AB240" s="1918">
        <v>19</v>
      </c>
      <c r="AC240" s="1918">
        <v>34</v>
      </c>
      <c r="AD240" s="1918">
        <v>22</v>
      </c>
      <c r="AE240" s="1919">
        <v>30</v>
      </c>
      <c r="AF240" s="1921">
        <v>12</v>
      </c>
      <c r="AG240" s="1917">
        <v>6</v>
      </c>
      <c r="AH240" s="1922">
        <v>8</v>
      </c>
      <c r="AI240" s="1917">
        <v>1</v>
      </c>
      <c r="AJ240" s="1918">
        <v>0</v>
      </c>
      <c r="AK240" s="1918">
        <v>1</v>
      </c>
      <c r="AL240" s="1918">
        <v>0</v>
      </c>
      <c r="AM240" s="1918">
        <v>0</v>
      </c>
      <c r="AN240" s="1918">
        <v>10</v>
      </c>
      <c r="AO240" s="1918">
        <v>0</v>
      </c>
      <c r="AP240" s="1918">
        <v>1</v>
      </c>
      <c r="AQ240" s="1918">
        <v>0</v>
      </c>
      <c r="AR240" s="1918">
        <v>0</v>
      </c>
      <c r="AS240" s="1919">
        <v>1</v>
      </c>
      <c r="AT240" s="1923" t="str">
        <f>A240</f>
        <v>0984</v>
      </c>
      <c r="AU240" s="1898"/>
      <c r="AV240" s="1899">
        <v>5</v>
      </c>
      <c r="AW240" s="1899"/>
      <c r="AX240" s="1899"/>
      <c r="AY240" s="1899"/>
    </row>
    <row r="241" spans="1:51" s="188" customFormat="1" ht="20.45" customHeight="1">
      <c r="A241" s="1906" t="s">
        <v>1874</v>
      </c>
      <c r="B241" s="1907"/>
      <c r="C241" s="1941" t="s">
        <v>1229</v>
      </c>
      <c r="D241" s="1909"/>
      <c r="E241" s="1910"/>
      <c r="F241" s="1911"/>
      <c r="G241" s="1907"/>
      <c r="H241" s="1911" t="s">
        <v>2012</v>
      </c>
      <c r="I241" s="1912"/>
      <c r="J241" s="1907"/>
      <c r="K241" s="1913" t="s">
        <v>5099</v>
      </c>
      <c r="L241" s="1909"/>
      <c r="M241" s="1914"/>
      <c r="N241" s="1911" t="s">
        <v>3208</v>
      </c>
      <c r="O241" s="1912"/>
      <c r="P241" s="1907"/>
      <c r="Q241" s="1915" t="s">
        <v>5331</v>
      </c>
      <c r="R241" s="1899"/>
      <c r="S241" s="1916">
        <f>SUM(T241:V241)</f>
        <v>8</v>
      </c>
      <c r="T241" s="1917">
        <v>6</v>
      </c>
      <c r="U241" s="1918">
        <v>0</v>
      </c>
      <c r="V241" s="1919">
        <v>2</v>
      </c>
      <c r="W241" s="1916">
        <f>SUM(X241:Y241)</f>
        <v>96</v>
      </c>
      <c r="X241" s="1920">
        <v>48</v>
      </c>
      <c r="Y241" s="1919">
        <v>48</v>
      </c>
      <c r="Z241" s="1917">
        <v>11</v>
      </c>
      <c r="AA241" s="1918">
        <v>21</v>
      </c>
      <c r="AB241" s="1918">
        <v>14</v>
      </c>
      <c r="AC241" s="1918">
        <v>13</v>
      </c>
      <c r="AD241" s="1918">
        <v>13</v>
      </c>
      <c r="AE241" s="1919">
        <v>24</v>
      </c>
      <c r="AF241" s="1921">
        <v>6</v>
      </c>
      <c r="AG241" s="1917">
        <v>4</v>
      </c>
      <c r="AH241" s="1922">
        <v>8</v>
      </c>
      <c r="AI241" s="1917">
        <v>1</v>
      </c>
      <c r="AJ241" s="1918">
        <v>0</v>
      </c>
      <c r="AK241" s="1918">
        <v>1</v>
      </c>
      <c r="AL241" s="1918">
        <v>0</v>
      </c>
      <c r="AM241" s="1918">
        <v>0</v>
      </c>
      <c r="AN241" s="1918">
        <v>9</v>
      </c>
      <c r="AO241" s="1918">
        <v>0</v>
      </c>
      <c r="AP241" s="1918">
        <v>1</v>
      </c>
      <c r="AQ241" s="1918">
        <v>0</v>
      </c>
      <c r="AR241" s="1918">
        <v>0</v>
      </c>
      <c r="AS241" s="1919">
        <v>0</v>
      </c>
      <c r="AT241" s="1923" t="str">
        <f>A241</f>
        <v>1080</v>
      </c>
      <c r="AU241" s="1898"/>
      <c r="AV241" s="1899">
        <v>2</v>
      </c>
      <c r="AW241" s="1899"/>
      <c r="AX241" s="1899"/>
      <c r="AY241" s="1899"/>
    </row>
    <row r="242" spans="1:51" s="188" customFormat="1" ht="20.45" customHeight="1">
      <c r="A242" s="1906" t="s">
        <v>801</v>
      </c>
      <c r="B242" s="1907"/>
      <c r="C242" s="1941" t="s">
        <v>1723</v>
      </c>
      <c r="D242" s="1909"/>
      <c r="E242" s="1910"/>
      <c r="F242" s="1911"/>
      <c r="G242" s="1907"/>
      <c r="H242" s="1911" t="s">
        <v>2016</v>
      </c>
      <c r="I242" s="1912"/>
      <c r="J242" s="1907"/>
      <c r="K242" s="1913" t="s">
        <v>2018</v>
      </c>
      <c r="L242" s="1909"/>
      <c r="M242" s="1914"/>
      <c r="N242" s="1911" t="s">
        <v>3209</v>
      </c>
      <c r="O242" s="1912"/>
      <c r="P242" s="1907"/>
      <c r="Q242" s="1915" t="s">
        <v>5631</v>
      </c>
      <c r="R242" s="1899"/>
      <c r="S242" s="1916">
        <f t="shared" ref="S242:S244" si="72">SUM(T242:V242)</f>
        <v>14</v>
      </c>
      <c r="T242" s="1917">
        <v>11</v>
      </c>
      <c r="U242" s="1918">
        <v>0</v>
      </c>
      <c r="V242" s="1919">
        <v>3</v>
      </c>
      <c r="W242" s="1916">
        <f t="shared" ref="W242:W244" si="73">SUM(X242:Y242)</f>
        <v>257</v>
      </c>
      <c r="X242" s="1920">
        <v>137</v>
      </c>
      <c r="Y242" s="1919">
        <v>120</v>
      </c>
      <c r="Z242" s="1917">
        <v>45</v>
      </c>
      <c r="AA242" s="1918">
        <v>39</v>
      </c>
      <c r="AB242" s="1918">
        <v>51</v>
      </c>
      <c r="AC242" s="1918">
        <v>44</v>
      </c>
      <c r="AD242" s="1918">
        <v>40</v>
      </c>
      <c r="AE242" s="1919">
        <v>38</v>
      </c>
      <c r="AF242" s="1921">
        <v>15</v>
      </c>
      <c r="AG242" s="1917">
        <v>6</v>
      </c>
      <c r="AH242" s="1922">
        <v>12</v>
      </c>
      <c r="AI242" s="1917">
        <v>1</v>
      </c>
      <c r="AJ242" s="1918">
        <v>0</v>
      </c>
      <c r="AK242" s="1918">
        <v>1</v>
      </c>
      <c r="AL242" s="1918">
        <v>0</v>
      </c>
      <c r="AM242" s="1918">
        <v>0</v>
      </c>
      <c r="AN242" s="1918">
        <v>13</v>
      </c>
      <c r="AO242" s="1918">
        <v>0</v>
      </c>
      <c r="AP242" s="1918">
        <v>1</v>
      </c>
      <c r="AQ242" s="1918">
        <v>0</v>
      </c>
      <c r="AR242" s="1918">
        <v>0</v>
      </c>
      <c r="AS242" s="1919">
        <v>2</v>
      </c>
      <c r="AT242" s="1923" t="str">
        <f t="shared" ref="AT242:AT244" si="74">A242</f>
        <v>1103</v>
      </c>
      <c r="AU242" s="1898"/>
      <c r="AV242" s="1899">
        <v>5</v>
      </c>
      <c r="AW242" s="1899"/>
      <c r="AX242" s="1899"/>
      <c r="AY242" s="1899"/>
    </row>
    <row r="243" spans="1:51" s="188" customFormat="1" ht="20.45" customHeight="1">
      <c r="A243" s="1906" t="s">
        <v>2021</v>
      </c>
      <c r="B243" s="1907"/>
      <c r="C243" s="1941" t="s">
        <v>2024</v>
      </c>
      <c r="D243" s="1909"/>
      <c r="E243" s="1910"/>
      <c r="F243" s="1911"/>
      <c r="G243" s="1907"/>
      <c r="H243" s="1911" t="s">
        <v>132</v>
      </c>
      <c r="I243" s="1912"/>
      <c r="J243" s="1907"/>
      <c r="K243" s="1913" t="s">
        <v>2026</v>
      </c>
      <c r="L243" s="1909"/>
      <c r="M243" s="1914"/>
      <c r="N243" s="1911" t="s">
        <v>4398</v>
      </c>
      <c r="O243" s="1912"/>
      <c r="P243" s="1907"/>
      <c r="Q243" s="1915" t="s">
        <v>5632</v>
      </c>
      <c r="R243" s="1899"/>
      <c r="S243" s="1916">
        <f t="shared" si="72"/>
        <v>8</v>
      </c>
      <c r="T243" s="1917">
        <v>6</v>
      </c>
      <c r="U243" s="1918">
        <v>0</v>
      </c>
      <c r="V243" s="1919">
        <v>2</v>
      </c>
      <c r="W243" s="1916">
        <f t="shared" si="73"/>
        <v>93</v>
      </c>
      <c r="X243" s="1920">
        <v>45</v>
      </c>
      <c r="Y243" s="1919">
        <v>48</v>
      </c>
      <c r="Z243" s="1917">
        <v>13</v>
      </c>
      <c r="AA243" s="1918">
        <v>24</v>
      </c>
      <c r="AB243" s="1918">
        <v>13</v>
      </c>
      <c r="AC243" s="1918">
        <v>7</v>
      </c>
      <c r="AD243" s="1918">
        <v>14</v>
      </c>
      <c r="AE243" s="1919">
        <v>22</v>
      </c>
      <c r="AF243" s="1921">
        <v>5</v>
      </c>
      <c r="AG243" s="1917">
        <v>4</v>
      </c>
      <c r="AH243" s="1922">
        <v>8</v>
      </c>
      <c r="AI243" s="1917">
        <v>1</v>
      </c>
      <c r="AJ243" s="1918">
        <v>0</v>
      </c>
      <c r="AK243" s="1918">
        <v>1</v>
      </c>
      <c r="AL243" s="1918">
        <v>0</v>
      </c>
      <c r="AM243" s="1918">
        <v>0</v>
      </c>
      <c r="AN243" s="1918">
        <v>8</v>
      </c>
      <c r="AO243" s="1918">
        <v>0</v>
      </c>
      <c r="AP243" s="1918">
        <v>1</v>
      </c>
      <c r="AQ243" s="1918">
        <v>0</v>
      </c>
      <c r="AR243" s="1918">
        <v>0</v>
      </c>
      <c r="AS243" s="1919">
        <v>1</v>
      </c>
      <c r="AT243" s="1923" t="str">
        <f t="shared" si="74"/>
        <v>1130</v>
      </c>
      <c r="AU243" s="1898"/>
      <c r="AV243" s="1899">
        <v>5</v>
      </c>
      <c r="AW243" s="1899"/>
      <c r="AX243" s="1899"/>
      <c r="AY243" s="1899"/>
    </row>
    <row r="244" spans="1:51" s="188" customFormat="1" ht="20.45" customHeight="1" thickBot="1">
      <c r="A244" s="1961">
        <v>1151</v>
      </c>
      <c r="B244" s="1962"/>
      <c r="C244" s="1963" t="s">
        <v>2029</v>
      </c>
      <c r="D244" s="1964"/>
      <c r="E244" s="1965"/>
      <c r="F244" s="1966">
        <v>1</v>
      </c>
      <c r="G244" s="1962"/>
      <c r="H244" s="1966" t="s">
        <v>147</v>
      </c>
      <c r="I244" s="1967"/>
      <c r="J244" s="1962"/>
      <c r="K244" s="1968" t="s">
        <v>4566</v>
      </c>
      <c r="L244" s="1964"/>
      <c r="M244" s="1969"/>
      <c r="N244" s="1966" t="s">
        <v>1179</v>
      </c>
      <c r="O244" s="1967"/>
      <c r="P244" s="1962"/>
      <c r="Q244" s="1970" t="s">
        <v>5332</v>
      </c>
      <c r="R244" s="1971"/>
      <c r="S244" s="1972">
        <f t="shared" si="72"/>
        <v>8</v>
      </c>
      <c r="T244" s="1973">
        <v>6</v>
      </c>
      <c r="U244" s="1974">
        <v>0</v>
      </c>
      <c r="V244" s="1975">
        <v>2</v>
      </c>
      <c r="W244" s="1972">
        <f t="shared" si="73"/>
        <v>121</v>
      </c>
      <c r="X244" s="1976">
        <v>55</v>
      </c>
      <c r="Y244" s="1975">
        <v>66</v>
      </c>
      <c r="Z244" s="1973">
        <v>18</v>
      </c>
      <c r="AA244" s="1974">
        <v>17</v>
      </c>
      <c r="AB244" s="1974">
        <v>18</v>
      </c>
      <c r="AC244" s="1974">
        <v>24</v>
      </c>
      <c r="AD244" s="1974">
        <v>18</v>
      </c>
      <c r="AE244" s="1975">
        <v>26</v>
      </c>
      <c r="AF244" s="1977">
        <v>3</v>
      </c>
      <c r="AG244" s="1973">
        <v>3</v>
      </c>
      <c r="AH244" s="1978">
        <v>10</v>
      </c>
      <c r="AI244" s="1973">
        <v>1</v>
      </c>
      <c r="AJ244" s="1974">
        <v>0</v>
      </c>
      <c r="AK244" s="1974">
        <v>1</v>
      </c>
      <c r="AL244" s="1974">
        <v>0</v>
      </c>
      <c r="AM244" s="1974">
        <v>0</v>
      </c>
      <c r="AN244" s="1974">
        <v>8</v>
      </c>
      <c r="AO244" s="1974">
        <v>0</v>
      </c>
      <c r="AP244" s="1974">
        <v>1</v>
      </c>
      <c r="AQ244" s="1974">
        <v>0</v>
      </c>
      <c r="AR244" s="1974">
        <v>0</v>
      </c>
      <c r="AS244" s="1975">
        <v>2</v>
      </c>
      <c r="AT244" s="1979">
        <f t="shared" si="74"/>
        <v>1151</v>
      </c>
      <c r="AU244" s="1898"/>
      <c r="AV244" s="1899">
        <v>2</v>
      </c>
      <c r="AW244" s="1899"/>
      <c r="AX244" s="1899"/>
      <c r="AY244" s="1899"/>
    </row>
    <row r="245" spans="1:51" s="184" customFormat="1" ht="15.75" customHeight="1">
      <c r="A245" s="1792"/>
      <c r="B245" s="1792"/>
      <c r="C245" s="1793"/>
      <c r="D245" s="1794"/>
      <c r="E245" s="1795"/>
      <c r="F245" s="1795"/>
      <c r="G245" s="1795"/>
      <c r="H245" s="1795"/>
      <c r="I245" s="1795"/>
      <c r="J245" s="1795"/>
      <c r="K245" s="1796"/>
      <c r="L245" s="1794"/>
      <c r="M245" s="1794"/>
      <c r="N245" s="1797"/>
      <c r="O245" s="1797"/>
      <c r="P245" s="1797"/>
      <c r="Q245" s="1797"/>
      <c r="R245" s="1797"/>
      <c r="S245" s="1793"/>
      <c r="T245" s="1793"/>
      <c r="U245" s="1793"/>
      <c r="V245" s="1793"/>
      <c r="W245" s="1793"/>
      <c r="X245" s="1793"/>
      <c r="Y245" s="1793"/>
      <c r="Z245" s="1798"/>
      <c r="AA245" s="1798"/>
      <c r="AB245" s="1798"/>
      <c r="AC245" s="1798"/>
      <c r="AD245" s="1798"/>
      <c r="AE245" s="1798"/>
      <c r="AF245" s="1798"/>
      <c r="AG245" s="1793"/>
      <c r="AH245" s="1793"/>
      <c r="AI245" s="1799"/>
      <c r="AJ245" s="1793"/>
      <c r="AK245" s="1793"/>
      <c r="AL245" s="1793"/>
      <c r="AM245" s="1793"/>
      <c r="AN245" s="1793"/>
      <c r="AO245" s="1793"/>
      <c r="AP245" s="1793"/>
      <c r="AQ245" s="1793"/>
      <c r="AR245" s="1793"/>
      <c r="AS245" s="1800"/>
      <c r="AT245" s="1794"/>
      <c r="AU245" s="1794"/>
      <c r="AV245" s="1794"/>
      <c r="AW245" s="1794"/>
      <c r="AX245" s="1794"/>
      <c r="AY245" s="1794"/>
    </row>
    <row r="246" spans="1:51" s="185" customFormat="1" ht="18" thickBot="1">
      <c r="A246" s="1801"/>
      <c r="B246" s="1802"/>
      <c r="C246" s="1796"/>
      <c r="D246" s="1803"/>
      <c r="E246" s="1804"/>
      <c r="F246" s="1804"/>
      <c r="G246" s="1804"/>
      <c r="H246" s="1804"/>
      <c r="I246" s="1804"/>
      <c r="J246" s="1804"/>
      <c r="K246" s="1805"/>
      <c r="L246" s="1803"/>
      <c r="M246" s="1803"/>
      <c r="N246" s="1806"/>
      <c r="O246" s="1806"/>
      <c r="P246" s="1806"/>
      <c r="Q246" s="1806"/>
      <c r="R246" s="1806"/>
      <c r="S246" s="1807"/>
      <c r="T246" s="1807"/>
      <c r="U246" s="1807"/>
      <c r="V246" s="1807"/>
      <c r="W246" s="1807"/>
      <c r="X246" s="1807"/>
      <c r="Y246" s="1807"/>
      <c r="Z246" s="1807"/>
      <c r="AA246" s="1807"/>
      <c r="AB246" s="1807"/>
      <c r="AC246" s="1807"/>
      <c r="AD246" s="1807"/>
      <c r="AE246" s="1807"/>
      <c r="AF246" s="1807"/>
      <c r="AG246" s="1807"/>
      <c r="AH246" s="1807"/>
      <c r="AI246" s="1807"/>
      <c r="AJ246" s="1807"/>
      <c r="AK246" s="1807"/>
      <c r="AL246" s="1807"/>
      <c r="AM246" s="1807"/>
      <c r="AN246" s="1807"/>
      <c r="AO246" s="1807"/>
      <c r="AP246" s="1807"/>
      <c r="AQ246" s="1807"/>
      <c r="AR246" s="1807"/>
      <c r="AS246" s="1807"/>
      <c r="AT246" s="1808"/>
      <c r="AU246" s="1808"/>
      <c r="AV246" s="1803"/>
      <c r="AW246" s="1803"/>
      <c r="AX246" s="1803"/>
      <c r="AY246" s="1803"/>
    </row>
    <row r="247" spans="1:51" s="186" customFormat="1" ht="4.5" customHeight="1">
      <c r="A247" s="1809"/>
      <c r="B247" s="1810"/>
      <c r="C247" s="1811"/>
      <c r="D247" s="1812"/>
      <c r="E247" s="1813"/>
      <c r="F247" s="1814"/>
      <c r="G247" s="1814"/>
      <c r="H247" s="1815"/>
      <c r="I247" s="1816"/>
      <c r="J247" s="1814"/>
      <c r="K247" s="1811"/>
      <c r="L247" s="1812"/>
      <c r="M247" s="1817"/>
      <c r="N247" s="1818"/>
      <c r="O247" s="1819"/>
      <c r="P247" s="1820"/>
      <c r="Q247" s="1821"/>
      <c r="R247" s="1819"/>
      <c r="S247" s="4533" t="s">
        <v>2911</v>
      </c>
      <c r="T247" s="4534"/>
      <c r="U247" s="4534"/>
      <c r="V247" s="4534"/>
      <c r="W247" s="4536" t="s">
        <v>979</v>
      </c>
      <c r="X247" s="4534"/>
      <c r="Y247" s="4534"/>
      <c r="Z247" s="4534"/>
      <c r="AA247" s="4534"/>
      <c r="AB247" s="4534"/>
      <c r="AC247" s="4534"/>
      <c r="AD247" s="4534"/>
      <c r="AE247" s="4537"/>
      <c r="AF247" s="4540" t="s">
        <v>5997</v>
      </c>
      <c r="AG247" s="4544" t="s">
        <v>2915</v>
      </c>
      <c r="AH247" s="4545"/>
      <c r="AI247" s="4545"/>
      <c r="AJ247" s="4545"/>
      <c r="AK247" s="4545"/>
      <c r="AL247" s="4545"/>
      <c r="AM247" s="4545"/>
      <c r="AN247" s="4545"/>
      <c r="AO247" s="4545"/>
      <c r="AP247" s="4545"/>
      <c r="AQ247" s="4545"/>
      <c r="AR247" s="4545"/>
      <c r="AS247" s="4546"/>
      <c r="AT247" s="1822"/>
      <c r="AU247" s="1823"/>
      <c r="AV247" s="1824"/>
      <c r="AW247" s="1824"/>
      <c r="AX247" s="1824"/>
      <c r="AY247" s="1824"/>
    </row>
    <row r="248" spans="1:51" s="186" customFormat="1" ht="21" customHeight="1">
      <c r="A248" s="4562" t="s">
        <v>1521</v>
      </c>
      <c r="B248" s="1825"/>
      <c r="C248" s="4563" t="s">
        <v>1210</v>
      </c>
      <c r="D248" s="1826"/>
      <c r="E248" s="4564" t="s">
        <v>1309</v>
      </c>
      <c r="F248" s="4564" t="s">
        <v>344</v>
      </c>
      <c r="G248" s="1825"/>
      <c r="H248" s="4565" t="s">
        <v>832</v>
      </c>
      <c r="I248" s="1827"/>
      <c r="J248" s="1828"/>
      <c r="K248" s="4566" t="s">
        <v>1841</v>
      </c>
      <c r="L248" s="1829"/>
      <c r="M248" s="1830"/>
      <c r="N248" s="4569" t="s">
        <v>1673</v>
      </c>
      <c r="O248" s="1829"/>
      <c r="P248" s="1830"/>
      <c r="Q248" s="4570" t="s">
        <v>1574</v>
      </c>
      <c r="R248" s="1829"/>
      <c r="S248" s="4535"/>
      <c r="T248" s="4535"/>
      <c r="U248" s="4535"/>
      <c r="V248" s="4535"/>
      <c r="W248" s="4538"/>
      <c r="X248" s="4535"/>
      <c r="Y248" s="4535"/>
      <c r="Z248" s="4535"/>
      <c r="AA248" s="4535"/>
      <c r="AB248" s="4535"/>
      <c r="AC248" s="4535"/>
      <c r="AD248" s="4535"/>
      <c r="AE248" s="4539"/>
      <c r="AF248" s="4541"/>
      <c r="AG248" s="4547"/>
      <c r="AH248" s="4548"/>
      <c r="AI248" s="4548"/>
      <c r="AJ248" s="4548"/>
      <c r="AK248" s="4548"/>
      <c r="AL248" s="4548"/>
      <c r="AM248" s="4548"/>
      <c r="AN248" s="4548"/>
      <c r="AO248" s="4548"/>
      <c r="AP248" s="4548"/>
      <c r="AQ248" s="4548"/>
      <c r="AR248" s="4548"/>
      <c r="AS248" s="4549"/>
      <c r="AT248" s="4516" t="s">
        <v>1521</v>
      </c>
      <c r="AU248" s="1831"/>
      <c r="AV248" s="1824"/>
      <c r="AW248" s="1824"/>
      <c r="AX248" s="1824"/>
      <c r="AY248" s="1824"/>
    </row>
    <row r="249" spans="1:51" s="186" customFormat="1" ht="4.5" customHeight="1">
      <c r="A249" s="4562"/>
      <c r="B249" s="1825"/>
      <c r="C249" s="4563"/>
      <c r="D249" s="1826"/>
      <c r="E249" s="4564"/>
      <c r="F249" s="4564"/>
      <c r="G249" s="1825"/>
      <c r="H249" s="4565"/>
      <c r="I249" s="1832"/>
      <c r="J249" s="1833"/>
      <c r="K249" s="4566"/>
      <c r="L249" s="1829"/>
      <c r="M249" s="1830"/>
      <c r="N249" s="4569"/>
      <c r="O249" s="1829"/>
      <c r="P249" s="1830"/>
      <c r="Q249" s="4570"/>
      <c r="R249" s="1829"/>
      <c r="S249" s="1834"/>
      <c r="T249" s="1835"/>
      <c r="U249" s="1836"/>
      <c r="V249" s="1837"/>
      <c r="W249" s="4517" t="s">
        <v>1630</v>
      </c>
      <c r="X249" s="4518"/>
      <c r="Y249" s="4519"/>
      <c r="Z249" s="1838"/>
      <c r="AA249" s="1839"/>
      <c r="AB249" s="1839"/>
      <c r="AC249" s="1839"/>
      <c r="AD249" s="1839"/>
      <c r="AE249" s="1840"/>
      <c r="AF249" s="4542"/>
      <c r="AG249" s="4517" t="s">
        <v>1630</v>
      </c>
      <c r="AH249" s="4519"/>
      <c r="AI249" s="1838"/>
      <c r="AJ249" s="1839"/>
      <c r="AK249" s="1839"/>
      <c r="AL249" s="1839"/>
      <c r="AM249" s="1839"/>
      <c r="AN249" s="1839"/>
      <c r="AO249" s="1839"/>
      <c r="AP249" s="1839"/>
      <c r="AQ249" s="1839"/>
      <c r="AR249" s="1839"/>
      <c r="AS249" s="1840"/>
      <c r="AT249" s="4516"/>
      <c r="AU249" s="1831"/>
      <c r="AV249" s="1824"/>
      <c r="AW249" s="1824"/>
      <c r="AX249" s="1824"/>
      <c r="AY249" s="1824"/>
    </row>
    <row r="250" spans="1:51" s="186" customFormat="1" ht="39.75" customHeight="1">
      <c r="A250" s="4562"/>
      <c r="B250" s="1825"/>
      <c r="C250" s="4563"/>
      <c r="D250" s="1826"/>
      <c r="E250" s="4564"/>
      <c r="F250" s="4564"/>
      <c r="G250" s="1825"/>
      <c r="H250" s="4565"/>
      <c r="I250" s="1832"/>
      <c r="J250" s="1833"/>
      <c r="K250" s="4567"/>
      <c r="L250" s="1829"/>
      <c r="M250" s="1830"/>
      <c r="N250" s="4569"/>
      <c r="O250" s="1829"/>
      <c r="P250" s="1830"/>
      <c r="Q250" s="4570"/>
      <c r="R250" s="1829"/>
      <c r="S250" s="4523" t="s">
        <v>1239</v>
      </c>
      <c r="T250" s="4525" t="s">
        <v>2621</v>
      </c>
      <c r="U250" s="4527" t="s">
        <v>3079</v>
      </c>
      <c r="V250" s="4529" t="s">
        <v>2677</v>
      </c>
      <c r="W250" s="4520"/>
      <c r="X250" s="4521"/>
      <c r="Y250" s="4522"/>
      <c r="Z250" s="4531" t="s">
        <v>1844</v>
      </c>
      <c r="AA250" s="4571" t="s">
        <v>1847</v>
      </c>
      <c r="AB250" s="4571" t="s">
        <v>1852</v>
      </c>
      <c r="AC250" s="4571" t="s">
        <v>1602</v>
      </c>
      <c r="AD250" s="4571" t="s">
        <v>1854</v>
      </c>
      <c r="AE250" s="4573" t="s">
        <v>1859</v>
      </c>
      <c r="AF250" s="4542"/>
      <c r="AG250" s="4520"/>
      <c r="AH250" s="4522"/>
      <c r="AI250" s="4525" t="s">
        <v>475</v>
      </c>
      <c r="AJ250" s="4527" t="s">
        <v>1202</v>
      </c>
      <c r="AK250" s="4527" t="s">
        <v>221</v>
      </c>
      <c r="AL250" s="4527" t="s">
        <v>882</v>
      </c>
      <c r="AM250" s="4527" t="s">
        <v>1198</v>
      </c>
      <c r="AN250" s="4527" t="s">
        <v>2939</v>
      </c>
      <c r="AO250" s="4527" t="s">
        <v>2640</v>
      </c>
      <c r="AP250" s="4528" t="s">
        <v>1197</v>
      </c>
      <c r="AQ250" s="4528" t="s">
        <v>2940</v>
      </c>
      <c r="AR250" s="4528" t="s">
        <v>1732</v>
      </c>
      <c r="AS250" s="4529" t="s">
        <v>2941</v>
      </c>
      <c r="AT250" s="4516"/>
      <c r="AU250" s="1831"/>
      <c r="AV250" s="1824"/>
      <c r="AW250" s="1824"/>
      <c r="AX250" s="1824"/>
      <c r="AY250" s="1824"/>
    </row>
    <row r="251" spans="1:51" s="186" customFormat="1" ht="39.75" customHeight="1">
      <c r="A251" s="4562"/>
      <c r="B251" s="1825"/>
      <c r="C251" s="4563"/>
      <c r="D251" s="1826"/>
      <c r="E251" s="4564"/>
      <c r="F251" s="4564"/>
      <c r="G251" s="1825"/>
      <c r="H251" s="4565"/>
      <c r="I251" s="1832"/>
      <c r="J251" s="1833"/>
      <c r="K251" s="4568"/>
      <c r="L251" s="1829"/>
      <c r="M251" s="1830"/>
      <c r="N251" s="4569"/>
      <c r="O251" s="1829"/>
      <c r="P251" s="1830"/>
      <c r="Q251" s="4570"/>
      <c r="R251" s="1829"/>
      <c r="S251" s="4524"/>
      <c r="T251" s="4526"/>
      <c r="U251" s="4528"/>
      <c r="V251" s="4530"/>
      <c r="W251" s="4551" t="s">
        <v>1239</v>
      </c>
      <c r="X251" s="4553" t="s">
        <v>2918</v>
      </c>
      <c r="Y251" s="4555" t="s">
        <v>2920</v>
      </c>
      <c r="Z251" s="4532"/>
      <c r="AA251" s="4572"/>
      <c r="AB251" s="4572"/>
      <c r="AC251" s="4572"/>
      <c r="AD251" s="4572"/>
      <c r="AE251" s="4574"/>
      <c r="AF251" s="4542"/>
      <c r="AG251" s="4557" t="s">
        <v>2918</v>
      </c>
      <c r="AH251" s="4560" t="s">
        <v>2920</v>
      </c>
      <c r="AI251" s="4575"/>
      <c r="AJ251" s="4559"/>
      <c r="AK251" s="4559"/>
      <c r="AL251" s="4559"/>
      <c r="AM251" s="4559"/>
      <c r="AN251" s="4559"/>
      <c r="AO251" s="4559"/>
      <c r="AP251" s="4528"/>
      <c r="AQ251" s="4528"/>
      <c r="AR251" s="4528"/>
      <c r="AS251" s="4550"/>
      <c r="AT251" s="4516"/>
      <c r="AU251" s="1831"/>
      <c r="AV251" s="1824"/>
      <c r="AW251" s="1824"/>
      <c r="AX251" s="1824"/>
      <c r="AY251" s="1824"/>
    </row>
    <row r="252" spans="1:51" s="186" customFormat="1" ht="4.5" customHeight="1">
      <c r="A252" s="1841"/>
      <c r="B252" s="1842"/>
      <c r="C252" s="1843"/>
      <c r="D252" s="1844"/>
      <c r="E252" s="1845"/>
      <c r="F252" s="1846"/>
      <c r="G252" s="1842"/>
      <c r="H252" s="1846"/>
      <c r="I252" s="1847"/>
      <c r="J252" s="1842"/>
      <c r="K252" s="1843"/>
      <c r="L252" s="1844"/>
      <c r="M252" s="1848"/>
      <c r="N252" s="1849"/>
      <c r="O252" s="1844"/>
      <c r="P252" s="1848"/>
      <c r="Q252" s="1850"/>
      <c r="R252" s="1844"/>
      <c r="S252" s="1851"/>
      <c r="T252" s="1852"/>
      <c r="U252" s="1853"/>
      <c r="V252" s="1854"/>
      <c r="W252" s="4552"/>
      <c r="X252" s="4554"/>
      <c r="Y252" s="4556"/>
      <c r="Z252" s="1852"/>
      <c r="AA252" s="1853"/>
      <c r="AB252" s="1853"/>
      <c r="AC252" s="1853"/>
      <c r="AD252" s="1853"/>
      <c r="AE252" s="1855"/>
      <c r="AF252" s="4543"/>
      <c r="AG252" s="4558"/>
      <c r="AH252" s="4561"/>
      <c r="AI252" s="1852"/>
      <c r="AJ252" s="1853"/>
      <c r="AK252" s="1853"/>
      <c r="AL252" s="1853"/>
      <c r="AM252" s="1853"/>
      <c r="AN252" s="1853"/>
      <c r="AO252" s="1853"/>
      <c r="AP252" s="1853"/>
      <c r="AQ252" s="1853"/>
      <c r="AR252" s="1853"/>
      <c r="AS252" s="1855"/>
      <c r="AT252" s="1856"/>
      <c r="AU252" s="1857"/>
      <c r="AV252" s="1824"/>
      <c r="AW252" s="1824"/>
      <c r="AX252" s="1824"/>
      <c r="AY252" s="1824"/>
    </row>
    <row r="253" spans="1:51" s="187" customFormat="1" ht="20.45" customHeight="1">
      <c r="A253" s="1858">
        <v>210</v>
      </c>
      <c r="B253" s="1859"/>
      <c r="C253" s="1860" t="s">
        <v>3285</v>
      </c>
      <c r="D253" s="1861"/>
      <c r="E253" s="1862"/>
      <c r="F253" s="1863"/>
      <c r="G253" s="1859"/>
      <c r="H253" s="1863"/>
      <c r="I253" s="1864"/>
      <c r="J253" s="1859"/>
      <c r="K253" s="1865"/>
      <c r="L253" s="1861"/>
      <c r="M253" s="1866"/>
      <c r="N253" s="1863"/>
      <c r="O253" s="1864"/>
      <c r="P253" s="1859"/>
      <c r="Q253" s="1867"/>
      <c r="R253" s="1868"/>
      <c r="S253" s="1900">
        <f>SUM(S254:S262)</f>
        <v>82</v>
      </c>
      <c r="T253" s="1901">
        <f>SUM(T254:T262)</f>
        <v>61</v>
      </c>
      <c r="U253" s="1902">
        <f>SUM(U254:U262)</f>
        <v>2</v>
      </c>
      <c r="V253" s="1903">
        <f>SUM(V254:V262)</f>
        <v>19</v>
      </c>
      <c r="W253" s="1900">
        <f>X253+Y253</f>
        <v>1338</v>
      </c>
      <c r="X253" s="1904">
        <f t="shared" ref="X253:AS253" si="75">SUM(X254:X262)</f>
        <v>670</v>
      </c>
      <c r="Y253" s="1903">
        <f t="shared" si="75"/>
        <v>668</v>
      </c>
      <c r="Z253" s="1901">
        <f t="shared" si="75"/>
        <v>208</v>
      </c>
      <c r="AA253" s="1902">
        <f t="shared" si="75"/>
        <v>211</v>
      </c>
      <c r="AB253" s="1902">
        <f t="shared" si="75"/>
        <v>252</v>
      </c>
      <c r="AC253" s="1902">
        <f t="shared" si="75"/>
        <v>212</v>
      </c>
      <c r="AD253" s="1902">
        <f t="shared" si="75"/>
        <v>232</v>
      </c>
      <c r="AE253" s="1903">
        <f t="shared" si="75"/>
        <v>223</v>
      </c>
      <c r="AF253" s="1874">
        <f t="shared" si="75"/>
        <v>83</v>
      </c>
      <c r="AG253" s="1901">
        <f t="shared" si="75"/>
        <v>42</v>
      </c>
      <c r="AH253" s="1905">
        <f t="shared" si="75"/>
        <v>91</v>
      </c>
      <c r="AI253" s="1901">
        <f t="shared" si="75"/>
        <v>9</v>
      </c>
      <c r="AJ253" s="1902">
        <f t="shared" si="75"/>
        <v>0</v>
      </c>
      <c r="AK253" s="1902">
        <f t="shared" si="75"/>
        <v>9</v>
      </c>
      <c r="AL253" s="1902">
        <f t="shared" si="75"/>
        <v>0</v>
      </c>
      <c r="AM253" s="1902">
        <f t="shared" si="75"/>
        <v>0</v>
      </c>
      <c r="AN253" s="1902">
        <f t="shared" si="75"/>
        <v>90</v>
      </c>
      <c r="AO253" s="1902">
        <f t="shared" si="75"/>
        <v>0</v>
      </c>
      <c r="AP253" s="1902">
        <f t="shared" si="75"/>
        <v>9</v>
      </c>
      <c r="AQ253" s="1902">
        <f t="shared" si="75"/>
        <v>2</v>
      </c>
      <c r="AR253" s="1902">
        <f t="shared" si="75"/>
        <v>2</v>
      </c>
      <c r="AS253" s="1903">
        <f t="shared" si="75"/>
        <v>12</v>
      </c>
      <c r="AT253" s="1939" t="s">
        <v>2032</v>
      </c>
      <c r="AU253" s="1877"/>
      <c r="AV253" s="1878"/>
      <c r="AW253" s="1878"/>
      <c r="AX253" s="1878"/>
      <c r="AY253" s="1878"/>
    </row>
    <row r="254" spans="1:51" s="188" customFormat="1" ht="20.45" customHeight="1">
      <c r="A254" s="1906" t="s">
        <v>1015</v>
      </c>
      <c r="B254" s="1907"/>
      <c r="C254" s="1941" t="s">
        <v>2034</v>
      </c>
      <c r="D254" s="1909"/>
      <c r="E254" s="1910"/>
      <c r="F254" s="1911"/>
      <c r="G254" s="1907"/>
      <c r="H254" s="1911" t="s">
        <v>1877</v>
      </c>
      <c r="I254" s="1912"/>
      <c r="J254" s="1907"/>
      <c r="K254" s="1913" t="s">
        <v>2037</v>
      </c>
      <c r="L254" s="1909"/>
      <c r="M254" s="1914"/>
      <c r="N254" s="1911" t="s">
        <v>954</v>
      </c>
      <c r="O254" s="1912"/>
      <c r="P254" s="1907"/>
      <c r="Q254" s="1915" t="s">
        <v>4829</v>
      </c>
      <c r="R254" s="1899"/>
      <c r="S254" s="1916">
        <f t="shared" ref="S254:S262" si="76">SUM(T254:V254)</f>
        <v>13</v>
      </c>
      <c r="T254" s="1917">
        <v>11</v>
      </c>
      <c r="U254" s="1918">
        <v>0</v>
      </c>
      <c r="V254" s="1919">
        <v>2</v>
      </c>
      <c r="W254" s="1916">
        <f t="shared" ref="W254:W262" si="77">SUM(X254:Y254)</f>
        <v>249</v>
      </c>
      <c r="X254" s="1920">
        <v>133</v>
      </c>
      <c r="Y254" s="1919">
        <v>116</v>
      </c>
      <c r="Z254" s="1917">
        <v>44</v>
      </c>
      <c r="AA254" s="1918">
        <v>40</v>
      </c>
      <c r="AB254" s="1918">
        <v>47</v>
      </c>
      <c r="AC254" s="1918">
        <v>37</v>
      </c>
      <c r="AD254" s="1918">
        <v>42</v>
      </c>
      <c r="AE254" s="1919">
        <v>39</v>
      </c>
      <c r="AF254" s="1921">
        <v>10</v>
      </c>
      <c r="AG254" s="1917">
        <v>7</v>
      </c>
      <c r="AH254" s="1922">
        <v>15</v>
      </c>
      <c r="AI254" s="1917">
        <v>1</v>
      </c>
      <c r="AJ254" s="1918">
        <v>0</v>
      </c>
      <c r="AK254" s="1918">
        <v>1</v>
      </c>
      <c r="AL254" s="1918">
        <v>0</v>
      </c>
      <c r="AM254" s="1918">
        <v>0</v>
      </c>
      <c r="AN254" s="1918">
        <v>17</v>
      </c>
      <c r="AO254" s="1918">
        <v>0</v>
      </c>
      <c r="AP254" s="1918">
        <v>1</v>
      </c>
      <c r="AQ254" s="1918">
        <v>0</v>
      </c>
      <c r="AR254" s="1918">
        <v>0</v>
      </c>
      <c r="AS254" s="1919">
        <v>2</v>
      </c>
      <c r="AT254" s="1923" t="str">
        <f t="shared" ref="AT254:AT262" si="78">A254</f>
        <v>1230</v>
      </c>
      <c r="AU254" s="1898"/>
      <c r="AV254" s="1899">
        <v>2</v>
      </c>
      <c r="AW254" s="1899"/>
      <c r="AX254" s="1899"/>
      <c r="AY254" s="1899"/>
    </row>
    <row r="255" spans="1:51" s="188" customFormat="1" ht="20.45" customHeight="1">
      <c r="A255" s="1906" t="s">
        <v>1971</v>
      </c>
      <c r="B255" s="1907"/>
      <c r="C255" s="1941" t="s">
        <v>1214</v>
      </c>
      <c r="D255" s="1909"/>
      <c r="E255" s="1910"/>
      <c r="F255" s="1911"/>
      <c r="G255" s="1907"/>
      <c r="H255" s="1911" t="s">
        <v>1177</v>
      </c>
      <c r="I255" s="1912"/>
      <c r="J255" s="1907"/>
      <c r="K255" s="1913" t="s">
        <v>1233</v>
      </c>
      <c r="L255" s="1909"/>
      <c r="M255" s="1914"/>
      <c r="N255" s="1911" t="s">
        <v>2438</v>
      </c>
      <c r="O255" s="1912"/>
      <c r="P255" s="1907"/>
      <c r="Q255" s="1915" t="s">
        <v>5333</v>
      </c>
      <c r="R255" s="1899"/>
      <c r="S255" s="1916">
        <f t="shared" si="76"/>
        <v>9</v>
      </c>
      <c r="T255" s="1917">
        <v>6</v>
      </c>
      <c r="U255" s="1918">
        <v>0</v>
      </c>
      <c r="V255" s="1919">
        <v>3</v>
      </c>
      <c r="W255" s="1916">
        <f t="shared" si="77"/>
        <v>138</v>
      </c>
      <c r="X255" s="1920">
        <v>61</v>
      </c>
      <c r="Y255" s="1919">
        <v>77</v>
      </c>
      <c r="Z255" s="1917">
        <v>22</v>
      </c>
      <c r="AA255" s="1918">
        <v>17</v>
      </c>
      <c r="AB255" s="1918">
        <v>29</v>
      </c>
      <c r="AC255" s="1918">
        <v>23</v>
      </c>
      <c r="AD255" s="1918">
        <v>19</v>
      </c>
      <c r="AE255" s="1919">
        <v>28</v>
      </c>
      <c r="AF255" s="1921">
        <v>7</v>
      </c>
      <c r="AG255" s="1917">
        <v>4</v>
      </c>
      <c r="AH255" s="1922">
        <v>9</v>
      </c>
      <c r="AI255" s="1917">
        <v>1</v>
      </c>
      <c r="AJ255" s="1918">
        <v>0</v>
      </c>
      <c r="AK255" s="1918">
        <v>1</v>
      </c>
      <c r="AL255" s="1918">
        <v>0</v>
      </c>
      <c r="AM255" s="1918">
        <v>0</v>
      </c>
      <c r="AN255" s="1918">
        <v>8</v>
      </c>
      <c r="AO255" s="1918">
        <v>0</v>
      </c>
      <c r="AP255" s="1918">
        <v>1</v>
      </c>
      <c r="AQ255" s="1918">
        <v>0</v>
      </c>
      <c r="AR255" s="1918">
        <v>0</v>
      </c>
      <c r="AS255" s="1919">
        <v>2</v>
      </c>
      <c r="AT255" s="1923" t="str">
        <f t="shared" si="78"/>
        <v>1231</v>
      </c>
      <c r="AU255" s="1898"/>
      <c r="AV255" s="1899">
        <v>2</v>
      </c>
      <c r="AW255" s="1899"/>
      <c r="AX255" s="1899"/>
      <c r="AY255" s="1899"/>
    </row>
    <row r="256" spans="1:51" s="188" customFormat="1" ht="20.45" customHeight="1">
      <c r="A256" s="1906" t="s">
        <v>1786</v>
      </c>
      <c r="B256" s="1907"/>
      <c r="C256" s="1941" t="s">
        <v>2040</v>
      </c>
      <c r="D256" s="1909"/>
      <c r="E256" s="1910"/>
      <c r="F256" s="1911"/>
      <c r="G256" s="1907"/>
      <c r="H256" s="1911" t="s">
        <v>839</v>
      </c>
      <c r="I256" s="1912"/>
      <c r="J256" s="1907"/>
      <c r="K256" s="1913" t="s">
        <v>2042</v>
      </c>
      <c r="L256" s="1909"/>
      <c r="M256" s="1914"/>
      <c r="N256" s="1911" t="s">
        <v>3210</v>
      </c>
      <c r="O256" s="1912"/>
      <c r="P256" s="1907"/>
      <c r="Q256" s="1915" t="s">
        <v>5100</v>
      </c>
      <c r="R256" s="1899"/>
      <c r="S256" s="1916">
        <f t="shared" si="76"/>
        <v>8</v>
      </c>
      <c r="T256" s="1917">
        <v>6</v>
      </c>
      <c r="U256" s="1918">
        <v>0</v>
      </c>
      <c r="V256" s="1919">
        <v>2</v>
      </c>
      <c r="W256" s="1916">
        <f t="shared" si="77"/>
        <v>151</v>
      </c>
      <c r="X256" s="1920">
        <v>79</v>
      </c>
      <c r="Y256" s="1919">
        <v>72</v>
      </c>
      <c r="Z256" s="1917">
        <v>16</v>
      </c>
      <c r="AA256" s="1918">
        <v>27</v>
      </c>
      <c r="AB256" s="1918">
        <v>28</v>
      </c>
      <c r="AC256" s="1918">
        <v>27</v>
      </c>
      <c r="AD256" s="1918">
        <v>20</v>
      </c>
      <c r="AE256" s="1919">
        <v>33</v>
      </c>
      <c r="AF256" s="1921">
        <v>15</v>
      </c>
      <c r="AG256" s="1917">
        <v>6</v>
      </c>
      <c r="AH256" s="1922">
        <v>7</v>
      </c>
      <c r="AI256" s="1917">
        <v>1</v>
      </c>
      <c r="AJ256" s="1918">
        <v>0</v>
      </c>
      <c r="AK256" s="1918">
        <v>1</v>
      </c>
      <c r="AL256" s="1918">
        <v>0</v>
      </c>
      <c r="AM256" s="1918">
        <v>0</v>
      </c>
      <c r="AN256" s="1918">
        <v>9</v>
      </c>
      <c r="AO256" s="1918">
        <v>0</v>
      </c>
      <c r="AP256" s="1918">
        <v>1</v>
      </c>
      <c r="AQ256" s="1918">
        <v>0</v>
      </c>
      <c r="AR256" s="1918">
        <v>0</v>
      </c>
      <c r="AS256" s="1919">
        <v>1</v>
      </c>
      <c r="AT256" s="1923" t="str">
        <f t="shared" si="78"/>
        <v>1270</v>
      </c>
      <c r="AU256" s="1898"/>
      <c r="AV256" s="1899">
        <v>2</v>
      </c>
      <c r="AW256" s="1899"/>
      <c r="AX256" s="1899"/>
      <c r="AY256" s="1899"/>
    </row>
    <row r="257" spans="1:51" s="188" customFormat="1" ht="20.45" customHeight="1">
      <c r="A257" s="1906" t="s">
        <v>962</v>
      </c>
      <c r="B257" s="1907"/>
      <c r="C257" s="1941" t="s">
        <v>545</v>
      </c>
      <c r="D257" s="1909"/>
      <c r="E257" s="1910"/>
      <c r="F257" s="1911"/>
      <c r="G257" s="1907"/>
      <c r="H257" s="1911" t="s">
        <v>1298</v>
      </c>
      <c r="I257" s="1912"/>
      <c r="J257" s="1907"/>
      <c r="K257" s="1913" t="s">
        <v>1608</v>
      </c>
      <c r="L257" s="1909"/>
      <c r="M257" s="1914"/>
      <c r="N257" s="1911" t="s">
        <v>2347</v>
      </c>
      <c r="O257" s="1912"/>
      <c r="P257" s="1907"/>
      <c r="Q257" s="1915" t="s">
        <v>4828</v>
      </c>
      <c r="R257" s="1899"/>
      <c r="S257" s="1916">
        <f t="shared" si="76"/>
        <v>7</v>
      </c>
      <c r="T257" s="1917">
        <v>4</v>
      </c>
      <c r="U257" s="1918">
        <v>1</v>
      </c>
      <c r="V257" s="1919">
        <v>2</v>
      </c>
      <c r="W257" s="1916">
        <f t="shared" si="77"/>
        <v>51</v>
      </c>
      <c r="X257" s="1920">
        <v>25</v>
      </c>
      <c r="Y257" s="1919">
        <v>26</v>
      </c>
      <c r="Z257" s="1917">
        <v>2</v>
      </c>
      <c r="AA257" s="1918">
        <v>5</v>
      </c>
      <c r="AB257" s="1918">
        <v>8</v>
      </c>
      <c r="AC257" s="1918">
        <v>13</v>
      </c>
      <c r="AD257" s="1918">
        <v>11</v>
      </c>
      <c r="AE257" s="1919">
        <v>12</v>
      </c>
      <c r="AF257" s="1921">
        <v>6</v>
      </c>
      <c r="AG257" s="1917">
        <v>4</v>
      </c>
      <c r="AH257" s="1922">
        <v>7</v>
      </c>
      <c r="AI257" s="1917">
        <v>1</v>
      </c>
      <c r="AJ257" s="1918">
        <v>0</v>
      </c>
      <c r="AK257" s="1918">
        <v>1</v>
      </c>
      <c r="AL257" s="1918">
        <v>0</v>
      </c>
      <c r="AM257" s="1918">
        <v>0</v>
      </c>
      <c r="AN257" s="1918">
        <v>7</v>
      </c>
      <c r="AO257" s="1918">
        <v>0</v>
      </c>
      <c r="AP257" s="1918">
        <v>1</v>
      </c>
      <c r="AQ257" s="1918">
        <v>0</v>
      </c>
      <c r="AR257" s="1918">
        <v>0</v>
      </c>
      <c r="AS257" s="1919">
        <v>1</v>
      </c>
      <c r="AT257" s="1923" t="str">
        <f t="shared" si="78"/>
        <v>1271</v>
      </c>
      <c r="AU257" s="1898"/>
      <c r="AV257" s="1899">
        <v>2</v>
      </c>
      <c r="AW257" s="1899"/>
      <c r="AX257" s="1899"/>
      <c r="AY257" s="1899"/>
    </row>
    <row r="258" spans="1:51" s="188" customFormat="1" ht="20.45" customHeight="1">
      <c r="A258" s="1906" t="s">
        <v>2045</v>
      </c>
      <c r="B258" s="1907"/>
      <c r="C258" s="1941" t="s">
        <v>1094</v>
      </c>
      <c r="D258" s="1909"/>
      <c r="E258" s="1910"/>
      <c r="F258" s="1911"/>
      <c r="G258" s="1907"/>
      <c r="H258" s="1911" t="s">
        <v>1999</v>
      </c>
      <c r="I258" s="1912"/>
      <c r="J258" s="1907"/>
      <c r="K258" s="1913" t="s">
        <v>2048</v>
      </c>
      <c r="L258" s="1909"/>
      <c r="M258" s="1914"/>
      <c r="N258" s="1911" t="s">
        <v>3211</v>
      </c>
      <c r="O258" s="1912"/>
      <c r="P258" s="1907"/>
      <c r="Q258" s="1915" t="s">
        <v>5633</v>
      </c>
      <c r="R258" s="1899"/>
      <c r="S258" s="1916">
        <f t="shared" si="76"/>
        <v>14</v>
      </c>
      <c r="T258" s="1917">
        <v>11</v>
      </c>
      <c r="U258" s="1918">
        <v>0</v>
      </c>
      <c r="V258" s="1919">
        <v>3</v>
      </c>
      <c r="W258" s="1916">
        <f t="shared" si="77"/>
        <v>276</v>
      </c>
      <c r="X258" s="1920">
        <v>137</v>
      </c>
      <c r="Y258" s="1919">
        <v>139</v>
      </c>
      <c r="Z258" s="1917">
        <v>47</v>
      </c>
      <c r="AA258" s="1918">
        <v>53</v>
      </c>
      <c r="AB258" s="1918">
        <v>50</v>
      </c>
      <c r="AC258" s="1918">
        <v>40</v>
      </c>
      <c r="AD258" s="1918">
        <v>44</v>
      </c>
      <c r="AE258" s="1919">
        <v>42</v>
      </c>
      <c r="AF258" s="1921">
        <v>16</v>
      </c>
      <c r="AG258" s="1917">
        <v>7</v>
      </c>
      <c r="AH258" s="1922">
        <v>16</v>
      </c>
      <c r="AI258" s="1917">
        <v>1</v>
      </c>
      <c r="AJ258" s="1918">
        <v>0</v>
      </c>
      <c r="AK258" s="1918">
        <v>1</v>
      </c>
      <c r="AL258" s="1918">
        <v>0</v>
      </c>
      <c r="AM258" s="1918">
        <v>0</v>
      </c>
      <c r="AN258" s="1918">
        <v>16</v>
      </c>
      <c r="AO258" s="1918">
        <v>0</v>
      </c>
      <c r="AP258" s="1918">
        <v>1</v>
      </c>
      <c r="AQ258" s="1918">
        <v>1</v>
      </c>
      <c r="AR258" s="1918">
        <v>2</v>
      </c>
      <c r="AS258" s="1919">
        <v>1</v>
      </c>
      <c r="AT258" s="1923" t="str">
        <f t="shared" si="78"/>
        <v>1272</v>
      </c>
      <c r="AU258" s="1898"/>
      <c r="AV258" s="1899">
        <v>3</v>
      </c>
      <c r="AW258" s="1899"/>
      <c r="AX258" s="1899"/>
      <c r="AY258" s="1899"/>
    </row>
    <row r="259" spans="1:51" s="188" customFormat="1" ht="20.45" customHeight="1">
      <c r="A259" s="1906" t="s">
        <v>2049</v>
      </c>
      <c r="B259" s="1907"/>
      <c r="C259" s="1941" t="s">
        <v>2053</v>
      </c>
      <c r="D259" s="1909"/>
      <c r="E259" s="1910"/>
      <c r="F259" s="1911"/>
      <c r="G259" s="1907"/>
      <c r="H259" s="1911" t="s">
        <v>293</v>
      </c>
      <c r="I259" s="1912"/>
      <c r="J259" s="1907"/>
      <c r="K259" s="1913" t="s">
        <v>468</v>
      </c>
      <c r="L259" s="1909"/>
      <c r="M259" s="1914"/>
      <c r="N259" s="1911" t="s">
        <v>3212</v>
      </c>
      <c r="O259" s="1912"/>
      <c r="P259" s="1907"/>
      <c r="Q259" s="1915" t="s">
        <v>5634</v>
      </c>
      <c r="R259" s="1899"/>
      <c r="S259" s="1916">
        <f t="shared" si="76"/>
        <v>8</v>
      </c>
      <c r="T259" s="1917">
        <v>6</v>
      </c>
      <c r="U259" s="1918">
        <v>0</v>
      </c>
      <c r="V259" s="1919">
        <v>2</v>
      </c>
      <c r="W259" s="1916">
        <f t="shared" si="77"/>
        <v>127</v>
      </c>
      <c r="X259" s="1920">
        <v>69</v>
      </c>
      <c r="Y259" s="1919">
        <v>58</v>
      </c>
      <c r="Z259" s="1917">
        <v>21</v>
      </c>
      <c r="AA259" s="1918">
        <v>20</v>
      </c>
      <c r="AB259" s="1918">
        <v>19</v>
      </c>
      <c r="AC259" s="1918">
        <v>23</v>
      </c>
      <c r="AD259" s="1918">
        <v>27</v>
      </c>
      <c r="AE259" s="1919">
        <v>17</v>
      </c>
      <c r="AF259" s="1921">
        <v>8</v>
      </c>
      <c r="AG259" s="1917">
        <v>4</v>
      </c>
      <c r="AH259" s="1922">
        <v>9</v>
      </c>
      <c r="AI259" s="1917">
        <v>1</v>
      </c>
      <c r="AJ259" s="1918">
        <v>0</v>
      </c>
      <c r="AK259" s="1918">
        <v>1</v>
      </c>
      <c r="AL259" s="1918">
        <v>0</v>
      </c>
      <c r="AM259" s="1918">
        <v>0</v>
      </c>
      <c r="AN259" s="1918">
        <v>9</v>
      </c>
      <c r="AO259" s="1918">
        <v>0</v>
      </c>
      <c r="AP259" s="1918">
        <v>1</v>
      </c>
      <c r="AQ259" s="1918">
        <v>1</v>
      </c>
      <c r="AR259" s="1918">
        <v>0</v>
      </c>
      <c r="AS259" s="1919">
        <v>0</v>
      </c>
      <c r="AT259" s="1923" t="str">
        <f t="shared" si="78"/>
        <v>1273</v>
      </c>
      <c r="AU259" s="1898"/>
      <c r="AV259" s="1899">
        <v>2</v>
      </c>
      <c r="AW259" s="1899"/>
      <c r="AX259" s="1899"/>
      <c r="AY259" s="1899"/>
    </row>
    <row r="260" spans="1:51" s="188" customFormat="1" ht="20.45" customHeight="1">
      <c r="A260" s="1906" t="s">
        <v>2057</v>
      </c>
      <c r="B260" s="1907"/>
      <c r="C260" s="1941" t="s">
        <v>2061</v>
      </c>
      <c r="D260" s="1909"/>
      <c r="E260" s="1910"/>
      <c r="F260" s="1911"/>
      <c r="G260" s="1907"/>
      <c r="H260" s="1911" t="s">
        <v>2063</v>
      </c>
      <c r="I260" s="1912"/>
      <c r="J260" s="1907"/>
      <c r="K260" s="1913" t="s">
        <v>2064</v>
      </c>
      <c r="L260" s="1909"/>
      <c r="M260" s="1914"/>
      <c r="N260" s="1911" t="s">
        <v>3214</v>
      </c>
      <c r="O260" s="1912"/>
      <c r="P260" s="1907"/>
      <c r="Q260" s="1915" t="s">
        <v>5635</v>
      </c>
      <c r="R260" s="1899"/>
      <c r="S260" s="1916">
        <f t="shared" si="76"/>
        <v>7</v>
      </c>
      <c r="T260" s="1917">
        <v>6</v>
      </c>
      <c r="U260" s="1918">
        <v>0</v>
      </c>
      <c r="V260" s="1919">
        <v>1</v>
      </c>
      <c r="W260" s="1916">
        <f t="shared" si="77"/>
        <v>92</v>
      </c>
      <c r="X260" s="1920">
        <v>43</v>
      </c>
      <c r="Y260" s="1919">
        <v>49</v>
      </c>
      <c r="Z260" s="1917">
        <v>19</v>
      </c>
      <c r="AA260" s="1918">
        <v>9</v>
      </c>
      <c r="AB260" s="1918">
        <v>20</v>
      </c>
      <c r="AC260" s="1918">
        <v>15</v>
      </c>
      <c r="AD260" s="1918">
        <v>13</v>
      </c>
      <c r="AE260" s="1919">
        <v>16</v>
      </c>
      <c r="AF260" s="1921">
        <v>5</v>
      </c>
      <c r="AG260" s="1917">
        <v>4</v>
      </c>
      <c r="AH260" s="1922">
        <v>7</v>
      </c>
      <c r="AI260" s="1917">
        <v>1</v>
      </c>
      <c r="AJ260" s="1918">
        <v>0</v>
      </c>
      <c r="AK260" s="1918">
        <v>1</v>
      </c>
      <c r="AL260" s="1918">
        <v>0</v>
      </c>
      <c r="AM260" s="1918">
        <v>0</v>
      </c>
      <c r="AN260" s="1918">
        <v>7</v>
      </c>
      <c r="AO260" s="1918">
        <v>0</v>
      </c>
      <c r="AP260" s="1918">
        <v>1</v>
      </c>
      <c r="AQ260" s="1918">
        <v>0</v>
      </c>
      <c r="AR260" s="1918">
        <v>0</v>
      </c>
      <c r="AS260" s="1919">
        <v>1</v>
      </c>
      <c r="AT260" s="1923" t="str">
        <f t="shared" si="78"/>
        <v>1274</v>
      </c>
      <c r="AU260" s="1898"/>
      <c r="AV260" s="1899">
        <v>2</v>
      </c>
      <c r="AW260" s="1899"/>
      <c r="AX260" s="1899"/>
      <c r="AY260" s="1899"/>
    </row>
    <row r="261" spans="1:51" s="188" customFormat="1" ht="20.45" customHeight="1">
      <c r="A261" s="1906" t="s">
        <v>4</v>
      </c>
      <c r="B261" s="1907"/>
      <c r="C261" s="1941" t="s">
        <v>10</v>
      </c>
      <c r="D261" s="1909"/>
      <c r="E261" s="1910"/>
      <c r="F261" s="1911"/>
      <c r="G261" s="1907"/>
      <c r="H261" s="1911" t="s">
        <v>14</v>
      </c>
      <c r="I261" s="1912"/>
      <c r="J261" s="1907"/>
      <c r="K261" s="1913" t="s">
        <v>42</v>
      </c>
      <c r="L261" s="1909"/>
      <c r="M261" s="1914"/>
      <c r="N261" s="1911" t="s">
        <v>3216</v>
      </c>
      <c r="O261" s="1912"/>
      <c r="P261" s="1907"/>
      <c r="Q261" s="1915" t="s">
        <v>5334</v>
      </c>
      <c r="R261" s="1899"/>
      <c r="S261" s="1916">
        <f t="shared" si="76"/>
        <v>9</v>
      </c>
      <c r="T261" s="1917">
        <v>7</v>
      </c>
      <c r="U261" s="1918">
        <v>0</v>
      </c>
      <c r="V261" s="1919">
        <v>2</v>
      </c>
      <c r="W261" s="1916">
        <f t="shared" si="77"/>
        <v>207</v>
      </c>
      <c r="X261" s="1920">
        <v>103</v>
      </c>
      <c r="Y261" s="1919">
        <v>104</v>
      </c>
      <c r="Z261" s="1917">
        <v>33</v>
      </c>
      <c r="AA261" s="1918">
        <v>33</v>
      </c>
      <c r="AB261" s="1918">
        <v>39</v>
      </c>
      <c r="AC261" s="1918">
        <v>27</v>
      </c>
      <c r="AD261" s="1918">
        <v>44</v>
      </c>
      <c r="AE261" s="1919">
        <v>31</v>
      </c>
      <c r="AF261" s="1921">
        <v>12</v>
      </c>
      <c r="AG261" s="1917">
        <v>3</v>
      </c>
      <c r="AH261" s="1922">
        <v>13</v>
      </c>
      <c r="AI261" s="1917">
        <v>1</v>
      </c>
      <c r="AJ261" s="1918">
        <v>0</v>
      </c>
      <c r="AK261" s="1918">
        <v>1</v>
      </c>
      <c r="AL261" s="1918">
        <v>0</v>
      </c>
      <c r="AM261" s="1918">
        <v>0</v>
      </c>
      <c r="AN261" s="1918">
        <v>10</v>
      </c>
      <c r="AO261" s="1918">
        <v>0</v>
      </c>
      <c r="AP261" s="1918">
        <v>1</v>
      </c>
      <c r="AQ261" s="1918">
        <v>0</v>
      </c>
      <c r="AR261" s="1918">
        <v>0</v>
      </c>
      <c r="AS261" s="1919">
        <v>3</v>
      </c>
      <c r="AT261" s="1923" t="str">
        <f t="shared" si="78"/>
        <v>1293</v>
      </c>
      <c r="AU261" s="1898"/>
      <c r="AV261" s="1899">
        <v>2</v>
      </c>
      <c r="AW261" s="1899"/>
      <c r="AX261" s="1899"/>
      <c r="AY261" s="1899"/>
    </row>
    <row r="262" spans="1:51" s="188" customFormat="1" ht="20.45" customHeight="1">
      <c r="A262" s="1906" t="s">
        <v>34</v>
      </c>
      <c r="B262" s="1907"/>
      <c r="C262" s="1941" t="s">
        <v>43</v>
      </c>
      <c r="D262" s="1909"/>
      <c r="E262" s="1910" t="s">
        <v>2396</v>
      </c>
      <c r="F262" s="1911"/>
      <c r="G262" s="1907"/>
      <c r="H262" s="1911" t="s">
        <v>52</v>
      </c>
      <c r="I262" s="1912"/>
      <c r="J262" s="1907"/>
      <c r="K262" s="1913" t="s">
        <v>64</v>
      </c>
      <c r="L262" s="1909"/>
      <c r="M262" s="1914"/>
      <c r="N262" s="1911" t="s">
        <v>1019</v>
      </c>
      <c r="O262" s="1912"/>
      <c r="P262" s="1907"/>
      <c r="Q262" s="1915" t="s">
        <v>5636</v>
      </c>
      <c r="R262" s="1899"/>
      <c r="S262" s="1952">
        <f t="shared" si="76"/>
        <v>7</v>
      </c>
      <c r="T262" s="1953">
        <v>4</v>
      </c>
      <c r="U262" s="1954">
        <v>1</v>
      </c>
      <c r="V262" s="1955">
        <v>2</v>
      </c>
      <c r="W262" s="1952">
        <f t="shared" si="77"/>
        <v>47</v>
      </c>
      <c r="X262" s="1956">
        <v>20</v>
      </c>
      <c r="Y262" s="1955">
        <v>27</v>
      </c>
      <c r="Z262" s="1953">
        <v>4</v>
      </c>
      <c r="AA262" s="1954">
        <v>7</v>
      </c>
      <c r="AB262" s="1954">
        <v>12</v>
      </c>
      <c r="AC262" s="1954">
        <v>7</v>
      </c>
      <c r="AD262" s="1954">
        <v>12</v>
      </c>
      <c r="AE262" s="1955">
        <v>5</v>
      </c>
      <c r="AF262" s="1957">
        <v>4</v>
      </c>
      <c r="AG262" s="1953">
        <v>3</v>
      </c>
      <c r="AH262" s="1958">
        <v>8</v>
      </c>
      <c r="AI262" s="1953">
        <v>1</v>
      </c>
      <c r="AJ262" s="1954">
        <v>0</v>
      </c>
      <c r="AK262" s="1954">
        <v>1</v>
      </c>
      <c r="AL262" s="1954">
        <v>0</v>
      </c>
      <c r="AM262" s="1954">
        <v>0</v>
      </c>
      <c r="AN262" s="1954">
        <v>7</v>
      </c>
      <c r="AO262" s="1954">
        <v>0</v>
      </c>
      <c r="AP262" s="1954">
        <v>1</v>
      </c>
      <c r="AQ262" s="1954">
        <v>0</v>
      </c>
      <c r="AR262" s="1954">
        <v>0</v>
      </c>
      <c r="AS262" s="1955">
        <v>1</v>
      </c>
      <c r="AT262" s="1923" t="str">
        <f t="shared" si="78"/>
        <v>1340</v>
      </c>
      <c r="AU262" s="1898"/>
      <c r="AV262" s="1899">
        <v>2</v>
      </c>
      <c r="AW262" s="1899"/>
      <c r="AX262" s="1899"/>
      <c r="AY262" s="1899"/>
    </row>
    <row r="263" spans="1:51" s="187" customFormat="1" ht="20.45" customHeight="1">
      <c r="A263" s="1924"/>
      <c r="B263" s="1925"/>
      <c r="C263" s="1926" t="s">
        <v>4476</v>
      </c>
      <c r="D263" s="1927"/>
      <c r="E263" s="1928"/>
      <c r="F263" s="1929"/>
      <c r="G263" s="1925"/>
      <c r="H263" s="1929"/>
      <c r="I263" s="1930"/>
      <c r="J263" s="1925"/>
      <c r="K263" s="1931"/>
      <c r="L263" s="1927"/>
      <c r="M263" s="1932"/>
      <c r="N263" s="1929"/>
      <c r="O263" s="1930"/>
      <c r="P263" s="1925"/>
      <c r="Q263" s="1933"/>
      <c r="R263" s="1934"/>
      <c r="S263" s="1900">
        <f>S264+S268+S270+S272</f>
        <v>56</v>
      </c>
      <c r="T263" s="1901">
        <f>T264+T268+T270+T272</f>
        <v>33</v>
      </c>
      <c r="U263" s="1902">
        <f>U264+U268+U270+U272</f>
        <v>6</v>
      </c>
      <c r="V263" s="1903">
        <f>V264+V268+V270+V272</f>
        <v>17</v>
      </c>
      <c r="W263" s="1900">
        <f>X263+Y263</f>
        <v>587</v>
      </c>
      <c r="X263" s="1904">
        <f t="shared" ref="X263:AS263" si="79">X264+X268+X270+X272</f>
        <v>310</v>
      </c>
      <c r="Y263" s="1903">
        <f t="shared" si="79"/>
        <v>277</v>
      </c>
      <c r="Z263" s="1901">
        <f t="shared" si="79"/>
        <v>92</v>
      </c>
      <c r="AA263" s="1902">
        <f t="shared" si="79"/>
        <v>96</v>
      </c>
      <c r="AB263" s="1902">
        <f t="shared" si="79"/>
        <v>87</v>
      </c>
      <c r="AC263" s="1902">
        <f t="shared" si="79"/>
        <v>104</v>
      </c>
      <c r="AD263" s="1902">
        <f t="shared" si="79"/>
        <v>100</v>
      </c>
      <c r="AE263" s="1903">
        <f t="shared" si="79"/>
        <v>108</v>
      </c>
      <c r="AF263" s="1874">
        <f t="shared" si="79"/>
        <v>45</v>
      </c>
      <c r="AG263" s="1901">
        <f t="shared" si="79"/>
        <v>37</v>
      </c>
      <c r="AH263" s="1905">
        <f t="shared" si="79"/>
        <v>52</v>
      </c>
      <c r="AI263" s="1901">
        <f t="shared" si="79"/>
        <v>7</v>
      </c>
      <c r="AJ263" s="1902">
        <f t="shared" si="79"/>
        <v>0</v>
      </c>
      <c r="AK263" s="1902">
        <f t="shared" si="79"/>
        <v>7</v>
      </c>
      <c r="AL263" s="1902">
        <f t="shared" si="79"/>
        <v>0</v>
      </c>
      <c r="AM263" s="1902">
        <f t="shared" si="79"/>
        <v>0</v>
      </c>
      <c r="AN263" s="1902">
        <f t="shared" si="79"/>
        <v>59</v>
      </c>
      <c r="AO263" s="1902">
        <f t="shared" si="79"/>
        <v>0</v>
      </c>
      <c r="AP263" s="1902">
        <f t="shared" si="79"/>
        <v>7</v>
      </c>
      <c r="AQ263" s="1902">
        <f t="shared" si="79"/>
        <v>1</v>
      </c>
      <c r="AR263" s="1902">
        <f t="shared" si="79"/>
        <v>2</v>
      </c>
      <c r="AS263" s="1903">
        <f t="shared" si="79"/>
        <v>6</v>
      </c>
      <c r="AT263" s="2017"/>
      <c r="AU263" s="1877"/>
      <c r="AV263" s="1878"/>
      <c r="AW263" s="1878"/>
      <c r="AX263" s="1878"/>
      <c r="AY263" s="1878"/>
    </row>
    <row r="264" spans="1:51" s="187" customFormat="1" ht="20.45" customHeight="1">
      <c r="A264" s="1858" t="s">
        <v>67</v>
      </c>
      <c r="B264" s="1859"/>
      <c r="C264" s="1860" t="s">
        <v>2991</v>
      </c>
      <c r="D264" s="1861"/>
      <c r="E264" s="1862"/>
      <c r="F264" s="1863"/>
      <c r="G264" s="1859"/>
      <c r="H264" s="1863"/>
      <c r="I264" s="1864"/>
      <c r="J264" s="1859"/>
      <c r="K264" s="1865"/>
      <c r="L264" s="1861"/>
      <c r="M264" s="1866"/>
      <c r="N264" s="1863"/>
      <c r="O264" s="1864"/>
      <c r="P264" s="1859"/>
      <c r="Q264" s="1867"/>
      <c r="R264" s="1868"/>
      <c r="S264" s="1869">
        <f>SUM(S265:S267)</f>
        <v>29</v>
      </c>
      <c r="T264" s="1870">
        <f>SUM(T265:T267)</f>
        <v>18</v>
      </c>
      <c r="U264" s="1871">
        <f>SUM(U265:U267)</f>
        <v>2</v>
      </c>
      <c r="V264" s="1872">
        <f>SUM(V265:V267)</f>
        <v>9</v>
      </c>
      <c r="W264" s="1869">
        <f>X264+Y264</f>
        <v>349</v>
      </c>
      <c r="X264" s="1873">
        <f t="shared" ref="X264:AS264" si="80">SUM(X265:X267)</f>
        <v>172</v>
      </c>
      <c r="Y264" s="1872">
        <f t="shared" si="80"/>
        <v>177</v>
      </c>
      <c r="Z264" s="1870">
        <f t="shared" si="80"/>
        <v>64</v>
      </c>
      <c r="AA264" s="1871">
        <f t="shared" si="80"/>
        <v>61</v>
      </c>
      <c r="AB264" s="1871">
        <f t="shared" si="80"/>
        <v>47</v>
      </c>
      <c r="AC264" s="1871">
        <f t="shared" si="80"/>
        <v>62</v>
      </c>
      <c r="AD264" s="1871">
        <f t="shared" si="80"/>
        <v>57</v>
      </c>
      <c r="AE264" s="1872">
        <f t="shared" si="80"/>
        <v>58</v>
      </c>
      <c r="AF264" s="1938">
        <f t="shared" si="80"/>
        <v>23</v>
      </c>
      <c r="AG264" s="1870">
        <f t="shared" si="80"/>
        <v>20</v>
      </c>
      <c r="AH264" s="1875">
        <f t="shared" si="80"/>
        <v>26</v>
      </c>
      <c r="AI264" s="1870">
        <f t="shared" si="80"/>
        <v>3</v>
      </c>
      <c r="AJ264" s="1871">
        <f t="shared" si="80"/>
        <v>0</v>
      </c>
      <c r="AK264" s="1871">
        <f t="shared" si="80"/>
        <v>3</v>
      </c>
      <c r="AL264" s="1871">
        <f t="shared" si="80"/>
        <v>0</v>
      </c>
      <c r="AM264" s="1871">
        <f t="shared" si="80"/>
        <v>0</v>
      </c>
      <c r="AN264" s="1871">
        <f t="shared" si="80"/>
        <v>32</v>
      </c>
      <c r="AO264" s="1871">
        <f t="shared" si="80"/>
        <v>0</v>
      </c>
      <c r="AP264" s="1871">
        <f t="shared" si="80"/>
        <v>3</v>
      </c>
      <c r="AQ264" s="1871">
        <f t="shared" si="80"/>
        <v>1</v>
      </c>
      <c r="AR264" s="1871">
        <f t="shared" si="80"/>
        <v>1</v>
      </c>
      <c r="AS264" s="1872">
        <f t="shared" si="80"/>
        <v>3</v>
      </c>
      <c r="AT264" s="1939" t="s">
        <v>67</v>
      </c>
      <c r="AU264" s="1877"/>
      <c r="AV264" s="1878"/>
      <c r="AW264" s="1878"/>
      <c r="AX264" s="1878"/>
      <c r="AY264" s="1878"/>
    </row>
    <row r="265" spans="1:51" s="188" customFormat="1" ht="20.45" customHeight="1">
      <c r="A265" s="1906" t="s">
        <v>77</v>
      </c>
      <c r="B265" s="1907"/>
      <c r="C265" s="1941" t="s">
        <v>81</v>
      </c>
      <c r="D265" s="1909"/>
      <c r="E265" s="1910"/>
      <c r="F265" s="1911"/>
      <c r="G265" s="1907"/>
      <c r="H265" s="1911" t="s">
        <v>2577</v>
      </c>
      <c r="I265" s="1912"/>
      <c r="J265" s="1907"/>
      <c r="K265" s="1913" t="s">
        <v>86</v>
      </c>
      <c r="L265" s="1909"/>
      <c r="M265" s="1914"/>
      <c r="N265" s="1911" t="s">
        <v>88</v>
      </c>
      <c r="O265" s="1912"/>
      <c r="P265" s="1907"/>
      <c r="Q265" s="1915" t="s">
        <v>5335</v>
      </c>
      <c r="R265" s="1899"/>
      <c r="S265" s="1916">
        <f t="shared" ref="S265:S267" si="81">SUM(T265:V265)</f>
        <v>14</v>
      </c>
      <c r="T265" s="1917">
        <v>10</v>
      </c>
      <c r="U265" s="1918">
        <v>0</v>
      </c>
      <c r="V265" s="1919">
        <v>4</v>
      </c>
      <c r="W265" s="1916">
        <f t="shared" ref="W265:W267" si="82">SUM(X265:Y265)</f>
        <v>238</v>
      </c>
      <c r="X265" s="1920">
        <v>113</v>
      </c>
      <c r="Y265" s="1919">
        <v>125</v>
      </c>
      <c r="Z265" s="1917">
        <v>46</v>
      </c>
      <c r="AA265" s="1918">
        <v>43</v>
      </c>
      <c r="AB265" s="1918">
        <v>31</v>
      </c>
      <c r="AC265" s="1918">
        <v>41</v>
      </c>
      <c r="AD265" s="1918">
        <v>38</v>
      </c>
      <c r="AE265" s="1919">
        <v>39</v>
      </c>
      <c r="AF265" s="1921">
        <v>17</v>
      </c>
      <c r="AG265" s="1917">
        <v>8</v>
      </c>
      <c r="AH265" s="1922">
        <v>12</v>
      </c>
      <c r="AI265" s="1917">
        <v>1</v>
      </c>
      <c r="AJ265" s="1918">
        <v>0</v>
      </c>
      <c r="AK265" s="1918">
        <v>1</v>
      </c>
      <c r="AL265" s="1918">
        <v>0</v>
      </c>
      <c r="AM265" s="1918">
        <v>0</v>
      </c>
      <c r="AN265" s="1918">
        <v>16</v>
      </c>
      <c r="AO265" s="1918">
        <v>0</v>
      </c>
      <c r="AP265" s="1918">
        <v>1</v>
      </c>
      <c r="AQ265" s="1918">
        <v>0</v>
      </c>
      <c r="AR265" s="1918">
        <v>1</v>
      </c>
      <c r="AS265" s="1919">
        <v>0</v>
      </c>
      <c r="AT265" s="1923" t="str">
        <f>A265</f>
        <v>0670</v>
      </c>
      <c r="AU265" s="1898"/>
      <c r="AV265" s="1899">
        <v>2</v>
      </c>
      <c r="AW265" s="1899"/>
      <c r="AX265" s="1899"/>
      <c r="AY265" s="1899"/>
    </row>
    <row r="266" spans="1:51" s="188" customFormat="1" ht="20.45" customHeight="1">
      <c r="A266" s="1906" t="s">
        <v>63</v>
      </c>
      <c r="B266" s="1907"/>
      <c r="C266" s="1941" t="s">
        <v>91</v>
      </c>
      <c r="D266" s="1909"/>
      <c r="E266" s="1910"/>
      <c r="F266" s="1911"/>
      <c r="G266" s="1907"/>
      <c r="H266" s="1911" t="s">
        <v>116</v>
      </c>
      <c r="I266" s="1912"/>
      <c r="J266" s="1907"/>
      <c r="K266" s="1913" t="s">
        <v>120</v>
      </c>
      <c r="L266" s="1909"/>
      <c r="M266" s="1914"/>
      <c r="N266" s="1911" t="s">
        <v>2159</v>
      </c>
      <c r="O266" s="1912"/>
      <c r="P266" s="1907"/>
      <c r="Q266" s="1915" t="s">
        <v>5336</v>
      </c>
      <c r="R266" s="1899"/>
      <c r="S266" s="1916">
        <f t="shared" si="81"/>
        <v>9</v>
      </c>
      <c r="T266" s="1917">
        <v>6</v>
      </c>
      <c r="U266" s="1918">
        <v>0</v>
      </c>
      <c r="V266" s="1919">
        <v>3</v>
      </c>
      <c r="W266" s="1916">
        <f t="shared" si="82"/>
        <v>64</v>
      </c>
      <c r="X266" s="1920">
        <v>37</v>
      </c>
      <c r="Y266" s="1919">
        <v>27</v>
      </c>
      <c r="Z266" s="1917">
        <v>10</v>
      </c>
      <c r="AA266" s="1918">
        <v>9</v>
      </c>
      <c r="AB266" s="1918">
        <v>11</v>
      </c>
      <c r="AC266" s="1918">
        <v>13</v>
      </c>
      <c r="AD266" s="1918">
        <v>11</v>
      </c>
      <c r="AE266" s="1919">
        <v>10</v>
      </c>
      <c r="AF266" s="1921">
        <v>4</v>
      </c>
      <c r="AG266" s="1917">
        <v>5</v>
      </c>
      <c r="AH266" s="1922">
        <v>9</v>
      </c>
      <c r="AI266" s="1917">
        <v>1</v>
      </c>
      <c r="AJ266" s="1918">
        <v>0</v>
      </c>
      <c r="AK266" s="1918">
        <v>1</v>
      </c>
      <c r="AL266" s="1918">
        <v>0</v>
      </c>
      <c r="AM266" s="1918">
        <v>0</v>
      </c>
      <c r="AN266" s="1918">
        <v>10</v>
      </c>
      <c r="AO266" s="1918">
        <v>0</v>
      </c>
      <c r="AP266" s="1918">
        <v>1</v>
      </c>
      <c r="AQ266" s="1918">
        <v>0</v>
      </c>
      <c r="AR266" s="1918">
        <v>0</v>
      </c>
      <c r="AS266" s="1919">
        <v>1</v>
      </c>
      <c r="AT266" s="1923" t="str">
        <f>A266</f>
        <v>0672</v>
      </c>
      <c r="AU266" s="1898"/>
      <c r="AV266" s="1899">
        <v>1</v>
      </c>
      <c r="AW266" s="1899"/>
      <c r="AX266" s="1899"/>
      <c r="AY266" s="1899"/>
    </row>
    <row r="267" spans="1:51" s="188" customFormat="1" ht="20.45" customHeight="1">
      <c r="A267" s="1906" t="s">
        <v>24</v>
      </c>
      <c r="B267" s="1907"/>
      <c r="C267" s="1941" t="s">
        <v>2379</v>
      </c>
      <c r="D267" s="1909"/>
      <c r="E267" s="1910"/>
      <c r="F267" s="1911"/>
      <c r="G267" s="1907"/>
      <c r="H267" s="1911" t="s">
        <v>31</v>
      </c>
      <c r="I267" s="1912"/>
      <c r="J267" s="1907"/>
      <c r="K267" s="1913" t="s">
        <v>109</v>
      </c>
      <c r="L267" s="1909"/>
      <c r="M267" s="1914"/>
      <c r="N267" s="1911" t="s">
        <v>3217</v>
      </c>
      <c r="O267" s="1912"/>
      <c r="P267" s="1907"/>
      <c r="Q267" s="1915" t="s">
        <v>5637</v>
      </c>
      <c r="R267" s="1899"/>
      <c r="S267" s="1916">
        <f t="shared" si="81"/>
        <v>6</v>
      </c>
      <c r="T267" s="1917">
        <v>2</v>
      </c>
      <c r="U267" s="1918">
        <v>2</v>
      </c>
      <c r="V267" s="1919">
        <v>2</v>
      </c>
      <c r="W267" s="1916">
        <f t="shared" si="82"/>
        <v>47</v>
      </c>
      <c r="X267" s="1920">
        <v>22</v>
      </c>
      <c r="Y267" s="1919">
        <v>25</v>
      </c>
      <c r="Z267" s="1917">
        <v>8</v>
      </c>
      <c r="AA267" s="1918">
        <v>9</v>
      </c>
      <c r="AB267" s="1918">
        <v>5</v>
      </c>
      <c r="AC267" s="1918">
        <v>8</v>
      </c>
      <c r="AD267" s="1918">
        <v>8</v>
      </c>
      <c r="AE267" s="1919">
        <v>9</v>
      </c>
      <c r="AF267" s="1921">
        <v>2</v>
      </c>
      <c r="AG267" s="1917">
        <v>7</v>
      </c>
      <c r="AH267" s="1922">
        <v>5</v>
      </c>
      <c r="AI267" s="1917">
        <v>1</v>
      </c>
      <c r="AJ267" s="1918">
        <v>0</v>
      </c>
      <c r="AK267" s="1918">
        <v>1</v>
      </c>
      <c r="AL267" s="1918">
        <v>0</v>
      </c>
      <c r="AM267" s="1918">
        <v>0</v>
      </c>
      <c r="AN267" s="1918">
        <v>6</v>
      </c>
      <c r="AO267" s="1918">
        <v>0</v>
      </c>
      <c r="AP267" s="1918">
        <v>1</v>
      </c>
      <c r="AQ267" s="1918">
        <v>1</v>
      </c>
      <c r="AR267" s="1918">
        <v>0</v>
      </c>
      <c r="AS267" s="1919">
        <v>2</v>
      </c>
      <c r="AT267" s="1923" t="str">
        <f>A267</f>
        <v>0675</v>
      </c>
      <c r="AU267" s="1898"/>
      <c r="AV267" s="1899">
        <v>1</v>
      </c>
      <c r="AW267" s="1899"/>
      <c r="AX267" s="1899"/>
      <c r="AY267" s="1899"/>
    </row>
    <row r="268" spans="1:51" s="187" customFormat="1" ht="20.45" customHeight="1">
      <c r="A268" s="2001" t="s">
        <v>137</v>
      </c>
      <c r="B268" s="2002"/>
      <c r="C268" s="2003" t="s">
        <v>3082</v>
      </c>
      <c r="D268" s="2004"/>
      <c r="E268" s="2005"/>
      <c r="F268" s="2006"/>
      <c r="G268" s="2002"/>
      <c r="H268" s="2006"/>
      <c r="I268" s="2007"/>
      <c r="J268" s="2002"/>
      <c r="K268" s="2008"/>
      <c r="L268" s="2004"/>
      <c r="M268" s="2009"/>
      <c r="N268" s="2006"/>
      <c r="O268" s="2007"/>
      <c r="P268" s="2002"/>
      <c r="Q268" s="2010"/>
      <c r="R268" s="2011"/>
      <c r="S268" s="1869">
        <f>S269</f>
        <v>6</v>
      </c>
      <c r="T268" s="1870">
        <f>T269</f>
        <v>2</v>
      </c>
      <c r="U268" s="1871">
        <f>U269</f>
        <v>2</v>
      </c>
      <c r="V268" s="1872">
        <f>V269</f>
        <v>2</v>
      </c>
      <c r="W268" s="1869">
        <f>X268+Y268</f>
        <v>38</v>
      </c>
      <c r="X268" s="1873">
        <f t="shared" ref="X268:AS268" si="83">X269</f>
        <v>22</v>
      </c>
      <c r="Y268" s="1872">
        <f t="shared" si="83"/>
        <v>16</v>
      </c>
      <c r="Z268" s="1870">
        <f t="shared" si="83"/>
        <v>3</v>
      </c>
      <c r="AA268" s="1871">
        <f t="shared" si="83"/>
        <v>8</v>
      </c>
      <c r="AB268" s="1871">
        <f t="shared" si="83"/>
        <v>9</v>
      </c>
      <c r="AC268" s="1871">
        <f t="shared" si="83"/>
        <v>7</v>
      </c>
      <c r="AD268" s="1871">
        <f t="shared" si="83"/>
        <v>3</v>
      </c>
      <c r="AE268" s="1872">
        <f t="shared" si="83"/>
        <v>8</v>
      </c>
      <c r="AF268" s="1938">
        <f t="shared" si="83"/>
        <v>6</v>
      </c>
      <c r="AG268" s="1870">
        <f t="shared" si="83"/>
        <v>5</v>
      </c>
      <c r="AH268" s="1875">
        <f t="shared" si="83"/>
        <v>6</v>
      </c>
      <c r="AI268" s="1870">
        <f t="shared" si="83"/>
        <v>1</v>
      </c>
      <c r="AJ268" s="1871">
        <f t="shared" si="83"/>
        <v>0</v>
      </c>
      <c r="AK268" s="1871">
        <f t="shared" si="83"/>
        <v>1</v>
      </c>
      <c r="AL268" s="1871">
        <f t="shared" si="83"/>
        <v>0</v>
      </c>
      <c r="AM268" s="1871">
        <f t="shared" si="83"/>
        <v>0</v>
      </c>
      <c r="AN268" s="1871">
        <f t="shared" si="83"/>
        <v>7</v>
      </c>
      <c r="AO268" s="1871">
        <f t="shared" si="83"/>
        <v>0</v>
      </c>
      <c r="AP268" s="1871">
        <f t="shared" si="83"/>
        <v>1</v>
      </c>
      <c r="AQ268" s="1871">
        <f t="shared" si="83"/>
        <v>0</v>
      </c>
      <c r="AR268" s="1871">
        <f t="shared" si="83"/>
        <v>1</v>
      </c>
      <c r="AS268" s="1872">
        <f t="shared" si="83"/>
        <v>0</v>
      </c>
      <c r="AT268" s="1939" t="s">
        <v>137</v>
      </c>
      <c r="AU268" s="1877"/>
      <c r="AV268" s="1878"/>
      <c r="AW268" s="1878"/>
      <c r="AX268" s="1878"/>
      <c r="AY268" s="1878"/>
    </row>
    <row r="269" spans="1:51" s="188" customFormat="1" ht="20.45" customHeight="1">
      <c r="A269" s="1942" t="s">
        <v>103</v>
      </c>
      <c r="B269" s="1943"/>
      <c r="C269" s="1843" t="s">
        <v>98</v>
      </c>
      <c r="D269" s="1944"/>
      <c r="E269" s="1945"/>
      <c r="F269" s="1946">
        <v>1</v>
      </c>
      <c r="G269" s="1943"/>
      <c r="H269" s="1946" t="s">
        <v>146</v>
      </c>
      <c r="I269" s="1947"/>
      <c r="J269" s="1943"/>
      <c r="K269" s="1948" t="s">
        <v>5858</v>
      </c>
      <c r="L269" s="1944"/>
      <c r="M269" s="1949"/>
      <c r="N269" s="1946" t="s">
        <v>150</v>
      </c>
      <c r="O269" s="1947"/>
      <c r="P269" s="1943"/>
      <c r="Q269" s="1950" t="s">
        <v>5638</v>
      </c>
      <c r="R269" s="1951"/>
      <c r="S269" s="1916">
        <f>SUM(T269:V269)</f>
        <v>6</v>
      </c>
      <c r="T269" s="1917">
        <v>2</v>
      </c>
      <c r="U269" s="1918">
        <v>2</v>
      </c>
      <c r="V269" s="1919">
        <v>2</v>
      </c>
      <c r="W269" s="1916">
        <f>SUM(X269:Y269)</f>
        <v>38</v>
      </c>
      <c r="X269" s="1920">
        <v>22</v>
      </c>
      <c r="Y269" s="1919">
        <v>16</v>
      </c>
      <c r="Z269" s="1917">
        <v>3</v>
      </c>
      <c r="AA269" s="1918">
        <v>8</v>
      </c>
      <c r="AB269" s="1918">
        <v>9</v>
      </c>
      <c r="AC269" s="1918">
        <v>7</v>
      </c>
      <c r="AD269" s="1918">
        <v>3</v>
      </c>
      <c r="AE269" s="1919">
        <v>8</v>
      </c>
      <c r="AF269" s="1921">
        <v>6</v>
      </c>
      <c r="AG269" s="1917">
        <v>5</v>
      </c>
      <c r="AH269" s="1922">
        <v>6</v>
      </c>
      <c r="AI269" s="1917">
        <v>1</v>
      </c>
      <c r="AJ269" s="1918">
        <v>0</v>
      </c>
      <c r="AK269" s="1918">
        <v>1</v>
      </c>
      <c r="AL269" s="1918">
        <v>0</v>
      </c>
      <c r="AM269" s="1918">
        <v>0</v>
      </c>
      <c r="AN269" s="1918">
        <v>7</v>
      </c>
      <c r="AO269" s="1918">
        <v>0</v>
      </c>
      <c r="AP269" s="1918">
        <v>1</v>
      </c>
      <c r="AQ269" s="1918">
        <v>0</v>
      </c>
      <c r="AR269" s="1918">
        <v>1</v>
      </c>
      <c r="AS269" s="1919">
        <v>0</v>
      </c>
      <c r="AT269" s="1923" t="str">
        <f>A269</f>
        <v>0765</v>
      </c>
      <c r="AU269" s="1898"/>
      <c r="AV269" s="1899">
        <v>4</v>
      </c>
      <c r="AW269" s="1899"/>
      <c r="AX269" s="1899"/>
      <c r="AY269" s="1899"/>
    </row>
    <row r="270" spans="1:51" s="187" customFormat="1" ht="20.45" customHeight="1">
      <c r="A270" s="1858" t="s">
        <v>118</v>
      </c>
      <c r="B270" s="1859"/>
      <c r="C270" s="1860" t="s">
        <v>3083</v>
      </c>
      <c r="D270" s="1861"/>
      <c r="E270" s="1862"/>
      <c r="F270" s="1863"/>
      <c r="G270" s="1859"/>
      <c r="H270" s="1863"/>
      <c r="I270" s="1864"/>
      <c r="J270" s="1859"/>
      <c r="K270" s="1865"/>
      <c r="L270" s="1861"/>
      <c r="M270" s="1866"/>
      <c r="N270" s="1863"/>
      <c r="O270" s="1864"/>
      <c r="P270" s="1859"/>
      <c r="Q270" s="1867"/>
      <c r="R270" s="1868"/>
      <c r="S270" s="1869">
        <f>S271</f>
        <v>8</v>
      </c>
      <c r="T270" s="1870">
        <f>T271</f>
        <v>6</v>
      </c>
      <c r="U270" s="1871">
        <f>U271</f>
        <v>0</v>
      </c>
      <c r="V270" s="1872">
        <f>V271</f>
        <v>2</v>
      </c>
      <c r="W270" s="1869">
        <f>X270+Y270</f>
        <v>107</v>
      </c>
      <c r="X270" s="1873">
        <f t="shared" ref="X270:AS270" si="84">X271</f>
        <v>61</v>
      </c>
      <c r="Y270" s="1872">
        <f t="shared" si="84"/>
        <v>46</v>
      </c>
      <c r="Z270" s="1870">
        <f t="shared" si="84"/>
        <v>15</v>
      </c>
      <c r="AA270" s="1871">
        <f t="shared" si="84"/>
        <v>15</v>
      </c>
      <c r="AB270" s="1871">
        <f t="shared" si="84"/>
        <v>20</v>
      </c>
      <c r="AC270" s="1871">
        <f t="shared" si="84"/>
        <v>19</v>
      </c>
      <c r="AD270" s="1871">
        <f t="shared" si="84"/>
        <v>21</v>
      </c>
      <c r="AE270" s="1872">
        <f t="shared" si="84"/>
        <v>17</v>
      </c>
      <c r="AF270" s="1938">
        <f t="shared" si="84"/>
        <v>8</v>
      </c>
      <c r="AG270" s="1870">
        <f t="shared" si="84"/>
        <v>4</v>
      </c>
      <c r="AH270" s="1875">
        <f t="shared" si="84"/>
        <v>9</v>
      </c>
      <c r="AI270" s="1870">
        <f t="shared" si="84"/>
        <v>1</v>
      </c>
      <c r="AJ270" s="1871">
        <f t="shared" si="84"/>
        <v>0</v>
      </c>
      <c r="AK270" s="1871">
        <f t="shared" si="84"/>
        <v>1</v>
      </c>
      <c r="AL270" s="1871">
        <f t="shared" si="84"/>
        <v>0</v>
      </c>
      <c r="AM270" s="1871">
        <f t="shared" si="84"/>
        <v>0</v>
      </c>
      <c r="AN270" s="1871">
        <f t="shared" si="84"/>
        <v>8</v>
      </c>
      <c r="AO270" s="1871">
        <f t="shared" si="84"/>
        <v>0</v>
      </c>
      <c r="AP270" s="1871">
        <f t="shared" si="84"/>
        <v>1</v>
      </c>
      <c r="AQ270" s="1871">
        <f t="shared" si="84"/>
        <v>0</v>
      </c>
      <c r="AR270" s="1871">
        <f t="shared" si="84"/>
        <v>0</v>
      </c>
      <c r="AS270" s="1872">
        <f t="shared" si="84"/>
        <v>2</v>
      </c>
      <c r="AT270" s="1939" t="s">
        <v>118</v>
      </c>
      <c r="AU270" s="1877"/>
      <c r="AV270" s="1878"/>
      <c r="AW270" s="1878"/>
      <c r="AX270" s="1878"/>
      <c r="AY270" s="1878"/>
    </row>
    <row r="271" spans="1:51" s="188" customFormat="1" ht="20.45" customHeight="1">
      <c r="A271" s="1942" t="s">
        <v>159</v>
      </c>
      <c r="B271" s="1943"/>
      <c r="C271" s="1843" t="s">
        <v>162</v>
      </c>
      <c r="D271" s="1944"/>
      <c r="E271" s="1945"/>
      <c r="F271" s="1946"/>
      <c r="G271" s="1943"/>
      <c r="H271" s="1946" t="s">
        <v>174</v>
      </c>
      <c r="I271" s="1947"/>
      <c r="J271" s="1943"/>
      <c r="K271" s="1948" t="s">
        <v>169</v>
      </c>
      <c r="L271" s="1944"/>
      <c r="M271" s="1949"/>
      <c r="N271" s="1946" t="s">
        <v>155</v>
      </c>
      <c r="O271" s="1947"/>
      <c r="P271" s="1943"/>
      <c r="Q271" s="1950" t="s">
        <v>4814</v>
      </c>
      <c r="R271" s="1951"/>
      <c r="S271" s="1952">
        <f>SUM(T271:V271)</f>
        <v>8</v>
      </c>
      <c r="T271" s="1953">
        <v>6</v>
      </c>
      <c r="U271" s="1954">
        <v>0</v>
      </c>
      <c r="V271" s="1955">
        <v>2</v>
      </c>
      <c r="W271" s="1952">
        <f>SUM(X271:Y271)</f>
        <v>107</v>
      </c>
      <c r="X271" s="1956">
        <v>61</v>
      </c>
      <c r="Y271" s="1955">
        <v>46</v>
      </c>
      <c r="Z271" s="1953">
        <v>15</v>
      </c>
      <c r="AA271" s="1954">
        <v>15</v>
      </c>
      <c r="AB271" s="1954">
        <v>20</v>
      </c>
      <c r="AC271" s="1954">
        <v>19</v>
      </c>
      <c r="AD271" s="1954">
        <v>21</v>
      </c>
      <c r="AE271" s="1955">
        <v>17</v>
      </c>
      <c r="AF271" s="1957">
        <v>8</v>
      </c>
      <c r="AG271" s="1953">
        <v>4</v>
      </c>
      <c r="AH271" s="1958">
        <v>9</v>
      </c>
      <c r="AI271" s="1953">
        <v>1</v>
      </c>
      <c r="AJ271" s="1954">
        <v>0</v>
      </c>
      <c r="AK271" s="1954">
        <v>1</v>
      </c>
      <c r="AL271" s="1954">
        <v>0</v>
      </c>
      <c r="AM271" s="1954">
        <v>0</v>
      </c>
      <c r="AN271" s="1954">
        <v>8</v>
      </c>
      <c r="AO271" s="1954">
        <v>0</v>
      </c>
      <c r="AP271" s="1954">
        <v>1</v>
      </c>
      <c r="AQ271" s="1954">
        <v>0</v>
      </c>
      <c r="AR271" s="1954">
        <v>0</v>
      </c>
      <c r="AS271" s="1955">
        <v>2</v>
      </c>
      <c r="AT271" s="1923" t="str">
        <f>A271</f>
        <v>0780</v>
      </c>
      <c r="AU271" s="1898"/>
      <c r="AV271" s="1899">
        <v>4</v>
      </c>
      <c r="AW271" s="1899"/>
      <c r="AX271" s="1899"/>
      <c r="AY271" s="1899"/>
    </row>
    <row r="272" spans="1:51" s="187" customFormat="1" ht="20.45" customHeight="1">
      <c r="A272" s="1858" t="s">
        <v>178</v>
      </c>
      <c r="B272" s="1859"/>
      <c r="C272" s="1860" t="s">
        <v>4329</v>
      </c>
      <c r="D272" s="1861"/>
      <c r="E272" s="1862"/>
      <c r="F272" s="1863"/>
      <c r="G272" s="1859"/>
      <c r="H272" s="1863"/>
      <c r="I272" s="1864"/>
      <c r="J272" s="1859"/>
      <c r="K272" s="1865"/>
      <c r="L272" s="1861"/>
      <c r="M272" s="1866"/>
      <c r="N272" s="1863"/>
      <c r="O272" s="1864"/>
      <c r="P272" s="1859"/>
      <c r="Q272" s="1867"/>
      <c r="R272" s="1868"/>
      <c r="S272" s="1900">
        <f>SUM(S273:S274)</f>
        <v>13</v>
      </c>
      <c r="T272" s="1901">
        <f>SUM(T273:T274)</f>
        <v>7</v>
      </c>
      <c r="U272" s="1902">
        <f>SUM(U273:U274)</f>
        <v>2</v>
      </c>
      <c r="V272" s="1903">
        <f>SUM(V273:V274)</f>
        <v>4</v>
      </c>
      <c r="W272" s="1900">
        <f>X272+Y272</f>
        <v>93</v>
      </c>
      <c r="X272" s="1904">
        <f t="shared" ref="X272:AS272" si="85">SUM(X273:X274)</f>
        <v>55</v>
      </c>
      <c r="Y272" s="1903">
        <f t="shared" si="85"/>
        <v>38</v>
      </c>
      <c r="Z272" s="1901">
        <f t="shared" si="85"/>
        <v>10</v>
      </c>
      <c r="AA272" s="1902">
        <f t="shared" si="85"/>
        <v>12</v>
      </c>
      <c r="AB272" s="1902">
        <f t="shared" si="85"/>
        <v>11</v>
      </c>
      <c r="AC272" s="1902">
        <f t="shared" si="85"/>
        <v>16</v>
      </c>
      <c r="AD272" s="1902">
        <f t="shared" si="85"/>
        <v>19</v>
      </c>
      <c r="AE272" s="1903">
        <f t="shared" si="85"/>
        <v>25</v>
      </c>
      <c r="AF272" s="1874">
        <f t="shared" si="85"/>
        <v>8</v>
      </c>
      <c r="AG272" s="1901">
        <f t="shared" si="85"/>
        <v>8</v>
      </c>
      <c r="AH272" s="1905">
        <f t="shared" si="85"/>
        <v>11</v>
      </c>
      <c r="AI272" s="1901">
        <f t="shared" si="85"/>
        <v>2</v>
      </c>
      <c r="AJ272" s="1902">
        <f t="shared" si="85"/>
        <v>0</v>
      </c>
      <c r="AK272" s="1902">
        <f t="shared" si="85"/>
        <v>2</v>
      </c>
      <c r="AL272" s="1902">
        <f t="shared" si="85"/>
        <v>0</v>
      </c>
      <c r="AM272" s="1902">
        <f t="shared" si="85"/>
        <v>0</v>
      </c>
      <c r="AN272" s="1902">
        <f t="shared" si="85"/>
        <v>12</v>
      </c>
      <c r="AO272" s="1902">
        <f t="shared" si="85"/>
        <v>0</v>
      </c>
      <c r="AP272" s="1902">
        <f t="shared" si="85"/>
        <v>2</v>
      </c>
      <c r="AQ272" s="1902">
        <f t="shared" si="85"/>
        <v>0</v>
      </c>
      <c r="AR272" s="1902">
        <f t="shared" si="85"/>
        <v>0</v>
      </c>
      <c r="AS272" s="1903">
        <f t="shared" si="85"/>
        <v>1</v>
      </c>
      <c r="AT272" s="1939" t="s">
        <v>178</v>
      </c>
      <c r="AU272" s="1877"/>
      <c r="AV272" s="1878"/>
      <c r="AW272" s="1878"/>
      <c r="AX272" s="1878"/>
      <c r="AY272" s="1878"/>
    </row>
    <row r="273" spans="1:51" s="188" customFormat="1" ht="20.45" customHeight="1">
      <c r="A273" s="1906" t="s">
        <v>184</v>
      </c>
      <c r="B273" s="1907"/>
      <c r="C273" s="1941" t="s">
        <v>198</v>
      </c>
      <c r="D273" s="1909"/>
      <c r="E273" s="1910"/>
      <c r="F273" s="1911"/>
      <c r="G273" s="1907"/>
      <c r="H273" s="1911" t="s">
        <v>205</v>
      </c>
      <c r="I273" s="1912"/>
      <c r="J273" s="1907"/>
      <c r="K273" s="1913" t="s">
        <v>197</v>
      </c>
      <c r="L273" s="1909"/>
      <c r="M273" s="1914"/>
      <c r="N273" s="1911" t="s">
        <v>176</v>
      </c>
      <c r="O273" s="1912"/>
      <c r="P273" s="1907"/>
      <c r="Q273" s="1915" t="s">
        <v>5337</v>
      </c>
      <c r="R273" s="1899"/>
      <c r="S273" s="1916">
        <f t="shared" ref="S273:S274" si="86">SUM(T273:V273)</f>
        <v>8</v>
      </c>
      <c r="T273" s="1917">
        <v>6</v>
      </c>
      <c r="U273" s="1918">
        <v>0</v>
      </c>
      <c r="V273" s="1919">
        <v>2</v>
      </c>
      <c r="W273" s="1916">
        <f t="shared" ref="W273:W274" si="87">SUM(X273:Y273)</f>
        <v>73</v>
      </c>
      <c r="X273" s="1920">
        <v>45</v>
      </c>
      <c r="Y273" s="1919">
        <v>28</v>
      </c>
      <c r="Z273" s="1917">
        <v>7</v>
      </c>
      <c r="AA273" s="1918">
        <v>8</v>
      </c>
      <c r="AB273" s="1918">
        <v>11</v>
      </c>
      <c r="AC273" s="1918">
        <v>13</v>
      </c>
      <c r="AD273" s="1918">
        <v>14</v>
      </c>
      <c r="AE273" s="1919">
        <v>20</v>
      </c>
      <c r="AF273" s="1921">
        <v>3</v>
      </c>
      <c r="AG273" s="1917">
        <v>4</v>
      </c>
      <c r="AH273" s="1922">
        <v>8</v>
      </c>
      <c r="AI273" s="1917">
        <v>1</v>
      </c>
      <c r="AJ273" s="1918">
        <v>0</v>
      </c>
      <c r="AK273" s="1918">
        <v>1</v>
      </c>
      <c r="AL273" s="1918">
        <v>0</v>
      </c>
      <c r="AM273" s="1918">
        <v>0</v>
      </c>
      <c r="AN273" s="1918">
        <v>8</v>
      </c>
      <c r="AO273" s="1918">
        <v>0</v>
      </c>
      <c r="AP273" s="1918">
        <v>1</v>
      </c>
      <c r="AQ273" s="1918">
        <v>0</v>
      </c>
      <c r="AR273" s="1918">
        <v>0</v>
      </c>
      <c r="AS273" s="1919">
        <v>1</v>
      </c>
      <c r="AT273" s="1923" t="str">
        <f>A273</f>
        <v>0730</v>
      </c>
      <c r="AU273" s="1898"/>
      <c r="AV273" s="1899">
        <v>5</v>
      </c>
      <c r="AW273" s="1899"/>
      <c r="AX273" s="1899"/>
      <c r="AY273" s="1899"/>
    </row>
    <row r="274" spans="1:51" s="188" customFormat="1" ht="20.45" customHeight="1">
      <c r="A274" s="1906" t="s">
        <v>207</v>
      </c>
      <c r="B274" s="1907"/>
      <c r="C274" s="1941" t="s">
        <v>175</v>
      </c>
      <c r="D274" s="1909"/>
      <c r="E274" s="1910"/>
      <c r="F274" s="1911">
        <v>2</v>
      </c>
      <c r="G274" s="1907"/>
      <c r="H274" s="1911" t="s">
        <v>210</v>
      </c>
      <c r="I274" s="1912"/>
      <c r="J274" s="1907"/>
      <c r="K274" s="1913" t="s">
        <v>3143</v>
      </c>
      <c r="L274" s="1909"/>
      <c r="M274" s="1914"/>
      <c r="N274" s="1911" t="s">
        <v>1167</v>
      </c>
      <c r="O274" s="1912"/>
      <c r="P274" s="1907"/>
      <c r="Q274" s="1915" t="s">
        <v>5639</v>
      </c>
      <c r="R274" s="1899"/>
      <c r="S274" s="1916">
        <f t="shared" si="86"/>
        <v>5</v>
      </c>
      <c r="T274" s="1917">
        <v>1</v>
      </c>
      <c r="U274" s="1918">
        <v>2</v>
      </c>
      <c r="V274" s="1919">
        <v>2</v>
      </c>
      <c r="W274" s="1916">
        <f t="shared" si="87"/>
        <v>20</v>
      </c>
      <c r="X274" s="1920">
        <v>10</v>
      </c>
      <c r="Y274" s="1919">
        <v>10</v>
      </c>
      <c r="Z274" s="1917">
        <v>3</v>
      </c>
      <c r="AA274" s="1918">
        <v>4</v>
      </c>
      <c r="AB274" s="1918">
        <v>0</v>
      </c>
      <c r="AC274" s="1918">
        <v>3</v>
      </c>
      <c r="AD274" s="1918">
        <v>5</v>
      </c>
      <c r="AE274" s="1919">
        <v>5</v>
      </c>
      <c r="AF274" s="1921">
        <v>5</v>
      </c>
      <c r="AG274" s="1917">
        <v>4</v>
      </c>
      <c r="AH274" s="1922">
        <v>3</v>
      </c>
      <c r="AI274" s="1917">
        <v>1</v>
      </c>
      <c r="AJ274" s="1918">
        <v>0</v>
      </c>
      <c r="AK274" s="1918">
        <v>1</v>
      </c>
      <c r="AL274" s="1918">
        <v>0</v>
      </c>
      <c r="AM274" s="1918">
        <v>0</v>
      </c>
      <c r="AN274" s="1918">
        <v>4</v>
      </c>
      <c r="AO274" s="1918">
        <v>0</v>
      </c>
      <c r="AP274" s="1918">
        <v>1</v>
      </c>
      <c r="AQ274" s="1918">
        <v>0</v>
      </c>
      <c r="AR274" s="1918">
        <v>0</v>
      </c>
      <c r="AS274" s="1919">
        <v>0</v>
      </c>
      <c r="AT274" s="1923" t="str">
        <f>A274</f>
        <v>0810</v>
      </c>
      <c r="AU274" s="1898"/>
      <c r="AV274" s="1899">
        <v>4</v>
      </c>
      <c r="AW274" s="1899"/>
      <c r="AX274" s="1899"/>
      <c r="AY274" s="1899"/>
    </row>
    <row r="275" spans="1:51" s="187" customFormat="1" ht="20.45" customHeight="1">
      <c r="A275" s="1924"/>
      <c r="B275" s="1925"/>
      <c r="C275" s="1926" t="s">
        <v>2927</v>
      </c>
      <c r="D275" s="1927"/>
      <c r="E275" s="1928"/>
      <c r="F275" s="1929"/>
      <c r="G275" s="1925"/>
      <c r="H275" s="1929"/>
      <c r="I275" s="1930"/>
      <c r="J275" s="1925"/>
      <c r="K275" s="1931"/>
      <c r="L275" s="1927"/>
      <c r="M275" s="1932"/>
      <c r="N275" s="1929"/>
      <c r="O275" s="1930"/>
      <c r="P275" s="1925"/>
      <c r="Q275" s="1933"/>
      <c r="R275" s="1934"/>
      <c r="S275" s="1935">
        <f>S276+S279</f>
        <v>36</v>
      </c>
      <c r="T275" s="2018">
        <f>T276+T279</f>
        <v>22</v>
      </c>
      <c r="U275" s="2019">
        <f>U276+U279</f>
        <v>4</v>
      </c>
      <c r="V275" s="1937">
        <f>V276+V279</f>
        <v>10</v>
      </c>
      <c r="W275" s="1935">
        <f>X275+Y275</f>
        <v>419</v>
      </c>
      <c r="X275" s="1936">
        <f t="shared" ref="X275:AS275" si="88">X276+X279</f>
        <v>225</v>
      </c>
      <c r="Y275" s="1937">
        <f t="shared" si="88"/>
        <v>194</v>
      </c>
      <c r="Z275" s="2018">
        <f t="shared" si="88"/>
        <v>66</v>
      </c>
      <c r="AA275" s="2019">
        <f t="shared" si="88"/>
        <v>68</v>
      </c>
      <c r="AB275" s="2019">
        <f t="shared" si="88"/>
        <v>73</v>
      </c>
      <c r="AC275" s="2019">
        <f t="shared" si="88"/>
        <v>73</v>
      </c>
      <c r="AD275" s="2019">
        <f t="shared" si="88"/>
        <v>68</v>
      </c>
      <c r="AE275" s="1937">
        <f t="shared" si="88"/>
        <v>71</v>
      </c>
      <c r="AF275" s="2020">
        <f t="shared" si="88"/>
        <v>27</v>
      </c>
      <c r="AG275" s="2018">
        <f t="shared" si="88"/>
        <v>22</v>
      </c>
      <c r="AH275" s="2021">
        <f t="shared" si="88"/>
        <v>35</v>
      </c>
      <c r="AI275" s="2018">
        <f t="shared" si="88"/>
        <v>5</v>
      </c>
      <c r="AJ275" s="2019">
        <f t="shared" si="88"/>
        <v>0</v>
      </c>
      <c r="AK275" s="2019">
        <f t="shared" si="88"/>
        <v>5</v>
      </c>
      <c r="AL275" s="2019">
        <f t="shared" si="88"/>
        <v>0</v>
      </c>
      <c r="AM275" s="2019">
        <f t="shared" si="88"/>
        <v>0</v>
      </c>
      <c r="AN275" s="2019">
        <f t="shared" si="88"/>
        <v>36</v>
      </c>
      <c r="AO275" s="2019">
        <f t="shared" si="88"/>
        <v>0</v>
      </c>
      <c r="AP275" s="2019">
        <f t="shared" si="88"/>
        <v>5</v>
      </c>
      <c r="AQ275" s="2019">
        <f t="shared" si="88"/>
        <v>0</v>
      </c>
      <c r="AR275" s="2019">
        <f t="shared" si="88"/>
        <v>2</v>
      </c>
      <c r="AS275" s="1937">
        <f t="shared" si="88"/>
        <v>4</v>
      </c>
      <c r="AT275" s="2017"/>
      <c r="AU275" s="1877"/>
      <c r="AV275" s="1878"/>
      <c r="AW275" s="1878"/>
      <c r="AX275" s="1878"/>
      <c r="AY275" s="1878"/>
    </row>
    <row r="276" spans="1:51" s="187" customFormat="1" ht="20.45" customHeight="1">
      <c r="A276" s="1858" t="s">
        <v>181</v>
      </c>
      <c r="B276" s="1859"/>
      <c r="C276" s="1860" t="s">
        <v>4366</v>
      </c>
      <c r="D276" s="1861"/>
      <c r="E276" s="1862"/>
      <c r="F276" s="1863"/>
      <c r="G276" s="1859"/>
      <c r="H276" s="1863"/>
      <c r="I276" s="1864"/>
      <c r="J276" s="1859"/>
      <c r="K276" s="1865"/>
      <c r="L276" s="1861"/>
      <c r="M276" s="1866"/>
      <c r="N276" s="1863"/>
      <c r="O276" s="1864"/>
      <c r="P276" s="1859"/>
      <c r="Q276" s="1867"/>
      <c r="R276" s="1868"/>
      <c r="S276" s="1900">
        <f>SUM(S277:S278)</f>
        <v>16</v>
      </c>
      <c r="T276" s="1901">
        <f>SUM(T277:T278)</f>
        <v>11</v>
      </c>
      <c r="U276" s="1902">
        <f>SUM(U277:U278)</f>
        <v>1</v>
      </c>
      <c r="V276" s="1903">
        <f>SUM(V277:V278)</f>
        <v>4</v>
      </c>
      <c r="W276" s="1900">
        <f>X276+Y276</f>
        <v>250</v>
      </c>
      <c r="X276" s="1904">
        <f t="shared" ref="X276:AS276" si="89">SUM(X277:X278)</f>
        <v>132</v>
      </c>
      <c r="Y276" s="1903">
        <f t="shared" si="89"/>
        <v>118</v>
      </c>
      <c r="Z276" s="1901">
        <f t="shared" si="89"/>
        <v>35</v>
      </c>
      <c r="AA276" s="1902">
        <f t="shared" si="89"/>
        <v>43</v>
      </c>
      <c r="AB276" s="1902">
        <f t="shared" si="89"/>
        <v>42</v>
      </c>
      <c r="AC276" s="1902">
        <f t="shared" si="89"/>
        <v>47</v>
      </c>
      <c r="AD276" s="1902">
        <f t="shared" si="89"/>
        <v>40</v>
      </c>
      <c r="AE276" s="1903">
        <f t="shared" si="89"/>
        <v>43</v>
      </c>
      <c r="AF276" s="1874">
        <f t="shared" si="89"/>
        <v>11</v>
      </c>
      <c r="AG276" s="1901">
        <f t="shared" si="89"/>
        <v>9</v>
      </c>
      <c r="AH276" s="1905">
        <f t="shared" si="89"/>
        <v>16</v>
      </c>
      <c r="AI276" s="1901">
        <f t="shared" si="89"/>
        <v>2</v>
      </c>
      <c r="AJ276" s="1902">
        <f t="shared" si="89"/>
        <v>0</v>
      </c>
      <c r="AK276" s="1902">
        <f t="shared" si="89"/>
        <v>2</v>
      </c>
      <c r="AL276" s="1902">
        <f t="shared" si="89"/>
        <v>0</v>
      </c>
      <c r="AM276" s="1902">
        <f t="shared" si="89"/>
        <v>0</v>
      </c>
      <c r="AN276" s="1902">
        <f t="shared" si="89"/>
        <v>16</v>
      </c>
      <c r="AO276" s="1902">
        <f t="shared" si="89"/>
        <v>0</v>
      </c>
      <c r="AP276" s="1902">
        <f t="shared" si="89"/>
        <v>2</v>
      </c>
      <c r="AQ276" s="1902">
        <f t="shared" si="89"/>
        <v>0</v>
      </c>
      <c r="AR276" s="1902">
        <f t="shared" si="89"/>
        <v>1</v>
      </c>
      <c r="AS276" s="1903">
        <f t="shared" si="89"/>
        <v>2</v>
      </c>
      <c r="AT276" s="1876" t="s">
        <v>181</v>
      </c>
      <c r="AU276" s="1877"/>
      <c r="AV276" s="1878"/>
      <c r="AW276" s="1878"/>
      <c r="AX276" s="1878"/>
      <c r="AY276" s="1878"/>
    </row>
    <row r="277" spans="1:51" s="188" customFormat="1" ht="20.45" customHeight="1">
      <c r="A277" s="1998" t="s">
        <v>470</v>
      </c>
      <c r="B277" s="1907"/>
      <c r="C277" s="1941" t="s">
        <v>149</v>
      </c>
      <c r="D277" s="1909"/>
      <c r="E277" s="1910"/>
      <c r="F277" s="1911"/>
      <c r="G277" s="1907"/>
      <c r="H277" s="1911" t="s">
        <v>192</v>
      </c>
      <c r="I277" s="1912"/>
      <c r="J277" s="1907"/>
      <c r="K277" s="1913" t="s">
        <v>3239</v>
      </c>
      <c r="L277" s="1909"/>
      <c r="M277" s="1914"/>
      <c r="N277" s="1911" t="s">
        <v>228</v>
      </c>
      <c r="O277" s="1912"/>
      <c r="P277" s="1907"/>
      <c r="Q277" s="1915" t="s">
        <v>5102</v>
      </c>
      <c r="R277" s="1899"/>
      <c r="S277" s="1916">
        <f t="shared" ref="S277:S278" si="90">SUM(T277:V277)</f>
        <v>7</v>
      </c>
      <c r="T277" s="1917">
        <v>4</v>
      </c>
      <c r="U277" s="1918">
        <v>1</v>
      </c>
      <c r="V277" s="1919">
        <v>2</v>
      </c>
      <c r="W277" s="1916">
        <f t="shared" ref="W277:W278" si="91">SUM(X277:Y277)</f>
        <v>65</v>
      </c>
      <c r="X277" s="1920">
        <v>33</v>
      </c>
      <c r="Y277" s="1919">
        <v>32</v>
      </c>
      <c r="Z277" s="1917">
        <v>8</v>
      </c>
      <c r="AA277" s="1918">
        <v>13</v>
      </c>
      <c r="AB277" s="1918">
        <v>12</v>
      </c>
      <c r="AC277" s="1918">
        <v>8</v>
      </c>
      <c r="AD277" s="1918">
        <v>5</v>
      </c>
      <c r="AE277" s="1919">
        <v>19</v>
      </c>
      <c r="AF277" s="1921">
        <v>7</v>
      </c>
      <c r="AG277" s="1917">
        <v>4</v>
      </c>
      <c r="AH277" s="1922">
        <v>7</v>
      </c>
      <c r="AI277" s="1917">
        <v>1</v>
      </c>
      <c r="AJ277" s="1918">
        <v>0</v>
      </c>
      <c r="AK277" s="1918">
        <v>1</v>
      </c>
      <c r="AL277" s="1918">
        <v>0</v>
      </c>
      <c r="AM277" s="1918">
        <v>0</v>
      </c>
      <c r="AN277" s="1918">
        <v>6</v>
      </c>
      <c r="AO277" s="1918">
        <v>0</v>
      </c>
      <c r="AP277" s="1918">
        <v>1</v>
      </c>
      <c r="AQ277" s="1918">
        <v>0</v>
      </c>
      <c r="AR277" s="1918">
        <v>0</v>
      </c>
      <c r="AS277" s="1919">
        <v>2</v>
      </c>
      <c r="AT277" s="1923" t="str">
        <f>A277</f>
        <v>0930</v>
      </c>
      <c r="AU277" s="1898"/>
      <c r="AV277" s="1899">
        <v>6</v>
      </c>
      <c r="AW277" s="1899"/>
      <c r="AX277" s="1899"/>
      <c r="AY277" s="1899"/>
    </row>
    <row r="278" spans="1:51" s="188" customFormat="1" ht="20.45" customHeight="1">
      <c r="A278" s="1998" t="s">
        <v>3106</v>
      </c>
      <c r="B278" s="1907"/>
      <c r="C278" s="1941" t="s">
        <v>123</v>
      </c>
      <c r="D278" s="1909"/>
      <c r="E278" s="1910"/>
      <c r="F278" s="1911"/>
      <c r="G278" s="1907"/>
      <c r="H278" s="1911" t="s">
        <v>192</v>
      </c>
      <c r="I278" s="1912"/>
      <c r="J278" s="1907"/>
      <c r="K278" s="1913" t="s">
        <v>3240</v>
      </c>
      <c r="L278" s="1909"/>
      <c r="M278" s="1914"/>
      <c r="N278" s="1911" t="s">
        <v>445</v>
      </c>
      <c r="O278" s="1912"/>
      <c r="P278" s="1907"/>
      <c r="Q278" s="1915" t="s">
        <v>4827</v>
      </c>
      <c r="R278" s="1899"/>
      <c r="S278" s="1916">
        <f t="shared" si="90"/>
        <v>9</v>
      </c>
      <c r="T278" s="1917">
        <v>7</v>
      </c>
      <c r="U278" s="1918">
        <v>0</v>
      </c>
      <c r="V278" s="1919">
        <v>2</v>
      </c>
      <c r="W278" s="1916">
        <f t="shared" si="91"/>
        <v>185</v>
      </c>
      <c r="X278" s="1920">
        <v>99</v>
      </c>
      <c r="Y278" s="1919">
        <v>86</v>
      </c>
      <c r="Z278" s="1917">
        <v>27</v>
      </c>
      <c r="AA278" s="1918">
        <v>30</v>
      </c>
      <c r="AB278" s="1918">
        <v>30</v>
      </c>
      <c r="AC278" s="1918">
        <v>39</v>
      </c>
      <c r="AD278" s="1918">
        <v>35</v>
      </c>
      <c r="AE278" s="1919">
        <v>24</v>
      </c>
      <c r="AF278" s="1921">
        <v>4</v>
      </c>
      <c r="AG278" s="1917">
        <v>5</v>
      </c>
      <c r="AH278" s="1922">
        <v>9</v>
      </c>
      <c r="AI278" s="1917">
        <v>1</v>
      </c>
      <c r="AJ278" s="1918">
        <v>0</v>
      </c>
      <c r="AK278" s="1918">
        <v>1</v>
      </c>
      <c r="AL278" s="1918">
        <v>0</v>
      </c>
      <c r="AM278" s="1918">
        <v>0</v>
      </c>
      <c r="AN278" s="1918">
        <v>10</v>
      </c>
      <c r="AO278" s="1918">
        <v>0</v>
      </c>
      <c r="AP278" s="1918">
        <v>1</v>
      </c>
      <c r="AQ278" s="1918">
        <v>0</v>
      </c>
      <c r="AR278" s="1918">
        <v>1</v>
      </c>
      <c r="AS278" s="1919">
        <v>0</v>
      </c>
      <c r="AT278" s="1923" t="str">
        <f>A278</f>
        <v>0931</v>
      </c>
      <c r="AU278" s="1898"/>
      <c r="AV278" s="1899">
        <v>7</v>
      </c>
      <c r="AW278" s="1899"/>
      <c r="AX278" s="1899"/>
      <c r="AY278" s="1899"/>
    </row>
    <row r="279" spans="1:51" s="187" customFormat="1" ht="20.45" customHeight="1">
      <c r="A279" s="2001" t="s">
        <v>231</v>
      </c>
      <c r="B279" s="2002"/>
      <c r="C279" s="2003" t="s">
        <v>3086</v>
      </c>
      <c r="D279" s="2004"/>
      <c r="E279" s="2005"/>
      <c r="F279" s="2006"/>
      <c r="G279" s="2002"/>
      <c r="H279" s="2006"/>
      <c r="I279" s="2007"/>
      <c r="J279" s="2002"/>
      <c r="K279" s="2008"/>
      <c r="L279" s="2004"/>
      <c r="M279" s="2009"/>
      <c r="N279" s="2006"/>
      <c r="O279" s="2007"/>
      <c r="P279" s="2002"/>
      <c r="Q279" s="2010"/>
      <c r="R279" s="2011"/>
      <c r="S279" s="1869">
        <f>SUM(S280:S282)</f>
        <v>20</v>
      </c>
      <c r="T279" s="1870">
        <f>SUM(T280:T282)</f>
        <v>11</v>
      </c>
      <c r="U279" s="1871">
        <f>SUM(U280:U282)</f>
        <v>3</v>
      </c>
      <c r="V279" s="1872">
        <f>SUM(V280:V282)</f>
        <v>6</v>
      </c>
      <c r="W279" s="1869">
        <f>X279+Y279</f>
        <v>169</v>
      </c>
      <c r="X279" s="1873">
        <f t="shared" ref="X279:AS279" si="92">SUM(X280:X282)</f>
        <v>93</v>
      </c>
      <c r="Y279" s="1872">
        <f t="shared" si="92"/>
        <v>76</v>
      </c>
      <c r="Z279" s="1870">
        <f t="shared" si="92"/>
        <v>31</v>
      </c>
      <c r="AA279" s="1871">
        <f t="shared" si="92"/>
        <v>25</v>
      </c>
      <c r="AB279" s="1871">
        <f t="shared" si="92"/>
        <v>31</v>
      </c>
      <c r="AC279" s="1871">
        <f t="shared" si="92"/>
        <v>26</v>
      </c>
      <c r="AD279" s="1871">
        <f t="shared" si="92"/>
        <v>28</v>
      </c>
      <c r="AE279" s="1872">
        <f t="shared" si="92"/>
        <v>28</v>
      </c>
      <c r="AF279" s="1938">
        <f t="shared" si="92"/>
        <v>16</v>
      </c>
      <c r="AG279" s="1870">
        <f t="shared" si="92"/>
        <v>13</v>
      </c>
      <c r="AH279" s="1875">
        <f t="shared" si="92"/>
        <v>19</v>
      </c>
      <c r="AI279" s="1870">
        <f t="shared" si="92"/>
        <v>3</v>
      </c>
      <c r="AJ279" s="1871">
        <f t="shared" si="92"/>
        <v>0</v>
      </c>
      <c r="AK279" s="1871">
        <f t="shared" si="92"/>
        <v>3</v>
      </c>
      <c r="AL279" s="1871">
        <f t="shared" si="92"/>
        <v>0</v>
      </c>
      <c r="AM279" s="1871">
        <f t="shared" si="92"/>
        <v>0</v>
      </c>
      <c r="AN279" s="1871">
        <f t="shared" si="92"/>
        <v>20</v>
      </c>
      <c r="AO279" s="1871">
        <f t="shared" si="92"/>
        <v>0</v>
      </c>
      <c r="AP279" s="1871">
        <f t="shared" si="92"/>
        <v>3</v>
      </c>
      <c r="AQ279" s="1871">
        <f t="shared" si="92"/>
        <v>0</v>
      </c>
      <c r="AR279" s="1871">
        <f t="shared" si="92"/>
        <v>1</v>
      </c>
      <c r="AS279" s="1872">
        <f t="shared" si="92"/>
        <v>2</v>
      </c>
      <c r="AT279" s="1939" t="s">
        <v>231</v>
      </c>
      <c r="AU279" s="1877"/>
      <c r="AV279" s="1878"/>
      <c r="AW279" s="1878"/>
      <c r="AX279" s="1878"/>
      <c r="AY279" s="1878"/>
    </row>
    <row r="280" spans="1:51" s="188" customFormat="1" ht="20.45" customHeight="1">
      <c r="A280" s="1906" t="s">
        <v>235</v>
      </c>
      <c r="B280" s="1907"/>
      <c r="C280" s="1941" t="s">
        <v>237</v>
      </c>
      <c r="D280" s="1909"/>
      <c r="E280" s="1910"/>
      <c r="F280" s="1911">
        <v>1</v>
      </c>
      <c r="G280" s="1907"/>
      <c r="H280" s="1911" t="s">
        <v>218</v>
      </c>
      <c r="I280" s="1912"/>
      <c r="J280" s="1907"/>
      <c r="K280" s="1913" t="s">
        <v>242</v>
      </c>
      <c r="L280" s="1909"/>
      <c r="M280" s="1914"/>
      <c r="N280" s="1911" t="s">
        <v>251</v>
      </c>
      <c r="O280" s="1912"/>
      <c r="P280" s="1907"/>
      <c r="Q280" s="1915" t="s">
        <v>5640</v>
      </c>
      <c r="R280" s="1899"/>
      <c r="S280" s="1916">
        <f t="shared" ref="S280:S282" si="93">SUM(T280:V280)</f>
        <v>8</v>
      </c>
      <c r="T280" s="1917">
        <v>6</v>
      </c>
      <c r="U280" s="1918">
        <v>0</v>
      </c>
      <c r="V280" s="1919">
        <v>2</v>
      </c>
      <c r="W280" s="1916">
        <f t="shared" ref="W280:W282" si="94">SUM(X280:Y280)</f>
        <v>86</v>
      </c>
      <c r="X280" s="1920">
        <v>45</v>
      </c>
      <c r="Y280" s="1919">
        <v>41</v>
      </c>
      <c r="Z280" s="1917">
        <v>14</v>
      </c>
      <c r="AA280" s="1918">
        <v>16</v>
      </c>
      <c r="AB280" s="1918">
        <v>15</v>
      </c>
      <c r="AC280" s="1918">
        <v>16</v>
      </c>
      <c r="AD280" s="1918">
        <v>13</v>
      </c>
      <c r="AE280" s="1919">
        <v>12</v>
      </c>
      <c r="AF280" s="1921">
        <v>9</v>
      </c>
      <c r="AG280" s="1917">
        <v>6</v>
      </c>
      <c r="AH280" s="1922">
        <v>7</v>
      </c>
      <c r="AI280" s="1917">
        <v>1</v>
      </c>
      <c r="AJ280" s="1918">
        <v>0</v>
      </c>
      <c r="AK280" s="1918">
        <v>1</v>
      </c>
      <c r="AL280" s="1918">
        <v>0</v>
      </c>
      <c r="AM280" s="1918">
        <v>0</v>
      </c>
      <c r="AN280" s="1918">
        <v>7</v>
      </c>
      <c r="AO280" s="1918">
        <v>0</v>
      </c>
      <c r="AP280" s="1918">
        <v>1</v>
      </c>
      <c r="AQ280" s="1918">
        <v>0</v>
      </c>
      <c r="AR280" s="1918">
        <v>1</v>
      </c>
      <c r="AS280" s="1919">
        <v>2</v>
      </c>
      <c r="AT280" s="1923" t="str">
        <f>A280</f>
        <v>1012</v>
      </c>
      <c r="AU280" s="1898"/>
      <c r="AV280" s="1899">
        <v>11</v>
      </c>
      <c r="AW280" s="1899"/>
      <c r="AX280" s="1899"/>
      <c r="AY280" s="1899"/>
    </row>
    <row r="281" spans="1:51" s="188" customFormat="1" ht="20.45" customHeight="1">
      <c r="A281" s="1906" t="s">
        <v>233</v>
      </c>
      <c r="B281" s="1907"/>
      <c r="C281" s="1941" t="s">
        <v>9</v>
      </c>
      <c r="D281" s="1909"/>
      <c r="E281" s="1910"/>
      <c r="F281" s="1911">
        <v>1</v>
      </c>
      <c r="G281" s="1907"/>
      <c r="H281" s="1911" t="s">
        <v>256</v>
      </c>
      <c r="I281" s="1912"/>
      <c r="J281" s="1907"/>
      <c r="K281" s="1913" t="s">
        <v>45</v>
      </c>
      <c r="L281" s="1909"/>
      <c r="M281" s="1914"/>
      <c r="N281" s="1911" t="s">
        <v>1891</v>
      </c>
      <c r="O281" s="1912"/>
      <c r="P281" s="1907"/>
      <c r="Q281" s="1915" t="s">
        <v>5338</v>
      </c>
      <c r="R281" s="1899"/>
      <c r="S281" s="1916">
        <f t="shared" si="93"/>
        <v>7</v>
      </c>
      <c r="T281" s="1917">
        <v>4</v>
      </c>
      <c r="U281" s="1918">
        <v>1</v>
      </c>
      <c r="V281" s="1919">
        <v>2</v>
      </c>
      <c r="W281" s="1916">
        <f t="shared" si="94"/>
        <v>53</v>
      </c>
      <c r="X281" s="1920">
        <v>32</v>
      </c>
      <c r="Y281" s="1919">
        <v>21</v>
      </c>
      <c r="Z281" s="1917">
        <v>8</v>
      </c>
      <c r="AA281" s="1918">
        <v>7</v>
      </c>
      <c r="AB281" s="1918">
        <v>9</v>
      </c>
      <c r="AC281" s="1918">
        <v>10</v>
      </c>
      <c r="AD281" s="1918">
        <v>9</v>
      </c>
      <c r="AE281" s="1919">
        <v>10</v>
      </c>
      <c r="AF281" s="1921">
        <v>5</v>
      </c>
      <c r="AG281" s="1917">
        <v>4</v>
      </c>
      <c r="AH281" s="1922">
        <v>7</v>
      </c>
      <c r="AI281" s="1917">
        <v>1</v>
      </c>
      <c r="AJ281" s="1918">
        <v>0</v>
      </c>
      <c r="AK281" s="1918">
        <v>1</v>
      </c>
      <c r="AL281" s="1918">
        <v>0</v>
      </c>
      <c r="AM281" s="1918">
        <v>0</v>
      </c>
      <c r="AN281" s="1918">
        <v>8</v>
      </c>
      <c r="AO281" s="1918">
        <v>0</v>
      </c>
      <c r="AP281" s="1918">
        <v>1</v>
      </c>
      <c r="AQ281" s="1918">
        <v>0</v>
      </c>
      <c r="AR281" s="1918">
        <v>0</v>
      </c>
      <c r="AS281" s="1919">
        <v>0</v>
      </c>
      <c r="AT281" s="1923" t="str">
        <f>A281</f>
        <v>1005</v>
      </c>
      <c r="AU281" s="1898"/>
      <c r="AV281" s="1899">
        <v>8</v>
      </c>
      <c r="AW281" s="1899"/>
      <c r="AX281" s="1899"/>
      <c r="AY281" s="1899"/>
    </row>
    <row r="282" spans="1:51" s="188" customFormat="1" ht="20.45" customHeight="1">
      <c r="A282" s="1906" t="s">
        <v>265</v>
      </c>
      <c r="B282" s="1907"/>
      <c r="C282" s="1941" t="s">
        <v>269</v>
      </c>
      <c r="D282" s="1909"/>
      <c r="E282" s="1910"/>
      <c r="F282" s="1911">
        <v>2</v>
      </c>
      <c r="G282" s="1907"/>
      <c r="H282" s="1911" t="s">
        <v>254</v>
      </c>
      <c r="I282" s="1912"/>
      <c r="J282" s="1907"/>
      <c r="K282" s="1913" t="s">
        <v>268</v>
      </c>
      <c r="L282" s="1909"/>
      <c r="M282" s="1914"/>
      <c r="N282" s="1911" t="s">
        <v>1933</v>
      </c>
      <c r="O282" s="1912"/>
      <c r="P282" s="1907"/>
      <c r="Q282" s="1915" t="s">
        <v>5641</v>
      </c>
      <c r="R282" s="1899"/>
      <c r="S282" s="1916">
        <f t="shared" si="93"/>
        <v>5</v>
      </c>
      <c r="T282" s="1917">
        <v>1</v>
      </c>
      <c r="U282" s="1918">
        <v>2</v>
      </c>
      <c r="V282" s="1919">
        <v>2</v>
      </c>
      <c r="W282" s="1916">
        <f t="shared" si="94"/>
        <v>30</v>
      </c>
      <c r="X282" s="1920">
        <v>16</v>
      </c>
      <c r="Y282" s="1919">
        <v>14</v>
      </c>
      <c r="Z282" s="1917">
        <v>9</v>
      </c>
      <c r="AA282" s="1918">
        <v>2</v>
      </c>
      <c r="AB282" s="1918">
        <v>7</v>
      </c>
      <c r="AC282" s="1918">
        <v>0</v>
      </c>
      <c r="AD282" s="1918">
        <v>6</v>
      </c>
      <c r="AE282" s="1919">
        <v>6</v>
      </c>
      <c r="AF282" s="1921">
        <v>2</v>
      </c>
      <c r="AG282" s="1917">
        <v>3</v>
      </c>
      <c r="AH282" s="1922">
        <v>5</v>
      </c>
      <c r="AI282" s="1917">
        <v>1</v>
      </c>
      <c r="AJ282" s="1918">
        <v>0</v>
      </c>
      <c r="AK282" s="1918">
        <v>1</v>
      </c>
      <c r="AL282" s="1918">
        <v>0</v>
      </c>
      <c r="AM282" s="1918">
        <v>0</v>
      </c>
      <c r="AN282" s="1918">
        <v>5</v>
      </c>
      <c r="AO282" s="1918">
        <v>0</v>
      </c>
      <c r="AP282" s="1918">
        <v>1</v>
      </c>
      <c r="AQ282" s="1918">
        <v>0</v>
      </c>
      <c r="AR282" s="1918">
        <v>0</v>
      </c>
      <c r="AS282" s="1919">
        <v>0</v>
      </c>
      <c r="AT282" s="1923" t="str">
        <f>A282</f>
        <v>1073</v>
      </c>
      <c r="AU282" s="1898"/>
      <c r="AV282" s="1899">
        <v>7</v>
      </c>
      <c r="AW282" s="1899"/>
      <c r="AX282" s="1899"/>
      <c r="AY282" s="1899"/>
    </row>
    <row r="283" spans="1:51" s="187" customFormat="1" ht="20.45" customHeight="1">
      <c r="A283" s="1924"/>
      <c r="B283" s="1925"/>
      <c r="C283" s="1926" t="s">
        <v>4367</v>
      </c>
      <c r="D283" s="1927"/>
      <c r="E283" s="1928"/>
      <c r="F283" s="1929"/>
      <c r="G283" s="1925"/>
      <c r="H283" s="1929"/>
      <c r="I283" s="1930"/>
      <c r="J283" s="1925"/>
      <c r="K283" s="1931"/>
      <c r="L283" s="1927"/>
      <c r="M283" s="1932"/>
      <c r="N283" s="1929"/>
      <c r="O283" s="1930"/>
      <c r="P283" s="1925"/>
      <c r="Q283" s="1933"/>
      <c r="R283" s="1934"/>
      <c r="S283" s="1935">
        <f t="shared" ref="S283:V284" si="95">S284</f>
        <v>8</v>
      </c>
      <c r="T283" s="2018">
        <f t="shared" si="95"/>
        <v>6</v>
      </c>
      <c r="U283" s="2019">
        <f t="shared" si="95"/>
        <v>0</v>
      </c>
      <c r="V283" s="1937">
        <f t="shared" si="95"/>
        <v>2</v>
      </c>
      <c r="W283" s="1935">
        <f>X283+Y283</f>
        <v>72</v>
      </c>
      <c r="X283" s="1936">
        <f t="shared" ref="X283:AS284" si="96">X284</f>
        <v>31</v>
      </c>
      <c r="Y283" s="1937">
        <f t="shared" si="96"/>
        <v>41</v>
      </c>
      <c r="Z283" s="2018">
        <f t="shared" si="96"/>
        <v>12</v>
      </c>
      <c r="AA283" s="2019">
        <f t="shared" si="96"/>
        <v>7</v>
      </c>
      <c r="AB283" s="2019">
        <f t="shared" si="96"/>
        <v>13</v>
      </c>
      <c r="AC283" s="2019">
        <f t="shared" si="96"/>
        <v>12</v>
      </c>
      <c r="AD283" s="2019">
        <f t="shared" si="96"/>
        <v>15</v>
      </c>
      <c r="AE283" s="1937">
        <f t="shared" si="96"/>
        <v>13</v>
      </c>
      <c r="AF283" s="2020">
        <f t="shared" si="96"/>
        <v>5</v>
      </c>
      <c r="AG283" s="2018">
        <f t="shared" si="96"/>
        <v>3</v>
      </c>
      <c r="AH283" s="2021">
        <f t="shared" si="96"/>
        <v>9</v>
      </c>
      <c r="AI283" s="2018">
        <f t="shared" si="96"/>
        <v>1</v>
      </c>
      <c r="AJ283" s="2019">
        <f t="shared" si="96"/>
        <v>0</v>
      </c>
      <c r="AK283" s="2019">
        <f t="shared" si="96"/>
        <v>1</v>
      </c>
      <c r="AL283" s="2019">
        <f t="shared" si="96"/>
        <v>0</v>
      </c>
      <c r="AM283" s="2019">
        <f t="shared" si="96"/>
        <v>0</v>
      </c>
      <c r="AN283" s="2019">
        <f t="shared" si="96"/>
        <v>8</v>
      </c>
      <c r="AO283" s="2019">
        <f t="shared" si="96"/>
        <v>0</v>
      </c>
      <c r="AP283" s="2019">
        <f t="shared" si="96"/>
        <v>1</v>
      </c>
      <c r="AQ283" s="2019">
        <f t="shared" si="96"/>
        <v>0</v>
      </c>
      <c r="AR283" s="2019">
        <f t="shared" si="96"/>
        <v>0</v>
      </c>
      <c r="AS283" s="1937">
        <f t="shared" si="96"/>
        <v>1</v>
      </c>
      <c r="AT283" s="2017"/>
      <c r="AU283" s="1877"/>
      <c r="AV283" s="1878"/>
      <c r="AW283" s="1878"/>
      <c r="AX283" s="1878"/>
      <c r="AY283" s="1878"/>
    </row>
    <row r="284" spans="1:51" s="187" customFormat="1" ht="20.45" customHeight="1">
      <c r="A284" s="1858" t="s">
        <v>273</v>
      </c>
      <c r="B284" s="1859"/>
      <c r="C284" s="1860" t="s">
        <v>4368</v>
      </c>
      <c r="D284" s="1861"/>
      <c r="E284" s="1862"/>
      <c r="F284" s="1863"/>
      <c r="G284" s="1859"/>
      <c r="H284" s="1863"/>
      <c r="I284" s="1864"/>
      <c r="J284" s="1859"/>
      <c r="K284" s="1865"/>
      <c r="L284" s="1861"/>
      <c r="M284" s="1866"/>
      <c r="N284" s="1863"/>
      <c r="O284" s="1864"/>
      <c r="P284" s="1859"/>
      <c r="Q284" s="1867"/>
      <c r="R284" s="1868"/>
      <c r="S284" s="1900">
        <f t="shared" si="95"/>
        <v>8</v>
      </c>
      <c r="T284" s="1901">
        <f t="shared" si="95"/>
        <v>6</v>
      </c>
      <c r="U284" s="1902">
        <f t="shared" si="95"/>
        <v>0</v>
      </c>
      <c r="V284" s="1903">
        <f t="shared" si="95"/>
        <v>2</v>
      </c>
      <c r="W284" s="1900">
        <f>X284+Y284</f>
        <v>72</v>
      </c>
      <c r="X284" s="1904">
        <f t="shared" si="96"/>
        <v>31</v>
      </c>
      <c r="Y284" s="1903">
        <f t="shared" si="96"/>
        <v>41</v>
      </c>
      <c r="Z284" s="1901">
        <f t="shared" si="96"/>
        <v>12</v>
      </c>
      <c r="AA284" s="1902">
        <f t="shared" si="96"/>
        <v>7</v>
      </c>
      <c r="AB284" s="1902">
        <f t="shared" si="96"/>
        <v>13</v>
      </c>
      <c r="AC284" s="1902">
        <f t="shared" si="96"/>
        <v>12</v>
      </c>
      <c r="AD284" s="1902">
        <f t="shared" si="96"/>
        <v>15</v>
      </c>
      <c r="AE284" s="1903">
        <f t="shared" si="96"/>
        <v>13</v>
      </c>
      <c r="AF284" s="1874">
        <f t="shared" si="96"/>
        <v>5</v>
      </c>
      <c r="AG284" s="1901">
        <f t="shared" si="96"/>
        <v>3</v>
      </c>
      <c r="AH284" s="1905">
        <f t="shared" si="96"/>
        <v>9</v>
      </c>
      <c r="AI284" s="1901">
        <f t="shared" si="96"/>
        <v>1</v>
      </c>
      <c r="AJ284" s="1902">
        <f t="shared" si="96"/>
        <v>0</v>
      </c>
      <c r="AK284" s="1902">
        <f t="shared" si="96"/>
        <v>1</v>
      </c>
      <c r="AL284" s="1902">
        <f t="shared" si="96"/>
        <v>0</v>
      </c>
      <c r="AM284" s="1902">
        <f t="shared" si="96"/>
        <v>0</v>
      </c>
      <c r="AN284" s="1902">
        <f t="shared" si="96"/>
        <v>8</v>
      </c>
      <c r="AO284" s="1902">
        <f t="shared" si="96"/>
        <v>0</v>
      </c>
      <c r="AP284" s="1902">
        <f t="shared" si="96"/>
        <v>1</v>
      </c>
      <c r="AQ284" s="1902">
        <f t="shared" si="96"/>
        <v>0</v>
      </c>
      <c r="AR284" s="1902">
        <f t="shared" si="96"/>
        <v>0</v>
      </c>
      <c r="AS284" s="1903">
        <f t="shared" si="96"/>
        <v>1</v>
      </c>
      <c r="AT284" s="1876" t="s">
        <v>273</v>
      </c>
      <c r="AU284" s="1877"/>
      <c r="AV284" s="1878"/>
      <c r="AW284" s="1878"/>
      <c r="AX284" s="1878"/>
      <c r="AY284" s="1878"/>
    </row>
    <row r="285" spans="1:51" s="188" customFormat="1" ht="20.45" customHeight="1">
      <c r="A285" s="1906" t="s">
        <v>7</v>
      </c>
      <c r="B285" s="1907"/>
      <c r="C285" s="1941" t="s">
        <v>278</v>
      </c>
      <c r="D285" s="1909"/>
      <c r="E285" s="1910"/>
      <c r="F285" s="1911"/>
      <c r="G285" s="1907"/>
      <c r="H285" s="1911" t="s">
        <v>70</v>
      </c>
      <c r="I285" s="1912"/>
      <c r="J285" s="1907"/>
      <c r="K285" s="1913" t="s">
        <v>3764</v>
      </c>
      <c r="L285" s="1909"/>
      <c r="M285" s="1914"/>
      <c r="N285" s="1911" t="s">
        <v>261</v>
      </c>
      <c r="O285" s="1912"/>
      <c r="P285" s="1907"/>
      <c r="Q285" s="1915" t="s">
        <v>5642</v>
      </c>
      <c r="R285" s="1899"/>
      <c r="S285" s="1916">
        <f>SUM(T285:V285)</f>
        <v>8</v>
      </c>
      <c r="T285" s="1917">
        <v>6</v>
      </c>
      <c r="U285" s="1918">
        <v>0</v>
      </c>
      <c r="V285" s="1919">
        <v>2</v>
      </c>
      <c r="W285" s="1916">
        <f>SUM(X285:Y285)</f>
        <v>72</v>
      </c>
      <c r="X285" s="1920">
        <v>31</v>
      </c>
      <c r="Y285" s="1919">
        <v>41</v>
      </c>
      <c r="Z285" s="1917">
        <v>12</v>
      </c>
      <c r="AA285" s="1918">
        <v>7</v>
      </c>
      <c r="AB285" s="1918">
        <v>13</v>
      </c>
      <c r="AC285" s="1918">
        <v>12</v>
      </c>
      <c r="AD285" s="1918">
        <v>15</v>
      </c>
      <c r="AE285" s="1919">
        <v>13</v>
      </c>
      <c r="AF285" s="1921">
        <v>5</v>
      </c>
      <c r="AG285" s="1917">
        <v>3</v>
      </c>
      <c r="AH285" s="1922">
        <v>9</v>
      </c>
      <c r="AI285" s="1917">
        <v>1</v>
      </c>
      <c r="AJ285" s="1918">
        <v>0</v>
      </c>
      <c r="AK285" s="1918">
        <v>1</v>
      </c>
      <c r="AL285" s="1918">
        <v>0</v>
      </c>
      <c r="AM285" s="1918">
        <v>0</v>
      </c>
      <c r="AN285" s="1918">
        <v>8</v>
      </c>
      <c r="AO285" s="1918">
        <v>0</v>
      </c>
      <c r="AP285" s="1918">
        <v>1</v>
      </c>
      <c r="AQ285" s="1918">
        <v>0</v>
      </c>
      <c r="AR285" s="1918">
        <v>0</v>
      </c>
      <c r="AS285" s="1919">
        <v>1</v>
      </c>
      <c r="AT285" s="1923" t="str">
        <f>A285</f>
        <v>0880</v>
      </c>
      <c r="AU285" s="1898"/>
      <c r="AV285" s="1899">
        <v>2</v>
      </c>
      <c r="AW285" s="1899"/>
      <c r="AX285" s="1899"/>
      <c r="AY285" s="1899"/>
    </row>
    <row r="286" spans="1:51" s="187" customFormat="1" ht="20.45" customHeight="1">
      <c r="A286" s="1924"/>
      <c r="B286" s="1925"/>
      <c r="C286" s="1926" t="s">
        <v>624</v>
      </c>
      <c r="D286" s="1927"/>
      <c r="E286" s="1928"/>
      <c r="F286" s="1929"/>
      <c r="G286" s="1925"/>
      <c r="H286" s="1929"/>
      <c r="I286" s="1930"/>
      <c r="J286" s="1925"/>
      <c r="K286" s="1931"/>
      <c r="L286" s="1927"/>
      <c r="M286" s="1932"/>
      <c r="N286" s="1929"/>
      <c r="O286" s="1930"/>
      <c r="P286" s="1925"/>
      <c r="Q286" s="1933"/>
      <c r="R286" s="1934"/>
      <c r="S286" s="1935">
        <f>S287+S291+S293</f>
        <v>61</v>
      </c>
      <c r="T286" s="2018">
        <f>T287+T291+T293</f>
        <v>45</v>
      </c>
      <c r="U286" s="2019">
        <f>U287+U291+U293</f>
        <v>0</v>
      </c>
      <c r="V286" s="1937">
        <f>V287+V291+V293</f>
        <v>16</v>
      </c>
      <c r="W286" s="1935">
        <f>X286+Y286</f>
        <v>1251</v>
      </c>
      <c r="X286" s="1936">
        <f t="shared" ref="X286:AS286" si="97">X287+X291+X293</f>
        <v>619</v>
      </c>
      <c r="Y286" s="1937">
        <f t="shared" si="97"/>
        <v>632</v>
      </c>
      <c r="Z286" s="2018">
        <f t="shared" si="97"/>
        <v>215</v>
      </c>
      <c r="AA286" s="2019">
        <f t="shared" si="97"/>
        <v>207</v>
      </c>
      <c r="AB286" s="2019">
        <f t="shared" si="97"/>
        <v>209</v>
      </c>
      <c r="AC286" s="2019">
        <f t="shared" si="97"/>
        <v>214</v>
      </c>
      <c r="AD286" s="2019">
        <f t="shared" si="97"/>
        <v>219</v>
      </c>
      <c r="AE286" s="1937">
        <f t="shared" si="97"/>
        <v>187</v>
      </c>
      <c r="AF286" s="2020">
        <f t="shared" si="97"/>
        <v>59</v>
      </c>
      <c r="AG286" s="2018">
        <f t="shared" si="97"/>
        <v>31</v>
      </c>
      <c r="AH286" s="2021">
        <f t="shared" si="97"/>
        <v>58</v>
      </c>
      <c r="AI286" s="2018">
        <f t="shared" si="97"/>
        <v>5</v>
      </c>
      <c r="AJ286" s="2019">
        <f t="shared" si="97"/>
        <v>0</v>
      </c>
      <c r="AK286" s="2019">
        <f t="shared" si="97"/>
        <v>6</v>
      </c>
      <c r="AL286" s="2019">
        <f t="shared" si="97"/>
        <v>0</v>
      </c>
      <c r="AM286" s="2019">
        <f t="shared" si="97"/>
        <v>0</v>
      </c>
      <c r="AN286" s="2019">
        <f t="shared" si="97"/>
        <v>61</v>
      </c>
      <c r="AO286" s="2019">
        <f t="shared" si="97"/>
        <v>0</v>
      </c>
      <c r="AP286" s="2019">
        <f t="shared" si="97"/>
        <v>5</v>
      </c>
      <c r="AQ286" s="2019">
        <f t="shared" si="97"/>
        <v>0</v>
      </c>
      <c r="AR286" s="2019">
        <f t="shared" si="97"/>
        <v>1</v>
      </c>
      <c r="AS286" s="1937">
        <f t="shared" si="97"/>
        <v>11</v>
      </c>
      <c r="AT286" s="2017"/>
      <c r="AU286" s="1877"/>
      <c r="AV286" s="1878"/>
      <c r="AW286" s="1878"/>
      <c r="AX286" s="1878"/>
      <c r="AY286" s="1878"/>
    </row>
    <row r="287" spans="1:51" s="187" customFormat="1" ht="20.45" customHeight="1">
      <c r="A287" s="2001" t="s">
        <v>281</v>
      </c>
      <c r="B287" s="2002"/>
      <c r="C287" s="2003" t="s">
        <v>521</v>
      </c>
      <c r="D287" s="2004"/>
      <c r="E287" s="2005"/>
      <c r="F287" s="2006"/>
      <c r="G287" s="2002"/>
      <c r="H287" s="2006"/>
      <c r="I287" s="2007"/>
      <c r="J287" s="2002"/>
      <c r="K287" s="2008"/>
      <c r="L287" s="2004"/>
      <c r="M287" s="2009"/>
      <c r="N287" s="2006"/>
      <c r="O287" s="2007"/>
      <c r="P287" s="2002"/>
      <c r="Q287" s="2010"/>
      <c r="R287" s="2011"/>
      <c r="S287" s="1869">
        <f>SUM(S288:S290)</f>
        <v>33</v>
      </c>
      <c r="T287" s="1870">
        <f t="shared" ref="T287:V287" si="98">SUM(T288:T290)</f>
        <v>23</v>
      </c>
      <c r="U287" s="1871">
        <f t="shared" si="98"/>
        <v>0</v>
      </c>
      <c r="V287" s="1872">
        <f t="shared" si="98"/>
        <v>10</v>
      </c>
      <c r="W287" s="1869">
        <f>X287+Y287</f>
        <v>658</v>
      </c>
      <c r="X287" s="1873">
        <f t="shared" ref="X287:AS287" si="99">SUM(X288:X290)</f>
        <v>332</v>
      </c>
      <c r="Y287" s="1872">
        <f t="shared" si="99"/>
        <v>326</v>
      </c>
      <c r="Z287" s="1870">
        <f t="shared" si="99"/>
        <v>120</v>
      </c>
      <c r="AA287" s="1871">
        <f t="shared" si="99"/>
        <v>103</v>
      </c>
      <c r="AB287" s="1871">
        <f t="shared" si="99"/>
        <v>107</v>
      </c>
      <c r="AC287" s="1871">
        <f t="shared" si="99"/>
        <v>111</v>
      </c>
      <c r="AD287" s="1871">
        <f t="shared" si="99"/>
        <v>115</v>
      </c>
      <c r="AE287" s="1872">
        <f t="shared" si="99"/>
        <v>102</v>
      </c>
      <c r="AF287" s="1938">
        <f t="shared" si="99"/>
        <v>39</v>
      </c>
      <c r="AG287" s="1870">
        <f t="shared" si="99"/>
        <v>19</v>
      </c>
      <c r="AH287" s="1875">
        <f t="shared" si="99"/>
        <v>32</v>
      </c>
      <c r="AI287" s="1870">
        <f t="shared" si="99"/>
        <v>3</v>
      </c>
      <c r="AJ287" s="1871">
        <f t="shared" si="99"/>
        <v>0</v>
      </c>
      <c r="AK287" s="1871">
        <f t="shared" si="99"/>
        <v>4</v>
      </c>
      <c r="AL287" s="1871">
        <f t="shared" si="99"/>
        <v>0</v>
      </c>
      <c r="AM287" s="1871">
        <f t="shared" si="99"/>
        <v>0</v>
      </c>
      <c r="AN287" s="1871">
        <f t="shared" si="99"/>
        <v>33</v>
      </c>
      <c r="AO287" s="1871">
        <f t="shared" si="99"/>
        <v>0</v>
      </c>
      <c r="AP287" s="1871">
        <f t="shared" si="99"/>
        <v>3</v>
      </c>
      <c r="AQ287" s="1871">
        <f t="shared" si="99"/>
        <v>0</v>
      </c>
      <c r="AR287" s="1871">
        <f t="shared" si="99"/>
        <v>1</v>
      </c>
      <c r="AS287" s="1872">
        <f t="shared" si="99"/>
        <v>7</v>
      </c>
      <c r="AT287" s="1939" t="s">
        <v>281</v>
      </c>
      <c r="AU287" s="1877"/>
      <c r="AV287" s="1878"/>
      <c r="AW287" s="1878"/>
      <c r="AX287" s="1878"/>
      <c r="AY287" s="1878"/>
    </row>
    <row r="288" spans="1:51" s="187" customFormat="1" ht="20.45" customHeight="1">
      <c r="A288" s="1906">
        <v>1190</v>
      </c>
      <c r="B288" s="1907"/>
      <c r="C288" s="1941" t="s">
        <v>12</v>
      </c>
      <c r="D288" s="1909"/>
      <c r="E288" s="1910"/>
      <c r="F288" s="1911"/>
      <c r="G288" s="1907"/>
      <c r="H288" s="1911" t="s">
        <v>2205</v>
      </c>
      <c r="I288" s="1912"/>
      <c r="J288" s="1907"/>
      <c r="K288" s="1913" t="s">
        <v>283</v>
      </c>
      <c r="L288" s="1909"/>
      <c r="M288" s="1914"/>
      <c r="N288" s="1911" t="s">
        <v>294</v>
      </c>
      <c r="O288" s="1912"/>
      <c r="P288" s="1907"/>
      <c r="Q288" s="1915" t="s">
        <v>5643</v>
      </c>
      <c r="R288" s="1899"/>
      <c r="S288" s="1916">
        <f t="shared" ref="S288:S289" si="100">SUM(T288:V288)</f>
        <v>10</v>
      </c>
      <c r="T288" s="1917">
        <v>6</v>
      </c>
      <c r="U288" s="1918">
        <v>0</v>
      </c>
      <c r="V288" s="1919">
        <v>4</v>
      </c>
      <c r="W288" s="1916">
        <f t="shared" ref="W288:W289" si="101">SUM(X288:Y288)</f>
        <v>176</v>
      </c>
      <c r="X288" s="1920">
        <v>94</v>
      </c>
      <c r="Y288" s="1919">
        <v>82</v>
      </c>
      <c r="Z288" s="1917">
        <v>33</v>
      </c>
      <c r="AA288" s="1918">
        <v>25</v>
      </c>
      <c r="AB288" s="1918">
        <v>31</v>
      </c>
      <c r="AC288" s="1918">
        <v>32</v>
      </c>
      <c r="AD288" s="1918">
        <v>25</v>
      </c>
      <c r="AE288" s="1919">
        <v>30</v>
      </c>
      <c r="AF288" s="1921">
        <v>13</v>
      </c>
      <c r="AG288" s="1917">
        <v>6</v>
      </c>
      <c r="AH288" s="1922">
        <v>9</v>
      </c>
      <c r="AI288" s="1917">
        <v>1</v>
      </c>
      <c r="AJ288" s="1918">
        <v>0</v>
      </c>
      <c r="AK288" s="1918">
        <v>1</v>
      </c>
      <c r="AL288" s="1918">
        <v>0</v>
      </c>
      <c r="AM288" s="1918">
        <v>0</v>
      </c>
      <c r="AN288" s="1918">
        <v>9</v>
      </c>
      <c r="AO288" s="1918">
        <v>0</v>
      </c>
      <c r="AP288" s="1918">
        <v>1</v>
      </c>
      <c r="AQ288" s="1918">
        <v>0</v>
      </c>
      <c r="AR288" s="1918">
        <v>0</v>
      </c>
      <c r="AS288" s="1919">
        <v>3</v>
      </c>
      <c r="AT288" s="1923">
        <f>A288</f>
        <v>1190</v>
      </c>
      <c r="AU288" s="1898"/>
      <c r="AV288" s="1878">
        <v>3</v>
      </c>
      <c r="AW288" s="1878"/>
      <c r="AX288" s="1878"/>
      <c r="AY288" s="1878"/>
    </row>
    <row r="289" spans="1:51" s="187" customFormat="1" ht="20.45" customHeight="1">
      <c r="A289" s="1906" t="s">
        <v>276</v>
      </c>
      <c r="B289" s="1907"/>
      <c r="C289" s="1941" t="s">
        <v>300</v>
      </c>
      <c r="D289" s="1909"/>
      <c r="E289" s="1910"/>
      <c r="F289" s="1911"/>
      <c r="G289" s="1907"/>
      <c r="H289" s="1911" t="s">
        <v>304</v>
      </c>
      <c r="I289" s="1912"/>
      <c r="J289" s="1907"/>
      <c r="K289" s="1913" t="s">
        <v>308</v>
      </c>
      <c r="L289" s="1909"/>
      <c r="M289" s="1914"/>
      <c r="N289" s="1911" t="s">
        <v>1261</v>
      </c>
      <c r="O289" s="1912"/>
      <c r="P289" s="1907"/>
      <c r="Q289" s="1915" t="s">
        <v>5644</v>
      </c>
      <c r="R289" s="1899"/>
      <c r="S289" s="1916">
        <f t="shared" si="100"/>
        <v>9</v>
      </c>
      <c r="T289" s="1917">
        <v>6</v>
      </c>
      <c r="U289" s="1918">
        <v>0</v>
      </c>
      <c r="V289" s="1919">
        <v>3</v>
      </c>
      <c r="W289" s="1916">
        <f t="shared" si="101"/>
        <v>206</v>
      </c>
      <c r="X289" s="1920">
        <v>106</v>
      </c>
      <c r="Y289" s="1919">
        <v>100</v>
      </c>
      <c r="Z289" s="1917">
        <v>33</v>
      </c>
      <c r="AA289" s="1918">
        <v>34</v>
      </c>
      <c r="AB289" s="1918">
        <v>34</v>
      </c>
      <c r="AC289" s="1918">
        <v>36</v>
      </c>
      <c r="AD289" s="1918">
        <v>39</v>
      </c>
      <c r="AE289" s="1919">
        <v>30</v>
      </c>
      <c r="AF289" s="1921">
        <v>17</v>
      </c>
      <c r="AG289" s="1917">
        <v>8</v>
      </c>
      <c r="AH289" s="1922">
        <v>7</v>
      </c>
      <c r="AI289" s="1917">
        <v>1</v>
      </c>
      <c r="AJ289" s="1918">
        <v>0</v>
      </c>
      <c r="AK289" s="1918">
        <v>1</v>
      </c>
      <c r="AL289" s="1918">
        <v>0</v>
      </c>
      <c r="AM289" s="1918">
        <v>0</v>
      </c>
      <c r="AN289" s="1918">
        <v>10</v>
      </c>
      <c r="AO289" s="1918">
        <v>0</v>
      </c>
      <c r="AP289" s="1918">
        <v>1</v>
      </c>
      <c r="AQ289" s="1918">
        <v>0</v>
      </c>
      <c r="AR289" s="1918">
        <v>1</v>
      </c>
      <c r="AS289" s="1919">
        <v>1</v>
      </c>
      <c r="AT289" s="1923" t="str">
        <f>A289</f>
        <v>1193</v>
      </c>
      <c r="AU289" s="1898"/>
      <c r="AV289" s="1878">
        <v>3</v>
      </c>
      <c r="AW289" s="1878"/>
      <c r="AX289" s="1878"/>
      <c r="AY289" s="1878"/>
    </row>
    <row r="290" spans="1:51" s="188" customFormat="1" ht="20.45" customHeight="1">
      <c r="A290" s="1942" t="s">
        <v>310</v>
      </c>
      <c r="B290" s="1943"/>
      <c r="C290" s="1843" t="s">
        <v>313</v>
      </c>
      <c r="D290" s="1944"/>
      <c r="E290" s="1945"/>
      <c r="F290" s="1946"/>
      <c r="G290" s="1943"/>
      <c r="H290" s="1946" t="s">
        <v>316</v>
      </c>
      <c r="I290" s="1947"/>
      <c r="J290" s="1943"/>
      <c r="K290" s="1948" t="s">
        <v>320</v>
      </c>
      <c r="L290" s="1944"/>
      <c r="M290" s="1949"/>
      <c r="N290" s="1946" t="s">
        <v>3219</v>
      </c>
      <c r="O290" s="1947"/>
      <c r="P290" s="1943"/>
      <c r="Q290" s="1950" t="s">
        <v>5645</v>
      </c>
      <c r="R290" s="1951"/>
      <c r="S290" s="1952">
        <f>SUM(T290:V290)</f>
        <v>14</v>
      </c>
      <c r="T290" s="1953">
        <v>11</v>
      </c>
      <c r="U290" s="1954">
        <v>0</v>
      </c>
      <c r="V290" s="1955">
        <v>3</v>
      </c>
      <c r="W290" s="1952">
        <f>SUM(X290:Y290)</f>
        <v>276</v>
      </c>
      <c r="X290" s="1956">
        <v>132</v>
      </c>
      <c r="Y290" s="1955">
        <v>144</v>
      </c>
      <c r="Z290" s="1953">
        <v>54</v>
      </c>
      <c r="AA290" s="1954">
        <v>44</v>
      </c>
      <c r="AB290" s="1954">
        <v>42</v>
      </c>
      <c r="AC290" s="1954">
        <v>43</v>
      </c>
      <c r="AD290" s="1954">
        <v>51</v>
      </c>
      <c r="AE290" s="1955">
        <v>42</v>
      </c>
      <c r="AF290" s="1957">
        <v>9</v>
      </c>
      <c r="AG290" s="1953">
        <v>5</v>
      </c>
      <c r="AH290" s="1958">
        <v>16</v>
      </c>
      <c r="AI290" s="1953">
        <v>1</v>
      </c>
      <c r="AJ290" s="1954">
        <v>0</v>
      </c>
      <c r="AK290" s="1954">
        <v>2</v>
      </c>
      <c r="AL290" s="1954">
        <v>0</v>
      </c>
      <c r="AM290" s="1954">
        <v>0</v>
      </c>
      <c r="AN290" s="1954">
        <v>14</v>
      </c>
      <c r="AO290" s="1954">
        <v>0</v>
      </c>
      <c r="AP290" s="1954">
        <v>1</v>
      </c>
      <c r="AQ290" s="1954">
        <v>0</v>
      </c>
      <c r="AR290" s="1954">
        <v>0</v>
      </c>
      <c r="AS290" s="1955">
        <v>3</v>
      </c>
      <c r="AT290" s="1959" t="str">
        <f>A290</f>
        <v>1314</v>
      </c>
      <c r="AU290" s="1898"/>
      <c r="AV290" s="1899">
        <v>3</v>
      </c>
      <c r="AW290" s="1899"/>
      <c r="AX290" s="1899"/>
      <c r="AY290" s="1899"/>
    </row>
    <row r="291" spans="1:51" s="187" customFormat="1" ht="20.25" customHeight="1">
      <c r="A291" s="2001" t="s">
        <v>324</v>
      </c>
      <c r="B291" s="2002"/>
      <c r="C291" s="2003" t="s">
        <v>1855</v>
      </c>
      <c r="D291" s="2004"/>
      <c r="E291" s="2005"/>
      <c r="F291" s="2006"/>
      <c r="G291" s="2002"/>
      <c r="H291" s="2006"/>
      <c r="I291" s="2007"/>
      <c r="J291" s="2002"/>
      <c r="K291" s="2008"/>
      <c r="L291" s="2004"/>
      <c r="M291" s="2009"/>
      <c r="N291" s="2006"/>
      <c r="O291" s="2007"/>
      <c r="P291" s="2002"/>
      <c r="Q291" s="2010"/>
      <c r="R291" s="2011"/>
      <c r="S291" s="1869">
        <f>S292</f>
        <v>13</v>
      </c>
      <c r="T291" s="1870">
        <f>T292</f>
        <v>10</v>
      </c>
      <c r="U291" s="1871">
        <f>U292</f>
        <v>0</v>
      </c>
      <c r="V291" s="1872">
        <f>V292</f>
        <v>3</v>
      </c>
      <c r="W291" s="1869">
        <f>X291+Y291</f>
        <v>253</v>
      </c>
      <c r="X291" s="1873">
        <f t="shared" ref="X291:AS291" si="102">X292</f>
        <v>121</v>
      </c>
      <c r="Y291" s="1872">
        <f t="shared" si="102"/>
        <v>132</v>
      </c>
      <c r="Z291" s="1870">
        <f t="shared" si="102"/>
        <v>42</v>
      </c>
      <c r="AA291" s="1871">
        <f t="shared" si="102"/>
        <v>45</v>
      </c>
      <c r="AB291" s="1871">
        <f t="shared" si="102"/>
        <v>55</v>
      </c>
      <c r="AC291" s="1871">
        <f t="shared" si="102"/>
        <v>38</v>
      </c>
      <c r="AD291" s="1871">
        <f t="shared" si="102"/>
        <v>36</v>
      </c>
      <c r="AE291" s="1872">
        <f t="shared" si="102"/>
        <v>37</v>
      </c>
      <c r="AF291" s="1938">
        <f t="shared" si="102"/>
        <v>6</v>
      </c>
      <c r="AG291" s="1870">
        <f t="shared" si="102"/>
        <v>6</v>
      </c>
      <c r="AH291" s="1875">
        <f t="shared" si="102"/>
        <v>12</v>
      </c>
      <c r="AI291" s="1870">
        <f t="shared" si="102"/>
        <v>1</v>
      </c>
      <c r="AJ291" s="1871">
        <f t="shared" si="102"/>
        <v>0</v>
      </c>
      <c r="AK291" s="1871">
        <f t="shared" si="102"/>
        <v>1</v>
      </c>
      <c r="AL291" s="1871">
        <f t="shared" si="102"/>
        <v>0</v>
      </c>
      <c r="AM291" s="1871">
        <f t="shared" si="102"/>
        <v>0</v>
      </c>
      <c r="AN291" s="1871">
        <f t="shared" si="102"/>
        <v>12</v>
      </c>
      <c r="AO291" s="1871">
        <f t="shared" si="102"/>
        <v>0</v>
      </c>
      <c r="AP291" s="1871">
        <f t="shared" si="102"/>
        <v>1</v>
      </c>
      <c r="AQ291" s="1871">
        <f t="shared" si="102"/>
        <v>0</v>
      </c>
      <c r="AR291" s="1871">
        <f t="shared" si="102"/>
        <v>0</v>
      </c>
      <c r="AS291" s="1872">
        <f t="shared" si="102"/>
        <v>3</v>
      </c>
      <c r="AT291" s="1939" t="s">
        <v>324</v>
      </c>
      <c r="AU291" s="1877"/>
      <c r="AV291" s="1878"/>
      <c r="AW291" s="1878"/>
      <c r="AX291" s="1878"/>
      <c r="AY291" s="1878"/>
    </row>
    <row r="292" spans="1:51" s="188" customFormat="1" ht="20.45" customHeight="1">
      <c r="A292" s="1942" t="s">
        <v>331</v>
      </c>
      <c r="B292" s="1943"/>
      <c r="C292" s="1843" t="s">
        <v>335</v>
      </c>
      <c r="D292" s="1944"/>
      <c r="E292" s="1945"/>
      <c r="F292" s="1946"/>
      <c r="G292" s="1943"/>
      <c r="H292" s="1946" t="s">
        <v>2878</v>
      </c>
      <c r="I292" s="1947"/>
      <c r="J292" s="1943"/>
      <c r="K292" s="1948" t="s">
        <v>337</v>
      </c>
      <c r="L292" s="1944"/>
      <c r="M292" s="1949"/>
      <c r="N292" s="1946" t="s">
        <v>318</v>
      </c>
      <c r="O292" s="1947"/>
      <c r="P292" s="1943"/>
      <c r="Q292" s="1950" t="s">
        <v>5646</v>
      </c>
      <c r="R292" s="1951"/>
      <c r="S292" s="1952">
        <f>SUM(T292:V292)</f>
        <v>13</v>
      </c>
      <c r="T292" s="1953">
        <v>10</v>
      </c>
      <c r="U292" s="1954">
        <v>0</v>
      </c>
      <c r="V292" s="1955">
        <v>3</v>
      </c>
      <c r="W292" s="1952">
        <f>SUM(X292:Y292)</f>
        <v>253</v>
      </c>
      <c r="X292" s="1956">
        <v>121</v>
      </c>
      <c r="Y292" s="1955">
        <v>132</v>
      </c>
      <c r="Z292" s="1953">
        <v>42</v>
      </c>
      <c r="AA292" s="1954">
        <v>45</v>
      </c>
      <c r="AB292" s="1954">
        <v>55</v>
      </c>
      <c r="AC292" s="1954">
        <v>38</v>
      </c>
      <c r="AD292" s="1954">
        <v>36</v>
      </c>
      <c r="AE292" s="1955">
        <v>37</v>
      </c>
      <c r="AF292" s="1957">
        <v>6</v>
      </c>
      <c r="AG292" s="1953">
        <v>6</v>
      </c>
      <c r="AH292" s="1958">
        <v>12</v>
      </c>
      <c r="AI292" s="1953">
        <v>1</v>
      </c>
      <c r="AJ292" s="1954">
        <v>0</v>
      </c>
      <c r="AK292" s="1954">
        <v>1</v>
      </c>
      <c r="AL292" s="1954">
        <v>0</v>
      </c>
      <c r="AM292" s="1954">
        <v>0</v>
      </c>
      <c r="AN292" s="1954">
        <v>12</v>
      </c>
      <c r="AO292" s="1954">
        <v>0</v>
      </c>
      <c r="AP292" s="1954">
        <v>1</v>
      </c>
      <c r="AQ292" s="1954">
        <v>0</v>
      </c>
      <c r="AR292" s="1954">
        <v>0</v>
      </c>
      <c r="AS292" s="1955">
        <v>3</v>
      </c>
      <c r="AT292" s="1923" t="str">
        <f>A292</f>
        <v>1200</v>
      </c>
      <c r="AU292" s="1898"/>
      <c r="AV292" s="1899">
        <v>5</v>
      </c>
      <c r="AW292" s="1899"/>
      <c r="AX292" s="1899"/>
      <c r="AY292" s="1899"/>
    </row>
    <row r="293" spans="1:51" s="187" customFormat="1" ht="20.45" customHeight="1">
      <c r="A293" s="1858" t="s">
        <v>186</v>
      </c>
      <c r="B293" s="1859"/>
      <c r="C293" s="1860" t="s">
        <v>4369</v>
      </c>
      <c r="D293" s="1861"/>
      <c r="E293" s="1862"/>
      <c r="F293" s="1863"/>
      <c r="G293" s="1859"/>
      <c r="H293" s="1863"/>
      <c r="I293" s="1864"/>
      <c r="J293" s="1859"/>
      <c r="K293" s="1865"/>
      <c r="L293" s="1861"/>
      <c r="M293" s="1866"/>
      <c r="N293" s="1863"/>
      <c r="O293" s="1864"/>
      <c r="P293" s="1859"/>
      <c r="Q293" s="1867"/>
      <c r="R293" s="1868"/>
      <c r="S293" s="1900">
        <f>S294</f>
        <v>15</v>
      </c>
      <c r="T293" s="1901">
        <f>T294</f>
        <v>12</v>
      </c>
      <c r="U293" s="1902">
        <f>U294</f>
        <v>0</v>
      </c>
      <c r="V293" s="1903">
        <f>V294</f>
        <v>3</v>
      </c>
      <c r="W293" s="1900">
        <f>X293+Y293</f>
        <v>340</v>
      </c>
      <c r="X293" s="1904">
        <f t="shared" ref="X293:AS293" si="103">X294</f>
        <v>166</v>
      </c>
      <c r="Y293" s="1903">
        <f t="shared" si="103"/>
        <v>174</v>
      </c>
      <c r="Z293" s="1901">
        <f t="shared" si="103"/>
        <v>53</v>
      </c>
      <c r="AA293" s="1902">
        <f t="shared" si="103"/>
        <v>59</v>
      </c>
      <c r="AB293" s="1902">
        <f t="shared" si="103"/>
        <v>47</v>
      </c>
      <c r="AC293" s="1902">
        <f t="shared" si="103"/>
        <v>65</v>
      </c>
      <c r="AD293" s="1902">
        <f t="shared" si="103"/>
        <v>68</v>
      </c>
      <c r="AE293" s="1903">
        <f t="shared" si="103"/>
        <v>48</v>
      </c>
      <c r="AF293" s="1874">
        <f t="shared" si="103"/>
        <v>14</v>
      </c>
      <c r="AG293" s="1901">
        <f t="shared" si="103"/>
        <v>6</v>
      </c>
      <c r="AH293" s="1905">
        <f t="shared" si="103"/>
        <v>14</v>
      </c>
      <c r="AI293" s="1901">
        <f t="shared" si="103"/>
        <v>1</v>
      </c>
      <c r="AJ293" s="1902">
        <f t="shared" si="103"/>
        <v>0</v>
      </c>
      <c r="AK293" s="1902">
        <f t="shared" si="103"/>
        <v>1</v>
      </c>
      <c r="AL293" s="1902">
        <f t="shared" si="103"/>
        <v>0</v>
      </c>
      <c r="AM293" s="1902">
        <f t="shared" si="103"/>
        <v>0</v>
      </c>
      <c r="AN293" s="1902">
        <f t="shared" si="103"/>
        <v>16</v>
      </c>
      <c r="AO293" s="1902">
        <f t="shared" si="103"/>
        <v>0</v>
      </c>
      <c r="AP293" s="1902">
        <f t="shared" si="103"/>
        <v>1</v>
      </c>
      <c r="AQ293" s="1902">
        <f t="shared" si="103"/>
        <v>0</v>
      </c>
      <c r="AR293" s="1902">
        <f t="shared" si="103"/>
        <v>0</v>
      </c>
      <c r="AS293" s="1903">
        <f t="shared" si="103"/>
        <v>1</v>
      </c>
      <c r="AT293" s="1939" t="s">
        <v>186</v>
      </c>
      <c r="AU293" s="1877"/>
      <c r="AV293" s="1878"/>
      <c r="AW293" s="1878"/>
      <c r="AX293" s="1878"/>
      <c r="AY293" s="1878"/>
    </row>
    <row r="294" spans="1:51" s="188" customFormat="1" ht="20.45" customHeight="1">
      <c r="A294" s="1906">
        <v>1327</v>
      </c>
      <c r="B294" s="1907"/>
      <c r="C294" s="1941" t="s">
        <v>341</v>
      </c>
      <c r="D294" s="1909"/>
      <c r="E294" s="1910"/>
      <c r="F294" s="1911"/>
      <c r="G294" s="1907"/>
      <c r="H294" s="1911" t="s">
        <v>347</v>
      </c>
      <c r="I294" s="1912"/>
      <c r="J294" s="1907"/>
      <c r="K294" s="1913" t="s">
        <v>1542</v>
      </c>
      <c r="L294" s="1909"/>
      <c r="M294" s="1914"/>
      <c r="N294" s="1911" t="s">
        <v>3221</v>
      </c>
      <c r="O294" s="1912"/>
      <c r="P294" s="1907"/>
      <c r="Q294" s="1915" t="s">
        <v>5340</v>
      </c>
      <c r="R294" s="1899"/>
      <c r="S294" s="1916">
        <f>SUM(T294:V294)</f>
        <v>15</v>
      </c>
      <c r="T294" s="1917">
        <v>12</v>
      </c>
      <c r="U294" s="1918">
        <v>0</v>
      </c>
      <c r="V294" s="1919">
        <v>3</v>
      </c>
      <c r="W294" s="1916">
        <f>SUM(X294:Y294)</f>
        <v>340</v>
      </c>
      <c r="X294" s="1920">
        <v>166</v>
      </c>
      <c r="Y294" s="1919">
        <v>174</v>
      </c>
      <c r="Z294" s="1917">
        <v>53</v>
      </c>
      <c r="AA294" s="1918">
        <v>59</v>
      </c>
      <c r="AB294" s="1918">
        <v>47</v>
      </c>
      <c r="AC294" s="1918">
        <v>65</v>
      </c>
      <c r="AD294" s="1918">
        <v>68</v>
      </c>
      <c r="AE294" s="1919">
        <v>48</v>
      </c>
      <c r="AF294" s="1921">
        <v>14</v>
      </c>
      <c r="AG294" s="1917">
        <v>6</v>
      </c>
      <c r="AH294" s="1922">
        <v>14</v>
      </c>
      <c r="AI294" s="1917">
        <v>1</v>
      </c>
      <c r="AJ294" s="1918">
        <v>0</v>
      </c>
      <c r="AK294" s="1918">
        <v>1</v>
      </c>
      <c r="AL294" s="1918">
        <v>0</v>
      </c>
      <c r="AM294" s="1918">
        <v>0</v>
      </c>
      <c r="AN294" s="1918">
        <v>16</v>
      </c>
      <c r="AO294" s="1918">
        <v>0</v>
      </c>
      <c r="AP294" s="1918">
        <v>1</v>
      </c>
      <c r="AQ294" s="1918">
        <v>0</v>
      </c>
      <c r="AR294" s="1918">
        <v>0</v>
      </c>
      <c r="AS294" s="1919">
        <v>1</v>
      </c>
      <c r="AT294" s="1923">
        <f>A294</f>
        <v>1327</v>
      </c>
      <c r="AU294" s="1898"/>
      <c r="AV294" s="1899">
        <v>2</v>
      </c>
      <c r="AW294" s="1899"/>
      <c r="AX294" s="1899"/>
      <c r="AY294" s="1899"/>
    </row>
    <row r="295" spans="1:51" s="187" customFormat="1" ht="20.25" customHeight="1">
      <c r="A295" s="1924"/>
      <c r="B295" s="1925"/>
      <c r="C295" s="1926" t="s">
        <v>4583</v>
      </c>
      <c r="D295" s="1927"/>
      <c r="E295" s="1928"/>
      <c r="F295" s="1929"/>
      <c r="G295" s="1925"/>
      <c r="H295" s="1929"/>
      <c r="I295" s="1930"/>
      <c r="J295" s="1925"/>
      <c r="K295" s="1931"/>
      <c r="L295" s="1927"/>
      <c r="M295" s="1932"/>
      <c r="N295" s="1929"/>
      <c r="O295" s="1930"/>
      <c r="P295" s="1925"/>
      <c r="Q295" s="1933"/>
      <c r="R295" s="1934"/>
      <c r="S295" s="1935">
        <f>S296+S301+S303</f>
        <v>81</v>
      </c>
      <c r="T295" s="2018">
        <f>T296+T301+T303</f>
        <v>52</v>
      </c>
      <c r="U295" s="2019">
        <f>U296+U301+U303</f>
        <v>7</v>
      </c>
      <c r="V295" s="1937">
        <f>V296+V301+V303</f>
        <v>22</v>
      </c>
      <c r="W295" s="1935">
        <f>X295+Y295</f>
        <v>1224</v>
      </c>
      <c r="X295" s="1936">
        <f t="shared" ref="X295:AS295" si="104">X296+X301+X303</f>
        <v>633</v>
      </c>
      <c r="Y295" s="1937">
        <f t="shared" si="104"/>
        <v>591</v>
      </c>
      <c r="Z295" s="2018">
        <f t="shared" si="104"/>
        <v>183</v>
      </c>
      <c r="AA295" s="2019">
        <f t="shared" si="104"/>
        <v>195</v>
      </c>
      <c r="AB295" s="2019">
        <f t="shared" si="104"/>
        <v>230</v>
      </c>
      <c r="AC295" s="2019">
        <f t="shared" si="104"/>
        <v>203</v>
      </c>
      <c r="AD295" s="2019">
        <f t="shared" si="104"/>
        <v>212</v>
      </c>
      <c r="AE295" s="1937">
        <f t="shared" si="104"/>
        <v>201</v>
      </c>
      <c r="AF295" s="2020">
        <f t="shared" si="104"/>
        <v>74</v>
      </c>
      <c r="AG295" s="2018">
        <f t="shared" si="104"/>
        <v>50</v>
      </c>
      <c r="AH295" s="2021">
        <f t="shared" si="104"/>
        <v>75</v>
      </c>
      <c r="AI295" s="2018">
        <f t="shared" si="104"/>
        <v>9</v>
      </c>
      <c r="AJ295" s="2019">
        <f t="shared" si="104"/>
        <v>0</v>
      </c>
      <c r="AK295" s="2019">
        <f t="shared" si="104"/>
        <v>9</v>
      </c>
      <c r="AL295" s="2019">
        <f t="shared" si="104"/>
        <v>0</v>
      </c>
      <c r="AM295" s="2019">
        <f t="shared" si="104"/>
        <v>0</v>
      </c>
      <c r="AN295" s="2019">
        <f t="shared" si="104"/>
        <v>86</v>
      </c>
      <c r="AO295" s="2019">
        <f t="shared" si="104"/>
        <v>0</v>
      </c>
      <c r="AP295" s="2019">
        <f t="shared" si="104"/>
        <v>8</v>
      </c>
      <c r="AQ295" s="2019">
        <f t="shared" si="104"/>
        <v>2</v>
      </c>
      <c r="AR295" s="2019">
        <f t="shared" si="104"/>
        <v>2</v>
      </c>
      <c r="AS295" s="1937">
        <f t="shared" si="104"/>
        <v>9</v>
      </c>
      <c r="AT295" s="2017"/>
      <c r="AU295" s="1877"/>
      <c r="AV295" s="1878"/>
      <c r="AW295" s="1878"/>
      <c r="AX295" s="1878"/>
      <c r="AY295" s="1878"/>
    </row>
    <row r="296" spans="1:51" s="187" customFormat="1" ht="20.45" customHeight="1">
      <c r="A296" s="2001" t="s">
        <v>309</v>
      </c>
      <c r="B296" s="2002"/>
      <c r="C296" s="2003" t="s">
        <v>3087</v>
      </c>
      <c r="D296" s="2004"/>
      <c r="E296" s="2005"/>
      <c r="F296" s="2006"/>
      <c r="G296" s="2002"/>
      <c r="H296" s="2006"/>
      <c r="I296" s="2007"/>
      <c r="J296" s="2002"/>
      <c r="K296" s="2008"/>
      <c r="L296" s="2004"/>
      <c r="M296" s="2009"/>
      <c r="N296" s="2006"/>
      <c r="O296" s="2007"/>
      <c r="P296" s="2002"/>
      <c r="Q296" s="2010"/>
      <c r="R296" s="2011"/>
      <c r="S296" s="1869">
        <f>SUM(S297:S300)</f>
        <v>30</v>
      </c>
      <c r="T296" s="1870">
        <f t="shared" ref="T296:V296" si="105">SUM(T297:T300)</f>
        <v>20</v>
      </c>
      <c r="U296" s="1871">
        <f t="shared" si="105"/>
        <v>2</v>
      </c>
      <c r="V296" s="1872">
        <f t="shared" si="105"/>
        <v>8</v>
      </c>
      <c r="W296" s="1869">
        <f>X296+Y296</f>
        <v>455</v>
      </c>
      <c r="X296" s="1873">
        <f t="shared" ref="X296:AS296" si="106">SUM(X297:X300)</f>
        <v>230</v>
      </c>
      <c r="Y296" s="1872">
        <f t="shared" si="106"/>
        <v>225</v>
      </c>
      <c r="Z296" s="1870">
        <f t="shared" si="106"/>
        <v>62</v>
      </c>
      <c r="AA296" s="1871">
        <f t="shared" si="106"/>
        <v>76</v>
      </c>
      <c r="AB296" s="1871">
        <f t="shared" si="106"/>
        <v>90</v>
      </c>
      <c r="AC296" s="1871">
        <f t="shared" si="106"/>
        <v>75</v>
      </c>
      <c r="AD296" s="1871">
        <f t="shared" si="106"/>
        <v>79</v>
      </c>
      <c r="AE296" s="1872">
        <f t="shared" si="106"/>
        <v>73</v>
      </c>
      <c r="AF296" s="1938">
        <f t="shared" si="106"/>
        <v>22</v>
      </c>
      <c r="AG296" s="1870">
        <f t="shared" si="106"/>
        <v>20</v>
      </c>
      <c r="AH296" s="1875">
        <f t="shared" si="106"/>
        <v>28</v>
      </c>
      <c r="AI296" s="1870">
        <f t="shared" si="106"/>
        <v>4</v>
      </c>
      <c r="AJ296" s="1871">
        <f t="shared" si="106"/>
        <v>0</v>
      </c>
      <c r="AK296" s="1871">
        <f t="shared" si="106"/>
        <v>4</v>
      </c>
      <c r="AL296" s="1871">
        <f t="shared" si="106"/>
        <v>0</v>
      </c>
      <c r="AM296" s="1871">
        <f t="shared" si="106"/>
        <v>0</v>
      </c>
      <c r="AN296" s="1871">
        <f t="shared" si="106"/>
        <v>32</v>
      </c>
      <c r="AO296" s="1871">
        <f t="shared" si="106"/>
        <v>0</v>
      </c>
      <c r="AP296" s="1871">
        <f t="shared" si="106"/>
        <v>3</v>
      </c>
      <c r="AQ296" s="1871">
        <f t="shared" si="106"/>
        <v>1</v>
      </c>
      <c r="AR296" s="1871">
        <f t="shared" si="106"/>
        <v>0</v>
      </c>
      <c r="AS296" s="1872">
        <f t="shared" si="106"/>
        <v>4</v>
      </c>
      <c r="AT296" s="1939" t="s">
        <v>309</v>
      </c>
      <c r="AU296" s="1877"/>
      <c r="AV296" s="1878"/>
      <c r="AW296" s="1878"/>
      <c r="AX296" s="1878"/>
      <c r="AY296" s="1878"/>
    </row>
    <row r="297" spans="1:51" s="188" customFormat="1" ht="20.45" customHeight="1">
      <c r="A297" s="1906" t="s">
        <v>351</v>
      </c>
      <c r="B297" s="1907"/>
      <c r="C297" s="1941" t="s">
        <v>356</v>
      </c>
      <c r="D297" s="1909"/>
      <c r="E297" s="1910"/>
      <c r="F297" s="1911"/>
      <c r="G297" s="1907"/>
      <c r="H297" s="1911" t="s">
        <v>345</v>
      </c>
      <c r="I297" s="1912"/>
      <c r="J297" s="1907"/>
      <c r="K297" s="1913" t="s">
        <v>359</v>
      </c>
      <c r="L297" s="1909"/>
      <c r="M297" s="1914"/>
      <c r="N297" s="1911" t="s">
        <v>361</v>
      </c>
      <c r="O297" s="1912"/>
      <c r="P297" s="1907"/>
      <c r="Q297" s="1915" t="s">
        <v>5341</v>
      </c>
      <c r="R297" s="1899"/>
      <c r="S297" s="1916">
        <f>SUM(T297:V297)</f>
        <v>8</v>
      </c>
      <c r="T297" s="1917">
        <v>6</v>
      </c>
      <c r="U297" s="1918">
        <v>0</v>
      </c>
      <c r="V297" s="1919">
        <v>2</v>
      </c>
      <c r="W297" s="1916">
        <f>SUM(X297:Y297)</f>
        <v>91</v>
      </c>
      <c r="X297" s="1920">
        <v>46</v>
      </c>
      <c r="Y297" s="1919">
        <v>45</v>
      </c>
      <c r="Z297" s="1917">
        <v>14</v>
      </c>
      <c r="AA297" s="1918">
        <v>13</v>
      </c>
      <c r="AB297" s="1918">
        <v>15</v>
      </c>
      <c r="AC297" s="1918">
        <v>15</v>
      </c>
      <c r="AD297" s="1918">
        <v>24</v>
      </c>
      <c r="AE297" s="1919">
        <v>10</v>
      </c>
      <c r="AF297" s="1921">
        <v>9</v>
      </c>
      <c r="AG297" s="1917">
        <v>6</v>
      </c>
      <c r="AH297" s="1922">
        <v>7</v>
      </c>
      <c r="AI297" s="1917">
        <v>1</v>
      </c>
      <c r="AJ297" s="1918">
        <v>0</v>
      </c>
      <c r="AK297" s="1918">
        <v>1</v>
      </c>
      <c r="AL297" s="1918">
        <v>0</v>
      </c>
      <c r="AM297" s="1918">
        <v>0</v>
      </c>
      <c r="AN297" s="1918">
        <v>8</v>
      </c>
      <c r="AO297" s="1918">
        <v>0</v>
      </c>
      <c r="AP297" s="1918">
        <v>1</v>
      </c>
      <c r="AQ297" s="1918">
        <v>0</v>
      </c>
      <c r="AR297" s="1918">
        <v>0</v>
      </c>
      <c r="AS297" s="1919">
        <v>2</v>
      </c>
      <c r="AT297" s="1923" t="str">
        <f>A297</f>
        <v>1382</v>
      </c>
      <c r="AU297" s="1898"/>
      <c r="AV297" s="1899">
        <v>5</v>
      </c>
      <c r="AW297" s="1899"/>
      <c r="AX297" s="1899"/>
      <c r="AY297" s="1899"/>
    </row>
    <row r="298" spans="1:51" s="188" customFormat="1" ht="20.45" customHeight="1">
      <c r="A298" s="1906" t="s">
        <v>188</v>
      </c>
      <c r="B298" s="1907"/>
      <c r="C298" s="1941" t="s">
        <v>364</v>
      </c>
      <c r="D298" s="1909"/>
      <c r="E298" s="1910"/>
      <c r="F298" s="1911"/>
      <c r="G298" s="1907"/>
      <c r="H298" s="1911" t="s">
        <v>368</v>
      </c>
      <c r="I298" s="1912"/>
      <c r="J298" s="1907"/>
      <c r="K298" s="1913" t="s">
        <v>376</v>
      </c>
      <c r="L298" s="1909"/>
      <c r="M298" s="1914"/>
      <c r="N298" s="1911" t="s">
        <v>28</v>
      </c>
      <c r="O298" s="1912"/>
      <c r="P298" s="1907"/>
      <c r="Q298" s="1915" t="s">
        <v>5342</v>
      </c>
      <c r="R298" s="1899"/>
      <c r="S298" s="1916">
        <f>SUM(T298:V298)</f>
        <v>9</v>
      </c>
      <c r="T298" s="1917">
        <v>6</v>
      </c>
      <c r="U298" s="1918">
        <v>0</v>
      </c>
      <c r="V298" s="1919">
        <v>3</v>
      </c>
      <c r="W298" s="1916">
        <f>SUM(X298:Y298)</f>
        <v>158</v>
      </c>
      <c r="X298" s="1920">
        <v>80</v>
      </c>
      <c r="Y298" s="1919">
        <v>78</v>
      </c>
      <c r="Z298" s="1917">
        <v>24</v>
      </c>
      <c r="AA298" s="1918">
        <v>30</v>
      </c>
      <c r="AB298" s="1918">
        <v>30</v>
      </c>
      <c r="AC298" s="1918">
        <v>26</v>
      </c>
      <c r="AD298" s="1918">
        <v>20</v>
      </c>
      <c r="AE298" s="1919">
        <v>28</v>
      </c>
      <c r="AF298" s="1921">
        <v>4</v>
      </c>
      <c r="AG298" s="1917">
        <v>5</v>
      </c>
      <c r="AH298" s="1922">
        <v>9</v>
      </c>
      <c r="AI298" s="1917">
        <v>1</v>
      </c>
      <c r="AJ298" s="1918">
        <v>0</v>
      </c>
      <c r="AK298" s="1918">
        <v>1</v>
      </c>
      <c r="AL298" s="1918">
        <v>0</v>
      </c>
      <c r="AM298" s="1918">
        <v>0</v>
      </c>
      <c r="AN298" s="1918">
        <v>10</v>
      </c>
      <c r="AO298" s="1918">
        <v>0</v>
      </c>
      <c r="AP298" s="1918">
        <v>1</v>
      </c>
      <c r="AQ298" s="1918">
        <v>0</v>
      </c>
      <c r="AR298" s="1918">
        <v>0</v>
      </c>
      <c r="AS298" s="1919">
        <v>1</v>
      </c>
      <c r="AT298" s="1923" t="str">
        <f>A298</f>
        <v>1402</v>
      </c>
      <c r="AU298" s="1898"/>
      <c r="AV298" s="1899">
        <v>6</v>
      </c>
      <c r="AW298" s="1899"/>
      <c r="AX298" s="1899"/>
      <c r="AY298" s="1899"/>
    </row>
    <row r="299" spans="1:51" s="188" customFormat="1" ht="20.45" customHeight="1">
      <c r="A299" s="1906" t="s">
        <v>384</v>
      </c>
      <c r="B299" s="1907"/>
      <c r="C299" s="1941" t="s">
        <v>393</v>
      </c>
      <c r="D299" s="1909"/>
      <c r="E299" s="1910"/>
      <c r="F299" s="1911"/>
      <c r="G299" s="1907"/>
      <c r="H299" s="1911" t="s">
        <v>397</v>
      </c>
      <c r="I299" s="1912"/>
      <c r="J299" s="1907"/>
      <c r="K299" s="1913" t="s">
        <v>402</v>
      </c>
      <c r="L299" s="1909"/>
      <c r="M299" s="1914"/>
      <c r="N299" s="1911" t="s">
        <v>252</v>
      </c>
      <c r="O299" s="1912"/>
      <c r="P299" s="1907"/>
      <c r="Q299" s="1915" t="s">
        <v>5647</v>
      </c>
      <c r="R299" s="1899"/>
      <c r="S299" s="1916">
        <f t="shared" ref="S299" si="107">SUM(T299:V299)</f>
        <v>8</v>
      </c>
      <c r="T299" s="1917">
        <v>6</v>
      </c>
      <c r="U299" s="1918">
        <v>0</v>
      </c>
      <c r="V299" s="1919">
        <v>2</v>
      </c>
      <c r="W299" s="1916">
        <f t="shared" ref="W299" si="108">SUM(X299:Y299)</f>
        <v>157</v>
      </c>
      <c r="X299" s="1920">
        <v>82</v>
      </c>
      <c r="Y299" s="1919">
        <v>75</v>
      </c>
      <c r="Z299" s="1917">
        <v>19</v>
      </c>
      <c r="AA299" s="1918">
        <v>22</v>
      </c>
      <c r="AB299" s="1918">
        <v>35</v>
      </c>
      <c r="AC299" s="1918">
        <v>27</v>
      </c>
      <c r="AD299" s="1918">
        <v>28</v>
      </c>
      <c r="AE299" s="1919">
        <v>26</v>
      </c>
      <c r="AF299" s="1921">
        <v>7</v>
      </c>
      <c r="AG299" s="1917">
        <v>6</v>
      </c>
      <c r="AH299" s="1922">
        <v>6</v>
      </c>
      <c r="AI299" s="1917">
        <v>1</v>
      </c>
      <c r="AJ299" s="1918">
        <v>0</v>
      </c>
      <c r="AK299" s="1918">
        <v>1</v>
      </c>
      <c r="AL299" s="1918">
        <v>0</v>
      </c>
      <c r="AM299" s="1918">
        <v>0</v>
      </c>
      <c r="AN299" s="1918">
        <v>9</v>
      </c>
      <c r="AO299" s="1918">
        <v>0</v>
      </c>
      <c r="AP299" s="1918">
        <v>0</v>
      </c>
      <c r="AQ299" s="1918">
        <v>1</v>
      </c>
      <c r="AR299" s="1918">
        <v>0</v>
      </c>
      <c r="AS299" s="1919">
        <v>0</v>
      </c>
      <c r="AT299" s="1923" t="str">
        <f>A299</f>
        <v>1403</v>
      </c>
      <c r="AU299" s="1898"/>
      <c r="AV299" s="1899">
        <v>7</v>
      </c>
      <c r="AW299" s="1899"/>
      <c r="AX299" s="1899"/>
      <c r="AY299" s="1899"/>
    </row>
    <row r="300" spans="1:51" s="188" customFormat="1" ht="20.45" customHeight="1">
      <c r="A300" s="1906" t="s">
        <v>407</v>
      </c>
      <c r="B300" s="1907"/>
      <c r="C300" s="1941" t="s">
        <v>165</v>
      </c>
      <c r="D300" s="1909"/>
      <c r="E300" s="1910"/>
      <c r="F300" s="1911"/>
      <c r="G300" s="1907"/>
      <c r="H300" s="1911" t="s">
        <v>107</v>
      </c>
      <c r="I300" s="1912"/>
      <c r="J300" s="1907"/>
      <c r="K300" s="1913" t="s">
        <v>369</v>
      </c>
      <c r="L300" s="1909"/>
      <c r="M300" s="1914"/>
      <c r="N300" s="1911" t="s">
        <v>117</v>
      </c>
      <c r="O300" s="1912"/>
      <c r="P300" s="1907"/>
      <c r="Q300" s="1915" t="s">
        <v>5648</v>
      </c>
      <c r="R300" s="1899"/>
      <c r="S300" s="1916">
        <f>SUM(T300:V300)</f>
        <v>5</v>
      </c>
      <c r="T300" s="1917">
        <v>2</v>
      </c>
      <c r="U300" s="1918">
        <v>2</v>
      </c>
      <c r="V300" s="1919">
        <v>1</v>
      </c>
      <c r="W300" s="1916">
        <f>SUM(X300:Y300)</f>
        <v>49</v>
      </c>
      <c r="X300" s="1920">
        <v>22</v>
      </c>
      <c r="Y300" s="1919">
        <v>27</v>
      </c>
      <c r="Z300" s="1917">
        <v>5</v>
      </c>
      <c r="AA300" s="1918">
        <v>11</v>
      </c>
      <c r="AB300" s="1918">
        <v>10</v>
      </c>
      <c r="AC300" s="1918">
        <v>7</v>
      </c>
      <c r="AD300" s="1918">
        <v>7</v>
      </c>
      <c r="AE300" s="1919">
        <v>9</v>
      </c>
      <c r="AF300" s="1921">
        <v>2</v>
      </c>
      <c r="AG300" s="1917">
        <v>3</v>
      </c>
      <c r="AH300" s="1922">
        <v>6</v>
      </c>
      <c r="AI300" s="1917">
        <v>1</v>
      </c>
      <c r="AJ300" s="1918">
        <v>0</v>
      </c>
      <c r="AK300" s="1918">
        <v>1</v>
      </c>
      <c r="AL300" s="1918">
        <v>0</v>
      </c>
      <c r="AM300" s="1918">
        <v>0</v>
      </c>
      <c r="AN300" s="1918">
        <v>5</v>
      </c>
      <c r="AO300" s="1918">
        <v>0</v>
      </c>
      <c r="AP300" s="1918">
        <v>1</v>
      </c>
      <c r="AQ300" s="1918">
        <v>0</v>
      </c>
      <c r="AR300" s="1918">
        <v>0</v>
      </c>
      <c r="AS300" s="1919">
        <v>1</v>
      </c>
      <c r="AT300" s="1923" t="str">
        <f>A300</f>
        <v>1404</v>
      </c>
      <c r="AU300" s="1898"/>
      <c r="AV300" s="1899">
        <v>4</v>
      </c>
      <c r="AW300" s="1899"/>
      <c r="AX300" s="1899"/>
      <c r="AY300" s="1899"/>
    </row>
    <row r="301" spans="1:51" s="187" customFormat="1" ht="20.45" customHeight="1">
      <c r="A301" s="2001" t="s">
        <v>415</v>
      </c>
      <c r="B301" s="2002"/>
      <c r="C301" s="2003" t="s">
        <v>4582</v>
      </c>
      <c r="D301" s="2004"/>
      <c r="E301" s="2005"/>
      <c r="F301" s="2006"/>
      <c r="G301" s="2002"/>
      <c r="H301" s="2006"/>
      <c r="I301" s="2007"/>
      <c r="J301" s="2002"/>
      <c r="K301" s="2008"/>
      <c r="L301" s="2004"/>
      <c r="M301" s="2009"/>
      <c r="N301" s="2006"/>
      <c r="O301" s="2007"/>
      <c r="P301" s="2002"/>
      <c r="Q301" s="2010"/>
      <c r="R301" s="2011"/>
      <c r="S301" s="1869">
        <f>SUM(S302:S302)</f>
        <v>25</v>
      </c>
      <c r="T301" s="1870">
        <f>SUM(T302:T302)</f>
        <v>18</v>
      </c>
      <c r="U301" s="1871">
        <f>SUM(U302:U302)</f>
        <v>0</v>
      </c>
      <c r="V301" s="1872">
        <f>SUM(V302:V302)</f>
        <v>7</v>
      </c>
      <c r="W301" s="1869">
        <f>X301+Y301</f>
        <v>494</v>
      </c>
      <c r="X301" s="1873">
        <f t="shared" ref="X301:AS301" si="109">SUM(X302:X302)</f>
        <v>266</v>
      </c>
      <c r="Y301" s="1872">
        <f t="shared" si="109"/>
        <v>228</v>
      </c>
      <c r="Z301" s="1870">
        <f t="shared" si="109"/>
        <v>79</v>
      </c>
      <c r="AA301" s="1871">
        <f t="shared" si="109"/>
        <v>76</v>
      </c>
      <c r="AB301" s="1871">
        <f t="shared" si="109"/>
        <v>84</v>
      </c>
      <c r="AC301" s="1871">
        <f t="shared" si="109"/>
        <v>83</v>
      </c>
      <c r="AD301" s="1871">
        <f t="shared" si="109"/>
        <v>86</v>
      </c>
      <c r="AE301" s="1872">
        <f t="shared" si="109"/>
        <v>86</v>
      </c>
      <c r="AF301" s="1938">
        <f t="shared" si="109"/>
        <v>38</v>
      </c>
      <c r="AG301" s="1870">
        <f t="shared" si="109"/>
        <v>11</v>
      </c>
      <c r="AH301" s="1875">
        <f t="shared" si="109"/>
        <v>22</v>
      </c>
      <c r="AI301" s="1870">
        <f t="shared" si="109"/>
        <v>1</v>
      </c>
      <c r="AJ301" s="1871">
        <f t="shared" si="109"/>
        <v>0</v>
      </c>
      <c r="AK301" s="1871">
        <f t="shared" si="109"/>
        <v>1</v>
      </c>
      <c r="AL301" s="1871">
        <f t="shared" si="109"/>
        <v>0</v>
      </c>
      <c r="AM301" s="1871">
        <f t="shared" si="109"/>
        <v>0</v>
      </c>
      <c r="AN301" s="1871">
        <f t="shared" si="109"/>
        <v>25</v>
      </c>
      <c r="AO301" s="1871">
        <f t="shared" si="109"/>
        <v>0</v>
      </c>
      <c r="AP301" s="1871">
        <f t="shared" si="109"/>
        <v>2</v>
      </c>
      <c r="AQ301" s="1871">
        <f t="shared" si="109"/>
        <v>0</v>
      </c>
      <c r="AR301" s="1871">
        <f t="shared" si="109"/>
        <v>1</v>
      </c>
      <c r="AS301" s="1872">
        <f t="shared" si="109"/>
        <v>3</v>
      </c>
      <c r="AT301" s="1939" t="s">
        <v>415</v>
      </c>
      <c r="AU301" s="1877"/>
      <c r="AV301" s="1878"/>
      <c r="AW301" s="1878"/>
      <c r="AX301" s="1878"/>
      <c r="AY301" s="1878"/>
    </row>
    <row r="302" spans="1:51" s="188" customFormat="1" ht="20.25" customHeight="1">
      <c r="A302" s="2022" t="s">
        <v>4581</v>
      </c>
      <c r="B302" s="1943"/>
      <c r="C302" s="1843" t="s">
        <v>420</v>
      </c>
      <c r="D302" s="1944"/>
      <c r="E302" s="1945"/>
      <c r="F302" s="1946"/>
      <c r="G302" s="1943"/>
      <c r="H302" s="1946" t="s">
        <v>883</v>
      </c>
      <c r="I302" s="1947"/>
      <c r="J302" s="1943"/>
      <c r="K302" s="1948" t="s">
        <v>4635</v>
      </c>
      <c r="L302" s="1944"/>
      <c r="M302" s="1949"/>
      <c r="N302" s="1946" t="s">
        <v>4636</v>
      </c>
      <c r="O302" s="1947"/>
      <c r="P302" s="1943"/>
      <c r="Q302" s="1950" t="s">
        <v>4833</v>
      </c>
      <c r="R302" s="1951"/>
      <c r="S302" s="1952">
        <f t="shared" ref="S302" si="110">SUM(T302:V302)</f>
        <v>25</v>
      </c>
      <c r="T302" s="1953">
        <v>18</v>
      </c>
      <c r="U302" s="1954">
        <v>0</v>
      </c>
      <c r="V302" s="1955">
        <v>7</v>
      </c>
      <c r="W302" s="1952">
        <f t="shared" ref="W302" si="111">SUM(X302:Y302)</f>
        <v>494</v>
      </c>
      <c r="X302" s="1956">
        <v>266</v>
      </c>
      <c r="Y302" s="1955">
        <v>228</v>
      </c>
      <c r="Z302" s="1953">
        <v>79</v>
      </c>
      <c r="AA302" s="1954">
        <v>76</v>
      </c>
      <c r="AB302" s="1954">
        <v>84</v>
      </c>
      <c r="AC302" s="1954">
        <v>83</v>
      </c>
      <c r="AD302" s="1954">
        <v>86</v>
      </c>
      <c r="AE302" s="1955">
        <v>86</v>
      </c>
      <c r="AF302" s="1957">
        <v>38</v>
      </c>
      <c r="AG302" s="1953">
        <v>11</v>
      </c>
      <c r="AH302" s="1958">
        <v>22</v>
      </c>
      <c r="AI302" s="1953">
        <v>1</v>
      </c>
      <c r="AJ302" s="1954">
        <v>0</v>
      </c>
      <c r="AK302" s="1954">
        <v>1</v>
      </c>
      <c r="AL302" s="1954">
        <v>0</v>
      </c>
      <c r="AM302" s="1954">
        <v>0</v>
      </c>
      <c r="AN302" s="1954">
        <v>25</v>
      </c>
      <c r="AO302" s="1954">
        <v>0</v>
      </c>
      <c r="AP302" s="1954">
        <v>2</v>
      </c>
      <c r="AQ302" s="1954">
        <v>0</v>
      </c>
      <c r="AR302" s="1954">
        <v>1</v>
      </c>
      <c r="AS302" s="1955">
        <v>3</v>
      </c>
      <c r="AT302" s="1959" t="str">
        <f t="shared" ref="AT302" si="112">A302</f>
        <v>1470</v>
      </c>
      <c r="AU302" s="1898"/>
      <c r="AV302" s="1899">
        <v>4</v>
      </c>
      <c r="AW302" s="1899"/>
      <c r="AX302" s="1899"/>
      <c r="AY302" s="1899"/>
    </row>
    <row r="303" spans="1:51" s="187" customFormat="1" ht="20.25" customHeight="1">
      <c r="A303" s="2023" t="s">
        <v>469</v>
      </c>
      <c r="B303" s="1859"/>
      <c r="C303" s="1860" t="s">
        <v>1180</v>
      </c>
      <c r="D303" s="1861"/>
      <c r="E303" s="1862"/>
      <c r="F303" s="1863"/>
      <c r="G303" s="1859"/>
      <c r="H303" s="1863"/>
      <c r="I303" s="1864"/>
      <c r="J303" s="1859"/>
      <c r="K303" s="1865"/>
      <c r="L303" s="1861"/>
      <c r="M303" s="1866"/>
      <c r="N303" s="1863"/>
      <c r="O303" s="1864"/>
      <c r="P303" s="1859"/>
      <c r="Q303" s="1867"/>
      <c r="R303" s="1868"/>
      <c r="S303" s="1900">
        <f>SUM(S304:S307)</f>
        <v>26</v>
      </c>
      <c r="T303" s="1901">
        <f>SUM(T304:T307)</f>
        <v>14</v>
      </c>
      <c r="U303" s="1902">
        <f>SUM(U304:U307)</f>
        <v>5</v>
      </c>
      <c r="V303" s="1903">
        <f>SUM(V304:V307)</f>
        <v>7</v>
      </c>
      <c r="W303" s="1900">
        <f>X303+Y303</f>
        <v>275</v>
      </c>
      <c r="X303" s="1904">
        <f t="shared" ref="X303:AS303" si="113">SUM(X304:X307)</f>
        <v>137</v>
      </c>
      <c r="Y303" s="1903">
        <f t="shared" si="113"/>
        <v>138</v>
      </c>
      <c r="Z303" s="1901">
        <f t="shared" si="113"/>
        <v>42</v>
      </c>
      <c r="AA303" s="1902">
        <f t="shared" si="113"/>
        <v>43</v>
      </c>
      <c r="AB303" s="1902">
        <f t="shared" si="113"/>
        <v>56</v>
      </c>
      <c r="AC303" s="1902">
        <f t="shared" si="113"/>
        <v>45</v>
      </c>
      <c r="AD303" s="1902">
        <f t="shared" si="113"/>
        <v>47</v>
      </c>
      <c r="AE303" s="1903">
        <f t="shared" si="113"/>
        <v>42</v>
      </c>
      <c r="AF303" s="1874">
        <f t="shared" si="113"/>
        <v>14</v>
      </c>
      <c r="AG303" s="1904">
        <f t="shared" si="113"/>
        <v>19</v>
      </c>
      <c r="AH303" s="1903">
        <f t="shared" si="113"/>
        <v>25</v>
      </c>
      <c r="AI303" s="1901">
        <f t="shared" si="113"/>
        <v>4</v>
      </c>
      <c r="AJ303" s="1902">
        <f t="shared" si="113"/>
        <v>0</v>
      </c>
      <c r="AK303" s="1902">
        <f t="shared" si="113"/>
        <v>4</v>
      </c>
      <c r="AL303" s="1902">
        <f t="shared" si="113"/>
        <v>0</v>
      </c>
      <c r="AM303" s="1902">
        <f t="shared" si="113"/>
        <v>0</v>
      </c>
      <c r="AN303" s="1902">
        <f t="shared" si="113"/>
        <v>29</v>
      </c>
      <c r="AO303" s="1902">
        <f t="shared" si="113"/>
        <v>0</v>
      </c>
      <c r="AP303" s="1902">
        <f t="shared" si="113"/>
        <v>3</v>
      </c>
      <c r="AQ303" s="1902">
        <f t="shared" si="113"/>
        <v>1</v>
      </c>
      <c r="AR303" s="1902">
        <f t="shared" si="113"/>
        <v>1</v>
      </c>
      <c r="AS303" s="1903">
        <f t="shared" si="113"/>
        <v>2</v>
      </c>
      <c r="AT303" s="1876" t="s">
        <v>469</v>
      </c>
      <c r="AU303" s="1877"/>
      <c r="AV303" s="1878"/>
      <c r="AW303" s="1878"/>
      <c r="AX303" s="1878"/>
      <c r="AY303" s="1878"/>
    </row>
    <row r="304" spans="1:51" s="188" customFormat="1" ht="20.25" customHeight="1">
      <c r="A304" s="2024" t="s">
        <v>473</v>
      </c>
      <c r="B304" s="1907"/>
      <c r="C304" s="1941" t="s">
        <v>476</v>
      </c>
      <c r="D304" s="1909"/>
      <c r="E304" s="1910"/>
      <c r="F304" s="1911"/>
      <c r="G304" s="1907"/>
      <c r="H304" s="1911" t="s">
        <v>158</v>
      </c>
      <c r="I304" s="1912"/>
      <c r="J304" s="1907"/>
      <c r="K304" s="1913" t="s">
        <v>249</v>
      </c>
      <c r="L304" s="1909"/>
      <c r="M304" s="1914"/>
      <c r="N304" s="1911" t="s">
        <v>3752</v>
      </c>
      <c r="O304" s="1912"/>
      <c r="P304" s="1907"/>
      <c r="Q304" s="1915" t="s">
        <v>5103</v>
      </c>
      <c r="R304" s="1899"/>
      <c r="S304" s="1916">
        <f t="shared" ref="S304:S307" si="114">SUM(T304:V304)</f>
        <v>8</v>
      </c>
      <c r="T304" s="1917">
        <v>6</v>
      </c>
      <c r="U304" s="1918">
        <v>0</v>
      </c>
      <c r="V304" s="1919">
        <v>2</v>
      </c>
      <c r="W304" s="1916">
        <f t="shared" ref="W304:W307" si="115">SUM(X304:Y304)</f>
        <v>132</v>
      </c>
      <c r="X304" s="1920">
        <v>63</v>
      </c>
      <c r="Y304" s="1919">
        <v>69</v>
      </c>
      <c r="Z304" s="1917">
        <v>21</v>
      </c>
      <c r="AA304" s="1918">
        <v>23</v>
      </c>
      <c r="AB304" s="1918">
        <v>30</v>
      </c>
      <c r="AC304" s="1918">
        <v>14</v>
      </c>
      <c r="AD304" s="1918">
        <v>21</v>
      </c>
      <c r="AE304" s="1919">
        <v>23</v>
      </c>
      <c r="AF304" s="1921">
        <v>5</v>
      </c>
      <c r="AG304" s="1920">
        <v>6</v>
      </c>
      <c r="AH304" s="1919">
        <v>7</v>
      </c>
      <c r="AI304" s="1917">
        <v>1</v>
      </c>
      <c r="AJ304" s="1918">
        <v>0</v>
      </c>
      <c r="AK304" s="1918">
        <v>1</v>
      </c>
      <c r="AL304" s="1918">
        <v>0</v>
      </c>
      <c r="AM304" s="1918">
        <v>0</v>
      </c>
      <c r="AN304" s="1918">
        <v>9</v>
      </c>
      <c r="AO304" s="1918">
        <v>0</v>
      </c>
      <c r="AP304" s="1918">
        <v>1</v>
      </c>
      <c r="AQ304" s="1918">
        <v>0</v>
      </c>
      <c r="AR304" s="1918">
        <v>0</v>
      </c>
      <c r="AS304" s="1919">
        <v>1</v>
      </c>
      <c r="AT304" s="1923" t="str">
        <f>A304</f>
        <v>1436</v>
      </c>
      <c r="AU304" s="1898"/>
      <c r="AV304" s="1899">
        <v>4</v>
      </c>
      <c r="AW304" s="1899"/>
      <c r="AX304" s="1899"/>
      <c r="AY304" s="1899"/>
    </row>
    <row r="305" spans="1:51" s="188" customFormat="1" ht="20.25" customHeight="1">
      <c r="A305" s="2024" t="s">
        <v>84</v>
      </c>
      <c r="B305" s="1907"/>
      <c r="C305" s="1941" t="s">
        <v>484</v>
      </c>
      <c r="D305" s="1909"/>
      <c r="E305" s="1910"/>
      <c r="F305" s="1911"/>
      <c r="G305" s="1907"/>
      <c r="H305" s="1911" t="s">
        <v>488</v>
      </c>
      <c r="I305" s="1912"/>
      <c r="J305" s="1907"/>
      <c r="K305" s="1913" t="s">
        <v>493</v>
      </c>
      <c r="L305" s="1909"/>
      <c r="M305" s="1914"/>
      <c r="N305" s="1911" t="s">
        <v>3224</v>
      </c>
      <c r="O305" s="1912"/>
      <c r="P305" s="1907"/>
      <c r="Q305" s="1915" t="s">
        <v>5649</v>
      </c>
      <c r="R305" s="1899"/>
      <c r="S305" s="1916">
        <f t="shared" si="114"/>
        <v>6</v>
      </c>
      <c r="T305" s="1917">
        <v>2</v>
      </c>
      <c r="U305" s="1918">
        <v>2</v>
      </c>
      <c r="V305" s="1919">
        <v>2</v>
      </c>
      <c r="W305" s="1916">
        <f t="shared" si="115"/>
        <v>50</v>
      </c>
      <c r="X305" s="1920">
        <v>23</v>
      </c>
      <c r="Y305" s="1919">
        <v>27</v>
      </c>
      <c r="Z305" s="1917">
        <v>6</v>
      </c>
      <c r="AA305" s="1918">
        <v>5</v>
      </c>
      <c r="AB305" s="1918">
        <v>13</v>
      </c>
      <c r="AC305" s="1918">
        <v>12</v>
      </c>
      <c r="AD305" s="1918">
        <v>12</v>
      </c>
      <c r="AE305" s="1919">
        <v>2</v>
      </c>
      <c r="AF305" s="1921">
        <v>5</v>
      </c>
      <c r="AG305" s="1920">
        <v>4</v>
      </c>
      <c r="AH305" s="1919">
        <v>6</v>
      </c>
      <c r="AI305" s="1917">
        <v>1</v>
      </c>
      <c r="AJ305" s="1918">
        <v>0</v>
      </c>
      <c r="AK305" s="1918">
        <v>1</v>
      </c>
      <c r="AL305" s="1918">
        <v>0</v>
      </c>
      <c r="AM305" s="1918">
        <v>0</v>
      </c>
      <c r="AN305" s="1918">
        <v>7</v>
      </c>
      <c r="AO305" s="1918">
        <v>0</v>
      </c>
      <c r="AP305" s="1918">
        <v>0</v>
      </c>
      <c r="AQ305" s="1918">
        <v>1</v>
      </c>
      <c r="AR305" s="1918">
        <v>0</v>
      </c>
      <c r="AS305" s="1919">
        <v>0</v>
      </c>
      <c r="AT305" s="1923" t="str">
        <f>A305</f>
        <v>1432</v>
      </c>
      <c r="AU305" s="1898"/>
      <c r="AV305" s="1899">
        <v>2</v>
      </c>
      <c r="AW305" s="1899"/>
      <c r="AX305" s="1899"/>
      <c r="AY305" s="1899"/>
    </row>
    <row r="306" spans="1:51" s="188" customFormat="1" ht="20.45" customHeight="1">
      <c r="A306" s="2024" t="s">
        <v>495</v>
      </c>
      <c r="B306" s="1907"/>
      <c r="C306" s="1941" t="s">
        <v>498</v>
      </c>
      <c r="D306" s="1909"/>
      <c r="E306" s="1910"/>
      <c r="F306" s="1911"/>
      <c r="G306" s="1907"/>
      <c r="H306" s="1911" t="s">
        <v>507</v>
      </c>
      <c r="I306" s="1912"/>
      <c r="J306" s="1907"/>
      <c r="K306" s="1913" t="s">
        <v>508</v>
      </c>
      <c r="L306" s="1909"/>
      <c r="M306" s="1914"/>
      <c r="N306" s="1911" t="s">
        <v>3225</v>
      </c>
      <c r="O306" s="1912"/>
      <c r="P306" s="1907"/>
      <c r="Q306" s="1915" t="s">
        <v>5104</v>
      </c>
      <c r="R306" s="1899"/>
      <c r="S306" s="1916">
        <f t="shared" si="114"/>
        <v>5</v>
      </c>
      <c r="T306" s="1917">
        <v>2</v>
      </c>
      <c r="U306" s="1918">
        <v>2</v>
      </c>
      <c r="V306" s="1919">
        <v>1</v>
      </c>
      <c r="W306" s="1916">
        <f t="shared" si="115"/>
        <v>34</v>
      </c>
      <c r="X306" s="1920">
        <v>19</v>
      </c>
      <c r="Y306" s="1919">
        <v>15</v>
      </c>
      <c r="Z306" s="1917">
        <v>3</v>
      </c>
      <c r="AA306" s="1918">
        <v>7</v>
      </c>
      <c r="AB306" s="1918">
        <v>5</v>
      </c>
      <c r="AC306" s="1918">
        <v>8</v>
      </c>
      <c r="AD306" s="1918">
        <v>5</v>
      </c>
      <c r="AE306" s="1919">
        <v>6</v>
      </c>
      <c r="AF306" s="1921">
        <v>1</v>
      </c>
      <c r="AG306" s="1920">
        <v>4</v>
      </c>
      <c r="AH306" s="1919">
        <v>5</v>
      </c>
      <c r="AI306" s="1917">
        <v>1</v>
      </c>
      <c r="AJ306" s="1918">
        <v>0</v>
      </c>
      <c r="AK306" s="1918">
        <v>1</v>
      </c>
      <c r="AL306" s="1918">
        <v>0</v>
      </c>
      <c r="AM306" s="1918">
        <v>0</v>
      </c>
      <c r="AN306" s="1918">
        <v>5</v>
      </c>
      <c r="AO306" s="1918">
        <v>0</v>
      </c>
      <c r="AP306" s="1918">
        <v>1</v>
      </c>
      <c r="AQ306" s="1918">
        <v>0</v>
      </c>
      <c r="AR306" s="1918">
        <v>1</v>
      </c>
      <c r="AS306" s="1919">
        <v>0</v>
      </c>
      <c r="AT306" s="1923" t="str">
        <f>A306</f>
        <v>1434</v>
      </c>
      <c r="AU306" s="1898"/>
      <c r="AV306" s="1899">
        <v>2</v>
      </c>
      <c r="AW306" s="1899"/>
      <c r="AX306" s="1899"/>
      <c r="AY306" s="1899"/>
    </row>
    <row r="307" spans="1:51" s="188" customFormat="1" ht="20.45" customHeight="1" thickBot="1">
      <c r="A307" s="2025" t="s">
        <v>511</v>
      </c>
      <c r="B307" s="1962"/>
      <c r="C307" s="1963" t="s">
        <v>71</v>
      </c>
      <c r="D307" s="1964"/>
      <c r="E307" s="1965" t="s">
        <v>2396</v>
      </c>
      <c r="F307" s="1966">
        <v>1</v>
      </c>
      <c r="G307" s="1962"/>
      <c r="H307" s="1966" t="s">
        <v>204</v>
      </c>
      <c r="I307" s="1967"/>
      <c r="J307" s="1962"/>
      <c r="K307" s="1968" t="s">
        <v>5105</v>
      </c>
      <c r="L307" s="1964"/>
      <c r="M307" s="1969"/>
      <c r="N307" s="1966" t="s">
        <v>1553</v>
      </c>
      <c r="O307" s="1967"/>
      <c r="P307" s="1962"/>
      <c r="Q307" s="1970" t="s">
        <v>4831</v>
      </c>
      <c r="R307" s="1971"/>
      <c r="S307" s="1972">
        <f t="shared" si="114"/>
        <v>7</v>
      </c>
      <c r="T307" s="2891">
        <v>4</v>
      </c>
      <c r="U307" s="1974">
        <v>1</v>
      </c>
      <c r="V307" s="1975">
        <v>2</v>
      </c>
      <c r="W307" s="1972">
        <f t="shared" si="115"/>
        <v>59</v>
      </c>
      <c r="X307" s="1976">
        <v>32</v>
      </c>
      <c r="Y307" s="1975">
        <v>27</v>
      </c>
      <c r="Z307" s="1973">
        <v>12</v>
      </c>
      <c r="AA307" s="1974">
        <v>8</v>
      </c>
      <c r="AB307" s="1974">
        <v>8</v>
      </c>
      <c r="AC307" s="1974">
        <v>11</v>
      </c>
      <c r="AD307" s="1974">
        <v>9</v>
      </c>
      <c r="AE307" s="1975">
        <v>11</v>
      </c>
      <c r="AF307" s="1977">
        <v>3</v>
      </c>
      <c r="AG307" s="1976">
        <v>5</v>
      </c>
      <c r="AH307" s="1975">
        <v>7</v>
      </c>
      <c r="AI307" s="1973">
        <v>1</v>
      </c>
      <c r="AJ307" s="1974">
        <v>0</v>
      </c>
      <c r="AK307" s="1974">
        <v>1</v>
      </c>
      <c r="AL307" s="1974">
        <v>0</v>
      </c>
      <c r="AM307" s="1974">
        <v>0</v>
      </c>
      <c r="AN307" s="1974">
        <v>8</v>
      </c>
      <c r="AO307" s="1974">
        <v>0</v>
      </c>
      <c r="AP307" s="1974">
        <v>1</v>
      </c>
      <c r="AQ307" s="1974">
        <v>0</v>
      </c>
      <c r="AR307" s="1974">
        <v>0</v>
      </c>
      <c r="AS307" s="1975">
        <v>1</v>
      </c>
      <c r="AT307" s="1979" t="str">
        <f>A307</f>
        <v>1520</v>
      </c>
      <c r="AU307" s="1898"/>
      <c r="AV307" s="1899">
        <v>2</v>
      </c>
      <c r="AW307" s="1899"/>
      <c r="AX307" s="1899"/>
      <c r="AY307" s="1899"/>
    </row>
    <row r="308" spans="1:51" s="184" customFormat="1" ht="15.75" customHeight="1">
      <c r="A308" s="1792"/>
      <c r="B308" s="1792"/>
      <c r="C308" s="1793"/>
      <c r="D308" s="1794"/>
      <c r="E308" s="1795"/>
      <c r="F308" s="1795"/>
      <c r="G308" s="1795"/>
      <c r="H308" s="1795"/>
      <c r="I308" s="1795"/>
      <c r="J308" s="1795"/>
      <c r="K308" s="1796"/>
      <c r="L308" s="1794"/>
      <c r="M308" s="1794"/>
      <c r="N308" s="1797"/>
      <c r="O308" s="1797"/>
      <c r="P308" s="1797"/>
      <c r="Q308" s="1797"/>
      <c r="R308" s="1797"/>
      <c r="S308" s="1793"/>
      <c r="T308" s="1793"/>
      <c r="U308" s="1793"/>
      <c r="V308" s="1793"/>
      <c r="W308" s="1793"/>
      <c r="X308" s="1793"/>
      <c r="Y308" s="1793"/>
      <c r="Z308" s="1798"/>
      <c r="AA308" s="1798"/>
      <c r="AB308" s="1798"/>
      <c r="AC308" s="1798"/>
      <c r="AD308" s="1798"/>
      <c r="AE308" s="1798"/>
      <c r="AF308" s="1798"/>
      <c r="AG308" s="1793"/>
      <c r="AH308" s="1793"/>
      <c r="AI308" s="1799"/>
      <c r="AJ308" s="1793"/>
      <c r="AK308" s="1793"/>
      <c r="AL308" s="1793"/>
      <c r="AM308" s="1793"/>
      <c r="AN308" s="1793"/>
      <c r="AO308" s="1793"/>
      <c r="AP308" s="1793"/>
      <c r="AQ308" s="1793"/>
      <c r="AR308" s="1793"/>
      <c r="AS308" s="1800"/>
      <c r="AT308" s="1794"/>
      <c r="AU308" s="1794"/>
      <c r="AV308" s="1794"/>
      <c r="AW308" s="1794"/>
      <c r="AX308" s="1794"/>
      <c r="AY308" s="1794"/>
    </row>
    <row r="309" spans="1:51" s="185" customFormat="1" ht="18" thickBot="1">
      <c r="A309" s="1801"/>
      <c r="B309" s="1802"/>
      <c r="C309" s="1796"/>
      <c r="D309" s="1803"/>
      <c r="E309" s="1804"/>
      <c r="F309" s="1804"/>
      <c r="G309" s="1804"/>
      <c r="H309" s="1804"/>
      <c r="I309" s="1804"/>
      <c r="J309" s="1804"/>
      <c r="K309" s="1805"/>
      <c r="L309" s="1803"/>
      <c r="M309" s="1803"/>
      <c r="N309" s="1806"/>
      <c r="O309" s="1806"/>
      <c r="P309" s="1806"/>
      <c r="Q309" s="1806"/>
      <c r="R309" s="1806"/>
      <c r="S309" s="1807"/>
      <c r="T309" s="1807"/>
      <c r="U309" s="1807"/>
      <c r="V309" s="1807"/>
      <c r="W309" s="1807"/>
      <c r="X309" s="1807"/>
      <c r="Y309" s="1807"/>
      <c r="Z309" s="1807"/>
      <c r="AA309" s="1807"/>
      <c r="AB309" s="1807"/>
      <c r="AC309" s="1807"/>
      <c r="AD309" s="1807"/>
      <c r="AE309" s="1807"/>
      <c r="AF309" s="1807"/>
      <c r="AG309" s="1807"/>
      <c r="AH309" s="1807"/>
      <c r="AI309" s="1807"/>
      <c r="AJ309" s="1807"/>
      <c r="AK309" s="1807"/>
      <c r="AL309" s="1807"/>
      <c r="AM309" s="1807"/>
      <c r="AN309" s="1807"/>
      <c r="AO309" s="1807"/>
      <c r="AP309" s="1807"/>
      <c r="AQ309" s="1807"/>
      <c r="AR309" s="1807"/>
      <c r="AS309" s="1807"/>
      <c r="AT309" s="1808"/>
      <c r="AU309" s="1808"/>
      <c r="AV309" s="1803"/>
      <c r="AW309" s="1803"/>
      <c r="AX309" s="1803"/>
      <c r="AY309" s="1803"/>
    </row>
    <row r="310" spans="1:51" s="186" customFormat="1" ht="4.5" customHeight="1">
      <c r="A310" s="2026"/>
      <c r="B310" s="1810"/>
      <c r="C310" s="1811"/>
      <c r="D310" s="1812"/>
      <c r="E310" s="1813"/>
      <c r="F310" s="1814"/>
      <c r="G310" s="1814"/>
      <c r="H310" s="1815"/>
      <c r="I310" s="1816"/>
      <c r="J310" s="1814"/>
      <c r="K310" s="1811"/>
      <c r="L310" s="1812"/>
      <c r="M310" s="1817"/>
      <c r="N310" s="1818"/>
      <c r="O310" s="1819"/>
      <c r="P310" s="1820"/>
      <c r="Q310" s="1821"/>
      <c r="R310" s="1819"/>
      <c r="S310" s="4533" t="s">
        <v>2911</v>
      </c>
      <c r="T310" s="4534"/>
      <c r="U310" s="4534"/>
      <c r="V310" s="4534"/>
      <c r="W310" s="4536" t="s">
        <v>979</v>
      </c>
      <c r="X310" s="4534"/>
      <c r="Y310" s="4534"/>
      <c r="Z310" s="4534"/>
      <c r="AA310" s="4534"/>
      <c r="AB310" s="4534"/>
      <c r="AC310" s="4534"/>
      <c r="AD310" s="4534"/>
      <c r="AE310" s="4537"/>
      <c r="AF310" s="4540" t="s">
        <v>5997</v>
      </c>
      <c r="AG310" s="4544" t="s">
        <v>2915</v>
      </c>
      <c r="AH310" s="4545"/>
      <c r="AI310" s="4545"/>
      <c r="AJ310" s="4545"/>
      <c r="AK310" s="4545"/>
      <c r="AL310" s="4545"/>
      <c r="AM310" s="4545"/>
      <c r="AN310" s="4545"/>
      <c r="AO310" s="4545"/>
      <c r="AP310" s="4545"/>
      <c r="AQ310" s="4545"/>
      <c r="AR310" s="4545"/>
      <c r="AS310" s="4546"/>
      <c r="AT310" s="1822"/>
      <c r="AU310" s="1823"/>
      <c r="AV310" s="1824"/>
      <c r="AW310" s="1824"/>
      <c r="AX310" s="1824"/>
      <c r="AY310" s="1824"/>
    </row>
    <row r="311" spans="1:51" s="186" customFormat="1" ht="21" customHeight="1">
      <c r="A311" s="4562" t="s">
        <v>1521</v>
      </c>
      <c r="B311" s="1825"/>
      <c r="C311" s="4563" t="s">
        <v>1210</v>
      </c>
      <c r="D311" s="1826"/>
      <c r="E311" s="4564" t="s">
        <v>1309</v>
      </c>
      <c r="F311" s="4564" t="s">
        <v>344</v>
      </c>
      <c r="G311" s="1825"/>
      <c r="H311" s="4565" t="s">
        <v>832</v>
      </c>
      <c r="I311" s="1827"/>
      <c r="J311" s="1828"/>
      <c r="K311" s="4566" t="s">
        <v>1841</v>
      </c>
      <c r="L311" s="1829"/>
      <c r="M311" s="1830"/>
      <c r="N311" s="4569" t="s">
        <v>1673</v>
      </c>
      <c r="O311" s="1829"/>
      <c r="P311" s="1830"/>
      <c r="Q311" s="4570" t="s">
        <v>1574</v>
      </c>
      <c r="R311" s="1829"/>
      <c r="S311" s="4535"/>
      <c r="T311" s="4535"/>
      <c r="U311" s="4535"/>
      <c r="V311" s="4535"/>
      <c r="W311" s="4538"/>
      <c r="X311" s="4535"/>
      <c r="Y311" s="4535"/>
      <c r="Z311" s="4535"/>
      <c r="AA311" s="4535"/>
      <c r="AB311" s="4535"/>
      <c r="AC311" s="4535"/>
      <c r="AD311" s="4535"/>
      <c r="AE311" s="4539"/>
      <c r="AF311" s="4541"/>
      <c r="AG311" s="4547"/>
      <c r="AH311" s="4548"/>
      <c r="AI311" s="4548"/>
      <c r="AJ311" s="4548"/>
      <c r="AK311" s="4548"/>
      <c r="AL311" s="4548"/>
      <c r="AM311" s="4548"/>
      <c r="AN311" s="4548"/>
      <c r="AO311" s="4548"/>
      <c r="AP311" s="4548"/>
      <c r="AQ311" s="4548"/>
      <c r="AR311" s="4548"/>
      <c r="AS311" s="4549"/>
      <c r="AT311" s="4516" t="s">
        <v>1521</v>
      </c>
      <c r="AU311" s="1831"/>
      <c r="AV311" s="1824"/>
      <c r="AW311" s="1824"/>
      <c r="AX311" s="1824"/>
      <c r="AY311" s="1824"/>
    </row>
    <row r="312" spans="1:51" s="186" customFormat="1" ht="4.5" customHeight="1">
      <c r="A312" s="4562"/>
      <c r="B312" s="1825"/>
      <c r="C312" s="4563"/>
      <c r="D312" s="1826"/>
      <c r="E312" s="4564"/>
      <c r="F312" s="4564"/>
      <c r="G312" s="1825"/>
      <c r="H312" s="4565"/>
      <c r="I312" s="1832"/>
      <c r="J312" s="1833"/>
      <c r="K312" s="4566"/>
      <c r="L312" s="1829"/>
      <c r="M312" s="1830"/>
      <c r="N312" s="4569"/>
      <c r="O312" s="1829"/>
      <c r="P312" s="1830"/>
      <c r="Q312" s="4570"/>
      <c r="R312" s="1829"/>
      <c r="S312" s="1834"/>
      <c r="T312" s="1835"/>
      <c r="U312" s="1836"/>
      <c r="V312" s="1837"/>
      <c r="W312" s="4517" t="s">
        <v>1630</v>
      </c>
      <c r="X312" s="4518"/>
      <c r="Y312" s="4519"/>
      <c r="Z312" s="1838"/>
      <c r="AA312" s="1839"/>
      <c r="AB312" s="1839"/>
      <c r="AC312" s="1839"/>
      <c r="AD312" s="1839"/>
      <c r="AE312" s="1840"/>
      <c r="AF312" s="4542"/>
      <c r="AG312" s="4517" t="s">
        <v>1630</v>
      </c>
      <c r="AH312" s="4519"/>
      <c r="AI312" s="1838"/>
      <c r="AJ312" s="1839"/>
      <c r="AK312" s="1839"/>
      <c r="AL312" s="1839"/>
      <c r="AM312" s="1839"/>
      <c r="AN312" s="1839"/>
      <c r="AO312" s="1839"/>
      <c r="AP312" s="1839"/>
      <c r="AQ312" s="1839"/>
      <c r="AR312" s="1839"/>
      <c r="AS312" s="1840"/>
      <c r="AT312" s="4516"/>
      <c r="AU312" s="1831"/>
      <c r="AV312" s="1824"/>
      <c r="AW312" s="1824"/>
      <c r="AX312" s="1824"/>
      <c r="AY312" s="1824"/>
    </row>
    <row r="313" spans="1:51" s="186" customFormat="1" ht="39.75" customHeight="1">
      <c r="A313" s="4562"/>
      <c r="B313" s="1825"/>
      <c r="C313" s="4563"/>
      <c r="D313" s="1826"/>
      <c r="E313" s="4564"/>
      <c r="F313" s="4564"/>
      <c r="G313" s="1825"/>
      <c r="H313" s="4565"/>
      <c r="I313" s="1832"/>
      <c r="J313" s="1833"/>
      <c r="K313" s="4567"/>
      <c r="L313" s="1829"/>
      <c r="M313" s="1830"/>
      <c r="N313" s="4569"/>
      <c r="O313" s="1829"/>
      <c r="P313" s="1830"/>
      <c r="Q313" s="4570"/>
      <c r="R313" s="1829"/>
      <c r="S313" s="4523" t="s">
        <v>1239</v>
      </c>
      <c r="T313" s="4525" t="s">
        <v>2621</v>
      </c>
      <c r="U313" s="4527" t="s">
        <v>3079</v>
      </c>
      <c r="V313" s="4529" t="s">
        <v>2677</v>
      </c>
      <c r="W313" s="4520"/>
      <c r="X313" s="4521"/>
      <c r="Y313" s="4522"/>
      <c r="Z313" s="4531" t="s">
        <v>1844</v>
      </c>
      <c r="AA313" s="4571" t="s">
        <v>1847</v>
      </c>
      <c r="AB313" s="4571" t="s">
        <v>1852</v>
      </c>
      <c r="AC313" s="4571" t="s">
        <v>1602</v>
      </c>
      <c r="AD313" s="4571" t="s">
        <v>1854</v>
      </c>
      <c r="AE313" s="4573" t="s">
        <v>1859</v>
      </c>
      <c r="AF313" s="4542"/>
      <c r="AG313" s="4520"/>
      <c r="AH313" s="4522"/>
      <c r="AI313" s="4525" t="s">
        <v>475</v>
      </c>
      <c r="AJ313" s="4527" t="s">
        <v>1202</v>
      </c>
      <c r="AK313" s="4527" t="s">
        <v>221</v>
      </c>
      <c r="AL313" s="4527" t="s">
        <v>882</v>
      </c>
      <c r="AM313" s="4527" t="s">
        <v>1198</v>
      </c>
      <c r="AN313" s="4527" t="s">
        <v>2939</v>
      </c>
      <c r="AO313" s="4527" t="s">
        <v>2640</v>
      </c>
      <c r="AP313" s="4528" t="s">
        <v>1197</v>
      </c>
      <c r="AQ313" s="4528" t="s">
        <v>2940</v>
      </c>
      <c r="AR313" s="4528" t="s">
        <v>1732</v>
      </c>
      <c r="AS313" s="4529" t="s">
        <v>2941</v>
      </c>
      <c r="AT313" s="4516"/>
      <c r="AU313" s="1831"/>
      <c r="AV313" s="1824"/>
      <c r="AW313" s="1824"/>
      <c r="AX313" s="1824"/>
      <c r="AY313" s="1824"/>
    </row>
    <row r="314" spans="1:51" s="186" customFormat="1" ht="39.75" customHeight="1">
      <c r="A314" s="4562"/>
      <c r="B314" s="1825"/>
      <c r="C314" s="4563"/>
      <c r="D314" s="1826"/>
      <c r="E314" s="4564"/>
      <c r="F314" s="4564"/>
      <c r="G314" s="1825"/>
      <c r="H314" s="4565"/>
      <c r="I314" s="1832"/>
      <c r="J314" s="1833"/>
      <c r="K314" s="4568"/>
      <c r="L314" s="1829"/>
      <c r="M314" s="1830"/>
      <c r="N314" s="4569"/>
      <c r="O314" s="1829"/>
      <c r="P314" s="1830"/>
      <c r="Q314" s="4570"/>
      <c r="R314" s="1829"/>
      <c r="S314" s="4524"/>
      <c r="T314" s="4526"/>
      <c r="U314" s="4528"/>
      <c r="V314" s="4530"/>
      <c r="W314" s="4551" t="s">
        <v>1239</v>
      </c>
      <c r="X314" s="4553" t="s">
        <v>2918</v>
      </c>
      <c r="Y314" s="4555" t="s">
        <v>2920</v>
      </c>
      <c r="Z314" s="4532"/>
      <c r="AA314" s="4572"/>
      <c r="AB314" s="4572"/>
      <c r="AC314" s="4572"/>
      <c r="AD314" s="4572"/>
      <c r="AE314" s="4574"/>
      <c r="AF314" s="4542"/>
      <c r="AG314" s="4557" t="s">
        <v>2918</v>
      </c>
      <c r="AH314" s="4560" t="s">
        <v>2920</v>
      </c>
      <c r="AI314" s="4575"/>
      <c r="AJ314" s="4559"/>
      <c r="AK314" s="4559"/>
      <c r="AL314" s="4559"/>
      <c r="AM314" s="4559"/>
      <c r="AN314" s="4559"/>
      <c r="AO314" s="4559"/>
      <c r="AP314" s="4528"/>
      <c r="AQ314" s="4528"/>
      <c r="AR314" s="4528"/>
      <c r="AS314" s="4550"/>
      <c r="AT314" s="4516"/>
      <c r="AU314" s="1831"/>
      <c r="AV314" s="1824"/>
      <c r="AW314" s="1824"/>
      <c r="AX314" s="1824"/>
      <c r="AY314" s="1824"/>
    </row>
    <row r="315" spans="1:51" s="186" customFormat="1" ht="4.5" customHeight="1">
      <c r="A315" s="2027"/>
      <c r="B315" s="1842"/>
      <c r="C315" s="1843"/>
      <c r="D315" s="1844"/>
      <c r="E315" s="1845"/>
      <c r="F315" s="1846"/>
      <c r="G315" s="1842"/>
      <c r="H315" s="1846"/>
      <c r="I315" s="1847"/>
      <c r="J315" s="1842"/>
      <c r="K315" s="1843"/>
      <c r="L315" s="1844"/>
      <c r="M315" s="1848"/>
      <c r="N315" s="1849"/>
      <c r="O315" s="1844"/>
      <c r="P315" s="1848"/>
      <c r="Q315" s="1850"/>
      <c r="R315" s="1844"/>
      <c r="S315" s="1851"/>
      <c r="T315" s="1852"/>
      <c r="U315" s="1853"/>
      <c r="V315" s="1854"/>
      <c r="W315" s="4552"/>
      <c r="X315" s="4554"/>
      <c r="Y315" s="4556"/>
      <c r="Z315" s="1852"/>
      <c r="AA315" s="1853"/>
      <c r="AB315" s="1853"/>
      <c r="AC315" s="1853"/>
      <c r="AD315" s="1853"/>
      <c r="AE315" s="1855"/>
      <c r="AF315" s="4543"/>
      <c r="AG315" s="4558"/>
      <c r="AH315" s="4561"/>
      <c r="AI315" s="1852"/>
      <c r="AJ315" s="1853"/>
      <c r="AK315" s="1853"/>
      <c r="AL315" s="1853"/>
      <c r="AM315" s="1853"/>
      <c r="AN315" s="1853"/>
      <c r="AO315" s="1853"/>
      <c r="AP315" s="1853"/>
      <c r="AQ315" s="1853"/>
      <c r="AR315" s="1853"/>
      <c r="AS315" s="1855"/>
      <c r="AT315" s="1856"/>
      <c r="AU315" s="1857"/>
      <c r="AV315" s="1824"/>
      <c r="AW315" s="1824"/>
      <c r="AX315" s="1824"/>
      <c r="AY315" s="1824"/>
    </row>
    <row r="316" spans="1:51" s="187" customFormat="1" ht="20.45" customHeight="1">
      <c r="A316" s="2028"/>
      <c r="B316" s="1925"/>
      <c r="C316" s="1926" t="s">
        <v>5536</v>
      </c>
      <c r="D316" s="1927"/>
      <c r="E316" s="1928"/>
      <c r="F316" s="1929"/>
      <c r="G316" s="1925"/>
      <c r="H316" s="1929"/>
      <c r="I316" s="1930"/>
      <c r="J316" s="1925"/>
      <c r="K316" s="1931"/>
      <c r="L316" s="1927"/>
      <c r="M316" s="1932"/>
      <c r="N316" s="1929"/>
      <c r="O316" s="1930"/>
      <c r="P316" s="1925"/>
      <c r="Q316" s="1933"/>
      <c r="R316" s="1934"/>
      <c r="S316" s="1869">
        <f>S317+S320+S324+S328+S330+S334+S339</f>
        <v>238</v>
      </c>
      <c r="T316" s="1870">
        <f>T317+T320+T324+T328+T330+T334+T339</f>
        <v>173</v>
      </c>
      <c r="U316" s="1871">
        <f>U317+U320+U324+U328+U330+U334+U339</f>
        <v>1</v>
      </c>
      <c r="V316" s="1872">
        <f>V317+V320+V324+V328+V330+V334+V339</f>
        <v>64</v>
      </c>
      <c r="W316" s="1869">
        <f>X316+Y316</f>
        <v>4138</v>
      </c>
      <c r="X316" s="1873">
        <f t="shared" ref="X316:AS316" si="116">X317+X320+X324+X328+X330+X334+X339</f>
        <v>2057</v>
      </c>
      <c r="Y316" s="1872">
        <f t="shared" si="116"/>
        <v>2081</v>
      </c>
      <c r="Z316" s="1870">
        <f t="shared" si="116"/>
        <v>634</v>
      </c>
      <c r="AA316" s="1871">
        <f t="shared" si="116"/>
        <v>719</v>
      </c>
      <c r="AB316" s="1871">
        <f t="shared" si="116"/>
        <v>704</v>
      </c>
      <c r="AC316" s="1871">
        <f t="shared" si="116"/>
        <v>652</v>
      </c>
      <c r="AD316" s="1871">
        <f t="shared" si="116"/>
        <v>671</v>
      </c>
      <c r="AE316" s="1872">
        <f t="shared" si="116"/>
        <v>758</v>
      </c>
      <c r="AF316" s="1938">
        <f t="shared" si="116"/>
        <v>312</v>
      </c>
      <c r="AG316" s="1873">
        <f t="shared" si="116"/>
        <v>128</v>
      </c>
      <c r="AH316" s="1872">
        <f t="shared" si="116"/>
        <v>237</v>
      </c>
      <c r="AI316" s="1870">
        <f t="shared" si="116"/>
        <v>21</v>
      </c>
      <c r="AJ316" s="1871">
        <f t="shared" si="116"/>
        <v>0</v>
      </c>
      <c r="AK316" s="1871">
        <f t="shared" si="116"/>
        <v>21</v>
      </c>
      <c r="AL316" s="1871">
        <f t="shared" si="116"/>
        <v>0</v>
      </c>
      <c r="AM316" s="1871">
        <f t="shared" si="116"/>
        <v>0</v>
      </c>
      <c r="AN316" s="1871">
        <f t="shared" si="116"/>
        <v>271</v>
      </c>
      <c r="AO316" s="1871">
        <f t="shared" si="116"/>
        <v>0</v>
      </c>
      <c r="AP316" s="1871">
        <f t="shared" si="116"/>
        <v>20</v>
      </c>
      <c r="AQ316" s="1871">
        <f t="shared" si="116"/>
        <v>3</v>
      </c>
      <c r="AR316" s="1871">
        <f t="shared" si="116"/>
        <v>2</v>
      </c>
      <c r="AS316" s="1872">
        <f t="shared" si="116"/>
        <v>27</v>
      </c>
      <c r="AT316" s="1939"/>
      <c r="AU316" s="1877"/>
      <c r="AV316" s="1878"/>
      <c r="AW316" s="1878"/>
      <c r="AX316" s="1878"/>
      <c r="AY316" s="1878"/>
    </row>
    <row r="317" spans="1:51" s="187" customFormat="1" ht="20.25" customHeight="1">
      <c r="A317" s="2023" t="s">
        <v>517</v>
      </c>
      <c r="B317" s="1859"/>
      <c r="C317" s="1860" t="s">
        <v>5344</v>
      </c>
      <c r="D317" s="1861"/>
      <c r="E317" s="1862"/>
      <c r="F317" s="1863"/>
      <c r="G317" s="1859"/>
      <c r="H317" s="1863"/>
      <c r="I317" s="1864"/>
      <c r="J317" s="1859"/>
      <c r="K317" s="1865"/>
      <c r="L317" s="1861"/>
      <c r="M317" s="1866"/>
      <c r="N317" s="1863"/>
      <c r="O317" s="1864"/>
      <c r="P317" s="1859"/>
      <c r="Q317" s="1867"/>
      <c r="R317" s="1868"/>
      <c r="S317" s="1869">
        <f>SUM(S318:S319)</f>
        <v>21</v>
      </c>
      <c r="T317" s="1870">
        <f>SUM(T318:T319)</f>
        <v>16</v>
      </c>
      <c r="U317" s="1871">
        <f>SUM(U318:U319)</f>
        <v>0</v>
      </c>
      <c r="V317" s="1872">
        <f>SUM(V318:V319)</f>
        <v>5</v>
      </c>
      <c r="W317" s="1869">
        <f>X317+Y317</f>
        <v>426</v>
      </c>
      <c r="X317" s="1873">
        <f t="shared" ref="X317:AS317" si="117">SUM(X318:X319)</f>
        <v>198</v>
      </c>
      <c r="Y317" s="1872">
        <f t="shared" si="117"/>
        <v>228</v>
      </c>
      <c r="Z317" s="1870">
        <f t="shared" si="117"/>
        <v>62</v>
      </c>
      <c r="AA317" s="1871">
        <f t="shared" si="117"/>
        <v>70</v>
      </c>
      <c r="AB317" s="1871">
        <f t="shared" si="117"/>
        <v>55</v>
      </c>
      <c r="AC317" s="1871">
        <f t="shared" si="117"/>
        <v>71</v>
      </c>
      <c r="AD317" s="1871">
        <f t="shared" si="117"/>
        <v>79</v>
      </c>
      <c r="AE317" s="1872">
        <f t="shared" si="117"/>
        <v>89</v>
      </c>
      <c r="AF317" s="1938">
        <f t="shared" si="117"/>
        <v>30</v>
      </c>
      <c r="AG317" s="1873">
        <f t="shared" si="117"/>
        <v>13</v>
      </c>
      <c r="AH317" s="1872">
        <f t="shared" si="117"/>
        <v>22</v>
      </c>
      <c r="AI317" s="1870">
        <f t="shared" si="117"/>
        <v>2</v>
      </c>
      <c r="AJ317" s="1871">
        <f t="shared" si="117"/>
        <v>0</v>
      </c>
      <c r="AK317" s="1871">
        <f t="shared" si="117"/>
        <v>2</v>
      </c>
      <c r="AL317" s="1871">
        <f t="shared" si="117"/>
        <v>0</v>
      </c>
      <c r="AM317" s="1871">
        <f t="shared" si="117"/>
        <v>0</v>
      </c>
      <c r="AN317" s="1871">
        <f t="shared" si="117"/>
        <v>24</v>
      </c>
      <c r="AO317" s="1871">
        <f t="shared" si="117"/>
        <v>0</v>
      </c>
      <c r="AP317" s="1871">
        <f t="shared" si="117"/>
        <v>2</v>
      </c>
      <c r="AQ317" s="1871">
        <f t="shared" si="117"/>
        <v>0</v>
      </c>
      <c r="AR317" s="1871">
        <f t="shared" si="117"/>
        <v>1</v>
      </c>
      <c r="AS317" s="1872">
        <f t="shared" si="117"/>
        <v>4</v>
      </c>
      <c r="AT317" s="1939" t="s">
        <v>517</v>
      </c>
      <c r="AU317" s="1877"/>
      <c r="AV317" s="1878"/>
      <c r="AW317" s="1878"/>
      <c r="AX317" s="1878"/>
      <c r="AY317" s="1878"/>
    </row>
    <row r="318" spans="1:51" s="188" customFormat="1" ht="20.45" customHeight="1">
      <c r="A318" s="2024" t="s">
        <v>518</v>
      </c>
      <c r="B318" s="1907"/>
      <c r="C318" s="1941" t="s">
        <v>216</v>
      </c>
      <c r="D318" s="1909"/>
      <c r="E318" s="1910"/>
      <c r="F318" s="1911"/>
      <c r="G318" s="1907"/>
      <c r="H318" s="1911" t="s">
        <v>520</v>
      </c>
      <c r="I318" s="1912"/>
      <c r="J318" s="1907"/>
      <c r="K318" s="1913" t="s">
        <v>524</v>
      </c>
      <c r="L318" s="1909"/>
      <c r="M318" s="1914"/>
      <c r="N318" s="1911" t="s">
        <v>334</v>
      </c>
      <c r="O318" s="1912"/>
      <c r="P318" s="1907"/>
      <c r="Q318" s="1915" t="s">
        <v>5106</v>
      </c>
      <c r="R318" s="1899"/>
      <c r="S318" s="1916">
        <f t="shared" ref="S318:S319" si="118">SUM(T318:V318)</f>
        <v>10</v>
      </c>
      <c r="T318" s="1917">
        <v>8</v>
      </c>
      <c r="U318" s="1918">
        <v>0</v>
      </c>
      <c r="V318" s="1919">
        <v>2</v>
      </c>
      <c r="W318" s="1916">
        <f t="shared" ref="W318:W319" si="119">SUM(X318:Y318)</f>
        <v>209</v>
      </c>
      <c r="X318" s="1920">
        <v>104</v>
      </c>
      <c r="Y318" s="1919">
        <v>105</v>
      </c>
      <c r="Z318" s="1917">
        <v>27</v>
      </c>
      <c r="AA318" s="1918">
        <v>36</v>
      </c>
      <c r="AB318" s="1918">
        <v>29</v>
      </c>
      <c r="AC318" s="1918">
        <v>40</v>
      </c>
      <c r="AD318" s="1918">
        <v>40</v>
      </c>
      <c r="AE318" s="1919">
        <v>37</v>
      </c>
      <c r="AF318" s="1921">
        <v>16</v>
      </c>
      <c r="AG318" s="1920">
        <v>7</v>
      </c>
      <c r="AH318" s="1919">
        <v>10</v>
      </c>
      <c r="AI318" s="1917">
        <v>1</v>
      </c>
      <c r="AJ318" s="1918">
        <v>0</v>
      </c>
      <c r="AK318" s="1918">
        <v>1</v>
      </c>
      <c r="AL318" s="1918">
        <v>0</v>
      </c>
      <c r="AM318" s="1918">
        <v>0</v>
      </c>
      <c r="AN318" s="1918">
        <v>11</v>
      </c>
      <c r="AO318" s="1918">
        <v>0</v>
      </c>
      <c r="AP318" s="1918">
        <v>1</v>
      </c>
      <c r="AQ318" s="1918">
        <v>0</v>
      </c>
      <c r="AR318" s="1918">
        <v>1</v>
      </c>
      <c r="AS318" s="1919">
        <v>2</v>
      </c>
      <c r="AT318" s="1923" t="str">
        <f>A318</f>
        <v>1550</v>
      </c>
      <c r="AU318" s="1898"/>
      <c r="AV318" s="1899">
        <v>3</v>
      </c>
      <c r="AW318" s="1899"/>
      <c r="AX318" s="1899"/>
      <c r="AY318" s="1899"/>
    </row>
    <row r="319" spans="1:51" s="188" customFormat="1" ht="20.45" customHeight="1">
      <c r="A319" s="2029" t="s">
        <v>530</v>
      </c>
      <c r="B319" s="1943"/>
      <c r="C319" s="1843" t="s">
        <v>534</v>
      </c>
      <c r="D319" s="1944"/>
      <c r="E319" s="1945"/>
      <c r="F319" s="1946"/>
      <c r="G319" s="1943"/>
      <c r="H319" s="1946" t="s">
        <v>538</v>
      </c>
      <c r="I319" s="1947"/>
      <c r="J319" s="1943"/>
      <c r="K319" s="1948" t="s">
        <v>539</v>
      </c>
      <c r="L319" s="1944"/>
      <c r="M319" s="1949"/>
      <c r="N319" s="1946" t="s">
        <v>3226</v>
      </c>
      <c r="O319" s="1947"/>
      <c r="P319" s="1943"/>
      <c r="Q319" s="1950" t="s">
        <v>5650</v>
      </c>
      <c r="R319" s="1951"/>
      <c r="S319" s="1952">
        <f t="shared" si="118"/>
        <v>11</v>
      </c>
      <c r="T319" s="1953">
        <v>8</v>
      </c>
      <c r="U319" s="1954">
        <v>0</v>
      </c>
      <c r="V319" s="1955">
        <v>3</v>
      </c>
      <c r="W319" s="1952">
        <f t="shared" si="119"/>
        <v>217</v>
      </c>
      <c r="X319" s="1956">
        <v>94</v>
      </c>
      <c r="Y319" s="1955">
        <v>123</v>
      </c>
      <c r="Z319" s="1953">
        <v>35</v>
      </c>
      <c r="AA319" s="1954">
        <v>34</v>
      </c>
      <c r="AB319" s="1954">
        <v>26</v>
      </c>
      <c r="AC319" s="1954">
        <v>31</v>
      </c>
      <c r="AD319" s="1954">
        <v>39</v>
      </c>
      <c r="AE319" s="1955">
        <v>52</v>
      </c>
      <c r="AF319" s="1957">
        <v>14</v>
      </c>
      <c r="AG319" s="1956">
        <v>6</v>
      </c>
      <c r="AH319" s="1955">
        <v>12</v>
      </c>
      <c r="AI319" s="1953">
        <v>1</v>
      </c>
      <c r="AJ319" s="1954">
        <v>0</v>
      </c>
      <c r="AK319" s="1954">
        <v>1</v>
      </c>
      <c r="AL319" s="1954">
        <v>0</v>
      </c>
      <c r="AM319" s="1954">
        <v>0</v>
      </c>
      <c r="AN319" s="1954">
        <v>13</v>
      </c>
      <c r="AO319" s="1954">
        <v>0</v>
      </c>
      <c r="AP319" s="1954">
        <v>1</v>
      </c>
      <c r="AQ319" s="1954">
        <v>0</v>
      </c>
      <c r="AR319" s="1954">
        <v>0</v>
      </c>
      <c r="AS319" s="1955">
        <v>2</v>
      </c>
      <c r="AT319" s="1959" t="str">
        <f>A319</f>
        <v>1551</v>
      </c>
      <c r="AU319" s="1898"/>
      <c r="AV319" s="1899">
        <v>2</v>
      </c>
      <c r="AW319" s="1899"/>
      <c r="AX319" s="1899"/>
      <c r="AY319" s="1899"/>
    </row>
    <row r="320" spans="1:51" s="187" customFormat="1" ht="20.45" customHeight="1">
      <c r="A320" s="2023" t="s">
        <v>560</v>
      </c>
      <c r="B320" s="1859"/>
      <c r="C320" s="1860" t="s">
        <v>3592</v>
      </c>
      <c r="D320" s="1861"/>
      <c r="E320" s="1862"/>
      <c r="F320" s="1863"/>
      <c r="G320" s="1859"/>
      <c r="H320" s="1863"/>
      <c r="I320" s="1864"/>
      <c r="J320" s="1859"/>
      <c r="K320" s="1865"/>
      <c r="L320" s="1861"/>
      <c r="M320" s="1866"/>
      <c r="N320" s="1863"/>
      <c r="O320" s="1864"/>
      <c r="P320" s="1859"/>
      <c r="Q320" s="1867"/>
      <c r="R320" s="1868"/>
      <c r="S320" s="1900">
        <f>SUM(S321:S323)</f>
        <v>31</v>
      </c>
      <c r="T320" s="1901">
        <f>SUM(T321:T323)</f>
        <v>20</v>
      </c>
      <c r="U320" s="1902">
        <f>SUM(U321:U323)</f>
        <v>0</v>
      </c>
      <c r="V320" s="1903">
        <f>SUM(V321:V323)</f>
        <v>11</v>
      </c>
      <c r="W320" s="1900">
        <f>X320+Y320</f>
        <v>528</v>
      </c>
      <c r="X320" s="1904">
        <f t="shared" ref="X320:AS320" si="120">SUM(X321:X323)</f>
        <v>270</v>
      </c>
      <c r="Y320" s="1903">
        <f t="shared" si="120"/>
        <v>258</v>
      </c>
      <c r="Z320" s="1901">
        <f t="shared" si="120"/>
        <v>86</v>
      </c>
      <c r="AA320" s="1902">
        <f t="shared" si="120"/>
        <v>85</v>
      </c>
      <c r="AB320" s="1902">
        <f t="shared" si="120"/>
        <v>89</v>
      </c>
      <c r="AC320" s="1902">
        <f t="shared" si="120"/>
        <v>85</v>
      </c>
      <c r="AD320" s="1902">
        <f t="shared" si="120"/>
        <v>88</v>
      </c>
      <c r="AE320" s="1903">
        <f t="shared" si="120"/>
        <v>95</v>
      </c>
      <c r="AF320" s="1874">
        <f t="shared" si="120"/>
        <v>60</v>
      </c>
      <c r="AG320" s="1904">
        <f t="shared" si="120"/>
        <v>17</v>
      </c>
      <c r="AH320" s="1903">
        <f t="shared" si="120"/>
        <v>30</v>
      </c>
      <c r="AI320" s="1901">
        <f t="shared" si="120"/>
        <v>3</v>
      </c>
      <c r="AJ320" s="1902">
        <f t="shared" si="120"/>
        <v>0</v>
      </c>
      <c r="AK320" s="1902">
        <f t="shared" si="120"/>
        <v>3</v>
      </c>
      <c r="AL320" s="1902">
        <f t="shared" si="120"/>
        <v>0</v>
      </c>
      <c r="AM320" s="1902">
        <f t="shared" si="120"/>
        <v>0</v>
      </c>
      <c r="AN320" s="1902">
        <f t="shared" si="120"/>
        <v>37</v>
      </c>
      <c r="AO320" s="1902">
        <f t="shared" si="120"/>
        <v>0</v>
      </c>
      <c r="AP320" s="1902">
        <f t="shared" si="120"/>
        <v>3</v>
      </c>
      <c r="AQ320" s="1902">
        <f t="shared" si="120"/>
        <v>0</v>
      </c>
      <c r="AR320" s="1902">
        <f t="shared" si="120"/>
        <v>0</v>
      </c>
      <c r="AS320" s="1903">
        <f t="shared" si="120"/>
        <v>1</v>
      </c>
      <c r="AT320" s="1876" t="s">
        <v>560</v>
      </c>
      <c r="AU320" s="1877"/>
      <c r="AV320" s="1878"/>
      <c r="AW320" s="1878"/>
      <c r="AX320" s="1878"/>
      <c r="AY320" s="1878"/>
    </row>
    <row r="321" spans="1:51" s="188" customFormat="1" ht="20.45" customHeight="1">
      <c r="A321" s="2024" t="s">
        <v>561</v>
      </c>
      <c r="B321" s="1907"/>
      <c r="C321" s="1941" t="s">
        <v>566</v>
      </c>
      <c r="D321" s="1909"/>
      <c r="E321" s="1910"/>
      <c r="F321" s="1911"/>
      <c r="G321" s="1907"/>
      <c r="H321" s="1911" t="s">
        <v>573</v>
      </c>
      <c r="I321" s="1912"/>
      <c r="J321" s="1907"/>
      <c r="K321" s="1913" t="s">
        <v>575</v>
      </c>
      <c r="L321" s="1909"/>
      <c r="M321" s="1914"/>
      <c r="N321" s="1911" t="s">
        <v>213</v>
      </c>
      <c r="O321" s="1912"/>
      <c r="P321" s="1907"/>
      <c r="Q321" s="1915" t="s">
        <v>5345</v>
      </c>
      <c r="R321" s="1899"/>
      <c r="S321" s="1916">
        <f t="shared" ref="S321:S323" si="121">SUM(T321:V321)</f>
        <v>11</v>
      </c>
      <c r="T321" s="1917">
        <v>6</v>
      </c>
      <c r="U321" s="1918">
        <v>0</v>
      </c>
      <c r="V321" s="1919">
        <v>5</v>
      </c>
      <c r="W321" s="1916">
        <f t="shared" ref="W321:W323" si="122">SUM(X321:Y321)</f>
        <v>203</v>
      </c>
      <c r="X321" s="1920">
        <v>108</v>
      </c>
      <c r="Y321" s="1919">
        <v>95</v>
      </c>
      <c r="Z321" s="1917">
        <v>34</v>
      </c>
      <c r="AA321" s="1918">
        <v>33</v>
      </c>
      <c r="AB321" s="1918">
        <v>37</v>
      </c>
      <c r="AC321" s="1918">
        <v>30</v>
      </c>
      <c r="AD321" s="1918">
        <v>28</v>
      </c>
      <c r="AE321" s="1919">
        <v>41</v>
      </c>
      <c r="AF321" s="1921">
        <v>24</v>
      </c>
      <c r="AG321" s="1920">
        <v>7</v>
      </c>
      <c r="AH321" s="1919">
        <v>11</v>
      </c>
      <c r="AI321" s="1917">
        <v>1</v>
      </c>
      <c r="AJ321" s="1918">
        <v>0</v>
      </c>
      <c r="AK321" s="1918">
        <v>1</v>
      </c>
      <c r="AL321" s="1918">
        <v>0</v>
      </c>
      <c r="AM321" s="1918">
        <v>0</v>
      </c>
      <c r="AN321" s="1918">
        <v>14</v>
      </c>
      <c r="AO321" s="1918">
        <v>0</v>
      </c>
      <c r="AP321" s="1918">
        <v>1</v>
      </c>
      <c r="AQ321" s="1918">
        <v>0</v>
      </c>
      <c r="AR321" s="1918">
        <v>0</v>
      </c>
      <c r="AS321" s="1919">
        <v>1</v>
      </c>
      <c r="AT321" s="1923" t="str">
        <f>A321</f>
        <v>1560</v>
      </c>
      <c r="AU321" s="1898"/>
      <c r="AV321" s="1899">
        <v>4</v>
      </c>
      <c r="AW321" s="1899"/>
      <c r="AX321" s="1899"/>
      <c r="AY321" s="1899"/>
    </row>
    <row r="322" spans="1:51" s="188" customFormat="1" ht="20.45" customHeight="1">
      <c r="A322" s="2024" t="s">
        <v>580</v>
      </c>
      <c r="B322" s="1907"/>
      <c r="C322" s="1941" t="s">
        <v>587</v>
      </c>
      <c r="D322" s="1909"/>
      <c r="E322" s="1910"/>
      <c r="F322" s="1911"/>
      <c r="G322" s="1907"/>
      <c r="H322" s="1911" t="s">
        <v>40</v>
      </c>
      <c r="I322" s="1912"/>
      <c r="J322" s="1907"/>
      <c r="K322" s="1913" t="s">
        <v>590</v>
      </c>
      <c r="L322" s="1909"/>
      <c r="M322" s="1914"/>
      <c r="N322" s="1911" t="s">
        <v>3101</v>
      </c>
      <c r="O322" s="1912"/>
      <c r="P322" s="1907"/>
      <c r="Q322" s="1915" t="s">
        <v>5651</v>
      </c>
      <c r="R322" s="1899"/>
      <c r="S322" s="1916">
        <f t="shared" si="121"/>
        <v>8</v>
      </c>
      <c r="T322" s="1917">
        <v>6</v>
      </c>
      <c r="U322" s="1918">
        <v>0</v>
      </c>
      <c r="V322" s="1919">
        <v>2</v>
      </c>
      <c r="W322" s="1916">
        <f t="shared" si="122"/>
        <v>93</v>
      </c>
      <c r="X322" s="1920">
        <v>45</v>
      </c>
      <c r="Y322" s="1919">
        <v>48</v>
      </c>
      <c r="Z322" s="1917">
        <v>17</v>
      </c>
      <c r="AA322" s="1918">
        <v>7</v>
      </c>
      <c r="AB322" s="1918">
        <v>20</v>
      </c>
      <c r="AC322" s="1918">
        <v>18</v>
      </c>
      <c r="AD322" s="1918">
        <v>16</v>
      </c>
      <c r="AE322" s="1919">
        <v>15</v>
      </c>
      <c r="AF322" s="1921">
        <v>11</v>
      </c>
      <c r="AG322" s="1920">
        <v>5</v>
      </c>
      <c r="AH322" s="1919">
        <v>7</v>
      </c>
      <c r="AI322" s="1917">
        <v>1</v>
      </c>
      <c r="AJ322" s="1918">
        <v>0</v>
      </c>
      <c r="AK322" s="1918">
        <v>1</v>
      </c>
      <c r="AL322" s="1918">
        <v>0</v>
      </c>
      <c r="AM322" s="1918">
        <v>0</v>
      </c>
      <c r="AN322" s="1918">
        <v>9</v>
      </c>
      <c r="AO322" s="1918">
        <v>0</v>
      </c>
      <c r="AP322" s="1918">
        <v>1</v>
      </c>
      <c r="AQ322" s="1918">
        <v>0</v>
      </c>
      <c r="AR322" s="1918">
        <v>0</v>
      </c>
      <c r="AS322" s="1919">
        <v>0</v>
      </c>
      <c r="AT322" s="1923" t="str">
        <f>A322</f>
        <v>1562</v>
      </c>
      <c r="AU322" s="1898"/>
      <c r="AV322" s="1899">
        <v>2</v>
      </c>
      <c r="AW322" s="1899"/>
      <c r="AX322" s="1899"/>
      <c r="AY322" s="1899"/>
    </row>
    <row r="323" spans="1:51" s="188" customFormat="1" ht="20.45" customHeight="1">
      <c r="A323" s="2029">
        <v>1740</v>
      </c>
      <c r="B323" s="1943"/>
      <c r="C323" s="1843" t="s">
        <v>2963</v>
      </c>
      <c r="D323" s="1944"/>
      <c r="E323" s="1945"/>
      <c r="F323" s="1946"/>
      <c r="G323" s="1943"/>
      <c r="H323" s="1946" t="s">
        <v>596</v>
      </c>
      <c r="I323" s="1947"/>
      <c r="J323" s="1943"/>
      <c r="K323" s="1948" t="s">
        <v>603</v>
      </c>
      <c r="L323" s="1944"/>
      <c r="M323" s="1949"/>
      <c r="N323" s="1946" t="s">
        <v>1357</v>
      </c>
      <c r="O323" s="1947"/>
      <c r="P323" s="1943"/>
      <c r="Q323" s="1950" t="s">
        <v>4821</v>
      </c>
      <c r="R323" s="1951"/>
      <c r="S323" s="1952">
        <f t="shared" si="121"/>
        <v>12</v>
      </c>
      <c r="T323" s="1953">
        <v>8</v>
      </c>
      <c r="U323" s="1954">
        <v>0</v>
      </c>
      <c r="V323" s="1955">
        <v>4</v>
      </c>
      <c r="W323" s="1952">
        <f t="shared" si="122"/>
        <v>232</v>
      </c>
      <c r="X323" s="1956">
        <v>117</v>
      </c>
      <c r="Y323" s="1955">
        <v>115</v>
      </c>
      <c r="Z323" s="1953">
        <v>35</v>
      </c>
      <c r="AA323" s="1954">
        <v>45</v>
      </c>
      <c r="AB323" s="1954">
        <v>32</v>
      </c>
      <c r="AC323" s="1954">
        <v>37</v>
      </c>
      <c r="AD323" s="1954">
        <v>44</v>
      </c>
      <c r="AE323" s="1955">
        <v>39</v>
      </c>
      <c r="AF323" s="1957">
        <v>25</v>
      </c>
      <c r="AG323" s="1956">
        <v>5</v>
      </c>
      <c r="AH323" s="1955">
        <v>12</v>
      </c>
      <c r="AI323" s="1953">
        <v>1</v>
      </c>
      <c r="AJ323" s="1954">
        <v>0</v>
      </c>
      <c r="AK323" s="1954">
        <v>1</v>
      </c>
      <c r="AL323" s="1954">
        <v>0</v>
      </c>
      <c r="AM323" s="1954">
        <v>0</v>
      </c>
      <c r="AN323" s="1954">
        <v>14</v>
      </c>
      <c r="AO323" s="1954">
        <v>0</v>
      </c>
      <c r="AP323" s="1954">
        <v>1</v>
      </c>
      <c r="AQ323" s="1954">
        <v>0</v>
      </c>
      <c r="AR323" s="1954">
        <v>0</v>
      </c>
      <c r="AS323" s="1955">
        <v>0</v>
      </c>
      <c r="AT323" s="1923">
        <f>A323</f>
        <v>1740</v>
      </c>
      <c r="AU323" s="1898"/>
      <c r="AV323" s="1899">
        <v>2</v>
      </c>
      <c r="AW323" s="1899"/>
      <c r="AX323" s="1899"/>
      <c r="AY323" s="1899"/>
    </row>
    <row r="324" spans="1:51" s="187" customFormat="1" ht="20.45" customHeight="1">
      <c r="A324" s="2023" t="s">
        <v>609</v>
      </c>
      <c r="B324" s="1859"/>
      <c r="C324" s="1860" t="s">
        <v>436</v>
      </c>
      <c r="D324" s="1861"/>
      <c r="E324" s="1862"/>
      <c r="F324" s="1863"/>
      <c r="G324" s="1859"/>
      <c r="H324" s="1863"/>
      <c r="I324" s="1864"/>
      <c r="J324" s="1859"/>
      <c r="K324" s="1865"/>
      <c r="L324" s="1861"/>
      <c r="M324" s="1866"/>
      <c r="N324" s="1863"/>
      <c r="O324" s="1864"/>
      <c r="P324" s="1859"/>
      <c r="Q324" s="1867"/>
      <c r="R324" s="1868"/>
      <c r="S324" s="1900">
        <f>SUM(S325:S327)</f>
        <v>36</v>
      </c>
      <c r="T324" s="1901">
        <f>SUM(T325:T327)</f>
        <v>24</v>
      </c>
      <c r="U324" s="1902">
        <f>SUM(U325:U327)</f>
        <v>0</v>
      </c>
      <c r="V324" s="1903">
        <f>SUM(V325:V327)</f>
        <v>12</v>
      </c>
      <c r="W324" s="1900">
        <f>X324+Y324</f>
        <v>571</v>
      </c>
      <c r="X324" s="1904">
        <f t="shared" ref="X324:AS324" si="123">SUM(X325:X327)</f>
        <v>277</v>
      </c>
      <c r="Y324" s="1903">
        <f t="shared" si="123"/>
        <v>294</v>
      </c>
      <c r="Z324" s="1901">
        <f t="shared" si="123"/>
        <v>93</v>
      </c>
      <c r="AA324" s="1902">
        <f t="shared" si="123"/>
        <v>98</v>
      </c>
      <c r="AB324" s="1902">
        <f t="shared" si="123"/>
        <v>112</v>
      </c>
      <c r="AC324" s="1902">
        <f t="shared" si="123"/>
        <v>80</v>
      </c>
      <c r="AD324" s="1902">
        <f t="shared" si="123"/>
        <v>91</v>
      </c>
      <c r="AE324" s="1903">
        <f t="shared" si="123"/>
        <v>97</v>
      </c>
      <c r="AF324" s="1874">
        <f t="shared" si="123"/>
        <v>58</v>
      </c>
      <c r="AG324" s="1904">
        <f t="shared" si="123"/>
        <v>19</v>
      </c>
      <c r="AH324" s="1903">
        <f t="shared" si="123"/>
        <v>37</v>
      </c>
      <c r="AI324" s="1901">
        <f t="shared" si="123"/>
        <v>3</v>
      </c>
      <c r="AJ324" s="1902">
        <f t="shared" si="123"/>
        <v>0</v>
      </c>
      <c r="AK324" s="1902">
        <f t="shared" si="123"/>
        <v>3</v>
      </c>
      <c r="AL324" s="1902">
        <f t="shared" si="123"/>
        <v>0</v>
      </c>
      <c r="AM324" s="1902">
        <f t="shared" si="123"/>
        <v>0</v>
      </c>
      <c r="AN324" s="1902">
        <f t="shared" si="123"/>
        <v>39</v>
      </c>
      <c r="AO324" s="1902">
        <f t="shared" si="123"/>
        <v>0</v>
      </c>
      <c r="AP324" s="1902">
        <f t="shared" si="123"/>
        <v>3</v>
      </c>
      <c r="AQ324" s="1902">
        <f t="shared" si="123"/>
        <v>1</v>
      </c>
      <c r="AR324" s="1902">
        <f t="shared" si="123"/>
        <v>0</v>
      </c>
      <c r="AS324" s="1903">
        <f t="shared" si="123"/>
        <v>7</v>
      </c>
      <c r="AT324" s="1939" t="s">
        <v>609</v>
      </c>
      <c r="AU324" s="1877"/>
      <c r="AV324" s="1878"/>
      <c r="AW324" s="1878"/>
      <c r="AX324" s="1878"/>
      <c r="AY324" s="1878"/>
    </row>
    <row r="325" spans="1:51" s="188" customFormat="1" ht="20.45" customHeight="1">
      <c r="A325" s="2024" t="s">
        <v>613</v>
      </c>
      <c r="B325" s="1907"/>
      <c r="C325" s="1941" t="s">
        <v>496</v>
      </c>
      <c r="D325" s="1909"/>
      <c r="E325" s="1910"/>
      <c r="F325" s="1911"/>
      <c r="G325" s="1907"/>
      <c r="H325" s="1911" t="s">
        <v>2888</v>
      </c>
      <c r="I325" s="1912"/>
      <c r="J325" s="1907"/>
      <c r="K325" s="1913" t="s">
        <v>617</v>
      </c>
      <c r="L325" s="1909"/>
      <c r="M325" s="1914"/>
      <c r="N325" s="1911" t="s">
        <v>620</v>
      </c>
      <c r="O325" s="1912"/>
      <c r="P325" s="1907"/>
      <c r="Q325" s="1915" t="s">
        <v>5652</v>
      </c>
      <c r="R325" s="1899"/>
      <c r="S325" s="1916">
        <f t="shared" ref="S325:S327" si="124">SUM(T325:V325)</f>
        <v>9</v>
      </c>
      <c r="T325" s="1917">
        <v>6</v>
      </c>
      <c r="U325" s="1918">
        <v>0</v>
      </c>
      <c r="V325" s="1919">
        <v>3</v>
      </c>
      <c r="W325" s="1916">
        <f t="shared" ref="W325:W327" si="125">SUM(X325:Y325)</f>
        <v>177</v>
      </c>
      <c r="X325" s="1920">
        <v>81</v>
      </c>
      <c r="Y325" s="1919">
        <v>96</v>
      </c>
      <c r="Z325" s="1917">
        <v>28</v>
      </c>
      <c r="AA325" s="1918">
        <v>36</v>
      </c>
      <c r="AB325" s="1918">
        <v>31</v>
      </c>
      <c r="AC325" s="1918">
        <v>21</v>
      </c>
      <c r="AD325" s="1918">
        <v>30</v>
      </c>
      <c r="AE325" s="1919">
        <v>31</v>
      </c>
      <c r="AF325" s="1921">
        <v>20</v>
      </c>
      <c r="AG325" s="1920">
        <v>4</v>
      </c>
      <c r="AH325" s="1919">
        <v>12</v>
      </c>
      <c r="AI325" s="1917">
        <v>1</v>
      </c>
      <c r="AJ325" s="1918">
        <v>0</v>
      </c>
      <c r="AK325" s="1918">
        <v>1</v>
      </c>
      <c r="AL325" s="1918">
        <v>0</v>
      </c>
      <c r="AM325" s="1918">
        <v>0</v>
      </c>
      <c r="AN325" s="1918">
        <v>10</v>
      </c>
      <c r="AO325" s="1918">
        <v>0</v>
      </c>
      <c r="AP325" s="1918">
        <v>1</v>
      </c>
      <c r="AQ325" s="1918">
        <v>0</v>
      </c>
      <c r="AR325" s="1918">
        <v>0</v>
      </c>
      <c r="AS325" s="1919">
        <v>3</v>
      </c>
      <c r="AT325" s="1923" t="str">
        <f t="shared" ref="AT325:AT326" si="126">A325</f>
        <v>1630</v>
      </c>
      <c r="AU325" s="1898"/>
      <c r="AV325" s="1899">
        <v>1</v>
      </c>
      <c r="AW325" s="1899"/>
      <c r="AX325" s="1899"/>
      <c r="AY325" s="1899"/>
    </row>
    <row r="326" spans="1:51" s="188" customFormat="1" ht="20.45" customHeight="1">
      <c r="A326" s="2024" t="s">
        <v>622</v>
      </c>
      <c r="B326" s="1907"/>
      <c r="C326" s="1941" t="s">
        <v>633</v>
      </c>
      <c r="D326" s="1909"/>
      <c r="E326" s="1910"/>
      <c r="F326" s="1911"/>
      <c r="G326" s="1907"/>
      <c r="H326" s="1911" t="s">
        <v>635</v>
      </c>
      <c r="I326" s="1912"/>
      <c r="J326" s="1907"/>
      <c r="K326" s="1913" t="s">
        <v>638</v>
      </c>
      <c r="L326" s="1909"/>
      <c r="M326" s="1914"/>
      <c r="N326" s="1911" t="s">
        <v>3227</v>
      </c>
      <c r="O326" s="1912"/>
      <c r="P326" s="1907"/>
      <c r="Q326" s="1915" t="s">
        <v>4637</v>
      </c>
      <c r="R326" s="1899"/>
      <c r="S326" s="1916">
        <f t="shared" si="124"/>
        <v>8</v>
      </c>
      <c r="T326" s="1917">
        <v>6</v>
      </c>
      <c r="U326" s="1918">
        <v>0</v>
      </c>
      <c r="V326" s="1919">
        <v>2</v>
      </c>
      <c r="W326" s="1916">
        <f t="shared" si="125"/>
        <v>61</v>
      </c>
      <c r="X326" s="1920">
        <v>33</v>
      </c>
      <c r="Y326" s="1919">
        <v>28</v>
      </c>
      <c r="Z326" s="1917">
        <v>7</v>
      </c>
      <c r="AA326" s="1918">
        <v>10</v>
      </c>
      <c r="AB326" s="1918">
        <v>13</v>
      </c>
      <c r="AC326" s="1918">
        <v>5</v>
      </c>
      <c r="AD326" s="1918">
        <v>14</v>
      </c>
      <c r="AE326" s="1919">
        <v>12</v>
      </c>
      <c r="AF326" s="1921">
        <v>7</v>
      </c>
      <c r="AG326" s="1920">
        <v>4</v>
      </c>
      <c r="AH326" s="1919">
        <v>9</v>
      </c>
      <c r="AI326" s="1917">
        <v>1</v>
      </c>
      <c r="AJ326" s="1918">
        <v>0</v>
      </c>
      <c r="AK326" s="1918">
        <v>1</v>
      </c>
      <c r="AL326" s="1918">
        <v>0</v>
      </c>
      <c r="AM326" s="1918">
        <v>0</v>
      </c>
      <c r="AN326" s="1918">
        <v>9</v>
      </c>
      <c r="AO326" s="1918">
        <v>0</v>
      </c>
      <c r="AP326" s="1918">
        <v>1</v>
      </c>
      <c r="AQ326" s="1918">
        <v>1</v>
      </c>
      <c r="AR326" s="1918">
        <v>0</v>
      </c>
      <c r="AS326" s="1919">
        <v>0</v>
      </c>
      <c r="AT326" s="1923" t="str">
        <f t="shared" si="126"/>
        <v>1634</v>
      </c>
      <c r="AU326" s="1898"/>
      <c r="AV326" s="1899">
        <v>1</v>
      </c>
      <c r="AW326" s="1899"/>
      <c r="AX326" s="1899"/>
      <c r="AY326" s="1899"/>
    </row>
    <row r="327" spans="1:51" s="188" customFormat="1" ht="20.45" customHeight="1">
      <c r="A327" s="2029" t="s">
        <v>639</v>
      </c>
      <c r="B327" s="1943"/>
      <c r="C327" s="1843" t="s">
        <v>642</v>
      </c>
      <c r="D327" s="1944"/>
      <c r="E327" s="1945"/>
      <c r="F327" s="1946"/>
      <c r="G327" s="1943"/>
      <c r="H327" s="1946" t="s">
        <v>635</v>
      </c>
      <c r="I327" s="1947"/>
      <c r="J327" s="1943"/>
      <c r="K327" s="1948" t="s">
        <v>645</v>
      </c>
      <c r="L327" s="1944"/>
      <c r="M327" s="1949"/>
      <c r="N327" s="1946" t="s">
        <v>3228</v>
      </c>
      <c r="O327" s="1947"/>
      <c r="P327" s="1943"/>
      <c r="Q327" s="1950" t="s">
        <v>5346</v>
      </c>
      <c r="R327" s="1951"/>
      <c r="S327" s="1916">
        <f t="shared" si="124"/>
        <v>19</v>
      </c>
      <c r="T327" s="1917">
        <v>12</v>
      </c>
      <c r="U327" s="1918">
        <v>0</v>
      </c>
      <c r="V327" s="1919">
        <v>7</v>
      </c>
      <c r="W327" s="1916">
        <f t="shared" si="125"/>
        <v>333</v>
      </c>
      <c r="X327" s="1920">
        <v>163</v>
      </c>
      <c r="Y327" s="1919">
        <v>170</v>
      </c>
      <c r="Z327" s="1917">
        <v>58</v>
      </c>
      <c r="AA327" s="1918">
        <v>52</v>
      </c>
      <c r="AB327" s="1918">
        <v>68</v>
      </c>
      <c r="AC327" s="1918">
        <v>54</v>
      </c>
      <c r="AD327" s="1918">
        <v>47</v>
      </c>
      <c r="AE327" s="1919">
        <v>54</v>
      </c>
      <c r="AF327" s="1921">
        <v>31</v>
      </c>
      <c r="AG327" s="1920">
        <v>11</v>
      </c>
      <c r="AH327" s="1919">
        <v>16</v>
      </c>
      <c r="AI327" s="1917">
        <v>1</v>
      </c>
      <c r="AJ327" s="1918">
        <v>0</v>
      </c>
      <c r="AK327" s="1918">
        <v>1</v>
      </c>
      <c r="AL327" s="1918">
        <v>0</v>
      </c>
      <c r="AM327" s="1918">
        <v>0</v>
      </c>
      <c r="AN327" s="1918">
        <v>20</v>
      </c>
      <c r="AO327" s="1918">
        <v>0</v>
      </c>
      <c r="AP327" s="1918">
        <v>1</v>
      </c>
      <c r="AQ327" s="1918">
        <v>0</v>
      </c>
      <c r="AR327" s="1918">
        <v>0</v>
      </c>
      <c r="AS327" s="1919">
        <v>4</v>
      </c>
      <c r="AT327" s="1923" t="str">
        <f>A327</f>
        <v>1636</v>
      </c>
      <c r="AU327" s="1898"/>
      <c r="AV327" s="1899">
        <v>5</v>
      </c>
      <c r="AW327" s="1899"/>
      <c r="AX327" s="1899"/>
      <c r="AY327" s="1899"/>
    </row>
    <row r="328" spans="1:51" s="187" customFormat="1" ht="20.45" customHeight="1">
      <c r="A328" s="2023" t="s">
        <v>648</v>
      </c>
      <c r="B328" s="1859"/>
      <c r="C328" s="1860" t="s">
        <v>115</v>
      </c>
      <c r="D328" s="1861"/>
      <c r="E328" s="1862"/>
      <c r="F328" s="1863"/>
      <c r="G328" s="1859"/>
      <c r="H328" s="1863"/>
      <c r="I328" s="1864"/>
      <c r="J328" s="1859"/>
      <c r="K328" s="1865"/>
      <c r="L328" s="1861"/>
      <c r="M328" s="1866"/>
      <c r="N328" s="1863"/>
      <c r="O328" s="1864"/>
      <c r="P328" s="1859"/>
      <c r="Q328" s="1867"/>
      <c r="R328" s="1868"/>
      <c r="S328" s="1869">
        <f>S329</f>
        <v>9</v>
      </c>
      <c r="T328" s="1870">
        <f>T329</f>
        <v>6</v>
      </c>
      <c r="U328" s="1871">
        <f>U329</f>
        <v>0</v>
      </c>
      <c r="V328" s="1872">
        <f>V329</f>
        <v>3</v>
      </c>
      <c r="W328" s="1869">
        <f>X328+Y328</f>
        <v>137</v>
      </c>
      <c r="X328" s="1873">
        <f t="shared" ref="X328:AS328" si="127">X329</f>
        <v>77</v>
      </c>
      <c r="Y328" s="1872">
        <f t="shared" si="127"/>
        <v>60</v>
      </c>
      <c r="Z328" s="1870">
        <f t="shared" si="127"/>
        <v>20</v>
      </c>
      <c r="AA328" s="1871">
        <f t="shared" si="127"/>
        <v>30</v>
      </c>
      <c r="AB328" s="1871">
        <f t="shared" si="127"/>
        <v>22</v>
      </c>
      <c r="AC328" s="1871">
        <f t="shared" si="127"/>
        <v>20</v>
      </c>
      <c r="AD328" s="1871">
        <f t="shared" si="127"/>
        <v>17</v>
      </c>
      <c r="AE328" s="1872">
        <f t="shared" si="127"/>
        <v>28</v>
      </c>
      <c r="AF328" s="1938">
        <f t="shared" si="127"/>
        <v>14</v>
      </c>
      <c r="AG328" s="1873">
        <f t="shared" si="127"/>
        <v>6</v>
      </c>
      <c r="AH328" s="1872">
        <f t="shared" si="127"/>
        <v>9</v>
      </c>
      <c r="AI328" s="1870">
        <f t="shared" si="127"/>
        <v>1</v>
      </c>
      <c r="AJ328" s="1871">
        <f t="shared" si="127"/>
        <v>0</v>
      </c>
      <c r="AK328" s="1871">
        <f t="shared" si="127"/>
        <v>1</v>
      </c>
      <c r="AL328" s="1871">
        <f t="shared" si="127"/>
        <v>0</v>
      </c>
      <c r="AM328" s="1871">
        <f t="shared" si="127"/>
        <v>0</v>
      </c>
      <c r="AN328" s="1871">
        <f t="shared" si="127"/>
        <v>10</v>
      </c>
      <c r="AO328" s="1871">
        <f t="shared" si="127"/>
        <v>0</v>
      </c>
      <c r="AP328" s="1871">
        <f t="shared" si="127"/>
        <v>1</v>
      </c>
      <c r="AQ328" s="1871">
        <f t="shared" si="127"/>
        <v>0</v>
      </c>
      <c r="AR328" s="1871">
        <f t="shared" si="127"/>
        <v>1</v>
      </c>
      <c r="AS328" s="1872">
        <f t="shared" si="127"/>
        <v>1</v>
      </c>
      <c r="AT328" s="1939" t="s">
        <v>648</v>
      </c>
      <c r="AU328" s="1877"/>
      <c r="AV328" s="1878"/>
      <c r="AW328" s="1878"/>
      <c r="AX328" s="1878"/>
      <c r="AY328" s="1878"/>
    </row>
    <row r="329" spans="1:51" s="188" customFormat="1" ht="20.45" customHeight="1">
      <c r="A329" s="2029">
        <v>1654</v>
      </c>
      <c r="B329" s="1943"/>
      <c r="C329" s="1843" t="s">
        <v>651</v>
      </c>
      <c r="D329" s="1944"/>
      <c r="E329" s="1945"/>
      <c r="F329" s="1946"/>
      <c r="G329" s="1943"/>
      <c r="H329" s="1946" t="s">
        <v>2892</v>
      </c>
      <c r="I329" s="1947"/>
      <c r="J329" s="1943"/>
      <c r="K329" s="1948" t="s">
        <v>2608</v>
      </c>
      <c r="L329" s="1944"/>
      <c r="M329" s="1949"/>
      <c r="N329" s="1946" t="s">
        <v>1795</v>
      </c>
      <c r="O329" s="1947"/>
      <c r="P329" s="1943"/>
      <c r="Q329" s="1950" t="s">
        <v>5653</v>
      </c>
      <c r="R329" s="1951"/>
      <c r="S329" s="1952">
        <f>SUM(T329:V329)</f>
        <v>9</v>
      </c>
      <c r="T329" s="1953">
        <v>6</v>
      </c>
      <c r="U329" s="1954">
        <v>0</v>
      </c>
      <c r="V329" s="1955">
        <v>3</v>
      </c>
      <c r="W329" s="1952">
        <f>SUM(X329:Y329)</f>
        <v>137</v>
      </c>
      <c r="X329" s="1956">
        <v>77</v>
      </c>
      <c r="Y329" s="1955">
        <v>60</v>
      </c>
      <c r="Z329" s="1953">
        <v>20</v>
      </c>
      <c r="AA329" s="1954">
        <v>30</v>
      </c>
      <c r="AB329" s="1954">
        <v>22</v>
      </c>
      <c r="AC329" s="1954">
        <v>20</v>
      </c>
      <c r="AD329" s="1954">
        <v>17</v>
      </c>
      <c r="AE329" s="1955">
        <v>28</v>
      </c>
      <c r="AF329" s="1957">
        <v>14</v>
      </c>
      <c r="AG329" s="1956">
        <v>6</v>
      </c>
      <c r="AH329" s="1955">
        <v>9</v>
      </c>
      <c r="AI329" s="1953">
        <v>1</v>
      </c>
      <c r="AJ329" s="1954">
        <v>0</v>
      </c>
      <c r="AK329" s="1954">
        <v>1</v>
      </c>
      <c r="AL329" s="1954">
        <v>0</v>
      </c>
      <c r="AM329" s="1954">
        <v>0</v>
      </c>
      <c r="AN329" s="1954">
        <v>10</v>
      </c>
      <c r="AO329" s="1954">
        <v>0</v>
      </c>
      <c r="AP329" s="1954">
        <v>1</v>
      </c>
      <c r="AQ329" s="1954">
        <v>0</v>
      </c>
      <c r="AR329" s="1954">
        <v>1</v>
      </c>
      <c r="AS329" s="1955">
        <v>1</v>
      </c>
      <c r="AT329" s="1923">
        <f>A329</f>
        <v>1654</v>
      </c>
      <c r="AU329" s="1898"/>
      <c r="AV329" s="1899">
        <v>7</v>
      </c>
      <c r="AW329" s="1899"/>
      <c r="AX329" s="1899"/>
      <c r="AY329" s="1899"/>
    </row>
    <row r="330" spans="1:51" s="187" customFormat="1" ht="20.45" customHeight="1">
      <c r="A330" s="2023" t="s">
        <v>664</v>
      </c>
      <c r="B330" s="1859"/>
      <c r="C330" s="1860" t="s">
        <v>4477</v>
      </c>
      <c r="D330" s="1861"/>
      <c r="E330" s="1862"/>
      <c r="F330" s="1863"/>
      <c r="G330" s="1859"/>
      <c r="H330" s="1863"/>
      <c r="I330" s="1864"/>
      <c r="J330" s="1859"/>
      <c r="K330" s="1865"/>
      <c r="L330" s="1861"/>
      <c r="M330" s="1866"/>
      <c r="N330" s="1863"/>
      <c r="O330" s="1864"/>
      <c r="P330" s="1859"/>
      <c r="Q330" s="1867"/>
      <c r="R330" s="1868"/>
      <c r="S330" s="1900">
        <f>SUM(S331:S333)</f>
        <v>40</v>
      </c>
      <c r="T330" s="1901">
        <f>SUM(T331:T333)</f>
        <v>30</v>
      </c>
      <c r="U330" s="1902">
        <f>SUM(U331:U333)</f>
        <v>0</v>
      </c>
      <c r="V330" s="1903">
        <f>SUM(V331:V333)</f>
        <v>10</v>
      </c>
      <c r="W330" s="1900">
        <f>X330+Y330</f>
        <v>691</v>
      </c>
      <c r="X330" s="1904">
        <f t="shared" ref="X330:AS330" si="128">SUM(X331:X333)</f>
        <v>345</v>
      </c>
      <c r="Y330" s="1903">
        <f t="shared" si="128"/>
        <v>346</v>
      </c>
      <c r="Z330" s="1901">
        <f t="shared" si="128"/>
        <v>107</v>
      </c>
      <c r="AA330" s="1902">
        <f t="shared" si="128"/>
        <v>107</v>
      </c>
      <c r="AB330" s="1902">
        <f t="shared" si="128"/>
        <v>119</v>
      </c>
      <c r="AC330" s="1902">
        <f t="shared" si="128"/>
        <v>111</v>
      </c>
      <c r="AD330" s="1902">
        <f t="shared" si="128"/>
        <v>128</v>
      </c>
      <c r="AE330" s="1903">
        <f t="shared" si="128"/>
        <v>119</v>
      </c>
      <c r="AF330" s="1874">
        <f t="shared" si="128"/>
        <v>47</v>
      </c>
      <c r="AG330" s="1904">
        <f t="shared" si="128"/>
        <v>17</v>
      </c>
      <c r="AH330" s="1903">
        <f t="shared" si="128"/>
        <v>43</v>
      </c>
      <c r="AI330" s="1901">
        <f t="shared" si="128"/>
        <v>3</v>
      </c>
      <c r="AJ330" s="1902">
        <f t="shared" si="128"/>
        <v>0</v>
      </c>
      <c r="AK330" s="1902">
        <f t="shared" si="128"/>
        <v>3</v>
      </c>
      <c r="AL330" s="1902">
        <f t="shared" si="128"/>
        <v>0</v>
      </c>
      <c r="AM330" s="1902">
        <f t="shared" si="128"/>
        <v>0</v>
      </c>
      <c r="AN330" s="1902">
        <f t="shared" si="128"/>
        <v>46</v>
      </c>
      <c r="AO330" s="1902">
        <f t="shared" si="128"/>
        <v>0</v>
      </c>
      <c r="AP330" s="1902">
        <f t="shared" si="128"/>
        <v>3</v>
      </c>
      <c r="AQ330" s="1902">
        <f t="shared" si="128"/>
        <v>0</v>
      </c>
      <c r="AR330" s="1902">
        <f t="shared" si="128"/>
        <v>0</v>
      </c>
      <c r="AS330" s="1903">
        <f t="shared" si="128"/>
        <v>5</v>
      </c>
      <c r="AT330" s="1939" t="s">
        <v>664</v>
      </c>
      <c r="AU330" s="1877"/>
      <c r="AV330" s="1878"/>
      <c r="AW330" s="1878"/>
      <c r="AX330" s="1878"/>
      <c r="AY330" s="1878"/>
    </row>
    <row r="331" spans="1:51" s="188" customFormat="1" ht="20.45" customHeight="1">
      <c r="A331" s="2024" t="s">
        <v>667</v>
      </c>
      <c r="B331" s="1907"/>
      <c r="C331" s="1941" t="s">
        <v>673</v>
      </c>
      <c r="D331" s="1909"/>
      <c r="E331" s="1910"/>
      <c r="F331" s="1911"/>
      <c r="G331" s="1907"/>
      <c r="H331" s="1911" t="s">
        <v>288</v>
      </c>
      <c r="I331" s="1912"/>
      <c r="J331" s="1907"/>
      <c r="K331" s="1913" t="s">
        <v>675</v>
      </c>
      <c r="L331" s="1909"/>
      <c r="M331" s="1914"/>
      <c r="N331" s="1911" t="s">
        <v>681</v>
      </c>
      <c r="O331" s="1912"/>
      <c r="P331" s="1907"/>
      <c r="Q331" s="1915" t="s">
        <v>5654</v>
      </c>
      <c r="R331" s="1899"/>
      <c r="S331" s="1916">
        <f t="shared" ref="S331:S333" si="129">SUM(T331:V331)</f>
        <v>16</v>
      </c>
      <c r="T331" s="1917">
        <v>13</v>
      </c>
      <c r="U331" s="1918">
        <v>0</v>
      </c>
      <c r="V331" s="1919">
        <v>3</v>
      </c>
      <c r="W331" s="1916">
        <f t="shared" ref="W331:W333" si="130">SUM(X331:Y331)</f>
        <v>373</v>
      </c>
      <c r="X331" s="1920">
        <v>196</v>
      </c>
      <c r="Y331" s="1919">
        <v>177</v>
      </c>
      <c r="Z331" s="1917">
        <v>60</v>
      </c>
      <c r="AA331" s="1918">
        <v>62</v>
      </c>
      <c r="AB331" s="1918">
        <v>69</v>
      </c>
      <c r="AC331" s="1918">
        <v>56</v>
      </c>
      <c r="AD331" s="1918">
        <v>71</v>
      </c>
      <c r="AE331" s="1919">
        <v>55</v>
      </c>
      <c r="AF331" s="1921">
        <v>19</v>
      </c>
      <c r="AG331" s="1920">
        <v>9</v>
      </c>
      <c r="AH331" s="1919">
        <v>16</v>
      </c>
      <c r="AI331" s="1917">
        <v>1</v>
      </c>
      <c r="AJ331" s="1918">
        <v>0</v>
      </c>
      <c r="AK331" s="1918">
        <v>1</v>
      </c>
      <c r="AL331" s="1918">
        <v>0</v>
      </c>
      <c r="AM331" s="1918">
        <v>0</v>
      </c>
      <c r="AN331" s="1918">
        <v>21</v>
      </c>
      <c r="AO331" s="1918">
        <v>0</v>
      </c>
      <c r="AP331" s="1918">
        <v>1</v>
      </c>
      <c r="AQ331" s="1918">
        <v>0</v>
      </c>
      <c r="AR331" s="1918">
        <v>0</v>
      </c>
      <c r="AS331" s="1919">
        <v>1</v>
      </c>
      <c r="AT331" s="1923" t="str">
        <f>A331</f>
        <v>1673</v>
      </c>
      <c r="AU331" s="1898"/>
      <c r="AV331" s="1899">
        <v>1</v>
      </c>
      <c r="AW331" s="1899"/>
      <c r="AX331" s="1899"/>
      <c r="AY331" s="1899"/>
    </row>
    <row r="332" spans="1:51" s="188" customFormat="1" ht="20.45" customHeight="1">
      <c r="A332" s="2024">
        <v>1690</v>
      </c>
      <c r="B332" s="1907"/>
      <c r="C332" s="1941" t="s">
        <v>682</v>
      </c>
      <c r="D332" s="1909"/>
      <c r="E332" s="1910"/>
      <c r="F332" s="1911">
        <v>1</v>
      </c>
      <c r="G332" s="1907"/>
      <c r="H332" s="1911" t="s">
        <v>686</v>
      </c>
      <c r="I332" s="1912"/>
      <c r="J332" s="1907"/>
      <c r="K332" s="1913" t="s">
        <v>693</v>
      </c>
      <c r="L332" s="1909"/>
      <c r="M332" s="1914"/>
      <c r="N332" s="1911" t="s">
        <v>699</v>
      </c>
      <c r="O332" s="1912"/>
      <c r="P332" s="1907"/>
      <c r="Q332" s="1915" t="s">
        <v>5347</v>
      </c>
      <c r="R332" s="1899"/>
      <c r="S332" s="1916">
        <f t="shared" si="129"/>
        <v>8</v>
      </c>
      <c r="T332" s="1917">
        <v>6</v>
      </c>
      <c r="U332" s="1918">
        <v>0</v>
      </c>
      <c r="V332" s="1919">
        <v>2</v>
      </c>
      <c r="W332" s="1916">
        <f t="shared" si="130"/>
        <v>68</v>
      </c>
      <c r="X332" s="1920">
        <v>33</v>
      </c>
      <c r="Y332" s="1919">
        <v>35</v>
      </c>
      <c r="Z332" s="1917">
        <v>7</v>
      </c>
      <c r="AA332" s="1918">
        <v>8</v>
      </c>
      <c r="AB332" s="1918">
        <v>12</v>
      </c>
      <c r="AC332" s="1918">
        <v>12</v>
      </c>
      <c r="AD332" s="1918">
        <v>14</v>
      </c>
      <c r="AE332" s="1919">
        <v>15</v>
      </c>
      <c r="AF332" s="1921">
        <v>4</v>
      </c>
      <c r="AG332" s="1920">
        <v>4</v>
      </c>
      <c r="AH332" s="1919">
        <v>9</v>
      </c>
      <c r="AI332" s="1917">
        <v>1</v>
      </c>
      <c r="AJ332" s="1918">
        <v>0</v>
      </c>
      <c r="AK332" s="1918">
        <v>1</v>
      </c>
      <c r="AL332" s="1918">
        <v>0</v>
      </c>
      <c r="AM332" s="1918">
        <v>0</v>
      </c>
      <c r="AN332" s="1918">
        <v>8</v>
      </c>
      <c r="AO332" s="1918">
        <v>0</v>
      </c>
      <c r="AP332" s="1918">
        <v>1</v>
      </c>
      <c r="AQ332" s="1918">
        <v>0</v>
      </c>
      <c r="AR332" s="1918">
        <v>0</v>
      </c>
      <c r="AS332" s="1919">
        <v>2</v>
      </c>
      <c r="AT332" s="1923">
        <f>A332</f>
        <v>1690</v>
      </c>
      <c r="AU332" s="1898"/>
      <c r="AV332" s="1899">
        <v>1</v>
      </c>
      <c r="AW332" s="1899"/>
      <c r="AX332" s="1899"/>
      <c r="AY332" s="1899"/>
    </row>
    <row r="333" spans="1:51" s="188" customFormat="1" ht="20.45" customHeight="1">
      <c r="A333" s="2029">
        <v>1707</v>
      </c>
      <c r="B333" s="1943"/>
      <c r="C333" s="1843" t="s">
        <v>4478</v>
      </c>
      <c r="D333" s="1944"/>
      <c r="E333" s="1945"/>
      <c r="F333" s="1946"/>
      <c r="G333" s="1943"/>
      <c r="H333" s="1946" t="s">
        <v>4565</v>
      </c>
      <c r="I333" s="1947"/>
      <c r="J333" s="1943"/>
      <c r="K333" s="1948" t="s">
        <v>4479</v>
      </c>
      <c r="L333" s="1944"/>
      <c r="M333" s="1949"/>
      <c r="N333" s="1946" t="s">
        <v>4567</v>
      </c>
      <c r="O333" s="1947"/>
      <c r="P333" s="1943"/>
      <c r="Q333" s="1950" t="s">
        <v>5655</v>
      </c>
      <c r="R333" s="1951"/>
      <c r="S333" s="1916">
        <f t="shared" si="129"/>
        <v>16</v>
      </c>
      <c r="T333" s="1917">
        <v>11</v>
      </c>
      <c r="U333" s="1918">
        <v>0</v>
      </c>
      <c r="V333" s="1919">
        <v>5</v>
      </c>
      <c r="W333" s="1916">
        <f t="shared" si="130"/>
        <v>250</v>
      </c>
      <c r="X333" s="1920">
        <v>116</v>
      </c>
      <c r="Y333" s="1919">
        <v>134</v>
      </c>
      <c r="Z333" s="1917">
        <v>40</v>
      </c>
      <c r="AA333" s="1918">
        <v>37</v>
      </c>
      <c r="AB333" s="1918">
        <v>38</v>
      </c>
      <c r="AC333" s="1918">
        <v>43</v>
      </c>
      <c r="AD333" s="1918">
        <v>43</v>
      </c>
      <c r="AE333" s="1919">
        <v>49</v>
      </c>
      <c r="AF333" s="1921">
        <v>24</v>
      </c>
      <c r="AG333" s="1920">
        <v>4</v>
      </c>
      <c r="AH333" s="1919">
        <v>18</v>
      </c>
      <c r="AI333" s="1917">
        <v>1</v>
      </c>
      <c r="AJ333" s="1918">
        <v>0</v>
      </c>
      <c r="AK333" s="1918">
        <v>1</v>
      </c>
      <c r="AL333" s="1918">
        <v>0</v>
      </c>
      <c r="AM333" s="1918">
        <v>0</v>
      </c>
      <c r="AN333" s="1918">
        <v>17</v>
      </c>
      <c r="AO333" s="1918">
        <v>0</v>
      </c>
      <c r="AP333" s="1918">
        <v>1</v>
      </c>
      <c r="AQ333" s="1918">
        <v>0</v>
      </c>
      <c r="AR333" s="1918">
        <v>0</v>
      </c>
      <c r="AS333" s="1919">
        <v>2</v>
      </c>
      <c r="AT333" s="1923">
        <f>A333</f>
        <v>1707</v>
      </c>
      <c r="AU333" s="1898"/>
      <c r="AV333" s="1899">
        <v>1</v>
      </c>
      <c r="AW333" s="1899"/>
      <c r="AX333" s="1899"/>
      <c r="AY333" s="1899"/>
    </row>
    <row r="334" spans="1:51" s="187" customFormat="1" ht="20.45" customHeight="1">
      <c r="A334" s="2023" t="s">
        <v>708</v>
      </c>
      <c r="B334" s="1859"/>
      <c r="C334" s="1860" t="s">
        <v>1549</v>
      </c>
      <c r="D334" s="1861"/>
      <c r="E334" s="1862"/>
      <c r="F334" s="1863"/>
      <c r="G334" s="1859"/>
      <c r="H334" s="1863"/>
      <c r="I334" s="1864"/>
      <c r="J334" s="1859"/>
      <c r="K334" s="1865"/>
      <c r="L334" s="1861"/>
      <c r="M334" s="1866"/>
      <c r="N334" s="1863"/>
      <c r="O334" s="1864"/>
      <c r="P334" s="1859"/>
      <c r="Q334" s="1867"/>
      <c r="R334" s="1868"/>
      <c r="S334" s="1869">
        <f>SUM(S335:S338)</f>
        <v>33</v>
      </c>
      <c r="T334" s="1870">
        <f>SUM(T335:T338)</f>
        <v>23</v>
      </c>
      <c r="U334" s="1871">
        <f>SUM(U335:U338)</f>
        <v>1</v>
      </c>
      <c r="V334" s="1872">
        <f>SUM(V335:V338)</f>
        <v>9</v>
      </c>
      <c r="W334" s="1869">
        <f>X334+Y334</f>
        <v>381</v>
      </c>
      <c r="X334" s="1873">
        <f t="shared" ref="X334:AS334" si="131">SUM(X335:X338)</f>
        <v>194</v>
      </c>
      <c r="Y334" s="1872">
        <f t="shared" si="131"/>
        <v>187</v>
      </c>
      <c r="Z334" s="1870">
        <f t="shared" si="131"/>
        <v>62</v>
      </c>
      <c r="AA334" s="1871">
        <f t="shared" si="131"/>
        <v>62</v>
      </c>
      <c r="AB334" s="1871">
        <f t="shared" si="131"/>
        <v>66</v>
      </c>
      <c r="AC334" s="1871">
        <f t="shared" si="131"/>
        <v>64</v>
      </c>
      <c r="AD334" s="1871">
        <f t="shared" si="131"/>
        <v>58</v>
      </c>
      <c r="AE334" s="1872">
        <f t="shared" si="131"/>
        <v>69</v>
      </c>
      <c r="AF334" s="1938">
        <f t="shared" si="131"/>
        <v>27</v>
      </c>
      <c r="AG334" s="1873">
        <f t="shared" si="131"/>
        <v>25</v>
      </c>
      <c r="AH334" s="1872">
        <f t="shared" si="131"/>
        <v>28</v>
      </c>
      <c r="AI334" s="1870">
        <f t="shared" si="131"/>
        <v>4</v>
      </c>
      <c r="AJ334" s="1871">
        <f t="shared" si="131"/>
        <v>0</v>
      </c>
      <c r="AK334" s="1871">
        <f t="shared" si="131"/>
        <v>4</v>
      </c>
      <c r="AL334" s="1871">
        <f t="shared" si="131"/>
        <v>0</v>
      </c>
      <c r="AM334" s="1871">
        <f t="shared" si="131"/>
        <v>0</v>
      </c>
      <c r="AN334" s="1871">
        <f t="shared" si="131"/>
        <v>39</v>
      </c>
      <c r="AO334" s="1871">
        <f t="shared" si="131"/>
        <v>0</v>
      </c>
      <c r="AP334" s="1871">
        <f t="shared" si="131"/>
        <v>3</v>
      </c>
      <c r="AQ334" s="1871">
        <f t="shared" si="131"/>
        <v>1</v>
      </c>
      <c r="AR334" s="1871">
        <f t="shared" si="131"/>
        <v>0</v>
      </c>
      <c r="AS334" s="1872">
        <f t="shared" si="131"/>
        <v>2</v>
      </c>
      <c r="AT334" s="1939" t="s">
        <v>708</v>
      </c>
      <c r="AU334" s="1877"/>
      <c r="AV334" s="1878"/>
      <c r="AW334" s="1878"/>
      <c r="AX334" s="1878"/>
      <c r="AY334" s="1878"/>
    </row>
    <row r="335" spans="1:51" s="188" customFormat="1" ht="20.45" customHeight="1">
      <c r="A335" s="2024" t="s">
        <v>710</v>
      </c>
      <c r="B335" s="1907"/>
      <c r="C335" s="1941" t="s">
        <v>711</v>
      </c>
      <c r="D335" s="1909"/>
      <c r="E335" s="1910" t="s">
        <v>3298</v>
      </c>
      <c r="F335" s="1911">
        <v>2</v>
      </c>
      <c r="G335" s="1907"/>
      <c r="H335" s="1911" t="s">
        <v>713</v>
      </c>
      <c r="I335" s="1912"/>
      <c r="J335" s="1907"/>
      <c r="K335" s="1913" t="s">
        <v>87</v>
      </c>
      <c r="L335" s="1909"/>
      <c r="M335" s="1914"/>
      <c r="N335" s="1911" t="s">
        <v>632</v>
      </c>
      <c r="O335" s="1912"/>
      <c r="P335" s="1907"/>
      <c r="Q335" s="1915" t="s">
        <v>5348</v>
      </c>
      <c r="R335" s="1899"/>
      <c r="S335" s="1916">
        <f t="shared" ref="S335:S338" si="132">SUM(T335:V335)</f>
        <v>8</v>
      </c>
      <c r="T335" s="1917">
        <v>6</v>
      </c>
      <c r="U335" s="1918">
        <v>0</v>
      </c>
      <c r="V335" s="1919">
        <v>2</v>
      </c>
      <c r="W335" s="1916">
        <f t="shared" ref="W335:W338" si="133">SUM(X335:Y335)</f>
        <v>82</v>
      </c>
      <c r="X335" s="1920">
        <v>39</v>
      </c>
      <c r="Y335" s="1919">
        <v>43</v>
      </c>
      <c r="Z335" s="1917">
        <v>10</v>
      </c>
      <c r="AA335" s="1918">
        <v>15</v>
      </c>
      <c r="AB335" s="1918">
        <v>17</v>
      </c>
      <c r="AC335" s="1918">
        <v>10</v>
      </c>
      <c r="AD335" s="1918">
        <v>16</v>
      </c>
      <c r="AE335" s="1919">
        <v>14</v>
      </c>
      <c r="AF335" s="1921">
        <v>5</v>
      </c>
      <c r="AG335" s="1920">
        <v>7</v>
      </c>
      <c r="AH335" s="1919">
        <v>6</v>
      </c>
      <c r="AI335" s="1917">
        <v>1</v>
      </c>
      <c r="AJ335" s="1918">
        <v>0</v>
      </c>
      <c r="AK335" s="1918">
        <v>1</v>
      </c>
      <c r="AL335" s="1918">
        <v>0</v>
      </c>
      <c r="AM335" s="1918">
        <v>0</v>
      </c>
      <c r="AN335" s="1918">
        <v>9</v>
      </c>
      <c r="AO335" s="1918">
        <v>0</v>
      </c>
      <c r="AP335" s="1918">
        <v>1</v>
      </c>
      <c r="AQ335" s="1918">
        <v>0</v>
      </c>
      <c r="AR335" s="1918">
        <v>0</v>
      </c>
      <c r="AS335" s="1919">
        <v>1</v>
      </c>
      <c r="AT335" s="1923" t="str">
        <f>A335</f>
        <v>1760</v>
      </c>
      <c r="AU335" s="1898"/>
      <c r="AV335" s="1899">
        <v>4</v>
      </c>
      <c r="AW335" s="1899"/>
      <c r="AX335" s="1899"/>
      <c r="AY335" s="1899"/>
    </row>
    <row r="336" spans="1:51" s="188" customFormat="1" ht="20.45" customHeight="1">
      <c r="A336" s="2024" t="s">
        <v>565</v>
      </c>
      <c r="B336" s="1907"/>
      <c r="C336" s="1941" t="s">
        <v>717</v>
      </c>
      <c r="D336" s="1909"/>
      <c r="E336" s="1910"/>
      <c r="F336" s="1911">
        <v>1</v>
      </c>
      <c r="G336" s="1907"/>
      <c r="H336" s="1911" t="s">
        <v>2022</v>
      </c>
      <c r="I336" s="1912"/>
      <c r="J336" s="1907"/>
      <c r="K336" s="1913" t="s">
        <v>4028</v>
      </c>
      <c r="L336" s="1909"/>
      <c r="M336" s="1914"/>
      <c r="N336" s="1911" t="s">
        <v>3229</v>
      </c>
      <c r="O336" s="1912"/>
      <c r="P336" s="1907"/>
      <c r="Q336" s="1915" t="s">
        <v>5656</v>
      </c>
      <c r="R336" s="1899"/>
      <c r="S336" s="1916">
        <f t="shared" si="132"/>
        <v>10</v>
      </c>
      <c r="T336" s="1917">
        <v>7</v>
      </c>
      <c r="U336" s="1918">
        <v>0</v>
      </c>
      <c r="V336" s="1919">
        <v>3</v>
      </c>
      <c r="W336" s="1916">
        <f t="shared" si="133"/>
        <v>164</v>
      </c>
      <c r="X336" s="1920">
        <v>88</v>
      </c>
      <c r="Y336" s="1919">
        <v>76</v>
      </c>
      <c r="Z336" s="1917">
        <v>31</v>
      </c>
      <c r="AA336" s="1918">
        <v>27</v>
      </c>
      <c r="AB336" s="1918">
        <v>26</v>
      </c>
      <c r="AC336" s="1918">
        <v>25</v>
      </c>
      <c r="AD336" s="1918">
        <v>26</v>
      </c>
      <c r="AE336" s="1919">
        <v>29</v>
      </c>
      <c r="AF336" s="1921">
        <v>8</v>
      </c>
      <c r="AG336" s="1920">
        <v>8</v>
      </c>
      <c r="AH336" s="1919">
        <v>8</v>
      </c>
      <c r="AI336" s="1917">
        <v>1</v>
      </c>
      <c r="AJ336" s="1918">
        <v>0</v>
      </c>
      <c r="AK336" s="1918">
        <v>1</v>
      </c>
      <c r="AL336" s="1918">
        <v>0</v>
      </c>
      <c r="AM336" s="1918">
        <v>0</v>
      </c>
      <c r="AN336" s="1918">
        <v>13</v>
      </c>
      <c r="AO336" s="1918">
        <v>0</v>
      </c>
      <c r="AP336" s="1918">
        <v>1</v>
      </c>
      <c r="AQ336" s="1918">
        <v>0</v>
      </c>
      <c r="AR336" s="1918">
        <v>0</v>
      </c>
      <c r="AS336" s="1919">
        <v>0</v>
      </c>
      <c r="AT336" s="1923" t="str">
        <f>A336</f>
        <v>1761</v>
      </c>
      <c r="AU336" s="1898"/>
      <c r="AV336" s="1899">
        <v>4</v>
      </c>
      <c r="AW336" s="1899"/>
      <c r="AX336" s="1899"/>
      <c r="AY336" s="1899"/>
    </row>
    <row r="337" spans="1:51" s="188" customFormat="1" ht="20.45" customHeight="1">
      <c r="A337" s="2024" t="s">
        <v>719</v>
      </c>
      <c r="B337" s="1907"/>
      <c r="C337" s="1941" t="s">
        <v>721</v>
      </c>
      <c r="D337" s="1909"/>
      <c r="E337" s="1910"/>
      <c r="F337" s="1911">
        <v>1</v>
      </c>
      <c r="G337" s="1907"/>
      <c r="H337" s="1911" t="s">
        <v>718</v>
      </c>
      <c r="I337" s="1912"/>
      <c r="J337" s="1907"/>
      <c r="K337" s="1913" t="s">
        <v>722</v>
      </c>
      <c r="L337" s="1909"/>
      <c r="M337" s="1914"/>
      <c r="N337" s="1911" t="s">
        <v>1623</v>
      </c>
      <c r="O337" s="1912"/>
      <c r="P337" s="1907"/>
      <c r="Q337" s="1915" t="s">
        <v>5349</v>
      </c>
      <c r="R337" s="1899"/>
      <c r="S337" s="1916">
        <f t="shared" si="132"/>
        <v>7</v>
      </c>
      <c r="T337" s="1917">
        <v>4</v>
      </c>
      <c r="U337" s="1918">
        <v>1</v>
      </c>
      <c r="V337" s="1919">
        <v>2</v>
      </c>
      <c r="W337" s="1916">
        <f t="shared" si="133"/>
        <v>60</v>
      </c>
      <c r="X337" s="1920">
        <v>27</v>
      </c>
      <c r="Y337" s="1919">
        <v>33</v>
      </c>
      <c r="Z337" s="1917">
        <v>12</v>
      </c>
      <c r="AA337" s="1918">
        <v>7</v>
      </c>
      <c r="AB337" s="1918">
        <v>11</v>
      </c>
      <c r="AC337" s="1918">
        <v>15</v>
      </c>
      <c r="AD337" s="1918">
        <v>6</v>
      </c>
      <c r="AE337" s="1919">
        <v>9</v>
      </c>
      <c r="AF337" s="1921">
        <v>6</v>
      </c>
      <c r="AG337" s="1920">
        <v>5</v>
      </c>
      <c r="AH337" s="1919">
        <v>7</v>
      </c>
      <c r="AI337" s="1917">
        <v>1</v>
      </c>
      <c r="AJ337" s="1918">
        <v>0</v>
      </c>
      <c r="AK337" s="1918">
        <v>1</v>
      </c>
      <c r="AL337" s="1918">
        <v>0</v>
      </c>
      <c r="AM337" s="1918">
        <v>0</v>
      </c>
      <c r="AN337" s="1918">
        <v>9</v>
      </c>
      <c r="AO337" s="1918">
        <v>0</v>
      </c>
      <c r="AP337" s="1918">
        <v>1</v>
      </c>
      <c r="AQ337" s="1918">
        <v>0</v>
      </c>
      <c r="AR337" s="1918">
        <v>0</v>
      </c>
      <c r="AS337" s="1919">
        <v>0</v>
      </c>
      <c r="AT337" s="1923" t="str">
        <f>A337</f>
        <v>1772</v>
      </c>
      <c r="AU337" s="1898"/>
      <c r="AV337" s="1899">
        <v>3</v>
      </c>
      <c r="AW337" s="1899"/>
      <c r="AX337" s="1899"/>
      <c r="AY337" s="1899"/>
    </row>
    <row r="338" spans="1:51" s="188" customFormat="1" ht="20.45" customHeight="1">
      <c r="A338" s="2029">
        <v>1773</v>
      </c>
      <c r="B338" s="1943"/>
      <c r="C338" s="1843" t="s">
        <v>2934</v>
      </c>
      <c r="D338" s="1944"/>
      <c r="E338" s="1945"/>
      <c r="F338" s="1946">
        <v>1</v>
      </c>
      <c r="G338" s="1943"/>
      <c r="H338" s="1946" t="s">
        <v>718</v>
      </c>
      <c r="I338" s="1947"/>
      <c r="J338" s="1943"/>
      <c r="K338" s="1948" t="s">
        <v>3265</v>
      </c>
      <c r="L338" s="1944"/>
      <c r="M338" s="1949"/>
      <c r="N338" s="1946" t="s">
        <v>1093</v>
      </c>
      <c r="O338" s="1947"/>
      <c r="P338" s="1943"/>
      <c r="Q338" s="1950" t="s">
        <v>5657</v>
      </c>
      <c r="R338" s="1951"/>
      <c r="S338" s="1952">
        <f t="shared" si="132"/>
        <v>8</v>
      </c>
      <c r="T338" s="1953">
        <v>6</v>
      </c>
      <c r="U338" s="1954">
        <v>0</v>
      </c>
      <c r="V338" s="1955">
        <v>2</v>
      </c>
      <c r="W338" s="1952">
        <f t="shared" si="133"/>
        <v>75</v>
      </c>
      <c r="X338" s="1956">
        <v>40</v>
      </c>
      <c r="Y338" s="1955">
        <v>35</v>
      </c>
      <c r="Z338" s="1953">
        <v>9</v>
      </c>
      <c r="AA338" s="1954">
        <v>13</v>
      </c>
      <c r="AB338" s="1954">
        <v>12</v>
      </c>
      <c r="AC338" s="1954">
        <v>14</v>
      </c>
      <c r="AD338" s="1954">
        <v>10</v>
      </c>
      <c r="AE338" s="1955">
        <v>17</v>
      </c>
      <c r="AF338" s="1957">
        <v>8</v>
      </c>
      <c r="AG338" s="1956">
        <v>5</v>
      </c>
      <c r="AH338" s="1955">
        <v>7</v>
      </c>
      <c r="AI338" s="1953">
        <v>1</v>
      </c>
      <c r="AJ338" s="1954">
        <v>0</v>
      </c>
      <c r="AK338" s="1954">
        <v>1</v>
      </c>
      <c r="AL338" s="1954">
        <v>0</v>
      </c>
      <c r="AM338" s="1954">
        <v>0</v>
      </c>
      <c r="AN338" s="1954">
        <v>8</v>
      </c>
      <c r="AO338" s="1954">
        <v>0</v>
      </c>
      <c r="AP338" s="1954">
        <v>0</v>
      </c>
      <c r="AQ338" s="1954">
        <v>1</v>
      </c>
      <c r="AR338" s="1954">
        <v>0</v>
      </c>
      <c r="AS338" s="1955">
        <v>1</v>
      </c>
      <c r="AT338" s="1923">
        <f>A338</f>
        <v>1773</v>
      </c>
      <c r="AU338" s="1898"/>
      <c r="AV338" s="1899">
        <v>5</v>
      </c>
      <c r="AW338" s="1899"/>
      <c r="AX338" s="1899"/>
      <c r="AY338" s="1899"/>
    </row>
    <row r="339" spans="1:51" s="188" customFormat="1" ht="20.45" customHeight="1">
      <c r="A339" s="2023" t="s">
        <v>531</v>
      </c>
      <c r="B339" s="1859"/>
      <c r="C339" s="2030" t="s">
        <v>4370</v>
      </c>
      <c r="D339" s="1861"/>
      <c r="E339" s="1862"/>
      <c r="F339" s="1863"/>
      <c r="G339" s="1859"/>
      <c r="H339" s="2006"/>
      <c r="I339" s="1864"/>
      <c r="J339" s="1859"/>
      <c r="K339" s="1865"/>
      <c r="L339" s="1861"/>
      <c r="M339" s="1866"/>
      <c r="N339" s="1863"/>
      <c r="O339" s="1864"/>
      <c r="P339" s="1859"/>
      <c r="Q339" s="1867"/>
      <c r="R339" s="1868"/>
      <c r="S339" s="1900">
        <f>SUM(S340:S344)</f>
        <v>68</v>
      </c>
      <c r="T339" s="1901">
        <f>SUM(T340:T344)</f>
        <v>54</v>
      </c>
      <c r="U339" s="1902">
        <f t="shared" ref="U339:V339" si="134">SUM(U340:U344)</f>
        <v>0</v>
      </c>
      <c r="V339" s="1903">
        <f t="shared" si="134"/>
        <v>14</v>
      </c>
      <c r="W339" s="1900">
        <f>X339+Y339</f>
        <v>1404</v>
      </c>
      <c r="X339" s="1904">
        <f t="shared" ref="X339:AS339" si="135">SUM(X340:X344)</f>
        <v>696</v>
      </c>
      <c r="Y339" s="1903">
        <f t="shared" si="135"/>
        <v>708</v>
      </c>
      <c r="Z339" s="1870">
        <f t="shared" si="135"/>
        <v>204</v>
      </c>
      <c r="AA339" s="1902">
        <f t="shared" si="135"/>
        <v>267</v>
      </c>
      <c r="AB339" s="1902">
        <f t="shared" si="135"/>
        <v>241</v>
      </c>
      <c r="AC339" s="1902">
        <f t="shared" si="135"/>
        <v>221</v>
      </c>
      <c r="AD339" s="1902">
        <f t="shared" si="135"/>
        <v>210</v>
      </c>
      <c r="AE339" s="1903">
        <f t="shared" si="135"/>
        <v>261</v>
      </c>
      <c r="AF339" s="1874">
        <f t="shared" si="135"/>
        <v>76</v>
      </c>
      <c r="AG339" s="1904">
        <f t="shared" si="135"/>
        <v>31</v>
      </c>
      <c r="AH339" s="1903">
        <f t="shared" si="135"/>
        <v>68</v>
      </c>
      <c r="AI339" s="1901">
        <f t="shared" si="135"/>
        <v>5</v>
      </c>
      <c r="AJ339" s="1902">
        <f t="shared" si="135"/>
        <v>0</v>
      </c>
      <c r="AK339" s="1902">
        <f t="shared" si="135"/>
        <v>5</v>
      </c>
      <c r="AL339" s="1902">
        <f t="shared" si="135"/>
        <v>0</v>
      </c>
      <c r="AM339" s="1902">
        <f t="shared" si="135"/>
        <v>0</v>
      </c>
      <c r="AN339" s="1902">
        <f t="shared" si="135"/>
        <v>76</v>
      </c>
      <c r="AO339" s="1902">
        <f t="shared" si="135"/>
        <v>0</v>
      </c>
      <c r="AP339" s="1902">
        <f t="shared" si="135"/>
        <v>5</v>
      </c>
      <c r="AQ339" s="1902">
        <f t="shared" si="135"/>
        <v>1</v>
      </c>
      <c r="AR339" s="1902">
        <f t="shared" si="135"/>
        <v>0</v>
      </c>
      <c r="AS339" s="1903">
        <f t="shared" si="135"/>
        <v>7</v>
      </c>
      <c r="AT339" s="1939" t="s">
        <v>531</v>
      </c>
      <c r="AU339" s="1877"/>
      <c r="AV339" s="1899"/>
      <c r="AW339" s="1899"/>
      <c r="AX339" s="1899"/>
      <c r="AY339" s="1899"/>
    </row>
    <row r="340" spans="1:51" s="188" customFormat="1" ht="20.45" customHeight="1">
      <c r="A340" s="2024" t="s">
        <v>724</v>
      </c>
      <c r="B340" s="1907"/>
      <c r="C340" s="1941" t="s">
        <v>734</v>
      </c>
      <c r="D340" s="1909"/>
      <c r="E340" s="1910"/>
      <c r="F340" s="1911"/>
      <c r="G340" s="1907"/>
      <c r="H340" s="1911" t="s">
        <v>736</v>
      </c>
      <c r="I340" s="1912"/>
      <c r="J340" s="1907"/>
      <c r="K340" s="1913" t="s">
        <v>739</v>
      </c>
      <c r="L340" s="1909"/>
      <c r="M340" s="1914"/>
      <c r="N340" s="1911" t="s">
        <v>745</v>
      </c>
      <c r="O340" s="1912"/>
      <c r="P340" s="1907"/>
      <c r="Q340" s="1915" t="s">
        <v>5350</v>
      </c>
      <c r="R340" s="1899"/>
      <c r="S340" s="1916">
        <f t="shared" ref="S340:S341" si="136">SUM(T340:V340)</f>
        <v>15</v>
      </c>
      <c r="T340" s="1917">
        <v>12</v>
      </c>
      <c r="U340" s="1918">
        <v>0</v>
      </c>
      <c r="V340" s="1919">
        <v>3</v>
      </c>
      <c r="W340" s="1916">
        <f t="shared" ref="W340:W341" si="137">SUM(X340:Y340)</f>
        <v>290</v>
      </c>
      <c r="X340" s="1920">
        <v>142</v>
      </c>
      <c r="Y340" s="1919">
        <v>148</v>
      </c>
      <c r="Z340" s="1917">
        <v>50</v>
      </c>
      <c r="AA340" s="1918">
        <v>52</v>
      </c>
      <c r="AB340" s="1918">
        <v>43</v>
      </c>
      <c r="AC340" s="1918">
        <v>45</v>
      </c>
      <c r="AD340" s="1918">
        <v>47</v>
      </c>
      <c r="AE340" s="1919">
        <v>53</v>
      </c>
      <c r="AF340" s="1921">
        <v>17</v>
      </c>
      <c r="AG340" s="1920">
        <v>7</v>
      </c>
      <c r="AH340" s="1919">
        <v>14</v>
      </c>
      <c r="AI340" s="1999">
        <v>1</v>
      </c>
      <c r="AJ340" s="1918">
        <v>0</v>
      </c>
      <c r="AK340" s="1918">
        <v>1</v>
      </c>
      <c r="AL340" s="1918">
        <v>0</v>
      </c>
      <c r="AM340" s="1918">
        <v>0</v>
      </c>
      <c r="AN340" s="1918">
        <v>18</v>
      </c>
      <c r="AO340" s="1918">
        <v>0</v>
      </c>
      <c r="AP340" s="1918">
        <v>1</v>
      </c>
      <c r="AQ340" s="1918">
        <v>0</v>
      </c>
      <c r="AR340" s="1918">
        <v>0</v>
      </c>
      <c r="AS340" s="2031">
        <v>0</v>
      </c>
      <c r="AT340" s="1923" t="str">
        <f>A340</f>
        <v>1590</v>
      </c>
      <c r="AU340" s="1898"/>
      <c r="AV340" s="1899">
        <v>2</v>
      </c>
      <c r="AW340" s="1899"/>
      <c r="AX340" s="1899"/>
      <c r="AY340" s="1899"/>
    </row>
    <row r="341" spans="1:51" s="188" customFormat="1" ht="20.45" customHeight="1">
      <c r="A341" s="2024" t="s">
        <v>564</v>
      </c>
      <c r="B341" s="1907"/>
      <c r="C341" s="1941" t="s">
        <v>39</v>
      </c>
      <c r="D341" s="1909"/>
      <c r="E341" s="1910"/>
      <c r="F341" s="1911"/>
      <c r="G341" s="1907"/>
      <c r="H341" s="1911" t="s">
        <v>748</v>
      </c>
      <c r="I341" s="1912"/>
      <c r="J341" s="1907"/>
      <c r="K341" s="1913" t="s">
        <v>754</v>
      </c>
      <c r="L341" s="1909"/>
      <c r="M341" s="1914"/>
      <c r="N341" s="1911" t="s">
        <v>1882</v>
      </c>
      <c r="O341" s="1912"/>
      <c r="P341" s="1907"/>
      <c r="Q341" s="1915" t="s">
        <v>5351</v>
      </c>
      <c r="R341" s="1899"/>
      <c r="S341" s="1916">
        <f t="shared" si="136"/>
        <v>9</v>
      </c>
      <c r="T341" s="1999">
        <v>6</v>
      </c>
      <c r="U341" s="1918">
        <v>0</v>
      </c>
      <c r="V341" s="2031">
        <v>3</v>
      </c>
      <c r="W341" s="1916">
        <f t="shared" si="137"/>
        <v>116</v>
      </c>
      <c r="X341" s="1921">
        <v>54</v>
      </c>
      <c r="Y341" s="1919">
        <v>62</v>
      </c>
      <c r="Z341" s="1917">
        <v>13</v>
      </c>
      <c r="AA341" s="1918">
        <v>25</v>
      </c>
      <c r="AB341" s="1918">
        <v>20</v>
      </c>
      <c r="AC341" s="1918">
        <v>16</v>
      </c>
      <c r="AD341" s="1918">
        <v>22</v>
      </c>
      <c r="AE341" s="2031">
        <v>20</v>
      </c>
      <c r="AF341" s="1916">
        <v>8</v>
      </c>
      <c r="AG341" s="1921">
        <v>7</v>
      </c>
      <c r="AH341" s="1919">
        <v>6</v>
      </c>
      <c r="AI341" s="1999">
        <v>1</v>
      </c>
      <c r="AJ341" s="1918">
        <v>0</v>
      </c>
      <c r="AK341" s="1918">
        <v>1</v>
      </c>
      <c r="AL341" s="1918">
        <v>0</v>
      </c>
      <c r="AM341" s="1918">
        <v>0</v>
      </c>
      <c r="AN341" s="1918">
        <v>9</v>
      </c>
      <c r="AO341" s="1918">
        <v>0</v>
      </c>
      <c r="AP341" s="1918">
        <v>1</v>
      </c>
      <c r="AQ341" s="1918">
        <v>0</v>
      </c>
      <c r="AR341" s="1918">
        <v>0</v>
      </c>
      <c r="AS341" s="2031">
        <v>1</v>
      </c>
      <c r="AT341" s="1923" t="str">
        <f>A341</f>
        <v>1591</v>
      </c>
      <c r="AU341" s="1898"/>
      <c r="AV341" s="1899">
        <v>3</v>
      </c>
      <c r="AW341" s="1899"/>
      <c r="AX341" s="1899"/>
      <c r="AY341" s="1899"/>
    </row>
    <row r="342" spans="1:51" s="188" customFormat="1" ht="20.45" customHeight="1">
      <c r="A342" s="2024" t="s">
        <v>757</v>
      </c>
      <c r="B342" s="1907"/>
      <c r="C342" s="1941" t="s">
        <v>206</v>
      </c>
      <c r="D342" s="1909"/>
      <c r="E342" s="1911"/>
      <c r="F342" s="1910"/>
      <c r="G342" s="1911"/>
      <c r="H342" s="1911" t="s">
        <v>762</v>
      </c>
      <c r="I342" s="1912"/>
      <c r="J342" s="1907"/>
      <c r="K342" s="1913" t="s">
        <v>336</v>
      </c>
      <c r="L342" s="1909"/>
      <c r="M342" s="1914"/>
      <c r="N342" s="1911" t="s">
        <v>3230</v>
      </c>
      <c r="O342" s="1912"/>
      <c r="P342" s="1907"/>
      <c r="Q342" s="1915" t="s">
        <v>5658</v>
      </c>
      <c r="R342" s="1909"/>
      <c r="S342" s="1916">
        <f>SUM(T342:V342)</f>
        <v>8</v>
      </c>
      <c r="T342" s="1999">
        <v>6</v>
      </c>
      <c r="U342" s="1918">
        <v>0</v>
      </c>
      <c r="V342" s="2031">
        <v>2</v>
      </c>
      <c r="W342" s="1916">
        <f>SUM(X342:Y342)</f>
        <v>89</v>
      </c>
      <c r="X342" s="1999">
        <v>53</v>
      </c>
      <c r="Y342" s="1919">
        <v>36</v>
      </c>
      <c r="Z342" s="1917">
        <v>12</v>
      </c>
      <c r="AA342" s="1918">
        <v>15</v>
      </c>
      <c r="AB342" s="1918">
        <v>14</v>
      </c>
      <c r="AC342" s="1918">
        <v>19</v>
      </c>
      <c r="AD342" s="1918">
        <v>13</v>
      </c>
      <c r="AE342" s="2031">
        <v>16</v>
      </c>
      <c r="AF342" s="1916">
        <v>11</v>
      </c>
      <c r="AG342" s="1999">
        <v>3</v>
      </c>
      <c r="AH342" s="1919">
        <v>9</v>
      </c>
      <c r="AI342" s="1999">
        <v>1</v>
      </c>
      <c r="AJ342" s="1918">
        <v>0</v>
      </c>
      <c r="AK342" s="1918">
        <v>1</v>
      </c>
      <c r="AL342" s="1918">
        <v>0</v>
      </c>
      <c r="AM342" s="1918">
        <v>0</v>
      </c>
      <c r="AN342" s="1918">
        <v>8</v>
      </c>
      <c r="AO342" s="1918">
        <v>0</v>
      </c>
      <c r="AP342" s="1918">
        <v>0</v>
      </c>
      <c r="AQ342" s="1918">
        <v>1</v>
      </c>
      <c r="AR342" s="1918">
        <v>0</v>
      </c>
      <c r="AS342" s="2031">
        <v>1</v>
      </c>
      <c r="AT342" s="1923" t="str">
        <f>A342</f>
        <v>1720</v>
      </c>
      <c r="AU342" s="1898"/>
      <c r="AV342" s="1899">
        <v>5</v>
      </c>
      <c r="AW342" s="1899"/>
      <c r="AX342" s="1899"/>
      <c r="AY342" s="1899"/>
    </row>
    <row r="343" spans="1:51" s="188" customFormat="1" ht="21" customHeight="1">
      <c r="A343" s="2024">
        <v>1721</v>
      </c>
      <c r="B343" s="1907"/>
      <c r="C343" s="1941" t="s">
        <v>765</v>
      </c>
      <c r="D343" s="1909"/>
      <c r="E343" s="1911"/>
      <c r="F343" s="1910"/>
      <c r="G343" s="1911"/>
      <c r="H343" s="1911" t="s">
        <v>494</v>
      </c>
      <c r="I343" s="1912"/>
      <c r="J343" s="1907"/>
      <c r="K343" s="1913" t="s">
        <v>766</v>
      </c>
      <c r="L343" s="1909"/>
      <c r="M343" s="1914"/>
      <c r="N343" s="1911" t="s">
        <v>5112</v>
      </c>
      <c r="O343" s="1912"/>
      <c r="P343" s="1907"/>
      <c r="Q343" s="1915" t="s">
        <v>5352</v>
      </c>
      <c r="R343" s="1909"/>
      <c r="S343" s="1916">
        <f t="shared" ref="S343:S344" si="138">SUM(T343:V343)</f>
        <v>10</v>
      </c>
      <c r="T343" s="1999">
        <v>9</v>
      </c>
      <c r="U343" s="1918">
        <v>0</v>
      </c>
      <c r="V343" s="2031">
        <v>1</v>
      </c>
      <c r="W343" s="1916">
        <f t="shared" ref="W343:W344" si="139">SUM(X343:Y343)</f>
        <v>233</v>
      </c>
      <c r="X343" s="1999">
        <v>113</v>
      </c>
      <c r="Y343" s="1919">
        <v>120</v>
      </c>
      <c r="Z343" s="1917">
        <v>33</v>
      </c>
      <c r="AA343" s="1918">
        <v>47</v>
      </c>
      <c r="AB343" s="1918">
        <v>42</v>
      </c>
      <c r="AC343" s="1918">
        <v>35</v>
      </c>
      <c r="AD343" s="1918">
        <v>32</v>
      </c>
      <c r="AE343" s="2031">
        <v>44</v>
      </c>
      <c r="AF343" s="1916">
        <v>7</v>
      </c>
      <c r="AG343" s="1999">
        <v>6</v>
      </c>
      <c r="AH343" s="1919">
        <v>11</v>
      </c>
      <c r="AI343" s="1999">
        <v>1</v>
      </c>
      <c r="AJ343" s="1918">
        <v>0</v>
      </c>
      <c r="AK343" s="1918">
        <v>1</v>
      </c>
      <c r="AL343" s="1918">
        <v>0</v>
      </c>
      <c r="AM343" s="1918">
        <v>0</v>
      </c>
      <c r="AN343" s="1918">
        <v>12</v>
      </c>
      <c r="AO343" s="1918">
        <v>0</v>
      </c>
      <c r="AP343" s="1918">
        <v>1</v>
      </c>
      <c r="AQ343" s="1918">
        <v>0</v>
      </c>
      <c r="AR343" s="1918">
        <v>0</v>
      </c>
      <c r="AS343" s="2031">
        <v>2</v>
      </c>
      <c r="AT343" s="1923">
        <f>A343</f>
        <v>1721</v>
      </c>
      <c r="AU343" s="1898"/>
      <c r="AV343" s="1899">
        <v>2</v>
      </c>
      <c r="AW343" s="1899"/>
      <c r="AX343" s="1899"/>
      <c r="AY343" s="1899"/>
    </row>
    <row r="344" spans="1:51" s="188" customFormat="1" ht="21" customHeight="1">
      <c r="A344" s="2024" t="s">
        <v>769</v>
      </c>
      <c r="B344" s="1907"/>
      <c r="C344" s="1941" t="s">
        <v>223</v>
      </c>
      <c r="D344" s="1909"/>
      <c r="E344" s="1910"/>
      <c r="F344" s="1911"/>
      <c r="G344" s="1907"/>
      <c r="H344" s="1946" t="s">
        <v>2897</v>
      </c>
      <c r="I344" s="1912"/>
      <c r="J344" s="1907"/>
      <c r="K344" s="1913" t="s">
        <v>770</v>
      </c>
      <c r="L344" s="1909"/>
      <c r="M344" s="1914"/>
      <c r="N344" s="1911" t="s">
        <v>773</v>
      </c>
      <c r="O344" s="1912"/>
      <c r="P344" s="1907"/>
      <c r="Q344" s="1915" t="s">
        <v>5353</v>
      </c>
      <c r="R344" s="1899"/>
      <c r="S344" s="1952">
        <f t="shared" si="138"/>
        <v>26</v>
      </c>
      <c r="T344" s="1999">
        <v>21</v>
      </c>
      <c r="U344" s="1918">
        <v>0</v>
      </c>
      <c r="V344" s="2031">
        <v>5</v>
      </c>
      <c r="W344" s="1952">
        <f t="shared" si="139"/>
        <v>676</v>
      </c>
      <c r="X344" s="1921">
        <v>334</v>
      </c>
      <c r="Y344" s="1955">
        <v>342</v>
      </c>
      <c r="Z344" s="1953">
        <v>96</v>
      </c>
      <c r="AA344" s="1918">
        <v>128</v>
      </c>
      <c r="AB344" s="1918">
        <v>122</v>
      </c>
      <c r="AC344" s="1918">
        <v>106</v>
      </c>
      <c r="AD344" s="1918">
        <v>96</v>
      </c>
      <c r="AE344" s="2031">
        <v>128</v>
      </c>
      <c r="AF344" s="1952">
        <v>33</v>
      </c>
      <c r="AG344" s="1921">
        <v>8</v>
      </c>
      <c r="AH344" s="1955">
        <v>28</v>
      </c>
      <c r="AI344" s="1999">
        <v>1</v>
      </c>
      <c r="AJ344" s="1918">
        <v>0</v>
      </c>
      <c r="AK344" s="1918">
        <v>1</v>
      </c>
      <c r="AL344" s="1918">
        <v>0</v>
      </c>
      <c r="AM344" s="1918">
        <v>0</v>
      </c>
      <c r="AN344" s="1918">
        <v>29</v>
      </c>
      <c r="AO344" s="1918">
        <v>0</v>
      </c>
      <c r="AP344" s="1918">
        <v>2</v>
      </c>
      <c r="AQ344" s="1918">
        <v>0</v>
      </c>
      <c r="AR344" s="1918">
        <v>0</v>
      </c>
      <c r="AS344" s="2031">
        <v>3</v>
      </c>
      <c r="AT344" s="1959" t="str">
        <f>A344</f>
        <v>1722</v>
      </c>
      <c r="AU344" s="1898"/>
      <c r="AV344" s="1899">
        <v>3</v>
      </c>
      <c r="AW344" s="1899"/>
      <c r="AX344" s="1899"/>
      <c r="AY344" s="1899"/>
    </row>
    <row r="345" spans="1:51" s="187" customFormat="1" ht="21" customHeight="1">
      <c r="A345" s="2028"/>
      <c r="B345" s="1925"/>
      <c r="C345" s="1926" t="s">
        <v>899</v>
      </c>
      <c r="D345" s="1927"/>
      <c r="E345" s="1928"/>
      <c r="F345" s="1929"/>
      <c r="G345" s="1925"/>
      <c r="H345" s="1929"/>
      <c r="I345" s="1930"/>
      <c r="J345" s="1925"/>
      <c r="K345" s="1931"/>
      <c r="L345" s="1927"/>
      <c r="M345" s="1932"/>
      <c r="N345" s="1929"/>
      <c r="O345" s="1930"/>
      <c r="P345" s="1925"/>
      <c r="Q345" s="1933"/>
      <c r="R345" s="1934"/>
      <c r="S345" s="1935">
        <f>S346+S349+S351+S353</f>
        <v>36</v>
      </c>
      <c r="T345" s="2018">
        <f>T346+T349+T351+T353</f>
        <v>17</v>
      </c>
      <c r="U345" s="2019">
        <f>U346+U349+U351+U353</f>
        <v>8</v>
      </c>
      <c r="V345" s="1937">
        <f>V346+V349+V351+V353</f>
        <v>11</v>
      </c>
      <c r="W345" s="1935">
        <f>X345+Y345</f>
        <v>472</v>
      </c>
      <c r="X345" s="1936">
        <f t="shared" ref="X345:AS345" si="140">X346+X349+X351+X353</f>
        <v>236</v>
      </c>
      <c r="Y345" s="1937">
        <f t="shared" si="140"/>
        <v>236</v>
      </c>
      <c r="Z345" s="2018">
        <f t="shared" si="140"/>
        <v>66</v>
      </c>
      <c r="AA345" s="2019">
        <f t="shared" si="140"/>
        <v>75</v>
      </c>
      <c r="AB345" s="2019">
        <f t="shared" si="140"/>
        <v>76</v>
      </c>
      <c r="AC345" s="2019">
        <f t="shared" si="140"/>
        <v>86</v>
      </c>
      <c r="AD345" s="2019">
        <f t="shared" si="140"/>
        <v>81</v>
      </c>
      <c r="AE345" s="1937">
        <f t="shared" si="140"/>
        <v>88</v>
      </c>
      <c r="AF345" s="2020">
        <f t="shared" si="140"/>
        <v>40</v>
      </c>
      <c r="AG345" s="1936">
        <f t="shared" si="140"/>
        <v>29</v>
      </c>
      <c r="AH345" s="1937">
        <f t="shared" si="140"/>
        <v>38</v>
      </c>
      <c r="AI345" s="2018">
        <f t="shared" si="140"/>
        <v>6</v>
      </c>
      <c r="AJ345" s="2019">
        <f t="shared" si="140"/>
        <v>0</v>
      </c>
      <c r="AK345" s="2019">
        <f t="shared" si="140"/>
        <v>6</v>
      </c>
      <c r="AL345" s="2019">
        <f t="shared" si="140"/>
        <v>0</v>
      </c>
      <c r="AM345" s="2019">
        <f t="shared" si="140"/>
        <v>0</v>
      </c>
      <c r="AN345" s="2019">
        <f t="shared" si="140"/>
        <v>38</v>
      </c>
      <c r="AO345" s="2019">
        <f t="shared" si="140"/>
        <v>0</v>
      </c>
      <c r="AP345" s="2019">
        <f t="shared" si="140"/>
        <v>2</v>
      </c>
      <c r="AQ345" s="2019">
        <f t="shared" si="140"/>
        <v>4</v>
      </c>
      <c r="AR345" s="2019">
        <f t="shared" si="140"/>
        <v>1</v>
      </c>
      <c r="AS345" s="1937">
        <f t="shared" si="140"/>
        <v>10</v>
      </c>
      <c r="AT345" s="2017"/>
      <c r="AU345" s="1877"/>
      <c r="AV345" s="1878"/>
      <c r="AW345" s="1878"/>
      <c r="AX345" s="1878"/>
      <c r="AY345" s="1878"/>
    </row>
    <row r="346" spans="1:51" s="187" customFormat="1" ht="21" customHeight="1">
      <c r="A346" s="2023" t="s">
        <v>779</v>
      </c>
      <c r="B346" s="1859"/>
      <c r="C346" s="1860" t="s">
        <v>783</v>
      </c>
      <c r="D346" s="1861"/>
      <c r="E346" s="1862"/>
      <c r="F346" s="1863"/>
      <c r="G346" s="1859"/>
      <c r="H346" s="1863"/>
      <c r="I346" s="1864"/>
      <c r="J346" s="1859"/>
      <c r="K346" s="1865"/>
      <c r="L346" s="1861"/>
      <c r="M346" s="1866"/>
      <c r="N346" s="1863"/>
      <c r="O346" s="1864"/>
      <c r="P346" s="1859"/>
      <c r="Q346" s="1867"/>
      <c r="R346" s="1868"/>
      <c r="S346" s="1900">
        <f>SUM(S347:S348)</f>
        <v>12</v>
      </c>
      <c r="T346" s="1901">
        <f>SUM(T347:T348)</f>
        <v>6</v>
      </c>
      <c r="U346" s="1902">
        <f>SUM(U347:U348)</f>
        <v>3</v>
      </c>
      <c r="V346" s="1903">
        <f>SUM(V347:V348)</f>
        <v>3</v>
      </c>
      <c r="W346" s="1900">
        <f>X346+Y346</f>
        <v>175</v>
      </c>
      <c r="X346" s="1904">
        <f t="shared" ref="X346:AS346" si="141">SUM(X347:X348)</f>
        <v>92</v>
      </c>
      <c r="Y346" s="1903">
        <f t="shared" si="141"/>
        <v>83</v>
      </c>
      <c r="Z346" s="1901">
        <f t="shared" si="141"/>
        <v>28</v>
      </c>
      <c r="AA346" s="1902">
        <f t="shared" si="141"/>
        <v>31</v>
      </c>
      <c r="AB346" s="1902">
        <f t="shared" si="141"/>
        <v>24</v>
      </c>
      <c r="AC346" s="1902">
        <f t="shared" si="141"/>
        <v>24</v>
      </c>
      <c r="AD346" s="1902">
        <f t="shared" si="141"/>
        <v>35</v>
      </c>
      <c r="AE346" s="1903">
        <f t="shared" si="141"/>
        <v>33</v>
      </c>
      <c r="AF346" s="1874">
        <f t="shared" si="141"/>
        <v>9</v>
      </c>
      <c r="AG346" s="1904">
        <f t="shared" si="141"/>
        <v>10</v>
      </c>
      <c r="AH346" s="1903">
        <f t="shared" si="141"/>
        <v>11</v>
      </c>
      <c r="AI346" s="1901">
        <f t="shared" si="141"/>
        <v>2</v>
      </c>
      <c r="AJ346" s="1902">
        <f t="shared" si="141"/>
        <v>0</v>
      </c>
      <c r="AK346" s="1902">
        <f t="shared" si="141"/>
        <v>2</v>
      </c>
      <c r="AL346" s="1902">
        <f t="shared" si="141"/>
        <v>0</v>
      </c>
      <c r="AM346" s="1902">
        <f t="shared" si="141"/>
        <v>0</v>
      </c>
      <c r="AN346" s="1902">
        <f t="shared" si="141"/>
        <v>12</v>
      </c>
      <c r="AO346" s="1902">
        <f t="shared" si="141"/>
        <v>0</v>
      </c>
      <c r="AP346" s="1902">
        <f t="shared" si="141"/>
        <v>1</v>
      </c>
      <c r="AQ346" s="1902">
        <f t="shared" si="141"/>
        <v>1</v>
      </c>
      <c r="AR346" s="1902">
        <f t="shared" si="141"/>
        <v>0</v>
      </c>
      <c r="AS346" s="1903">
        <f t="shared" si="141"/>
        <v>3</v>
      </c>
      <c r="AT346" s="1876" t="s">
        <v>779</v>
      </c>
      <c r="AU346" s="1877"/>
      <c r="AV346" s="1878"/>
      <c r="AW346" s="1878"/>
      <c r="AX346" s="1878"/>
      <c r="AY346" s="1878"/>
    </row>
    <row r="347" spans="1:51" s="188" customFormat="1" ht="21" customHeight="1">
      <c r="A347" s="2024" t="s">
        <v>784</v>
      </c>
      <c r="B347" s="1907"/>
      <c r="C347" s="1941" t="s">
        <v>789</v>
      </c>
      <c r="D347" s="1909"/>
      <c r="E347" s="1910"/>
      <c r="F347" s="1911" t="s">
        <v>1584</v>
      </c>
      <c r="G347" s="1907"/>
      <c r="H347" s="1911" t="s">
        <v>1380</v>
      </c>
      <c r="I347" s="1912"/>
      <c r="J347" s="1907"/>
      <c r="K347" s="1913" t="s">
        <v>797</v>
      </c>
      <c r="L347" s="1909"/>
      <c r="M347" s="1914"/>
      <c r="N347" s="1911" t="s">
        <v>800</v>
      </c>
      <c r="O347" s="1912"/>
      <c r="P347" s="1907"/>
      <c r="Q347" s="1915" t="s">
        <v>5113</v>
      </c>
      <c r="R347" s="1899"/>
      <c r="S347" s="1916">
        <f t="shared" ref="S347:S348" si="142">SUM(T347:V347)</f>
        <v>8</v>
      </c>
      <c r="T347" s="2032">
        <v>6</v>
      </c>
      <c r="U347" s="2033">
        <v>0</v>
      </c>
      <c r="V347" s="2034">
        <v>2</v>
      </c>
      <c r="W347" s="1916">
        <f t="shared" ref="W347:W348" si="143">SUM(X347:Y347)</f>
        <v>155</v>
      </c>
      <c r="X347" s="1920">
        <v>80</v>
      </c>
      <c r="Y347" s="1919">
        <v>75</v>
      </c>
      <c r="Z347" s="1917">
        <v>25</v>
      </c>
      <c r="AA347" s="1918">
        <v>30</v>
      </c>
      <c r="AB347" s="1918">
        <v>22</v>
      </c>
      <c r="AC347" s="1918">
        <v>20</v>
      </c>
      <c r="AD347" s="1918">
        <v>30</v>
      </c>
      <c r="AE347" s="1919">
        <v>28</v>
      </c>
      <c r="AF347" s="1921">
        <v>8</v>
      </c>
      <c r="AG347" s="1920">
        <v>6</v>
      </c>
      <c r="AH347" s="1919">
        <v>8</v>
      </c>
      <c r="AI347" s="1917">
        <v>1</v>
      </c>
      <c r="AJ347" s="1918">
        <v>0</v>
      </c>
      <c r="AK347" s="1918">
        <v>1</v>
      </c>
      <c r="AL347" s="1918">
        <v>0</v>
      </c>
      <c r="AM347" s="1918">
        <v>0</v>
      </c>
      <c r="AN347" s="1918">
        <v>9</v>
      </c>
      <c r="AO347" s="1918">
        <v>0</v>
      </c>
      <c r="AP347" s="1918">
        <v>1</v>
      </c>
      <c r="AQ347" s="1918">
        <v>0</v>
      </c>
      <c r="AR347" s="1918">
        <v>0</v>
      </c>
      <c r="AS347" s="1919">
        <v>2</v>
      </c>
      <c r="AT347" s="1923" t="str">
        <f>A347</f>
        <v>1860</v>
      </c>
      <c r="AU347" s="1898"/>
      <c r="AV347" s="1899">
        <v>2</v>
      </c>
      <c r="AW347" s="1899"/>
      <c r="AX347" s="1899"/>
      <c r="AY347" s="1899"/>
    </row>
    <row r="348" spans="1:51" s="188" customFormat="1" ht="21" customHeight="1">
      <c r="A348" s="2029" t="s">
        <v>802</v>
      </c>
      <c r="B348" s="1943"/>
      <c r="C348" s="1843" t="s">
        <v>803</v>
      </c>
      <c r="D348" s="1944"/>
      <c r="E348" s="1945"/>
      <c r="F348" s="1946">
        <v>1</v>
      </c>
      <c r="G348" s="1943"/>
      <c r="H348" s="1946" t="s">
        <v>805</v>
      </c>
      <c r="I348" s="1947"/>
      <c r="J348" s="1943"/>
      <c r="K348" s="1948" t="s">
        <v>5114</v>
      </c>
      <c r="L348" s="1944"/>
      <c r="M348" s="1949"/>
      <c r="N348" s="1946" t="s">
        <v>3231</v>
      </c>
      <c r="O348" s="1947"/>
      <c r="P348" s="1943"/>
      <c r="Q348" s="1950" t="s">
        <v>5659</v>
      </c>
      <c r="R348" s="1951"/>
      <c r="S348" s="1952">
        <f t="shared" si="142"/>
        <v>4</v>
      </c>
      <c r="T348" s="2035">
        <v>0</v>
      </c>
      <c r="U348" s="2036">
        <v>3</v>
      </c>
      <c r="V348" s="2037">
        <v>1</v>
      </c>
      <c r="W348" s="1952">
        <f t="shared" si="143"/>
        <v>20</v>
      </c>
      <c r="X348" s="1956">
        <v>12</v>
      </c>
      <c r="Y348" s="1955">
        <v>8</v>
      </c>
      <c r="Z348" s="1953">
        <v>3</v>
      </c>
      <c r="AA348" s="1954">
        <v>1</v>
      </c>
      <c r="AB348" s="1954">
        <v>2</v>
      </c>
      <c r="AC348" s="1954">
        <v>4</v>
      </c>
      <c r="AD348" s="1954">
        <v>5</v>
      </c>
      <c r="AE348" s="1955">
        <v>5</v>
      </c>
      <c r="AF348" s="1957">
        <v>1</v>
      </c>
      <c r="AG348" s="1956">
        <v>4</v>
      </c>
      <c r="AH348" s="1955">
        <v>3</v>
      </c>
      <c r="AI348" s="1953">
        <v>1</v>
      </c>
      <c r="AJ348" s="1954">
        <v>0</v>
      </c>
      <c r="AK348" s="1954">
        <v>1</v>
      </c>
      <c r="AL348" s="1954">
        <v>0</v>
      </c>
      <c r="AM348" s="1954">
        <v>0</v>
      </c>
      <c r="AN348" s="1954">
        <v>3</v>
      </c>
      <c r="AO348" s="1954">
        <v>0</v>
      </c>
      <c r="AP348" s="1954">
        <v>0</v>
      </c>
      <c r="AQ348" s="1954">
        <v>1</v>
      </c>
      <c r="AR348" s="1954">
        <v>0</v>
      </c>
      <c r="AS348" s="1955">
        <v>1</v>
      </c>
      <c r="AT348" s="1923" t="str">
        <f>A348</f>
        <v>1861</v>
      </c>
      <c r="AU348" s="1898"/>
      <c r="AV348" s="1899">
        <v>2</v>
      </c>
      <c r="AW348" s="1899"/>
      <c r="AX348" s="1899"/>
      <c r="AY348" s="1899"/>
    </row>
    <row r="349" spans="1:51" s="187" customFormat="1" ht="21" customHeight="1">
      <c r="A349" s="2023" t="s">
        <v>806</v>
      </c>
      <c r="B349" s="1859"/>
      <c r="C349" s="1860" t="s">
        <v>807</v>
      </c>
      <c r="D349" s="1861"/>
      <c r="E349" s="1862"/>
      <c r="F349" s="1863"/>
      <c r="G349" s="1859"/>
      <c r="H349" s="1863"/>
      <c r="I349" s="1864"/>
      <c r="J349" s="1859"/>
      <c r="K349" s="1865"/>
      <c r="L349" s="1861"/>
      <c r="M349" s="1866"/>
      <c r="N349" s="1863"/>
      <c r="O349" s="1864"/>
      <c r="P349" s="1859"/>
      <c r="Q349" s="1867"/>
      <c r="R349" s="1868"/>
      <c r="S349" s="1900">
        <f>S350</f>
        <v>11</v>
      </c>
      <c r="T349" s="1901">
        <f>T350</f>
        <v>7</v>
      </c>
      <c r="U349" s="1902">
        <f>U350</f>
        <v>0</v>
      </c>
      <c r="V349" s="1903">
        <f>V350</f>
        <v>4</v>
      </c>
      <c r="W349" s="1900">
        <f>X349+Y349</f>
        <v>220</v>
      </c>
      <c r="X349" s="1904">
        <f t="shared" ref="X349:AS349" si="144">X350</f>
        <v>107</v>
      </c>
      <c r="Y349" s="1903">
        <f t="shared" si="144"/>
        <v>113</v>
      </c>
      <c r="Z349" s="1901">
        <f t="shared" si="144"/>
        <v>30</v>
      </c>
      <c r="AA349" s="1902">
        <f t="shared" si="144"/>
        <v>33</v>
      </c>
      <c r="AB349" s="1902">
        <f t="shared" si="144"/>
        <v>36</v>
      </c>
      <c r="AC349" s="1902">
        <f t="shared" si="144"/>
        <v>45</v>
      </c>
      <c r="AD349" s="1902">
        <f t="shared" si="144"/>
        <v>35</v>
      </c>
      <c r="AE349" s="1903">
        <f t="shared" si="144"/>
        <v>41</v>
      </c>
      <c r="AF349" s="1874">
        <f t="shared" si="144"/>
        <v>27</v>
      </c>
      <c r="AG349" s="1904">
        <f t="shared" si="144"/>
        <v>9</v>
      </c>
      <c r="AH349" s="1903">
        <f t="shared" si="144"/>
        <v>13</v>
      </c>
      <c r="AI349" s="1901">
        <f t="shared" si="144"/>
        <v>1</v>
      </c>
      <c r="AJ349" s="1902">
        <f t="shared" si="144"/>
        <v>0</v>
      </c>
      <c r="AK349" s="1902">
        <f t="shared" si="144"/>
        <v>1</v>
      </c>
      <c r="AL349" s="1902">
        <f t="shared" si="144"/>
        <v>0</v>
      </c>
      <c r="AM349" s="1902">
        <f t="shared" si="144"/>
        <v>0</v>
      </c>
      <c r="AN349" s="1902">
        <f t="shared" si="144"/>
        <v>14</v>
      </c>
      <c r="AO349" s="1902">
        <f t="shared" si="144"/>
        <v>0</v>
      </c>
      <c r="AP349" s="1902">
        <f t="shared" si="144"/>
        <v>0</v>
      </c>
      <c r="AQ349" s="1902">
        <f t="shared" si="144"/>
        <v>1</v>
      </c>
      <c r="AR349" s="1902">
        <f t="shared" si="144"/>
        <v>1</v>
      </c>
      <c r="AS349" s="1903">
        <f t="shared" si="144"/>
        <v>4</v>
      </c>
      <c r="AT349" s="1939" t="s">
        <v>806</v>
      </c>
      <c r="AU349" s="1877"/>
      <c r="AV349" s="1878"/>
      <c r="AW349" s="1878"/>
      <c r="AX349" s="1878"/>
      <c r="AY349" s="1878"/>
    </row>
    <row r="350" spans="1:51" s="188" customFormat="1" ht="21" customHeight="1">
      <c r="A350" s="2029" t="s">
        <v>813</v>
      </c>
      <c r="B350" s="1943"/>
      <c r="C350" s="1843" t="s">
        <v>674</v>
      </c>
      <c r="D350" s="1944"/>
      <c r="E350" s="1945"/>
      <c r="F350" s="1946"/>
      <c r="G350" s="1943"/>
      <c r="H350" s="1946" t="s">
        <v>1894</v>
      </c>
      <c r="I350" s="1947"/>
      <c r="J350" s="1943"/>
      <c r="K350" s="1948" t="s">
        <v>128</v>
      </c>
      <c r="L350" s="1944"/>
      <c r="M350" s="1949"/>
      <c r="N350" s="1946" t="s">
        <v>479</v>
      </c>
      <c r="O350" s="1947"/>
      <c r="P350" s="1943"/>
      <c r="Q350" s="1950" t="s">
        <v>4481</v>
      </c>
      <c r="R350" s="1951"/>
      <c r="S350" s="1952">
        <f>SUM(T350:V350)</f>
        <v>11</v>
      </c>
      <c r="T350" s="1953">
        <v>7</v>
      </c>
      <c r="U350" s="1954">
        <v>0</v>
      </c>
      <c r="V350" s="1955">
        <v>4</v>
      </c>
      <c r="W350" s="1952">
        <f>SUM(X350:Y350)</f>
        <v>220</v>
      </c>
      <c r="X350" s="1956">
        <v>107</v>
      </c>
      <c r="Y350" s="1955">
        <v>113</v>
      </c>
      <c r="Z350" s="1953">
        <v>30</v>
      </c>
      <c r="AA350" s="1954">
        <v>33</v>
      </c>
      <c r="AB350" s="1954">
        <v>36</v>
      </c>
      <c r="AC350" s="1954">
        <v>45</v>
      </c>
      <c r="AD350" s="1954">
        <v>35</v>
      </c>
      <c r="AE350" s="1955">
        <v>41</v>
      </c>
      <c r="AF350" s="1957">
        <v>27</v>
      </c>
      <c r="AG350" s="1956">
        <v>9</v>
      </c>
      <c r="AH350" s="1955">
        <v>13</v>
      </c>
      <c r="AI350" s="1953">
        <v>1</v>
      </c>
      <c r="AJ350" s="1954">
        <v>0</v>
      </c>
      <c r="AK350" s="1954">
        <v>1</v>
      </c>
      <c r="AL350" s="1954">
        <v>0</v>
      </c>
      <c r="AM350" s="1954">
        <v>0</v>
      </c>
      <c r="AN350" s="1954">
        <v>14</v>
      </c>
      <c r="AO350" s="1954">
        <v>0</v>
      </c>
      <c r="AP350" s="1954">
        <v>0</v>
      </c>
      <c r="AQ350" s="1954">
        <v>1</v>
      </c>
      <c r="AR350" s="1954">
        <v>1</v>
      </c>
      <c r="AS350" s="1955">
        <v>4</v>
      </c>
      <c r="AT350" s="1923" t="str">
        <f>A350</f>
        <v>1908</v>
      </c>
      <c r="AU350" s="1898"/>
      <c r="AV350" s="1899">
        <v>2</v>
      </c>
      <c r="AW350" s="1899"/>
      <c r="AX350" s="1899"/>
      <c r="AY350" s="1899"/>
    </row>
    <row r="351" spans="1:51" s="187" customFormat="1" ht="21" customHeight="1">
      <c r="A351" s="2001" t="s">
        <v>340</v>
      </c>
      <c r="B351" s="2002"/>
      <c r="C351" s="2003" t="s">
        <v>4371</v>
      </c>
      <c r="D351" s="2004"/>
      <c r="E351" s="2005"/>
      <c r="F351" s="2006"/>
      <c r="G351" s="2002"/>
      <c r="H351" s="2006"/>
      <c r="I351" s="2007"/>
      <c r="J351" s="2002"/>
      <c r="K351" s="2008"/>
      <c r="L351" s="2004"/>
      <c r="M351" s="2009"/>
      <c r="N351" s="2006"/>
      <c r="O351" s="2007"/>
      <c r="P351" s="2002"/>
      <c r="Q351" s="2010"/>
      <c r="R351" s="2011"/>
      <c r="S351" s="1869">
        <f>S352</f>
        <v>6</v>
      </c>
      <c r="T351" s="1870">
        <f>T352</f>
        <v>2</v>
      </c>
      <c r="U351" s="1871">
        <f>U352</f>
        <v>2</v>
      </c>
      <c r="V351" s="1872">
        <f>V352</f>
        <v>2</v>
      </c>
      <c r="W351" s="1869">
        <f>X351+Y351</f>
        <v>43</v>
      </c>
      <c r="X351" s="1873">
        <f t="shared" ref="X351:AS351" si="145">X352</f>
        <v>23</v>
      </c>
      <c r="Y351" s="1872">
        <f t="shared" si="145"/>
        <v>20</v>
      </c>
      <c r="Z351" s="1870">
        <f t="shared" si="145"/>
        <v>6</v>
      </c>
      <c r="AA351" s="1871">
        <f t="shared" si="145"/>
        <v>3</v>
      </c>
      <c r="AB351" s="1871">
        <f t="shared" si="145"/>
        <v>12</v>
      </c>
      <c r="AC351" s="1871">
        <f t="shared" si="145"/>
        <v>6</v>
      </c>
      <c r="AD351" s="1871">
        <f t="shared" si="145"/>
        <v>8</v>
      </c>
      <c r="AE351" s="1872">
        <f t="shared" si="145"/>
        <v>8</v>
      </c>
      <c r="AF351" s="1938">
        <f t="shared" si="145"/>
        <v>2</v>
      </c>
      <c r="AG351" s="1873">
        <f t="shared" si="145"/>
        <v>3</v>
      </c>
      <c r="AH351" s="1872">
        <f t="shared" si="145"/>
        <v>7</v>
      </c>
      <c r="AI351" s="1870">
        <f t="shared" si="145"/>
        <v>1</v>
      </c>
      <c r="AJ351" s="1871">
        <f t="shared" si="145"/>
        <v>0</v>
      </c>
      <c r="AK351" s="1871">
        <f t="shared" si="145"/>
        <v>1</v>
      </c>
      <c r="AL351" s="1871">
        <f t="shared" si="145"/>
        <v>0</v>
      </c>
      <c r="AM351" s="1871">
        <f t="shared" si="145"/>
        <v>0</v>
      </c>
      <c r="AN351" s="1871">
        <f t="shared" si="145"/>
        <v>6</v>
      </c>
      <c r="AO351" s="1871">
        <f t="shared" si="145"/>
        <v>0</v>
      </c>
      <c r="AP351" s="1871">
        <f t="shared" si="145"/>
        <v>0</v>
      </c>
      <c r="AQ351" s="1871">
        <f t="shared" si="145"/>
        <v>1</v>
      </c>
      <c r="AR351" s="1871">
        <f t="shared" si="145"/>
        <v>0</v>
      </c>
      <c r="AS351" s="1872">
        <f t="shared" si="145"/>
        <v>1</v>
      </c>
      <c r="AT351" s="1939" t="s">
        <v>340</v>
      </c>
      <c r="AU351" s="1877"/>
      <c r="AV351" s="1878"/>
      <c r="AW351" s="1878"/>
      <c r="AX351" s="1878"/>
      <c r="AY351" s="1878"/>
    </row>
    <row r="352" spans="1:51" s="188" customFormat="1" ht="21" customHeight="1">
      <c r="A352" s="1906">
        <v>1934</v>
      </c>
      <c r="B352" s="1907"/>
      <c r="C352" s="1941" t="s">
        <v>3166</v>
      </c>
      <c r="D352" s="1909"/>
      <c r="E352" s="1910"/>
      <c r="F352" s="1911">
        <v>1</v>
      </c>
      <c r="G352" s="1907"/>
      <c r="H352" s="1911" t="s">
        <v>816</v>
      </c>
      <c r="I352" s="1912"/>
      <c r="J352" s="1907"/>
      <c r="K352" s="1913" t="s">
        <v>2019</v>
      </c>
      <c r="L352" s="1909"/>
      <c r="M352" s="1914"/>
      <c r="N352" s="1911" t="s">
        <v>1002</v>
      </c>
      <c r="O352" s="1912"/>
      <c r="P352" s="1907"/>
      <c r="Q352" s="1915" t="s">
        <v>5115</v>
      </c>
      <c r="R352" s="1899"/>
      <c r="S352" s="1916">
        <f>SUM(T352:V352)</f>
        <v>6</v>
      </c>
      <c r="T352" s="1917">
        <v>2</v>
      </c>
      <c r="U352" s="1918">
        <v>2</v>
      </c>
      <c r="V352" s="1919">
        <v>2</v>
      </c>
      <c r="W352" s="1916">
        <f>SUM(X352:Y352)</f>
        <v>43</v>
      </c>
      <c r="X352" s="1920">
        <v>23</v>
      </c>
      <c r="Y352" s="1919">
        <v>20</v>
      </c>
      <c r="Z352" s="1917">
        <v>6</v>
      </c>
      <c r="AA352" s="1918">
        <v>3</v>
      </c>
      <c r="AB352" s="1918">
        <v>12</v>
      </c>
      <c r="AC352" s="1918">
        <v>6</v>
      </c>
      <c r="AD352" s="1918">
        <v>8</v>
      </c>
      <c r="AE352" s="1919">
        <v>8</v>
      </c>
      <c r="AF352" s="1921">
        <v>2</v>
      </c>
      <c r="AG352" s="1920">
        <v>3</v>
      </c>
      <c r="AH352" s="1919">
        <v>7</v>
      </c>
      <c r="AI352" s="1917">
        <v>1</v>
      </c>
      <c r="AJ352" s="1918">
        <v>0</v>
      </c>
      <c r="AK352" s="1918">
        <v>1</v>
      </c>
      <c r="AL352" s="1918">
        <v>0</v>
      </c>
      <c r="AM352" s="1918">
        <v>0</v>
      </c>
      <c r="AN352" s="1918">
        <v>6</v>
      </c>
      <c r="AO352" s="1918">
        <v>0</v>
      </c>
      <c r="AP352" s="1918">
        <v>0</v>
      </c>
      <c r="AQ352" s="1918">
        <v>1</v>
      </c>
      <c r="AR352" s="1918">
        <v>0</v>
      </c>
      <c r="AS352" s="1919">
        <v>1</v>
      </c>
      <c r="AT352" s="1923">
        <f>A352</f>
        <v>1934</v>
      </c>
      <c r="AU352" s="1898"/>
      <c r="AV352" s="1899">
        <v>3</v>
      </c>
      <c r="AW352" s="1899"/>
      <c r="AX352" s="1899"/>
      <c r="AY352" s="1899"/>
    </row>
    <row r="353" spans="1:51" s="187" customFormat="1" ht="21" customHeight="1">
      <c r="A353" s="2001" t="s">
        <v>761</v>
      </c>
      <c r="B353" s="2002"/>
      <c r="C353" s="2003" t="s">
        <v>13</v>
      </c>
      <c r="D353" s="2004"/>
      <c r="E353" s="2005"/>
      <c r="F353" s="2006"/>
      <c r="G353" s="2002"/>
      <c r="H353" s="2006"/>
      <c r="I353" s="2007"/>
      <c r="J353" s="2002"/>
      <c r="K353" s="2008"/>
      <c r="L353" s="2004"/>
      <c r="M353" s="2009"/>
      <c r="N353" s="2006"/>
      <c r="O353" s="2007"/>
      <c r="P353" s="2002"/>
      <c r="Q353" s="2010"/>
      <c r="R353" s="2011"/>
      <c r="S353" s="1869">
        <f>SUM(S354:S355)</f>
        <v>7</v>
      </c>
      <c r="T353" s="1870">
        <f>SUM(T354:T355)</f>
        <v>2</v>
      </c>
      <c r="U353" s="1871">
        <f>SUM(U354:U355)</f>
        <v>3</v>
      </c>
      <c r="V353" s="1872">
        <f>SUM(V354:V355)</f>
        <v>2</v>
      </c>
      <c r="W353" s="1869">
        <f>X353+Y353</f>
        <v>34</v>
      </c>
      <c r="X353" s="1873">
        <f t="shared" ref="X353:AS353" si="146">SUM(X354:X355)</f>
        <v>14</v>
      </c>
      <c r="Y353" s="1872">
        <f t="shared" si="146"/>
        <v>20</v>
      </c>
      <c r="Z353" s="1870">
        <f t="shared" si="146"/>
        <v>2</v>
      </c>
      <c r="AA353" s="1871">
        <f t="shared" si="146"/>
        <v>8</v>
      </c>
      <c r="AB353" s="1871">
        <f t="shared" si="146"/>
        <v>4</v>
      </c>
      <c r="AC353" s="1871">
        <f t="shared" si="146"/>
        <v>11</v>
      </c>
      <c r="AD353" s="1871">
        <f t="shared" si="146"/>
        <v>3</v>
      </c>
      <c r="AE353" s="1872">
        <f t="shared" si="146"/>
        <v>6</v>
      </c>
      <c r="AF353" s="1938">
        <f t="shared" si="146"/>
        <v>2</v>
      </c>
      <c r="AG353" s="1873">
        <f t="shared" si="146"/>
        <v>7</v>
      </c>
      <c r="AH353" s="1872">
        <f t="shared" si="146"/>
        <v>7</v>
      </c>
      <c r="AI353" s="1870">
        <f t="shared" si="146"/>
        <v>2</v>
      </c>
      <c r="AJ353" s="1871">
        <f t="shared" si="146"/>
        <v>0</v>
      </c>
      <c r="AK353" s="1871">
        <f t="shared" si="146"/>
        <v>2</v>
      </c>
      <c r="AL353" s="1871">
        <f t="shared" si="146"/>
        <v>0</v>
      </c>
      <c r="AM353" s="1871">
        <f t="shared" si="146"/>
        <v>0</v>
      </c>
      <c r="AN353" s="1871">
        <f t="shared" si="146"/>
        <v>6</v>
      </c>
      <c r="AO353" s="1871">
        <f t="shared" si="146"/>
        <v>0</v>
      </c>
      <c r="AP353" s="1871">
        <f t="shared" si="146"/>
        <v>1</v>
      </c>
      <c r="AQ353" s="1871">
        <f t="shared" si="146"/>
        <v>1</v>
      </c>
      <c r="AR353" s="1871">
        <f t="shared" si="146"/>
        <v>0</v>
      </c>
      <c r="AS353" s="1872">
        <f t="shared" si="146"/>
        <v>2</v>
      </c>
      <c r="AT353" s="1939" t="s">
        <v>761</v>
      </c>
      <c r="AU353" s="1877"/>
      <c r="AV353" s="1878"/>
      <c r="AW353" s="1878"/>
      <c r="AX353" s="1878"/>
      <c r="AY353" s="1878"/>
    </row>
    <row r="354" spans="1:51" s="188" customFormat="1" ht="21" customHeight="1">
      <c r="A354" s="1906" t="s">
        <v>820</v>
      </c>
      <c r="B354" s="1907"/>
      <c r="C354" s="1941" t="s">
        <v>822</v>
      </c>
      <c r="D354" s="1909"/>
      <c r="E354" s="1910"/>
      <c r="F354" s="1911" t="s">
        <v>5355</v>
      </c>
      <c r="G354" s="1907"/>
      <c r="H354" s="1911" t="s">
        <v>824</v>
      </c>
      <c r="I354" s="1912"/>
      <c r="J354" s="1907"/>
      <c r="K354" s="1913" t="s">
        <v>827</v>
      </c>
      <c r="L354" s="1909"/>
      <c r="M354" s="1914"/>
      <c r="N354" s="1911" t="s">
        <v>286</v>
      </c>
      <c r="O354" s="1912"/>
      <c r="P354" s="1907"/>
      <c r="Q354" s="1915" t="s">
        <v>5354</v>
      </c>
      <c r="R354" s="1899"/>
      <c r="S354" s="1916">
        <f t="shared" ref="S354:S355" si="147">SUM(T354:V354)</f>
        <v>6</v>
      </c>
      <c r="T354" s="1917">
        <v>2</v>
      </c>
      <c r="U354" s="1918">
        <v>2</v>
      </c>
      <c r="V354" s="1919">
        <v>2</v>
      </c>
      <c r="W354" s="1916">
        <f t="shared" ref="W354:W355" si="148">SUM(X354:Y354)</f>
        <v>32</v>
      </c>
      <c r="X354" s="1920">
        <v>13</v>
      </c>
      <c r="Y354" s="1919">
        <v>19</v>
      </c>
      <c r="Z354" s="1917">
        <v>2</v>
      </c>
      <c r="AA354" s="1918">
        <v>8</v>
      </c>
      <c r="AB354" s="1918">
        <v>4</v>
      </c>
      <c r="AC354" s="1918">
        <v>10</v>
      </c>
      <c r="AD354" s="1918">
        <v>3</v>
      </c>
      <c r="AE354" s="1919">
        <v>5</v>
      </c>
      <c r="AF354" s="1921">
        <v>2</v>
      </c>
      <c r="AG354" s="1920">
        <v>5</v>
      </c>
      <c r="AH354" s="1919">
        <v>5</v>
      </c>
      <c r="AI354" s="1917">
        <v>1</v>
      </c>
      <c r="AJ354" s="1918">
        <v>0</v>
      </c>
      <c r="AK354" s="1918">
        <v>1</v>
      </c>
      <c r="AL354" s="1918">
        <v>0</v>
      </c>
      <c r="AM354" s="1918">
        <v>0</v>
      </c>
      <c r="AN354" s="1918">
        <v>5</v>
      </c>
      <c r="AO354" s="1918">
        <v>0</v>
      </c>
      <c r="AP354" s="1918">
        <v>1</v>
      </c>
      <c r="AQ354" s="1918">
        <v>0</v>
      </c>
      <c r="AR354" s="1918">
        <v>0</v>
      </c>
      <c r="AS354" s="1919">
        <v>2</v>
      </c>
      <c r="AT354" s="1923" t="str">
        <f>A354</f>
        <v>1940</v>
      </c>
      <c r="AU354" s="1898"/>
      <c r="AV354" s="1899">
        <v>2</v>
      </c>
      <c r="AW354" s="1899"/>
      <c r="AX354" s="1899"/>
      <c r="AY354" s="1899"/>
    </row>
    <row r="355" spans="1:51" s="188" customFormat="1" ht="21" customHeight="1">
      <c r="A355" s="1906" t="s">
        <v>830</v>
      </c>
      <c r="B355" s="1907"/>
      <c r="C355" s="1941" t="s">
        <v>5357</v>
      </c>
      <c r="D355" s="1909"/>
      <c r="E355" s="1910" t="s">
        <v>2396</v>
      </c>
      <c r="F355" s="1911" t="s">
        <v>5356</v>
      </c>
      <c r="G355" s="1907"/>
      <c r="H355" s="1911" t="s">
        <v>486</v>
      </c>
      <c r="I355" s="1912"/>
      <c r="J355" s="1907"/>
      <c r="K355" s="1913" t="s">
        <v>266</v>
      </c>
      <c r="L355" s="1909"/>
      <c r="M355" s="1914"/>
      <c r="N355" s="1911" t="s">
        <v>2857</v>
      </c>
      <c r="O355" s="1912"/>
      <c r="P355" s="1907"/>
      <c r="Q355" s="1915" t="s">
        <v>5660</v>
      </c>
      <c r="R355" s="1899"/>
      <c r="S355" s="1916">
        <f t="shared" si="147"/>
        <v>1</v>
      </c>
      <c r="T355" s="1917">
        <v>0</v>
      </c>
      <c r="U355" s="1918">
        <v>1</v>
      </c>
      <c r="V355" s="1919">
        <v>0</v>
      </c>
      <c r="W355" s="1916">
        <f t="shared" si="148"/>
        <v>2</v>
      </c>
      <c r="X355" s="1920">
        <v>1</v>
      </c>
      <c r="Y355" s="1919">
        <v>1</v>
      </c>
      <c r="Z355" s="1917">
        <v>0</v>
      </c>
      <c r="AA355" s="1918">
        <v>0</v>
      </c>
      <c r="AB355" s="1918">
        <v>0</v>
      </c>
      <c r="AC355" s="1918">
        <v>1</v>
      </c>
      <c r="AD355" s="1918">
        <v>0</v>
      </c>
      <c r="AE355" s="1919">
        <v>1</v>
      </c>
      <c r="AF355" s="1921">
        <v>0</v>
      </c>
      <c r="AG355" s="1920">
        <v>2</v>
      </c>
      <c r="AH355" s="1919">
        <v>2</v>
      </c>
      <c r="AI355" s="1917">
        <v>1</v>
      </c>
      <c r="AJ355" s="1918">
        <v>0</v>
      </c>
      <c r="AK355" s="1918">
        <v>1</v>
      </c>
      <c r="AL355" s="1918">
        <v>0</v>
      </c>
      <c r="AM355" s="1918">
        <v>0</v>
      </c>
      <c r="AN355" s="1918">
        <v>1</v>
      </c>
      <c r="AO355" s="1918">
        <v>0</v>
      </c>
      <c r="AP355" s="1918">
        <v>0</v>
      </c>
      <c r="AQ355" s="1918">
        <v>1</v>
      </c>
      <c r="AR355" s="1918">
        <v>0</v>
      </c>
      <c r="AS355" s="1919">
        <v>0</v>
      </c>
      <c r="AT355" s="1923" t="str">
        <f>A355</f>
        <v>1945</v>
      </c>
      <c r="AU355" s="1898"/>
      <c r="AV355" s="1899"/>
      <c r="AW355" s="1899"/>
      <c r="AX355" s="1899"/>
      <c r="AY355" s="1899"/>
    </row>
    <row r="356" spans="1:51" s="187" customFormat="1" ht="21" customHeight="1">
      <c r="A356" s="1924"/>
      <c r="B356" s="1925"/>
      <c r="C356" s="1926" t="s">
        <v>5537</v>
      </c>
      <c r="D356" s="1927"/>
      <c r="E356" s="1928"/>
      <c r="F356" s="1929"/>
      <c r="G356" s="1925"/>
      <c r="H356" s="1929"/>
      <c r="I356" s="1930"/>
      <c r="J356" s="1925"/>
      <c r="K356" s="1931"/>
      <c r="L356" s="1927"/>
      <c r="M356" s="1932"/>
      <c r="N356" s="1929"/>
      <c r="O356" s="1930"/>
      <c r="P356" s="1925"/>
      <c r="Q356" s="1933"/>
      <c r="R356" s="1934"/>
      <c r="S356" s="1935">
        <f>S357+S360+S365+S375+S379+S384</f>
        <v>134</v>
      </c>
      <c r="T356" s="2018">
        <f>T357+T360+T365+T375+T379+T384</f>
        <v>92</v>
      </c>
      <c r="U356" s="2019">
        <f>U357+U360+U365+U375+U379+U384</f>
        <v>6</v>
      </c>
      <c r="V356" s="1937">
        <f>V357+V360+V365+V375+V379+V384</f>
        <v>36</v>
      </c>
      <c r="W356" s="1935">
        <f>X356+Y356</f>
        <v>2178</v>
      </c>
      <c r="X356" s="1936">
        <f t="shared" ref="X356:AS356" si="149">X357+X360+X365+X375+X379+X384</f>
        <v>1080</v>
      </c>
      <c r="Y356" s="1937">
        <f t="shared" si="149"/>
        <v>1098</v>
      </c>
      <c r="Z356" s="2018">
        <f t="shared" si="149"/>
        <v>328</v>
      </c>
      <c r="AA356" s="2019">
        <f t="shared" si="149"/>
        <v>371</v>
      </c>
      <c r="AB356" s="2019">
        <f t="shared" si="149"/>
        <v>357</v>
      </c>
      <c r="AC356" s="2019">
        <f t="shared" si="149"/>
        <v>358</v>
      </c>
      <c r="AD356" s="2019">
        <f t="shared" si="149"/>
        <v>394</v>
      </c>
      <c r="AE356" s="1937">
        <f t="shared" si="149"/>
        <v>370</v>
      </c>
      <c r="AF356" s="2020">
        <f t="shared" si="149"/>
        <v>154</v>
      </c>
      <c r="AG356" s="1936">
        <f t="shared" si="149"/>
        <v>89</v>
      </c>
      <c r="AH356" s="1937">
        <f t="shared" si="149"/>
        <v>137</v>
      </c>
      <c r="AI356" s="2018">
        <f t="shared" si="149"/>
        <v>15</v>
      </c>
      <c r="AJ356" s="2019">
        <f t="shared" si="149"/>
        <v>0</v>
      </c>
      <c r="AK356" s="2019">
        <f t="shared" si="149"/>
        <v>17</v>
      </c>
      <c r="AL356" s="2019">
        <f t="shared" si="149"/>
        <v>0</v>
      </c>
      <c r="AM356" s="2019">
        <f t="shared" si="149"/>
        <v>0</v>
      </c>
      <c r="AN356" s="2019">
        <f t="shared" si="149"/>
        <v>150</v>
      </c>
      <c r="AO356" s="2019">
        <f t="shared" si="149"/>
        <v>0</v>
      </c>
      <c r="AP356" s="2019">
        <f t="shared" si="149"/>
        <v>14</v>
      </c>
      <c r="AQ356" s="2019">
        <f t="shared" si="149"/>
        <v>1</v>
      </c>
      <c r="AR356" s="2019">
        <f t="shared" si="149"/>
        <v>6</v>
      </c>
      <c r="AS356" s="1937">
        <f t="shared" si="149"/>
        <v>23</v>
      </c>
      <c r="AT356" s="2017"/>
      <c r="AU356" s="1877"/>
      <c r="AV356" s="1878"/>
      <c r="AW356" s="1878"/>
      <c r="AX356" s="1878"/>
      <c r="AY356" s="1878"/>
    </row>
    <row r="357" spans="1:51" s="187" customFormat="1" ht="21" customHeight="1">
      <c r="A357" s="1858" t="s">
        <v>838</v>
      </c>
      <c r="B357" s="1859"/>
      <c r="C357" s="1860" t="s">
        <v>5117</v>
      </c>
      <c r="D357" s="1861"/>
      <c r="E357" s="1862"/>
      <c r="F357" s="1863"/>
      <c r="G357" s="1859"/>
      <c r="H357" s="1863"/>
      <c r="I357" s="1864"/>
      <c r="J357" s="1859"/>
      <c r="K357" s="1865"/>
      <c r="L357" s="1861"/>
      <c r="M357" s="1866"/>
      <c r="N357" s="1863"/>
      <c r="O357" s="1864"/>
      <c r="P357" s="1859"/>
      <c r="Q357" s="1867"/>
      <c r="R357" s="1868"/>
      <c r="S357" s="1869">
        <f>SUM(S358:S359)</f>
        <v>18</v>
      </c>
      <c r="T357" s="1870">
        <f>SUM(T358:T359)</f>
        <v>11</v>
      </c>
      <c r="U357" s="1871">
        <f>SUM(U358:U359)</f>
        <v>2</v>
      </c>
      <c r="V357" s="1872">
        <f>SUM(V358:V359)</f>
        <v>5</v>
      </c>
      <c r="W357" s="1869">
        <f>X357+Y357</f>
        <v>292</v>
      </c>
      <c r="X357" s="1873">
        <f t="shared" ref="X357:AS357" si="150">SUM(X358:X359)</f>
        <v>139</v>
      </c>
      <c r="Y357" s="1872">
        <f t="shared" si="150"/>
        <v>153</v>
      </c>
      <c r="Z357" s="1870">
        <f t="shared" si="150"/>
        <v>39</v>
      </c>
      <c r="AA357" s="1871">
        <f t="shared" si="150"/>
        <v>52</v>
      </c>
      <c r="AB357" s="1871">
        <f t="shared" si="150"/>
        <v>46</v>
      </c>
      <c r="AC357" s="1871">
        <f t="shared" si="150"/>
        <v>46</v>
      </c>
      <c r="AD357" s="1871">
        <f t="shared" si="150"/>
        <v>47</v>
      </c>
      <c r="AE357" s="1872">
        <f t="shared" si="150"/>
        <v>62</v>
      </c>
      <c r="AF357" s="1938">
        <f t="shared" si="150"/>
        <v>17</v>
      </c>
      <c r="AG357" s="1873">
        <f t="shared" si="150"/>
        <v>14</v>
      </c>
      <c r="AH357" s="1872">
        <f t="shared" si="150"/>
        <v>20</v>
      </c>
      <c r="AI357" s="1870">
        <f t="shared" si="150"/>
        <v>2</v>
      </c>
      <c r="AJ357" s="1871">
        <f t="shared" si="150"/>
        <v>0</v>
      </c>
      <c r="AK357" s="1871">
        <f t="shared" si="150"/>
        <v>3</v>
      </c>
      <c r="AL357" s="1871">
        <f t="shared" si="150"/>
        <v>0</v>
      </c>
      <c r="AM357" s="1871">
        <f t="shared" si="150"/>
        <v>0</v>
      </c>
      <c r="AN357" s="1871">
        <f t="shared" si="150"/>
        <v>25</v>
      </c>
      <c r="AO357" s="1871">
        <f t="shared" si="150"/>
        <v>0</v>
      </c>
      <c r="AP357" s="1871">
        <f t="shared" si="150"/>
        <v>2</v>
      </c>
      <c r="AQ357" s="1871">
        <f t="shared" si="150"/>
        <v>0</v>
      </c>
      <c r="AR357" s="1871">
        <f t="shared" si="150"/>
        <v>1</v>
      </c>
      <c r="AS357" s="1872">
        <f t="shared" si="150"/>
        <v>1</v>
      </c>
      <c r="AT357" s="1939" t="s">
        <v>838</v>
      </c>
      <c r="AU357" s="1877"/>
      <c r="AV357" s="1878"/>
      <c r="AW357" s="1878"/>
      <c r="AX357" s="1878"/>
      <c r="AY357" s="1878"/>
    </row>
    <row r="358" spans="1:51" s="188" customFormat="1" ht="21" customHeight="1">
      <c r="A358" s="1906" t="s">
        <v>844</v>
      </c>
      <c r="B358" s="1907"/>
      <c r="C358" s="1941" t="s">
        <v>579</v>
      </c>
      <c r="D358" s="1909"/>
      <c r="E358" s="1910" t="s">
        <v>3298</v>
      </c>
      <c r="F358" s="1911"/>
      <c r="G358" s="1907"/>
      <c r="H358" s="1911" t="s">
        <v>2500</v>
      </c>
      <c r="I358" s="1912"/>
      <c r="J358" s="1907"/>
      <c r="K358" s="1913" t="s">
        <v>851</v>
      </c>
      <c r="L358" s="1909"/>
      <c r="M358" s="1914"/>
      <c r="N358" s="1911" t="s">
        <v>852</v>
      </c>
      <c r="O358" s="1912"/>
      <c r="P358" s="1907"/>
      <c r="Q358" s="1915" t="s">
        <v>4836</v>
      </c>
      <c r="R358" s="1899"/>
      <c r="S358" s="1916">
        <f t="shared" ref="S358:S359" si="151">SUM(T358:V358)</f>
        <v>14</v>
      </c>
      <c r="T358" s="1917">
        <v>11</v>
      </c>
      <c r="U358" s="1918">
        <v>0</v>
      </c>
      <c r="V358" s="1919">
        <v>3</v>
      </c>
      <c r="W358" s="1916">
        <f t="shared" ref="W358:W359" si="152">SUM(X358:Y358)</f>
        <v>274</v>
      </c>
      <c r="X358" s="1920">
        <v>130</v>
      </c>
      <c r="Y358" s="1919">
        <v>144</v>
      </c>
      <c r="Z358" s="1917">
        <v>36</v>
      </c>
      <c r="AA358" s="1918">
        <v>50</v>
      </c>
      <c r="AB358" s="1918">
        <v>40</v>
      </c>
      <c r="AC358" s="1918">
        <v>45</v>
      </c>
      <c r="AD358" s="1918">
        <v>47</v>
      </c>
      <c r="AE358" s="1919">
        <v>56</v>
      </c>
      <c r="AF358" s="1921">
        <v>12</v>
      </c>
      <c r="AG358" s="1920">
        <v>11</v>
      </c>
      <c r="AH358" s="1919">
        <v>15</v>
      </c>
      <c r="AI358" s="1917">
        <v>1</v>
      </c>
      <c r="AJ358" s="1918">
        <v>0</v>
      </c>
      <c r="AK358" s="1918">
        <v>2</v>
      </c>
      <c r="AL358" s="1918">
        <v>0</v>
      </c>
      <c r="AM358" s="1918">
        <v>0</v>
      </c>
      <c r="AN358" s="1918">
        <v>21</v>
      </c>
      <c r="AO358" s="1918">
        <v>0</v>
      </c>
      <c r="AP358" s="1918">
        <v>1</v>
      </c>
      <c r="AQ358" s="1918">
        <v>0</v>
      </c>
      <c r="AR358" s="1918">
        <v>1</v>
      </c>
      <c r="AS358" s="1919">
        <v>0</v>
      </c>
      <c r="AT358" s="1923" t="str">
        <f>A358</f>
        <v>2000</v>
      </c>
      <c r="AU358" s="1898"/>
      <c r="AV358" s="1899">
        <v>1</v>
      </c>
      <c r="AW358" s="1899"/>
      <c r="AX358" s="1899"/>
      <c r="AY358" s="1899"/>
    </row>
    <row r="359" spans="1:51" s="188" customFormat="1" ht="21" customHeight="1">
      <c r="A359" s="1942" t="s">
        <v>858</v>
      </c>
      <c r="B359" s="1943"/>
      <c r="C359" s="1843" t="s">
        <v>865</v>
      </c>
      <c r="D359" s="1944"/>
      <c r="E359" s="1945"/>
      <c r="F359" s="1946"/>
      <c r="G359" s="1943"/>
      <c r="H359" s="1946" t="s">
        <v>239</v>
      </c>
      <c r="I359" s="1947"/>
      <c r="J359" s="1943"/>
      <c r="K359" s="1948" t="s">
        <v>866</v>
      </c>
      <c r="L359" s="1944"/>
      <c r="M359" s="1949"/>
      <c r="N359" s="1946" t="s">
        <v>3232</v>
      </c>
      <c r="O359" s="1947"/>
      <c r="P359" s="1943"/>
      <c r="Q359" s="1950" t="s">
        <v>5358</v>
      </c>
      <c r="R359" s="1951"/>
      <c r="S359" s="1952">
        <f t="shared" si="151"/>
        <v>4</v>
      </c>
      <c r="T359" s="1953">
        <v>0</v>
      </c>
      <c r="U359" s="1954">
        <v>2</v>
      </c>
      <c r="V359" s="1955">
        <v>2</v>
      </c>
      <c r="W359" s="1952">
        <f t="shared" si="152"/>
        <v>18</v>
      </c>
      <c r="X359" s="1956">
        <v>9</v>
      </c>
      <c r="Y359" s="1955">
        <v>9</v>
      </c>
      <c r="Z359" s="1953">
        <v>3</v>
      </c>
      <c r="AA359" s="1954">
        <v>2</v>
      </c>
      <c r="AB359" s="1954">
        <v>6</v>
      </c>
      <c r="AC359" s="1954">
        <v>1</v>
      </c>
      <c r="AD359" s="1954">
        <v>0</v>
      </c>
      <c r="AE359" s="1955">
        <v>6</v>
      </c>
      <c r="AF359" s="1957">
        <v>5</v>
      </c>
      <c r="AG359" s="1956">
        <v>3</v>
      </c>
      <c r="AH359" s="1955">
        <v>5</v>
      </c>
      <c r="AI359" s="1953">
        <v>1</v>
      </c>
      <c r="AJ359" s="1954">
        <v>0</v>
      </c>
      <c r="AK359" s="1954">
        <v>1</v>
      </c>
      <c r="AL359" s="1954">
        <v>0</v>
      </c>
      <c r="AM359" s="1954">
        <v>0</v>
      </c>
      <c r="AN359" s="1954">
        <v>4</v>
      </c>
      <c r="AO359" s="1954">
        <v>0</v>
      </c>
      <c r="AP359" s="1954">
        <v>1</v>
      </c>
      <c r="AQ359" s="1954">
        <v>0</v>
      </c>
      <c r="AR359" s="1954">
        <v>0</v>
      </c>
      <c r="AS359" s="1955">
        <v>1</v>
      </c>
      <c r="AT359" s="1959" t="str">
        <f>A359</f>
        <v>2011</v>
      </c>
      <c r="AU359" s="1898"/>
      <c r="AV359" s="1899">
        <v>1</v>
      </c>
      <c r="AW359" s="1899"/>
      <c r="AX359" s="1899"/>
      <c r="AY359" s="1899"/>
    </row>
    <row r="360" spans="1:51" s="187" customFormat="1" ht="21" customHeight="1">
      <c r="A360" s="1858" t="s">
        <v>875</v>
      </c>
      <c r="B360" s="1859"/>
      <c r="C360" s="1860" t="s">
        <v>3287</v>
      </c>
      <c r="D360" s="1861"/>
      <c r="E360" s="1862"/>
      <c r="F360" s="1863"/>
      <c r="G360" s="1859"/>
      <c r="H360" s="1863"/>
      <c r="I360" s="1864"/>
      <c r="J360" s="1859"/>
      <c r="K360" s="1865"/>
      <c r="L360" s="1861"/>
      <c r="M360" s="1866"/>
      <c r="N360" s="1863"/>
      <c r="O360" s="1864"/>
      <c r="P360" s="1859"/>
      <c r="Q360" s="1867"/>
      <c r="R360" s="1868"/>
      <c r="S360" s="1900">
        <f>SUM(S361:S364)</f>
        <v>37</v>
      </c>
      <c r="T360" s="1901">
        <f>SUM(T361:T364)</f>
        <v>26</v>
      </c>
      <c r="U360" s="1902">
        <f>SUM(U361:U364)</f>
        <v>2</v>
      </c>
      <c r="V360" s="1903">
        <f>SUM(V361:V364)</f>
        <v>9</v>
      </c>
      <c r="W360" s="1900">
        <f>X360+Y360</f>
        <v>558</v>
      </c>
      <c r="X360" s="1904">
        <f t="shared" ref="X360:AS360" si="153">SUM(X361:X364)</f>
        <v>278</v>
      </c>
      <c r="Y360" s="1903">
        <f t="shared" si="153"/>
        <v>280</v>
      </c>
      <c r="Z360" s="1901">
        <f t="shared" si="153"/>
        <v>84</v>
      </c>
      <c r="AA360" s="1902">
        <f t="shared" si="153"/>
        <v>93</v>
      </c>
      <c r="AB360" s="1902">
        <f t="shared" si="153"/>
        <v>88</v>
      </c>
      <c r="AC360" s="1902">
        <f t="shared" si="153"/>
        <v>91</v>
      </c>
      <c r="AD360" s="1902">
        <f t="shared" si="153"/>
        <v>106</v>
      </c>
      <c r="AE360" s="1903">
        <f t="shared" si="153"/>
        <v>96</v>
      </c>
      <c r="AF360" s="1874">
        <f t="shared" si="153"/>
        <v>29</v>
      </c>
      <c r="AG360" s="1904">
        <f t="shared" si="153"/>
        <v>23</v>
      </c>
      <c r="AH360" s="1903">
        <f t="shared" si="153"/>
        <v>39</v>
      </c>
      <c r="AI360" s="1901">
        <f t="shared" si="153"/>
        <v>4</v>
      </c>
      <c r="AJ360" s="1902">
        <f t="shared" si="153"/>
        <v>0</v>
      </c>
      <c r="AK360" s="1902">
        <f t="shared" si="153"/>
        <v>4</v>
      </c>
      <c r="AL360" s="1902">
        <f t="shared" si="153"/>
        <v>0</v>
      </c>
      <c r="AM360" s="1902">
        <f t="shared" si="153"/>
        <v>0</v>
      </c>
      <c r="AN360" s="1902">
        <f t="shared" si="153"/>
        <v>42</v>
      </c>
      <c r="AO360" s="1902">
        <f t="shared" si="153"/>
        <v>0</v>
      </c>
      <c r="AP360" s="1902">
        <f t="shared" si="153"/>
        <v>3</v>
      </c>
      <c r="AQ360" s="1902">
        <f t="shared" si="153"/>
        <v>1</v>
      </c>
      <c r="AR360" s="1902">
        <f t="shared" si="153"/>
        <v>1</v>
      </c>
      <c r="AS360" s="1903">
        <f t="shared" si="153"/>
        <v>7</v>
      </c>
      <c r="AT360" s="1876" t="s">
        <v>875</v>
      </c>
      <c r="AU360" s="1877"/>
      <c r="AV360" s="1878"/>
      <c r="AW360" s="1878"/>
      <c r="AX360" s="1878"/>
      <c r="AY360" s="1878"/>
    </row>
    <row r="361" spans="1:51" s="188" customFormat="1" ht="21" customHeight="1">
      <c r="A361" s="1906" t="s">
        <v>889</v>
      </c>
      <c r="B361" s="1907"/>
      <c r="C361" s="1941" t="s">
        <v>895</v>
      </c>
      <c r="D361" s="1909"/>
      <c r="E361" s="1910"/>
      <c r="F361" s="1911"/>
      <c r="G361" s="1907"/>
      <c r="H361" s="1911" t="s">
        <v>19</v>
      </c>
      <c r="I361" s="1912"/>
      <c r="J361" s="1907"/>
      <c r="K361" s="1913" t="s">
        <v>2498</v>
      </c>
      <c r="L361" s="1909"/>
      <c r="M361" s="1914"/>
      <c r="N361" s="1911" t="s">
        <v>901</v>
      </c>
      <c r="O361" s="1912"/>
      <c r="P361" s="1907"/>
      <c r="Q361" s="1915" t="s">
        <v>5492</v>
      </c>
      <c r="R361" s="1899"/>
      <c r="S361" s="1916">
        <f>SUM(T361:V361)</f>
        <v>16</v>
      </c>
      <c r="T361" s="1917">
        <v>12</v>
      </c>
      <c r="U361" s="1918">
        <v>0</v>
      </c>
      <c r="V361" s="1919">
        <v>4</v>
      </c>
      <c r="W361" s="1916">
        <f>SUM(X361:Y361)</f>
        <v>357</v>
      </c>
      <c r="X361" s="1920">
        <v>187</v>
      </c>
      <c r="Y361" s="1919">
        <v>170</v>
      </c>
      <c r="Z361" s="1917">
        <v>53</v>
      </c>
      <c r="AA361" s="1918">
        <v>66</v>
      </c>
      <c r="AB361" s="1918">
        <v>58</v>
      </c>
      <c r="AC361" s="1918">
        <v>57</v>
      </c>
      <c r="AD361" s="1918">
        <v>67</v>
      </c>
      <c r="AE361" s="1919">
        <v>56</v>
      </c>
      <c r="AF361" s="1921">
        <v>17</v>
      </c>
      <c r="AG361" s="1920">
        <v>11</v>
      </c>
      <c r="AH361" s="1919">
        <v>16</v>
      </c>
      <c r="AI361" s="1917">
        <v>1</v>
      </c>
      <c r="AJ361" s="1918">
        <v>0</v>
      </c>
      <c r="AK361" s="1918">
        <v>1</v>
      </c>
      <c r="AL361" s="1918">
        <v>0</v>
      </c>
      <c r="AM361" s="1918">
        <v>0</v>
      </c>
      <c r="AN361" s="1918">
        <v>21</v>
      </c>
      <c r="AO361" s="1918">
        <v>0</v>
      </c>
      <c r="AP361" s="1918">
        <v>1</v>
      </c>
      <c r="AQ361" s="1918">
        <v>0</v>
      </c>
      <c r="AR361" s="1918">
        <v>1</v>
      </c>
      <c r="AS361" s="1919">
        <v>2</v>
      </c>
      <c r="AT361" s="1923" t="str">
        <f>A361</f>
        <v>2030</v>
      </c>
      <c r="AU361" s="1898"/>
      <c r="AV361" s="1899">
        <v>4</v>
      </c>
      <c r="AW361" s="1899"/>
      <c r="AX361" s="1899"/>
      <c r="AY361" s="1899"/>
    </row>
    <row r="362" spans="1:51" s="188" customFormat="1" ht="21" customHeight="1">
      <c r="A362" s="1906" t="s">
        <v>909</v>
      </c>
      <c r="B362" s="1907"/>
      <c r="C362" s="1941" t="s">
        <v>143</v>
      </c>
      <c r="D362" s="1909"/>
      <c r="E362" s="1910"/>
      <c r="F362" s="1911"/>
      <c r="G362" s="1907"/>
      <c r="H362" s="1911" t="s">
        <v>916</v>
      </c>
      <c r="I362" s="1912"/>
      <c r="J362" s="1907"/>
      <c r="K362" s="1913" t="s">
        <v>257</v>
      </c>
      <c r="L362" s="1909"/>
      <c r="M362" s="1914"/>
      <c r="N362" s="1911" t="s">
        <v>3233</v>
      </c>
      <c r="O362" s="1912"/>
      <c r="P362" s="1907"/>
      <c r="Q362" s="1915" t="s">
        <v>5491</v>
      </c>
      <c r="R362" s="1899"/>
      <c r="S362" s="1916">
        <f>SUM(T362:V362)</f>
        <v>6</v>
      </c>
      <c r="T362" s="1917">
        <v>2</v>
      </c>
      <c r="U362" s="1918">
        <v>2</v>
      </c>
      <c r="V362" s="1919">
        <v>2</v>
      </c>
      <c r="W362" s="1916">
        <f>SUM(X362:Y362)</f>
        <v>52</v>
      </c>
      <c r="X362" s="1920">
        <v>24</v>
      </c>
      <c r="Y362" s="1919">
        <v>28</v>
      </c>
      <c r="Z362" s="1917">
        <v>9</v>
      </c>
      <c r="AA362" s="1918">
        <v>4</v>
      </c>
      <c r="AB362" s="1918">
        <v>9</v>
      </c>
      <c r="AC362" s="1918">
        <v>10</v>
      </c>
      <c r="AD362" s="1918">
        <v>8</v>
      </c>
      <c r="AE362" s="1919">
        <v>12</v>
      </c>
      <c r="AF362" s="1921">
        <v>7</v>
      </c>
      <c r="AG362" s="1920">
        <v>3</v>
      </c>
      <c r="AH362" s="1919">
        <v>8</v>
      </c>
      <c r="AI362" s="1917">
        <v>1</v>
      </c>
      <c r="AJ362" s="1918">
        <v>0</v>
      </c>
      <c r="AK362" s="1918">
        <v>1</v>
      </c>
      <c r="AL362" s="1918">
        <v>0</v>
      </c>
      <c r="AM362" s="1918">
        <v>0</v>
      </c>
      <c r="AN362" s="1918">
        <v>6</v>
      </c>
      <c r="AO362" s="1918">
        <v>0</v>
      </c>
      <c r="AP362" s="1918">
        <v>1</v>
      </c>
      <c r="AQ362" s="1918">
        <v>0</v>
      </c>
      <c r="AR362" s="1918">
        <v>0</v>
      </c>
      <c r="AS362" s="1919">
        <v>2</v>
      </c>
      <c r="AT362" s="1923" t="str">
        <f>A362</f>
        <v>2032</v>
      </c>
      <c r="AU362" s="1898"/>
      <c r="AV362" s="1899">
        <v>2</v>
      </c>
      <c r="AW362" s="1899"/>
      <c r="AX362" s="1899"/>
      <c r="AY362" s="1899"/>
    </row>
    <row r="363" spans="1:51" s="188" customFormat="1" ht="21" customHeight="1">
      <c r="A363" s="1906" t="s">
        <v>920</v>
      </c>
      <c r="B363" s="1907"/>
      <c r="C363" s="1941" t="s">
        <v>93</v>
      </c>
      <c r="D363" s="1909"/>
      <c r="E363" s="1910"/>
      <c r="F363" s="1911"/>
      <c r="G363" s="1907"/>
      <c r="H363" s="1911" t="s">
        <v>922</v>
      </c>
      <c r="I363" s="1912"/>
      <c r="J363" s="1907"/>
      <c r="K363" s="1913" t="s">
        <v>928</v>
      </c>
      <c r="L363" s="1909"/>
      <c r="M363" s="1914"/>
      <c r="N363" s="1911" t="s">
        <v>3235</v>
      </c>
      <c r="O363" s="1912"/>
      <c r="P363" s="1907"/>
      <c r="Q363" s="1915" t="s">
        <v>5343</v>
      </c>
      <c r="R363" s="1899"/>
      <c r="S363" s="1916">
        <f t="shared" ref="S363:S364" si="154">SUM(T363:V363)</f>
        <v>7</v>
      </c>
      <c r="T363" s="1917">
        <v>6</v>
      </c>
      <c r="U363" s="1918">
        <v>0</v>
      </c>
      <c r="V363" s="1919">
        <v>1</v>
      </c>
      <c r="W363" s="1916">
        <f t="shared" ref="W363:W364" si="155">SUM(X363:Y363)</f>
        <v>78</v>
      </c>
      <c r="X363" s="1920">
        <v>29</v>
      </c>
      <c r="Y363" s="1919">
        <v>49</v>
      </c>
      <c r="Z363" s="1917">
        <v>16</v>
      </c>
      <c r="AA363" s="1918">
        <v>10</v>
      </c>
      <c r="AB363" s="1918">
        <v>11</v>
      </c>
      <c r="AC363" s="1918">
        <v>13</v>
      </c>
      <c r="AD363" s="1918">
        <v>13</v>
      </c>
      <c r="AE363" s="1919">
        <v>15</v>
      </c>
      <c r="AF363" s="1921">
        <v>2</v>
      </c>
      <c r="AG363" s="1920">
        <v>4</v>
      </c>
      <c r="AH363" s="1919">
        <v>8</v>
      </c>
      <c r="AI363" s="1917">
        <v>1</v>
      </c>
      <c r="AJ363" s="1918">
        <v>0</v>
      </c>
      <c r="AK363" s="1918">
        <v>1</v>
      </c>
      <c r="AL363" s="1918">
        <v>0</v>
      </c>
      <c r="AM363" s="1918">
        <v>0</v>
      </c>
      <c r="AN363" s="1918">
        <v>7</v>
      </c>
      <c r="AO363" s="1918">
        <v>0</v>
      </c>
      <c r="AP363" s="1918">
        <v>1</v>
      </c>
      <c r="AQ363" s="1918">
        <v>0</v>
      </c>
      <c r="AR363" s="1918">
        <v>0</v>
      </c>
      <c r="AS363" s="1919">
        <v>2</v>
      </c>
      <c r="AT363" s="1923" t="str">
        <f>A363</f>
        <v>2033</v>
      </c>
      <c r="AU363" s="1898"/>
      <c r="AV363" s="1899">
        <v>2</v>
      </c>
      <c r="AW363" s="1899"/>
      <c r="AX363" s="1899"/>
      <c r="AY363" s="1899"/>
    </row>
    <row r="364" spans="1:51" s="188" customFormat="1" ht="21" customHeight="1">
      <c r="A364" s="1906">
        <v>2041</v>
      </c>
      <c r="B364" s="1907"/>
      <c r="C364" s="1941" t="s">
        <v>3267</v>
      </c>
      <c r="D364" s="1909"/>
      <c r="E364" s="1910"/>
      <c r="F364" s="1911"/>
      <c r="G364" s="1907"/>
      <c r="H364" s="1911" t="s">
        <v>3316</v>
      </c>
      <c r="I364" s="1912"/>
      <c r="J364" s="1907"/>
      <c r="K364" s="1913" t="s">
        <v>2866</v>
      </c>
      <c r="L364" s="1909"/>
      <c r="M364" s="1914"/>
      <c r="N364" s="1911" t="s">
        <v>944</v>
      </c>
      <c r="O364" s="1912"/>
      <c r="P364" s="1907"/>
      <c r="Q364" s="1915" t="s">
        <v>5118</v>
      </c>
      <c r="R364" s="1899"/>
      <c r="S364" s="1916">
        <f t="shared" si="154"/>
        <v>8</v>
      </c>
      <c r="T364" s="1917">
        <v>6</v>
      </c>
      <c r="U364" s="1918">
        <v>0</v>
      </c>
      <c r="V364" s="1919">
        <v>2</v>
      </c>
      <c r="W364" s="1916">
        <f t="shared" si="155"/>
        <v>71</v>
      </c>
      <c r="X364" s="1920">
        <v>38</v>
      </c>
      <c r="Y364" s="1919">
        <v>33</v>
      </c>
      <c r="Z364" s="1917">
        <v>6</v>
      </c>
      <c r="AA364" s="1918">
        <v>13</v>
      </c>
      <c r="AB364" s="1918">
        <v>10</v>
      </c>
      <c r="AC364" s="1918">
        <v>11</v>
      </c>
      <c r="AD364" s="1918">
        <v>18</v>
      </c>
      <c r="AE364" s="1919">
        <v>13</v>
      </c>
      <c r="AF364" s="1921">
        <v>3</v>
      </c>
      <c r="AG364" s="1920">
        <v>5</v>
      </c>
      <c r="AH364" s="1919">
        <v>7</v>
      </c>
      <c r="AI364" s="1917">
        <v>1</v>
      </c>
      <c r="AJ364" s="1918">
        <v>0</v>
      </c>
      <c r="AK364" s="1918">
        <v>1</v>
      </c>
      <c r="AL364" s="1918">
        <v>0</v>
      </c>
      <c r="AM364" s="1918">
        <v>0</v>
      </c>
      <c r="AN364" s="1918">
        <v>8</v>
      </c>
      <c r="AO364" s="1918">
        <v>0</v>
      </c>
      <c r="AP364" s="1918">
        <v>0</v>
      </c>
      <c r="AQ364" s="1918">
        <v>1</v>
      </c>
      <c r="AR364" s="1918">
        <v>0</v>
      </c>
      <c r="AS364" s="1919">
        <v>1</v>
      </c>
      <c r="AT364" s="1923">
        <f>A364</f>
        <v>2041</v>
      </c>
      <c r="AU364" s="1898"/>
      <c r="AV364" s="1899">
        <v>2</v>
      </c>
      <c r="AW364" s="1899"/>
      <c r="AX364" s="1899"/>
      <c r="AY364" s="1899"/>
    </row>
    <row r="365" spans="1:51" s="187" customFormat="1" ht="21" customHeight="1">
      <c r="A365" s="2001" t="s">
        <v>243</v>
      </c>
      <c r="B365" s="2002"/>
      <c r="C365" s="2003" t="s">
        <v>5359</v>
      </c>
      <c r="D365" s="2004"/>
      <c r="E365" s="2005"/>
      <c r="F365" s="2006"/>
      <c r="G365" s="2002"/>
      <c r="H365" s="2006"/>
      <c r="I365" s="2007"/>
      <c r="J365" s="2002"/>
      <c r="K365" s="2008"/>
      <c r="L365" s="2004"/>
      <c r="M365" s="2009"/>
      <c r="N365" s="2006"/>
      <c r="O365" s="2007"/>
      <c r="P365" s="2002"/>
      <c r="Q365" s="2010"/>
      <c r="R365" s="2011"/>
      <c r="S365" s="1869">
        <f>SUM(S366:S366)</f>
        <v>8</v>
      </c>
      <c r="T365" s="1870">
        <f>SUM(T366:T366)</f>
        <v>6</v>
      </c>
      <c r="U365" s="1871">
        <f>SUM(U366:U366)</f>
        <v>0</v>
      </c>
      <c r="V365" s="1872">
        <f>SUM(V366:V366)</f>
        <v>2</v>
      </c>
      <c r="W365" s="1869">
        <f>X365+Y365</f>
        <v>141</v>
      </c>
      <c r="X365" s="1873">
        <f t="shared" ref="X365:AS365" si="156">SUM(X366:X366)</f>
        <v>79</v>
      </c>
      <c r="Y365" s="1872">
        <f t="shared" si="156"/>
        <v>62</v>
      </c>
      <c r="Z365" s="1870">
        <f t="shared" si="156"/>
        <v>24</v>
      </c>
      <c r="AA365" s="1871">
        <f t="shared" si="156"/>
        <v>26</v>
      </c>
      <c r="AB365" s="1871">
        <f t="shared" si="156"/>
        <v>23</v>
      </c>
      <c r="AC365" s="1871">
        <f t="shared" si="156"/>
        <v>25</v>
      </c>
      <c r="AD365" s="1871">
        <f t="shared" si="156"/>
        <v>22</v>
      </c>
      <c r="AE365" s="1872">
        <f t="shared" si="156"/>
        <v>21</v>
      </c>
      <c r="AF365" s="1938">
        <f t="shared" si="156"/>
        <v>5</v>
      </c>
      <c r="AG365" s="1873">
        <f t="shared" si="156"/>
        <v>3</v>
      </c>
      <c r="AH365" s="1872">
        <f t="shared" si="156"/>
        <v>11</v>
      </c>
      <c r="AI365" s="1870">
        <f t="shared" si="156"/>
        <v>1</v>
      </c>
      <c r="AJ365" s="1871">
        <f t="shared" si="156"/>
        <v>0</v>
      </c>
      <c r="AK365" s="1871">
        <f t="shared" si="156"/>
        <v>1</v>
      </c>
      <c r="AL365" s="1871">
        <f t="shared" si="156"/>
        <v>0</v>
      </c>
      <c r="AM365" s="1871">
        <f t="shared" si="156"/>
        <v>0</v>
      </c>
      <c r="AN365" s="1871">
        <f t="shared" si="156"/>
        <v>9</v>
      </c>
      <c r="AO365" s="1871">
        <f t="shared" si="156"/>
        <v>0</v>
      </c>
      <c r="AP365" s="1871">
        <f t="shared" si="156"/>
        <v>1</v>
      </c>
      <c r="AQ365" s="1871">
        <f t="shared" si="156"/>
        <v>0</v>
      </c>
      <c r="AR365" s="1871">
        <f t="shared" si="156"/>
        <v>1</v>
      </c>
      <c r="AS365" s="1872">
        <f t="shared" si="156"/>
        <v>1</v>
      </c>
      <c r="AT365" s="1939" t="s">
        <v>243</v>
      </c>
      <c r="AU365" s="1877"/>
      <c r="AV365" s="1878"/>
      <c r="AW365" s="1878"/>
      <c r="AX365" s="1878"/>
      <c r="AY365" s="1878"/>
    </row>
    <row r="366" spans="1:51" s="188" customFormat="1" ht="21" customHeight="1" thickBot="1">
      <c r="A366" s="1961" t="s">
        <v>241</v>
      </c>
      <c r="B366" s="1962"/>
      <c r="C366" s="1963" t="s">
        <v>935</v>
      </c>
      <c r="D366" s="1964"/>
      <c r="E366" s="1965"/>
      <c r="F366" s="1966"/>
      <c r="G366" s="1962"/>
      <c r="H366" s="1966" t="s">
        <v>2698</v>
      </c>
      <c r="I366" s="1967"/>
      <c r="J366" s="1962"/>
      <c r="K366" s="1968" t="s">
        <v>939</v>
      </c>
      <c r="L366" s="1964"/>
      <c r="M366" s="1969"/>
      <c r="N366" s="1966" t="s">
        <v>591</v>
      </c>
      <c r="O366" s="1967"/>
      <c r="P366" s="1962"/>
      <c r="Q366" s="1970" t="s">
        <v>5661</v>
      </c>
      <c r="R366" s="1971"/>
      <c r="S366" s="1972">
        <f t="shared" ref="S366" si="157">SUM(T366:V366)</f>
        <v>8</v>
      </c>
      <c r="T366" s="1973">
        <v>6</v>
      </c>
      <c r="U366" s="1974">
        <v>0</v>
      </c>
      <c r="V366" s="1975">
        <v>2</v>
      </c>
      <c r="W366" s="1972">
        <f t="shared" ref="W366" si="158">SUM(X366:Y366)</f>
        <v>141</v>
      </c>
      <c r="X366" s="1976">
        <v>79</v>
      </c>
      <c r="Y366" s="1975">
        <v>62</v>
      </c>
      <c r="Z366" s="1973">
        <v>24</v>
      </c>
      <c r="AA366" s="1974">
        <v>26</v>
      </c>
      <c r="AB366" s="1974">
        <v>23</v>
      </c>
      <c r="AC366" s="1974">
        <v>25</v>
      </c>
      <c r="AD366" s="1974">
        <v>22</v>
      </c>
      <c r="AE366" s="1975">
        <v>21</v>
      </c>
      <c r="AF366" s="1977">
        <v>5</v>
      </c>
      <c r="AG366" s="1976">
        <v>3</v>
      </c>
      <c r="AH366" s="1975">
        <v>11</v>
      </c>
      <c r="AI366" s="1973">
        <v>1</v>
      </c>
      <c r="AJ366" s="1974">
        <v>0</v>
      </c>
      <c r="AK366" s="1974">
        <v>1</v>
      </c>
      <c r="AL366" s="1974">
        <v>0</v>
      </c>
      <c r="AM366" s="1974">
        <v>0</v>
      </c>
      <c r="AN366" s="1974">
        <v>9</v>
      </c>
      <c r="AO366" s="1974">
        <v>0</v>
      </c>
      <c r="AP366" s="1974">
        <v>1</v>
      </c>
      <c r="AQ366" s="1974">
        <v>0</v>
      </c>
      <c r="AR366" s="1974">
        <v>1</v>
      </c>
      <c r="AS366" s="1975">
        <v>1</v>
      </c>
      <c r="AT366" s="1979" t="str">
        <f>A366</f>
        <v>2050</v>
      </c>
      <c r="AU366" s="1898"/>
      <c r="AV366" s="1899">
        <v>2</v>
      </c>
      <c r="AW366" s="1899"/>
      <c r="AX366" s="1899"/>
      <c r="AY366" s="1899"/>
    </row>
    <row r="367" spans="1:51" s="184" customFormat="1" ht="15.75" customHeight="1">
      <c r="A367" s="1792"/>
      <c r="B367" s="1792"/>
      <c r="C367" s="1793"/>
      <c r="D367" s="1794"/>
      <c r="E367" s="1795"/>
      <c r="F367" s="1795"/>
      <c r="G367" s="1795"/>
      <c r="H367" s="1795"/>
      <c r="I367" s="1795"/>
      <c r="J367" s="1795"/>
      <c r="K367" s="1796"/>
      <c r="L367" s="1794"/>
      <c r="M367" s="1794"/>
      <c r="N367" s="1797"/>
      <c r="O367" s="1797"/>
      <c r="P367" s="1797"/>
      <c r="Q367" s="1797"/>
      <c r="R367" s="1797"/>
      <c r="S367" s="1793"/>
      <c r="T367" s="1793"/>
      <c r="U367" s="1793"/>
      <c r="V367" s="1793"/>
      <c r="W367" s="1793"/>
      <c r="X367" s="1793"/>
      <c r="Y367" s="1793"/>
      <c r="Z367" s="1798"/>
      <c r="AA367" s="1798"/>
      <c r="AB367" s="1798"/>
      <c r="AC367" s="1798"/>
      <c r="AD367" s="1798"/>
      <c r="AE367" s="1798"/>
      <c r="AF367" s="1798"/>
      <c r="AG367" s="1793"/>
      <c r="AH367" s="1793"/>
      <c r="AI367" s="1799"/>
      <c r="AJ367" s="1793"/>
      <c r="AK367" s="1793"/>
      <c r="AL367" s="1793"/>
      <c r="AM367" s="1793"/>
      <c r="AN367" s="1793"/>
      <c r="AO367" s="1793"/>
      <c r="AP367" s="1793"/>
      <c r="AQ367" s="1793"/>
      <c r="AR367" s="1793"/>
      <c r="AS367" s="1800"/>
      <c r="AT367" s="1794"/>
      <c r="AU367" s="1794"/>
      <c r="AV367" s="1794"/>
      <c r="AW367" s="1794"/>
      <c r="AX367" s="1794"/>
      <c r="AY367" s="1794"/>
    </row>
    <row r="368" spans="1:51" s="185" customFormat="1" ht="18" thickBot="1">
      <c r="A368" s="1801"/>
      <c r="B368" s="1802"/>
      <c r="C368" s="1796"/>
      <c r="D368" s="1803"/>
      <c r="E368" s="1804"/>
      <c r="F368" s="1804"/>
      <c r="G368" s="1804"/>
      <c r="H368" s="1804"/>
      <c r="I368" s="1804"/>
      <c r="J368" s="1804"/>
      <c r="K368" s="1805"/>
      <c r="L368" s="1803"/>
      <c r="M368" s="1803"/>
      <c r="N368" s="1806"/>
      <c r="O368" s="1806"/>
      <c r="P368" s="1806"/>
      <c r="Q368" s="1806"/>
      <c r="R368" s="1806"/>
      <c r="S368" s="1807"/>
      <c r="T368" s="1807"/>
      <c r="U368" s="1807"/>
      <c r="V368" s="1807"/>
      <c r="W368" s="1807"/>
      <c r="X368" s="1807"/>
      <c r="Y368" s="1807"/>
      <c r="Z368" s="1807"/>
      <c r="AA368" s="1807"/>
      <c r="AB368" s="1807"/>
      <c r="AC368" s="1807"/>
      <c r="AD368" s="1807"/>
      <c r="AE368" s="1807"/>
      <c r="AF368" s="1807"/>
      <c r="AG368" s="1807"/>
      <c r="AH368" s="1807"/>
      <c r="AI368" s="1807"/>
      <c r="AJ368" s="1807"/>
      <c r="AK368" s="1807"/>
      <c r="AL368" s="1807"/>
      <c r="AM368" s="1807"/>
      <c r="AN368" s="1807"/>
      <c r="AO368" s="1807"/>
      <c r="AP368" s="1807"/>
      <c r="AQ368" s="1807"/>
      <c r="AR368" s="1807"/>
      <c r="AS368" s="1807"/>
      <c r="AT368" s="1808"/>
      <c r="AU368" s="1808"/>
      <c r="AV368" s="1803"/>
      <c r="AW368" s="1803"/>
      <c r="AX368" s="1803"/>
      <c r="AY368" s="1803"/>
    </row>
    <row r="369" spans="1:51" s="186" customFormat="1" ht="4.5" customHeight="1">
      <c r="A369" s="1809"/>
      <c r="B369" s="1810"/>
      <c r="C369" s="1811"/>
      <c r="D369" s="1812"/>
      <c r="E369" s="1813"/>
      <c r="F369" s="1814"/>
      <c r="G369" s="1814"/>
      <c r="H369" s="1815"/>
      <c r="I369" s="1816"/>
      <c r="J369" s="1814"/>
      <c r="K369" s="1811"/>
      <c r="L369" s="1812"/>
      <c r="M369" s="1817"/>
      <c r="N369" s="1818"/>
      <c r="O369" s="1819"/>
      <c r="P369" s="1820"/>
      <c r="Q369" s="1821"/>
      <c r="R369" s="1819"/>
      <c r="S369" s="4533" t="s">
        <v>2911</v>
      </c>
      <c r="T369" s="4534"/>
      <c r="U369" s="4534"/>
      <c r="V369" s="4534"/>
      <c r="W369" s="4536" t="s">
        <v>979</v>
      </c>
      <c r="X369" s="4534"/>
      <c r="Y369" s="4534"/>
      <c r="Z369" s="4534"/>
      <c r="AA369" s="4534"/>
      <c r="AB369" s="4534"/>
      <c r="AC369" s="4534"/>
      <c r="AD369" s="4534"/>
      <c r="AE369" s="4537"/>
      <c r="AF369" s="4540" t="s">
        <v>5997</v>
      </c>
      <c r="AG369" s="4544" t="s">
        <v>2915</v>
      </c>
      <c r="AH369" s="4545"/>
      <c r="AI369" s="4545"/>
      <c r="AJ369" s="4545"/>
      <c r="AK369" s="4545"/>
      <c r="AL369" s="4545"/>
      <c r="AM369" s="4545"/>
      <c r="AN369" s="4545"/>
      <c r="AO369" s="4545"/>
      <c r="AP369" s="4545"/>
      <c r="AQ369" s="4545"/>
      <c r="AR369" s="4545"/>
      <c r="AS369" s="4546"/>
      <c r="AT369" s="1822"/>
      <c r="AU369" s="1823"/>
      <c r="AV369" s="1824"/>
      <c r="AW369" s="1824"/>
      <c r="AX369" s="1824"/>
      <c r="AY369" s="1824"/>
    </row>
    <row r="370" spans="1:51" s="186" customFormat="1" ht="21" customHeight="1">
      <c r="A370" s="4562" t="s">
        <v>1521</v>
      </c>
      <c r="B370" s="1825"/>
      <c r="C370" s="4563" t="s">
        <v>1210</v>
      </c>
      <c r="D370" s="1826"/>
      <c r="E370" s="4564" t="s">
        <v>1309</v>
      </c>
      <c r="F370" s="4564" t="s">
        <v>344</v>
      </c>
      <c r="G370" s="1825"/>
      <c r="H370" s="4565" t="s">
        <v>832</v>
      </c>
      <c r="I370" s="1827"/>
      <c r="J370" s="1828"/>
      <c r="K370" s="4566" t="s">
        <v>1841</v>
      </c>
      <c r="L370" s="1829"/>
      <c r="M370" s="1830"/>
      <c r="N370" s="4569" t="s">
        <v>1673</v>
      </c>
      <c r="O370" s="1829"/>
      <c r="P370" s="1830"/>
      <c r="Q370" s="4570" t="s">
        <v>1574</v>
      </c>
      <c r="R370" s="1829"/>
      <c r="S370" s="4535"/>
      <c r="T370" s="4535"/>
      <c r="U370" s="4535"/>
      <c r="V370" s="4535"/>
      <c r="W370" s="4538"/>
      <c r="X370" s="4535"/>
      <c r="Y370" s="4535"/>
      <c r="Z370" s="4535"/>
      <c r="AA370" s="4535"/>
      <c r="AB370" s="4535"/>
      <c r="AC370" s="4535"/>
      <c r="AD370" s="4535"/>
      <c r="AE370" s="4539"/>
      <c r="AF370" s="4541"/>
      <c r="AG370" s="4547"/>
      <c r="AH370" s="4548"/>
      <c r="AI370" s="4548"/>
      <c r="AJ370" s="4548"/>
      <c r="AK370" s="4548"/>
      <c r="AL370" s="4548"/>
      <c r="AM370" s="4548"/>
      <c r="AN370" s="4548"/>
      <c r="AO370" s="4548"/>
      <c r="AP370" s="4548"/>
      <c r="AQ370" s="4548"/>
      <c r="AR370" s="4548"/>
      <c r="AS370" s="4549"/>
      <c r="AT370" s="4516" t="s">
        <v>1521</v>
      </c>
      <c r="AU370" s="1831"/>
      <c r="AV370" s="1824"/>
      <c r="AW370" s="1824"/>
      <c r="AX370" s="1824"/>
      <c r="AY370" s="1824"/>
    </row>
    <row r="371" spans="1:51" s="186" customFormat="1" ht="4.5" customHeight="1">
      <c r="A371" s="4562"/>
      <c r="B371" s="1825"/>
      <c r="C371" s="4563"/>
      <c r="D371" s="1826"/>
      <c r="E371" s="4564"/>
      <c r="F371" s="4564"/>
      <c r="G371" s="1825"/>
      <c r="H371" s="4565"/>
      <c r="I371" s="1832"/>
      <c r="J371" s="1833"/>
      <c r="K371" s="4566"/>
      <c r="L371" s="1829"/>
      <c r="M371" s="1830"/>
      <c r="N371" s="4569"/>
      <c r="O371" s="1829"/>
      <c r="P371" s="1830"/>
      <c r="Q371" s="4570"/>
      <c r="R371" s="1829"/>
      <c r="S371" s="1834"/>
      <c r="T371" s="1835"/>
      <c r="U371" s="1836"/>
      <c r="V371" s="1837"/>
      <c r="W371" s="4517" t="s">
        <v>1630</v>
      </c>
      <c r="X371" s="4518"/>
      <c r="Y371" s="4519"/>
      <c r="Z371" s="1838"/>
      <c r="AA371" s="1839"/>
      <c r="AB371" s="1839"/>
      <c r="AC371" s="1839"/>
      <c r="AD371" s="1839"/>
      <c r="AE371" s="1840"/>
      <c r="AF371" s="4542"/>
      <c r="AG371" s="4517" t="s">
        <v>1630</v>
      </c>
      <c r="AH371" s="4519"/>
      <c r="AI371" s="1838"/>
      <c r="AJ371" s="1839"/>
      <c r="AK371" s="1839"/>
      <c r="AL371" s="1839"/>
      <c r="AM371" s="1839"/>
      <c r="AN371" s="1839"/>
      <c r="AO371" s="1839"/>
      <c r="AP371" s="1839"/>
      <c r="AQ371" s="1839"/>
      <c r="AR371" s="1839"/>
      <c r="AS371" s="1840"/>
      <c r="AT371" s="4516"/>
      <c r="AU371" s="1831"/>
      <c r="AV371" s="1824"/>
      <c r="AW371" s="1824"/>
      <c r="AX371" s="1824"/>
      <c r="AY371" s="1824"/>
    </row>
    <row r="372" spans="1:51" s="186" customFormat="1" ht="39.75" customHeight="1">
      <c r="A372" s="4562"/>
      <c r="B372" s="1825"/>
      <c r="C372" s="4563"/>
      <c r="D372" s="1826"/>
      <c r="E372" s="4564"/>
      <c r="F372" s="4564"/>
      <c r="G372" s="1825"/>
      <c r="H372" s="4565"/>
      <c r="I372" s="1832"/>
      <c r="J372" s="1833"/>
      <c r="K372" s="4567"/>
      <c r="L372" s="1829"/>
      <c r="M372" s="1830"/>
      <c r="N372" s="4569"/>
      <c r="O372" s="1829"/>
      <c r="P372" s="1830"/>
      <c r="Q372" s="4570"/>
      <c r="R372" s="1829"/>
      <c r="S372" s="4523" t="s">
        <v>1239</v>
      </c>
      <c r="T372" s="4525" t="s">
        <v>2621</v>
      </c>
      <c r="U372" s="4527" t="s">
        <v>3079</v>
      </c>
      <c r="V372" s="4529" t="s">
        <v>2677</v>
      </c>
      <c r="W372" s="4520"/>
      <c r="X372" s="4521"/>
      <c r="Y372" s="4522"/>
      <c r="Z372" s="4531" t="s">
        <v>1844</v>
      </c>
      <c r="AA372" s="4571" t="s">
        <v>1847</v>
      </c>
      <c r="AB372" s="4571" t="s">
        <v>1852</v>
      </c>
      <c r="AC372" s="4571" t="s">
        <v>1602</v>
      </c>
      <c r="AD372" s="4571" t="s">
        <v>1854</v>
      </c>
      <c r="AE372" s="4573" t="s">
        <v>1859</v>
      </c>
      <c r="AF372" s="4542"/>
      <c r="AG372" s="4520"/>
      <c r="AH372" s="4522"/>
      <c r="AI372" s="4525" t="s">
        <v>475</v>
      </c>
      <c r="AJ372" s="4527" t="s">
        <v>1202</v>
      </c>
      <c r="AK372" s="4527" t="s">
        <v>221</v>
      </c>
      <c r="AL372" s="4527" t="s">
        <v>882</v>
      </c>
      <c r="AM372" s="4527" t="s">
        <v>1198</v>
      </c>
      <c r="AN372" s="4527" t="s">
        <v>2939</v>
      </c>
      <c r="AO372" s="4527" t="s">
        <v>2640</v>
      </c>
      <c r="AP372" s="4528" t="s">
        <v>1197</v>
      </c>
      <c r="AQ372" s="4528" t="s">
        <v>2940</v>
      </c>
      <c r="AR372" s="4528" t="s">
        <v>1732</v>
      </c>
      <c r="AS372" s="4529" t="s">
        <v>2941</v>
      </c>
      <c r="AT372" s="4516"/>
      <c r="AU372" s="1831"/>
      <c r="AV372" s="1824"/>
      <c r="AW372" s="1824"/>
      <c r="AX372" s="1824"/>
      <c r="AY372" s="1824"/>
    </row>
    <row r="373" spans="1:51" s="186" customFormat="1" ht="39.75" customHeight="1">
      <c r="A373" s="4562"/>
      <c r="B373" s="1825"/>
      <c r="C373" s="4563"/>
      <c r="D373" s="1826"/>
      <c r="E373" s="4564"/>
      <c r="F373" s="4564"/>
      <c r="G373" s="1825"/>
      <c r="H373" s="4565"/>
      <c r="I373" s="1832"/>
      <c r="J373" s="1833"/>
      <c r="K373" s="4568"/>
      <c r="L373" s="1829"/>
      <c r="M373" s="1830"/>
      <c r="N373" s="4569"/>
      <c r="O373" s="1829"/>
      <c r="P373" s="1830"/>
      <c r="Q373" s="4570"/>
      <c r="R373" s="1829"/>
      <c r="S373" s="4524"/>
      <c r="T373" s="4526"/>
      <c r="U373" s="4528"/>
      <c r="V373" s="4530"/>
      <c r="W373" s="4551" t="s">
        <v>1239</v>
      </c>
      <c r="X373" s="4553" t="s">
        <v>2918</v>
      </c>
      <c r="Y373" s="4555" t="s">
        <v>2920</v>
      </c>
      <c r="Z373" s="4532"/>
      <c r="AA373" s="4572"/>
      <c r="AB373" s="4572"/>
      <c r="AC373" s="4572"/>
      <c r="AD373" s="4572"/>
      <c r="AE373" s="4574"/>
      <c r="AF373" s="4542"/>
      <c r="AG373" s="4557" t="s">
        <v>2918</v>
      </c>
      <c r="AH373" s="4560" t="s">
        <v>2920</v>
      </c>
      <c r="AI373" s="4575"/>
      <c r="AJ373" s="4559"/>
      <c r="AK373" s="4559"/>
      <c r="AL373" s="4559"/>
      <c r="AM373" s="4559"/>
      <c r="AN373" s="4559"/>
      <c r="AO373" s="4559"/>
      <c r="AP373" s="4528"/>
      <c r="AQ373" s="4528"/>
      <c r="AR373" s="4528"/>
      <c r="AS373" s="4550"/>
      <c r="AT373" s="4516"/>
      <c r="AU373" s="1831"/>
      <c r="AV373" s="1824"/>
      <c r="AW373" s="1824"/>
      <c r="AX373" s="1824"/>
      <c r="AY373" s="1824"/>
    </row>
    <row r="374" spans="1:51" s="186" customFormat="1" ht="4.5" customHeight="1">
      <c r="A374" s="1841"/>
      <c r="B374" s="1842"/>
      <c r="C374" s="1843"/>
      <c r="D374" s="1844"/>
      <c r="E374" s="1845"/>
      <c r="F374" s="1846"/>
      <c r="G374" s="1842"/>
      <c r="H374" s="1846"/>
      <c r="I374" s="1847"/>
      <c r="J374" s="1842"/>
      <c r="K374" s="1843"/>
      <c r="L374" s="1844"/>
      <c r="M374" s="1848"/>
      <c r="N374" s="1849"/>
      <c r="O374" s="1844"/>
      <c r="P374" s="1848"/>
      <c r="Q374" s="1850"/>
      <c r="R374" s="1844"/>
      <c r="S374" s="1851"/>
      <c r="T374" s="1852"/>
      <c r="U374" s="1853"/>
      <c r="V374" s="1854"/>
      <c r="W374" s="4552"/>
      <c r="X374" s="4554"/>
      <c r="Y374" s="4556"/>
      <c r="Z374" s="1852"/>
      <c r="AA374" s="1853"/>
      <c r="AB374" s="1853"/>
      <c r="AC374" s="1853"/>
      <c r="AD374" s="1853"/>
      <c r="AE374" s="1855"/>
      <c r="AF374" s="4543"/>
      <c r="AG374" s="4558"/>
      <c r="AH374" s="4561"/>
      <c r="AI374" s="1852"/>
      <c r="AJ374" s="1853"/>
      <c r="AK374" s="1853"/>
      <c r="AL374" s="1853"/>
      <c r="AM374" s="1853"/>
      <c r="AN374" s="1853"/>
      <c r="AO374" s="1853"/>
      <c r="AP374" s="1853"/>
      <c r="AQ374" s="1853"/>
      <c r="AR374" s="1853"/>
      <c r="AS374" s="1855"/>
      <c r="AT374" s="1856"/>
      <c r="AU374" s="1857"/>
      <c r="AV374" s="1824"/>
      <c r="AW374" s="1824"/>
      <c r="AX374" s="1824"/>
      <c r="AY374" s="1824"/>
    </row>
    <row r="375" spans="1:51" s="187" customFormat="1" ht="21" customHeight="1">
      <c r="A375" s="1858" t="s">
        <v>217</v>
      </c>
      <c r="B375" s="1859"/>
      <c r="C375" s="1860" t="s">
        <v>5364</v>
      </c>
      <c r="D375" s="1861"/>
      <c r="E375" s="1862"/>
      <c r="F375" s="1863"/>
      <c r="G375" s="1859"/>
      <c r="H375" s="1863"/>
      <c r="I375" s="1864"/>
      <c r="J375" s="1859"/>
      <c r="K375" s="1865"/>
      <c r="L375" s="1861"/>
      <c r="M375" s="1866"/>
      <c r="N375" s="1863"/>
      <c r="O375" s="1864"/>
      <c r="P375" s="1859"/>
      <c r="Q375" s="1867"/>
      <c r="R375" s="1868"/>
      <c r="S375" s="1900">
        <f>SUM(S376:S378)</f>
        <v>32</v>
      </c>
      <c r="T375" s="1901">
        <f>SUM(T376:T378)</f>
        <v>23</v>
      </c>
      <c r="U375" s="1902">
        <f>SUM(U376:U378)</f>
        <v>0</v>
      </c>
      <c r="V375" s="1903">
        <f>SUM(V376:V378)</f>
        <v>9</v>
      </c>
      <c r="W375" s="1900">
        <f>X375+Y375</f>
        <v>596</v>
      </c>
      <c r="X375" s="1904">
        <f t="shared" ref="X375:AS375" si="159">SUM(X376:X378)</f>
        <v>290</v>
      </c>
      <c r="Y375" s="1903">
        <f t="shared" si="159"/>
        <v>306</v>
      </c>
      <c r="Z375" s="1901">
        <f t="shared" si="159"/>
        <v>92</v>
      </c>
      <c r="AA375" s="1902">
        <f t="shared" si="159"/>
        <v>101</v>
      </c>
      <c r="AB375" s="1902">
        <f t="shared" si="159"/>
        <v>103</v>
      </c>
      <c r="AC375" s="1902">
        <f t="shared" si="159"/>
        <v>98</v>
      </c>
      <c r="AD375" s="1902">
        <f t="shared" si="159"/>
        <v>114</v>
      </c>
      <c r="AE375" s="1903">
        <f t="shared" si="159"/>
        <v>88</v>
      </c>
      <c r="AF375" s="1874">
        <f t="shared" si="159"/>
        <v>45</v>
      </c>
      <c r="AG375" s="1904">
        <f t="shared" si="159"/>
        <v>23</v>
      </c>
      <c r="AH375" s="1903">
        <f t="shared" si="159"/>
        <v>28</v>
      </c>
      <c r="AI375" s="1901">
        <f t="shared" si="159"/>
        <v>3</v>
      </c>
      <c r="AJ375" s="1902">
        <f t="shared" si="159"/>
        <v>0</v>
      </c>
      <c r="AK375" s="1902">
        <f t="shared" si="159"/>
        <v>4</v>
      </c>
      <c r="AL375" s="1902">
        <f t="shared" si="159"/>
        <v>0</v>
      </c>
      <c r="AM375" s="1902">
        <f t="shared" si="159"/>
        <v>0</v>
      </c>
      <c r="AN375" s="1902">
        <f t="shared" si="159"/>
        <v>31</v>
      </c>
      <c r="AO375" s="1902">
        <f t="shared" si="159"/>
        <v>0</v>
      </c>
      <c r="AP375" s="1902">
        <f t="shared" si="159"/>
        <v>3</v>
      </c>
      <c r="AQ375" s="1902">
        <f t="shared" si="159"/>
        <v>0</v>
      </c>
      <c r="AR375" s="1902">
        <f t="shared" si="159"/>
        <v>1</v>
      </c>
      <c r="AS375" s="1903">
        <f t="shared" si="159"/>
        <v>9</v>
      </c>
      <c r="AT375" s="1939" t="s">
        <v>217</v>
      </c>
      <c r="AU375" s="1877"/>
      <c r="AV375" s="1878"/>
      <c r="AW375" s="1878"/>
      <c r="AX375" s="1878"/>
      <c r="AY375" s="1878"/>
    </row>
    <row r="376" spans="1:51" s="188" customFormat="1" ht="21" customHeight="1">
      <c r="A376" s="1906" t="s">
        <v>5360</v>
      </c>
      <c r="B376" s="1907"/>
      <c r="C376" s="1941" t="s">
        <v>5363</v>
      </c>
      <c r="D376" s="1909"/>
      <c r="E376" s="1910"/>
      <c r="F376" s="1911"/>
      <c r="G376" s="1907"/>
      <c r="H376" s="1911" t="s">
        <v>815</v>
      </c>
      <c r="I376" s="1912"/>
      <c r="J376" s="1907"/>
      <c r="K376" s="2889" t="s">
        <v>6023</v>
      </c>
      <c r="L376" s="1909"/>
      <c r="M376" s="1914"/>
      <c r="N376" s="1911" t="s">
        <v>5365</v>
      </c>
      <c r="O376" s="1912"/>
      <c r="P376" s="1907"/>
      <c r="Q376" s="1915" t="s">
        <v>4638</v>
      </c>
      <c r="R376" s="1899"/>
      <c r="S376" s="1916">
        <f t="shared" ref="S376:S378" si="160">SUM(T376:V376)</f>
        <v>13</v>
      </c>
      <c r="T376" s="1917">
        <v>9</v>
      </c>
      <c r="U376" s="1918">
        <v>0</v>
      </c>
      <c r="V376" s="1919">
        <v>4</v>
      </c>
      <c r="W376" s="1916">
        <f t="shared" ref="W376:W378" si="161">SUM(X376:Y376)</f>
        <v>241</v>
      </c>
      <c r="X376" s="1920">
        <v>112</v>
      </c>
      <c r="Y376" s="1919">
        <v>129</v>
      </c>
      <c r="Z376" s="1917">
        <v>34</v>
      </c>
      <c r="AA376" s="1918">
        <v>38</v>
      </c>
      <c r="AB376" s="1918">
        <v>45</v>
      </c>
      <c r="AC376" s="1918">
        <v>42</v>
      </c>
      <c r="AD376" s="1918">
        <v>45</v>
      </c>
      <c r="AE376" s="1919">
        <v>37</v>
      </c>
      <c r="AF376" s="1921">
        <v>15</v>
      </c>
      <c r="AG376" s="1920">
        <v>8</v>
      </c>
      <c r="AH376" s="1919">
        <v>11</v>
      </c>
      <c r="AI376" s="1917">
        <v>1</v>
      </c>
      <c r="AJ376" s="1918">
        <v>0</v>
      </c>
      <c r="AK376" s="1918">
        <v>1</v>
      </c>
      <c r="AL376" s="1918">
        <v>0</v>
      </c>
      <c r="AM376" s="1918">
        <v>0</v>
      </c>
      <c r="AN376" s="1918">
        <v>12</v>
      </c>
      <c r="AO376" s="1918">
        <v>0</v>
      </c>
      <c r="AP376" s="1918">
        <v>1</v>
      </c>
      <c r="AQ376" s="1918">
        <v>0</v>
      </c>
      <c r="AR376" s="1918">
        <v>1</v>
      </c>
      <c r="AS376" s="1919">
        <v>3</v>
      </c>
      <c r="AT376" s="1923" t="str">
        <f t="shared" ref="AT376:AT378" si="162">A376</f>
        <v>2085</v>
      </c>
      <c r="AU376" s="1898"/>
      <c r="AV376" s="1899">
        <v>2</v>
      </c>
      <c r="AW376" s="1899"/>
      <c r="AX376" s="1899"/>
      <c r="AY376" s="1899"/>
    </row>
    <row r="377" spans="1:51" s="188" customFormat="1" ht="21" customHeight="1">
      <c r="A377" s="1906" t="s">
        <v>5361</v>
      </c>
      <c r="B377" s="1907"/>
      <c r="C377" s="1941" t="s">
        <v>656</v>
      </c>
      <c r="D377" s="1909"/>
      <c r="E377" s="1910"/>
      <c r="F377" s="1911"/>
      <c r="G377" s="1907"/>
      <c r="H377" s="1911" t="s">
        <v>981</v>
      </c>
      <c r="I377" s="1912"/>
      <c r="J377" s="1907"/>
      <c r="K377" s="2889" t="s">
        <v>6024</v>
      </c>
      <c r="L377" s="1909"/>
      <c r="M377" s="1914"/>
      <c r="N377" s="1911" t="s">
        <v>989</v>
      </c>
      <c r="O377" s="1912"/>
      <c r="P377" s="1907"/>
      <c r="Q377" s="1915" t="s">
        <v>5119</v>
      </c>
      <c r="R377" s="1899"/>
      <c r="S377" s="1916">
        <f t="shared" si="160"/>
        <v>8</v>
      </c>
      <c r="T377" s="1917">
        <v>6</v>
      </c>
      <c r="U377" s="1918">
        <v>0</v>
      </c>
      <c r="V377" s="1919">
        <v>2</v>
      </c>
      <c r="W377" s="1916">
        <f t="shared" si="161"/>
        <v>126</v>
      </c>
      <c r="X377" s="1920">
        <v>64</v>
      </c>
      <c r="Y377" s="1919">
        <v>62</v>
      </c>
      <c r="Z377" s="1917">
        <v>23</v>
      </c>
      <c r="AA377" s="1918">
        <v>24</v>
      </c>
      <c r="AB377" s="1918">
        <v>23</v>
      </c>
      <c r="AC377" s="1918">
        <v>19</v>
      </c>
      <c r="AD377" s="1918">
        <v>22</v>
      </c>
      <c r="AE377" s="1919">
        <v>15</v>
      </c>
      <c r="AF377" s="1921">
        <v>12</v>
      </c>
      <c r="AG377" s="1920">
        <v>7</v>
      </c>
      <c r="AH377" s="1919">
        <v>7</v>
      </c>
      <c r="AI377" s="1917">
        <v>1</v>
      </c>
      <c r="AJ377" s="1918">
        <v>0</v>
      </c>
      <c r="AK377" s="1918">
        <v>2</v>
      </c>
      <c r="AL377" s="1918">
        <v>0</v>
      </c>
      <c r="AM377" s="1918">
        <v>0</v>
      </c>
      <c r="AN377" s="1918">
        <v>7</v>
      </c>
      <c r="AO377" s="1918">
        <v>0</v>
      </c>
      <c r="AP377" s="1918">
        <v>1</v>
      </c>
      <c r="AQ377" s="1918">
        <v>0</v>
      </c>
      <c r="AR377" s="1918">
        <v>0</v>
      </c>
      <c r="AS377" s="1919">
        <v>3</v>
      </c>
      <c r="AT377" s="1923" t="str">
        <f t="shared" si="162"/>
        <v>2103</v>
      </c>
      <c r="AU377" s="1898"/>
      <c r="AV377" s="1899">
        <v>2</v>
      </c>
      <c r="AW377" s="1899"/>
      <c r="AX377" s="1899"/>
      <c r="AY377" s="1899"/>
    </row>
    <row r="378" spans="1:51" s="188" customFormat="1" ht="21" customHeight="1">
      <c r="A378" s="1942" t="s">
        <v>5362</v>
      </c>
      <c r="B378" s="1943"/>
      <c r="C378" s="1843" t="s">
        <v>1014</v>
      </c>
      <c r="D378" s="1944"/>
      <c r="E378" s="1945"/>
      <c r="F378" s="1946"/>
      <c r="G378" s="1943"/>
      <c r="H378" s="1946" t="s">
        <v>2907</v>
      </c>
      <c r="I378" s="1947"/>
      <c r="J378" s="1943"/>
      <c r="K378" s="2892" t="s">
        <v>6025</v>
      </c>
      <c r="L378" s="1944"/>
      <c r="M378" s="1949"/>
      <c r="N378" s="1946" t="s">
        <v>387</v>
      </c>
      <c r="O378" s="1947"/>
      <c r="P378" s="1943"/>
      <c r="Q378" s="1950" t="s">
        <v>5120</v>
      </c>
      <c r="R378" s="1951"/>
      <c r="S378" s="1952">
        <f t="shared" si="160"/>
        <v>11</v>
      </c>
      <c r="T378" s="1953">
        <v>8</v>
      </c>
      <c r="U378" s="1954">
        <v>0</v>
      </c>
      <c r="V378" s="1955">
        <v>3</v>
      </c>
      <c r="W378" s="1952">
        <f t="shared" si="161"/>
        <v>229</v>
      </c>
      <c r="X378" s="1956">
        <v>114</v>
      </c>
      <c r="Y378" s="1955">
        <v>115</v>
      </c>
      <c r="Z378" s="1953">
        <v>35</v>
      </c>
      <c r="AA378" s="1954">
        <v>39</v>
      </c>
      <c r="AB378" s="1954">
        <v>35</v>
      </c>
      <c r="AC378" s="1954">
        <v>37</v>
      </c>
      <c r="AD378" s="1954">
        <v>47</v>
      </c>
      <c r="AE378" s="1955">
        <v>36</v>
      </c>
      <c r="AF378" s="1921">
        <v>18</v>
      </c>
      <c r="AG378" s="1920">
        <v>8</v>
      </c>
      <c r="AH378" s="1919">
        <v>10</v>
      </c>
      <c r="AI378" s="1917">
        <v>1</v>
      </c>
      <c r="AJ378" s="1918">
        <v>0</v>
      </c>
      <c r="AK378" s="1918">
        <v>1</v>
      </c>
      <c r="AL378" s="1918">
        <v>0</v>
      </c>
      <c r="AM378" s="1918">
        <v>0</v>
      </c>
      <c r="AN378" s="1918">
        <v>12</v>
      </c>
      <c r="AO378" s="1918">
        <v>0</v>
      </c>
      <c r="AP378" s="1918">
        <v>1</v>
      </c>
      <c r="AQ378" s="1918">
        <v>0</v>
      </c>
      <c r="AR378" s="1918">
        <v>0</v>
      </c>
      <c r="AS378" s="1919">
        <v>3</v>
      </c>
      <c r="AT378" s="1923" t="str">
        <f t="shared" si="162"/>
        <v>2142</v>
      </c>
      <c r="AU378" s="1898"/>
      <c r="AV378" s="1899">
        <v>4</v>
      </c>
      <c r="AW378" s="1899"/>
      <c r="AX378" s="1899"/>
      <c r="AY378" s="1899"/>
    </row>
    <row r="379" spans="1:51" s="187" customFormat="1" ht="21" customHeight="1">
      <c r="A379" s="1858" t="s">
        <v>490</v>
      </c>
      <c r="B379" s="1859"/>
      <c r="C379" s="1860" t="s">
        <v>4952</v>
      </c>
      <c r="D379" s="1861"/>
      <c r="E379" s="1862"/>
      <c r="F379" s="1863"/>
      <c r="G379" s="1859"/>
      <c r="H379" s="1863"/>
      <c r="I379" s="1864"/>
      <c r="J379" s="1859"/>
      <c r="K379" s="1865"/>
      <c r="L379" s="1861"/>
      <c r="M379" s="1866"/>
      <c r="N379" s="1863"/>
      <c r="O379" s="1864"/>
      <c r="P379" s="1859"/>
      <c r="Q379" s="1867"/>
      <c r="R379" s="1868"/>
      <c r="S379" s="1900">
        <f>SUM(S380:S383)</f>
        <v>31</v>
      </c>
      <c r="T379" s="1901">
        <f>SUM(T380:T383)</f>
        <v>20</v>
      </c>
      <c r="U379" s="1902">
        <f>SUM(U380:U383)</f>
        <v>2</v>
      </c>
      <c r="V379" s="1903">
        <f>SUM(V380:V383)</f>
        <v>9</v>
      </c>
      <c r="W379" s="1900">
        <f>X379+Y379</f>
        <v>527</v>
      </c>
      <c r="X379" s="1904">
        <f t="shared" ref="X379:AS379" si="163">SUM(X380:X383)</f>
        <v>264</v>
      </c>
      <c r="Y379" s="1903">
        <f t="shared" si="163"/>
        <v>263</v>
      </c>
      <c r="Z379" s="1901">
        <f t="shared" si="163"/>
        <v>77</v>
      </c>
      <c r="AA379" s="1902">
        <f t="shared" si="163"/>
        <v>93</v>
      </c>
      <c r="AB379" s="1902">
        <f t="shared" si="163"/>
        <v>83</v>
      </c>
      <c r="AC379" s="1902">
        <f t="shared" si="163"/>
        <v>88</v>
      </c>
      <c r="AD379" s="1902">
        <f t="shared" si="163"/>
        <v>93</v>
      </c>
      <c r="AE379" s="1903">
        <f t="shared" si="163"/>
        <v>93</v>
      </c>
      <c r="AF379" s="1938">
        <f t="shared" si="163"/>
        <v>52</v>
      </c>
      <c r="AG379" s="1873">
        <f t="shared" si="163"/>
        <v>19</v>
      </c>
      <c r="AH379" s="1872">
        <f t="shared" si="163"/>
        <v>32</v>
      </c>
      <c r="AI379" s="1870">
        <f t="shared" si="163"/>
        <v>4</v>
      </c>
      <c r="AJ379" s="1871">
        <f t="shared" si="163"/>
        <v>0</v>
      </c>
      <c r="AK379" s="1871">
        <f t="shared" si="163"/>
        <v>4</v>
      </c>
      <c r="AL379" s="1871">
        <f t="shared" si="163"/>
        <v>0</v>
      </c>
      <c r="AM379" s="1871">
        <f t="shared" si="163"/>
        <v>0</v>
      </c>
      <c r="AN379" s="1871">
        <f t="shared" si="163"/>
        <v>35</v>
      </c>
      <c r="AO379" s="1871">
        <f t="shared" si="163"/>
        <v>0</v>
      </c>
      <c r="AP379" s="1871">
        <f t="shared" si="163"/>
        <v>4</v>
      </c>
      <c r="AQ379" s="1871">
        <f t="shared" si="163"/>
        <v>0</v>
      </c>
      <c r="AR379" s="1871">
        <f t="shared" si="163"/>
        <v>1</v>
      </c>
      <c r="AS379" s="1872">
        <f t="shared" si="163"/>
        <v>3</v>
      </c>
      <c r="AT379" s="1939" t="s">
        <v>490</v>
      </c>
      <c r="AU379" s="1877"/>
      <c r="AV379" s="1878"/>
      <c r="AW379" s="1878"/>
      <c r="AX379" s="1878"/>
      <c r="AY379" s="1878"/>
    </row>
    <row r="380" spans="1:51" s="188" customFormat="1" ht="21" customHeight="1">
      <c r="A380" s="1906" t="s">
        <v>1024</v>
      </c>
      <c r="B380" s="1907"/>
      <c r="C380" s="1941" t="s">
        <v>1029</v>
      </c>
      <c r="D380" s="1909"/>
      <c r="E380" s="1910"/>
      <c r="F380" s="1911"/>
      <c r="G380" s="1907"/>
      <c r="H380" s="1911" t="s">
        <v>732</v>
      </c>
      <c r="I380" s="1912"/>
      <c r="J380" s="1907"/>
      <c r="K380" s="1913" t="s">
        <v>3</v>
      </c>
      <c r="L380" s="1909"/>
      <c r="M380" s="1914"/>
      <c r="N380" s="1911" t="s">
        <v>1032</v>
      </c>
      <c r="O380" s="1912"/>
      <c r="P380" s="1907"/>
      <c r="Q380" s="1915" t="s">
        <v>5366</v>
      </c>
      <c r="R380" s="1899"/>
      <c r="S380" s="1916">
        <f t="shared" ref="S380:S383" si="164">SUM(T380:V380)</f>
        <v>11</v>
      </c>
      <c r="T380" s="1917">
        <v>8</v>
      </c>
      <c r="U380" s="1918">
        <v>0</v>
      </c>
      <c r="V380" s="1919">
        <v>3</v>
      </c>
      <c r="W380" s="1916">
        <f t="shared" ref="W380:W383" si="165">SUM(X380:Y380)</f>
        <v>228</v>
      </c>
      <c r="X380" s="1920">
        <v>121</v>
      </c>
      <c r="Y380" s="1919">
        <v>107</v>
      </c>
      <c r="Z380" s="1917">
        <v>34</v>
      </c>
      <c r="AA380" s="1918">
        <v>42</v>
      </c>
      <c r="AB380" s="1918">
        <v>43</v>
      </c>
      <c r="AC380" s="1918">
        <v>33</v>
      </c>
      <c r="AD380" s="1918">
        <v>34</v>
      </c>
      <c r="AE380" s="1919">
        <v>42</v>
      </c>
      <c r="AF380" s="1921">
        <v>19</v>
      </c>
      <c r="AG380" s="1920">
        <v>6</v>
      </c>
      <c r="AH380" s="1919">
        <v>12</v>
      </c>
      <c r="AI380" s="1917">
        <v>1</v>
      </c>
      <c r="AJ380" s="1918">
        <v>0</v>
      </c>
      <c r="AK380" s="1918">
        <v>1</v>
      </c>
      <c r="AL380" s="1918">
        <v>0</v>
      </c>
      <c r="AM380" s="1918">
        <v>0</v>
      </c>
      <c r="AN380" s="1918">
        <v>13</v>
      </c>
      <c r="AO380" s="1918">
        <v>0</v>
      </c>
      <c r="AP380" s="1918">
        <v>1</v>
      </c>
      <c r="AQ380" s="1918">
        <v>0</v>
      </c>
      <c r="AR380" s="1918">
        <v>1</v>
      </c>
      <c r="AS380" s="1919">
        <v>1</v>
      </c>
      <c r="AT380" s="1923" t="str">
        <f t="shared" ref="AT380:AT383" si="166">A380</f>
        <v>2110</v>
      </c>
      <c r="AU380" s="1898"/>
      <c r="AV380" s="1899">
        <v>3</v>
      </c>
      <c r="AW380" s="1899"/>
      <c r="AX380" s="1899"/>
      <c r="AY380" s="1899"/>
    </row>
    <row r="381" spans="1:51" s="188" customFormat="1" ht="21" customHeight="1">
      <c r="A381" s="1906" t="s">
        <v>1033</v>
      </c>
      <c r="B381" s="1907"/>
      <c r="C381" s="1941" t="s">
        <v>1039</v>
      </c>
      <c r="D381" s="1909"/>
      <c r="E381" s="1910"/>
      <c r="F381" s="1911"/>
      <c r="G381" s="1907"/>
      <c r="H381" s="1911" t="s">
        <v>250</v>
      </c>
      <c r="I381" s="1912"/>
      <c r="J381" s="1907"/>
      <c r="K381" s="1913" t="s">
        <v>1040</v>
      </c>
      <c r="L381" s="1909"/>
      <c r="M381" s="1914"/>
      <c r="N381" s="1911" t="s">
        <v>2136</v>
      </c>
      <c r="O381" s="1912"/>
      <c r="P381" s="1907"/>
      <c r="Q381" s="1915" t="s">
        <v>4825</v>
      </c>
      <c r="R381" s="1899"/>
      <c r="S381" s="1916">
        <f t="shared" si="164"/>
        <v>7</v>
      </c>
      <c r="T381" s="1917">
        <v>6</v>
      </c>
      <c r="U381" s="1918">
        <v>0</v>
      </c>
      <c r="V381" s="1919">
        <v>1</v>
      </c>
      <c r="W381" s="1916">
        <f t="shared" si="165"/>
        <v>96</v>
      </c>
      <c r="X381" s="1920">
        <v>39</v>
      </c>
      <c r="Y381" s="1919">
        <v>57</v>
      </c>
      <c r="Z381" s="1917">
        <v>16</v>
      </c>
      <c r="AA381" s="1918">
        <v>16</v>
      </c>
      <c r="AB381" s="1918">
        <v>9</v>
      </c>
      <c r="AC381" s="1918">
        <v>18</v>
      </c>
      <c r="AD381" s="1918">
        <v>22</v>
      </c>
      <c r="AE381" s="1919">
        <v>15</v>
      </c>
      <c r="AF381" s="1921">
        <v>4</v>
      </c>
      <c r="AG381" s="1920">
        <v>3</v>
      </c>
      <c r="AH381" s="1919">
        <v>8</v>
      </c>
      <c r="AI381" s="1917">
        <v>1</v>
      </c>
      <c r="AJ381" s="1918">
        <v>0</v>
      </c>
      <c r="AK381" s="1918">
        <v>1</v>
      </c>
      <c r="AL381" s="1918">
        <v>0</v>
      </c>
      <c r="AM381" s="1918">
        <v>0</v>
      </c>
      <c r="AN381" s="1918">
        <v>7</v>
      </c>
      <c r="AO381" s="1918">
        <v>0</v>
      </c>
      <c r="AP381" s="1918">
        <v>1</v>
      </c>
      <c r="AQ381" s="1918">
        <v>0</v>
      </c>
      <c r="AR381" s="1918">
        <v>0</v>
      </c>
      <c r="AS381" s="1919">
        <v>1</v>
      </c>
      <c r="AT381" s="1923" t="str">
        <f t="shared" si="166"/>
        <v>2111</v>
      </c>
      <c r="AU381" s="1898"/>
      <c r="AV381" s="1899">
        <v>2</v>
      </c>
      <c r="AW381" s="1899"/>
      <c r="AX381" s="1899"/>
      <c r="AY381" s="1899"/>
    </row>
    <row r="382" spans="1:51" s="188" customFormat="1" ht="21" customHeight="1">
      <c r="A382" s="1906" t="s">
        <v>263</v>
      </c>
      <c r="B382" s="1907"/>
      <c r="C382" s="1941" t="s">
        <v>458</v>
      </c>
      <c r="D382" s="1909"/>
      <c r="E382" s="1910"/>
      <c r="F382" s="1911"/>
      <c r="G382" s="1907"/>
      <c r="H382" s="1911" t="s">
        <v>799</v>
      </c>
      <c r="I382" s="1912"/>
      <c r="J382" s="1907"/>
      <c r="K382" s="1913" t="s">
        <v>1055</v>
      </c>
      <c r="L382" s="1909"/>
      <c r="M382" s="1914"/>
      <c r="N382" s="1911" t="s">
        <v>112</v>
      </c>
      <c r="O382" s="1912"/>
      <c r="P382" s="1907"/>
      <c r="Q382" s="1915" t="s">
        <v>5662</v>
      </c>
      <c r="R382" s="1899"/>
      <c r="S382" s="1916">
        <f t="shared" si="164"/>
        <v>3</v>
      </c>
      <c r="T382" s="1917">
        <v>0</v>
      </c>
      <c r="U382" s="1918">
        <v>2</v>
      </c>
      <c r="V382" s="1919">
        <v>1</v>
      </c>
      <c r="W382" s="1916">
        <f t="shared" si="165"/>
        <v>7</v>
      </c>
      <c r="X382" s="1920">
        <v>6</v>
      </c>
      <c r="Y382" s="1919">
        <v>1</v>
      </c>
      <c r="Z382" s="1917">
        <v>0</v>
      </c>
      <c r="AA382" s="1918">
        <v>1</v>
      </c>
      <c r="AB382" s="1918">
        <v>1</v>
      </c>
      <c r="AC382" s="1918">
        <v>4</v>
      </c>
      <c r="AD382" s="1918">
        <v>1</v>
      </c>
      <c r="AE382" s="1919">
        <v>0</v>
      </c>
      <c r="AF382" s="1921">
        <v>1</v>
      </c>
      <c r="AG382" s="1920">
        <v>2</v>
      </c>
      <c r="AH382" s="1919">
        <v>4</v>
      </c>
      <c r="AI382" s="1917">
        <v>1</v>
      </c>
      <c r="AJ382" s="1918">
        <v>0</v>
      </c>
      <c r="AK382" s="1918">
        <v>1</v>
      </c>
      <c r="AL382" s="1918">
        <v>0</v>
      </c>
      <c r="AM382" s="1918">
        <v>0</v>
      </c>
      <c r="AN382" s="1918">
        <v>2</v>
      </c>
      <c r="AO382" s="1918">
        <v>0</v>
      </c>
      <c r="AP382" s="1918">
        <v>1</v>
      </c>
      <c r="AQ382" s="1918">
        <v>0</v>
      </c>
      <c r="AR382" s="1918">
        <v>0</v>
      </c>
      <c r="AS382" s="1919">
        <v>1</v>
      </c>
      <c r="AT382" s="1923" t="str">
        <f t="shared" si="166"/>
        <v>2120</v>
      </c>
      <c r="AU382" s="1898"/>
      <c r="AV382" s="1899">
        <v>1</v>
      </c>
      <c r="AW382" s="1899"/>
      <c r="AX382" s="1899"/>
      <c r="AY382" s="1899"/>
    </row>
    <row r="383" spans="1:51" s="188" customFormat="1" ht="21" customHeight="1">
      <c r="A383" s="1906" t="s">
        <v>1057</v>
      </c>
      <c r="B383" s="1907"/>
      <c r="C383" s="1941" t="s">
        <v>568</v>
      </c>
      <c r="D383" s="1909"/>
      <c r="E383" s="1910"/>
      <c r="F383" s="1911"/>
      <c r="G383" s="1907"/>
      <c r="H383" s="1911" t="s">
        <v>1059</v>
      </c>
      <c r="I383" s="1912"/>
      <c r="J383" s="1907"/>
      <c r="K383" s="1913" t="s">
        <v>2</v>
      </c>
      <c r="L383" s="1909"/>
      <c r="M383" s="1914"/>
      <c r="N383" s="1911" t="s">
        <v>446</v>
      </c>
      <c r="O383" s="1912"/>
      <c r="P383" s="1907"/>
      <c r="Q383" s="1915" t="s">
        <v>5663</v>
      </c>
      <c r="R383" s="1899"/>
      <c r="S383" s="1916">
        <f t="shared" si="164"/>
        <v>10</v>
      </c>
      <c r="T383" s="1917">
        <v>6</v>
      </c>
      <c r="U383" s="1918">
        <v>0</v>
      </c>
      <c r="V383" s="1919">
        <v>4</v>
      </c>
      <c r="W383" s="1916">
        <f t="shared" si="165"/>
        <v>196</v>
      </c>
      <c r="X383" s="1920">
        <v>98</v>
      </c>
      <c r="Y383" s="1919">
        <v>98</v>
      </c>
      <c r="Z383" s="1917">
        <v>27</v>
      </c>
      <c r="AA383" s="1918">
        <v>34</v>
      </c>
      <c r="AB383" s="1918">
        <v>30</v>
      </c>
      <c r="AC383" s="1918">
        <v>33</v>
      </c>
      <c r="AD383" s="1918">
        <v>36</v>
      </c>
      <c r="AE383" s="1919">
        <v>36</v>
      </c>
      <c r="AF383" s="1921">
        <v>28</v>
      </c>
      <c r="AG383" s="1920">
        <v>8</v>
      </c>
      <c r="AH383" s="1919">
        <v>8</v>
      </c>
      <c r="AI383" s="1917">
        <v>1</v>
      </c>
      <c r="AJ383" s="1918">
        <v>0</v>
      </c>
      <c r="AK383" s="1918">
        <v>1</v>
      </c>
      <c r="AL383" s="1918">
        <v>0</v>
      </c>
      <c r="AM383" s="1918">
        <v>0</v>
      </c>
      <c r="AN383" s="1918">
        <v>13</v>
      </c>
      <c r="AO383" s="1918">
        <v>0</v>
      </c>
      <c r="AP383" s="1918">
        <v>1</v>
      </c>
      <c r="AQ383" s="1918">
        <v>0</v>
      </c>
      <c r="AR383" s="1918">
        <v>0</v>
      </c>
      <c r="AS383" s="1919">
        <v>0</v>
      </c>
      <c r="AT383" s="1923" t="str">
        <f t="shared" si="166"/>
        <v>2121</v>
      </c>
      <c r="AU383" s="1898"/>
      <c r="AV383" s="1899">
        <v>4</v>
      </c>
      <c r="AW383" s="1899"/>
      <c r="AX383" s="1899"/>
      <c r="AY383" s="1899"/>
    </row>
    <row r="384" spans="1:51" s="187" customFormat="1" ht="21" customHeight="1">
      <c r="A384" s="2001" t="s">
        <v>125</v>
      </c>
      <c r="B384" s="2002"/>
      <c r="C384" s="2003" t="s">
        <v>4949</v>
      </c>
      <c r="D384" s="2004"/>
      <c r="E384" s="2005"/>
      <c r="F384" s="2006"/>
      <c r="G384" s="2002"/>
      <c r="H384" s="2006"/>
      <c r="I384" s="2007"/>
      <c r="J384" s="2002"/>
      <c r="K384" s="2008"/>
      <c r="L384" s="2004"/>
      <c r="M384" s="2009"/>
      <c r="N384" s="2006"/>
      <c r="O384" s="2007"/>
      <c r="P384" s="2002"/>
      <c r="Q384" s="2010"/>
      <c r="R384" s="2011"/>
      <c r="S384" s="1869">
        <f>SUM(S385:S385)</f>
        <v>8</v>
      </c>
      <c r="T384" s="1870">
        <f>SUM(T385:T385)</f>
        <v>6</v>
      </c>
      <c r="U384" s="1871">
        <f>SUM(U385:U385)</f>
        <v>0</v>
      </c>
      <c r="V384" s="1872">
        <f>SUM(V385:V385)</f>
        <v>2</v>
      </c>
      <c r="W384" s="1869">
        <f>X384+Y384</f>
        <v>64</v>
      </c>
      <c r="X384" s="1873">
        <f t="shared" ref="X384:AS384" si="167">SUM(X385:X385)</f>
        <v>30</v>
      </c>
      <c r="Y384" s="1872">
        <f t="shared" si="167"/>
        <v>34</v>
      </c>
      <c r="Z384" s="1870">
        <f t="shared" si="167"/>
        <v>12</v>
      </c>
      <c r="AA384" s="1871">
        <f t="shared" si="167"/>
        <v>6</v>
      </c>
      <c r="AB384" s="1871">
        <f t="shared" si="167"/>
        <v>14</v>
      </c>
      <c r="AC384" s="1871">
        <f t="shared" si="167"/>
        <v>10</v>
      </c>
      <c r="AD384" s="1871">
        <f t="shared" si="167"/>
        <v>12</v>
      </c>
      <c r="AE384" s="1872">
        <f t="shared" si="167"/>
        <v>10</v>
      </c>
      <c r="AF384" s="1938">
        <f t="shared" si="167"/>
        <v>6</v>
      </c>
      <c r="AG384" s="1873">
        <f t="shared" si="167"/>
        <v>7</v>
      </c>
      <c r="AH384" s="1872">
        <f t="shared" si="167"/>
        <v>7</v>
      </c>
      <c r="AI384" s="1870">
        <f t="shared" si="167"/>
        <v>1</v>
      </c>
      <c r="AJ384" s="1871">
        <f t="shared" si="167"/>
        <v>0</v>
      </c>
      <c r="AK384" s="1871">
        <f t="shared" si="167"/>
        <v>1</v>
      </c>
      <c r="AL384" s="1871">
        <f t="shared" si="167"/>
        <v>0</v>
      </c>
      <c r="AM384" s="1871">
        <f t="shared" si="167"/>
        <v>0</v>
      </c>
      <c r="AN384" s="1871">
        <f t="shared" si="167"/>
        <v>8</v>
      </c>
      <c r="AO384" s="1871">
        <f t="shared" si="167"/>
        <v>0</v>
      </c>
      <c r="AP384" s="1871">
        <f t="shared" si="167"/>
        <v>1</v>
      </c>
      <c r="AQ384" s="1871">
        <f t="shared" si="167"/>
        <v>0</v>
      </c>
      <c r="AR384" s="1871">
        <f t="shared" si="167"/>
        <v>1</v>
      </c>
      <c r="AS384" s="1872">
        <f t="shared" si="167"/>
        <v>2</v>
      </c>
      <c r="AT384" s="1939" t="s">
        <v>125</v>
      </c>
      <c r="AU384" s="1877"/>
      <c r="AV384" s="1878"/>
      <c r="AW384" s="1878"/>
      <c r="AX384" s="1878"/>
      <c r="AY384" s="1878"/>
    </row>
    <row r="385" spans="1:51" s="188" customFormat="1" ht="21" customHeight="1" thickBot="1">
      <c r="A385" s="1961" t="s">
        <v>1030</v>
      </c>
      <c r="B385" s="1962"/>
      <c r="C385" s="1963" t="s">
        <v>4837</v>
      </c>
      <c r="D385" s="1964"/>
      <c r="E385" s="1965"/>
      <c r="F385" s="1966"/>
      <c r="G385" s="1962"/>
      <c r="H385" s="1966" t="s">
        <v>1063</v>
      </c>
      <c r="I385" s="1967"/>
      <c r="J385" s="1962"/>
      <c r="K385" s="1968" t="s">
        <v>1046</v>
      </c>
      <c r="L385" s="1964"/>
      <c r="M385" s="1969"/>
      <c r="N385" s="1966" t="s">
        <v>96</v>
      </c>
      <c r="O385" s="1967"/>
      <c r="P385" s="1962"/>
      <c r="Q385" s="1970" t="s">
        <v>5221</v>
      </c>
      <c r="R385" s="1971"/>
      <c r="S385" s="1972">
        <f t="shared" ref="S385" si="168">SUM(T385:V385)</f>
        <v>8</v>
      </c>
      <c r="T385" s="1973">
        <v>6</v>
      </c>
      <c r="U385" s="1974">
        <v>0</v>
      </c>
      <c r="V385" s="1975">
        <v>2</v>
      </c>
      <c r="W385" s="1972">
        <f t="shared" ref="W385" si="169">SUM(X385:Y385)</f>
        <v>64</v>
      </c>
      <c r="X385" s="1976">
        <v>30</v>
      </c>
      <c r="Y385" s="1975">
        <v>34</v>
      </c>
      <c r="Z385" s="1973">
        <v>12</v>
      </c>
      <c r="AA385" s="1974">
        <v>6</v>
      </c>
      <c r="AB385" s="1974">
        <v>14</v>
      </c>
      <c r="AC385" s="1974">
        <v>10</v>
      </c>
      <c r="AD385" s="1974">
        <v>12</v>
      </c>
      <c r="AE385" s="1975">
        <v>10</v>
      </c>
      <c r="AF385" s="1977">
        <v>6</v>
      </c>
      <c r="AG385" s="1976">
        <v>7</v>
      </c>
      <c r="AH385" s="1975">
        <v>7</v>
      </c>
      <c r="AI385" s="1973">
        <v>1</v>
      </c>
      <c r="AJ385" s="1974">
        <v>0</v>
      </c>
      <c r="AK385" s="1974">
        <v>1</v>
      </c>
      <c r="AL385" s="1974">
        <v>0</v>
      </c>
      <c r="AM385" s="1974">
        <v>0</v>
      </c>
      <c r="AN385" s="1974">
        <v>8</v>
      </c>
      <c r="AO385" s="1974">
        <v>0</v>
      </c>
      <c r="AP385" s="1974">
        <v>1</v>
      </c>
      <c r="AQ385" s="1974">
        <v>0</v>
      </c>
      <c r="AR385" s="1974">
        <v>1</v>
      </c>
      <c r="AS385" s="1975">
        <v>2</v>
      </c>
      <c r="AT385" s="1979" t="str">
        <f>A385</f>
        <v>2190</v>
      </c>
      <c r="AU385" s="1898"/>
      <c r="AV385" s="1899">
        <v>6</v>
      </c>
      <c r="AW385" s="1899"/>
      <c r="AX385" s="1899"/>
      <c r="AY385" s="1899"/>
    </row>
  </sheetData>
  <mergeCells count="287">
    <mergeCell ref="A4:A7"/>
    <mergeCell ref="C4:C7"/>
    <mergeCell ref="E4:E7"/>
    <mergeCell ref="F4:F7"/>
    <mergeCell ref="H4:H7"/>
    <mergeCell ref="K4:K7"/>
    <mergeCell ref="N4:N7"/>
    <mergeCell ref="Q4:Q7"/>
    <mergeCell ref="AT4:AT7"/>
    <mergeCell ref="W5:Y6"/>
    <mergeCell ref="AG5:AH6"/>
    <mergeCell ref="S6:S7"/>
    <mergeCell ref="T6:T7"/>
    <mergeCell ref="U6:U7"/>
    <mergeCell ref="V6:V7"/>
    <mergeCell ref="Z6:Z7"/>
    <mergeCell ref="S3:V4"/>
    <mergeCell ref="W3:AE4"/>
    <mergeCell ref="AF3:AF8"/>
    <mergeCell ref="AG3:AS4"/>
    <mergeCell ref="AP6:AP7"/>
    <mergeCell ref="AQ6:AQ7"/>
    <mergeCell ref="AR6:AR7"/>
    <mergeCell ref="AS6:AS7"/>
    <mergeCell ref="W7:W8"/>
    <mergeCell ref="X7:X8"/>
    <mergeCell ref="Y7:Y8"/>
    <mergeCell ref="AG7:AG8"/>
    <mergeCell ref="AH7:AH8"/>
    <mergeCell ref="AJ6:AJ7"/>
    <mergeCell ref="AK6:AK7"/>
    <mergeCell ref="AL6:AL7"/>
    <mergeCell ref="AM6:AM7"/>
    <mergeCell ref="AN6:AN7"/>
    <mergeCell ref="AO6:AO7"/>
    <mergeCell ref="AA6:AA7"/>
    <mergeCell ref="AB6:AB7"/>
    <mergeCell ref="AC6:AC7"/>
    <mergeCell ref="AD6:AD7"/>
    <mergeCell ref="AE6:AE7"/>
    <mergeCell ref="AI6:AI7"/>
    <mergeCell ref="AT66:AT69"/>
    <mergeCell ref="AB68:AB69"/>
    <mergeCell ref="AC68:AC69"/>
    <mergeCell ref="AD68:AD69"/>
    <mergeCell ref="AE68:AE69"/>
    <mergeCell ref="AI68:AI69"/>
    <mergeCell ref="W67:Y68"/>
    <mergeCell ref="AG67:AH68"/>
    <mergeCell ref="S68:S69"/>
    <mergeCell ref="T68:T69"/>
    <mergeCell ref="U68:U69"/>
    <mergeCell ref="V68:V69"/>
    <mergeCell ref="Z68:Z69"/>
    <mergeCell ref="S65:V66"/>
    <mergeCell ref="W65:AE66"/>
    <mergeCell ref="AF65:AF70"/>
    <mergeCell ref="AG65:AS66"/>
    <mergeCell ref="AS68:AS69"/>
    <mergeCell ref="W69:W70"/>
    <mergeCell ref="X69:X70"/>
    <mergeCell ref="Y69:Y70"/>
    <mergeCell ref="AG69:AG70"/>
    <mergeCell ref="AH69:AH70"/>
    <mergeCell ref="AJ68:AJ69"/>
    <mergeCell ref="AK68:AK69"/>
    <mergeCell ref="AL68:AL69"/>
    <mergeCell ref="AM68:AM69"/>
    <mergeCell ref="AN68:AN69"/>
    <mergeCell ref="AO68:AO69"/>
    <mergeCell ref="AA68:AA69"/>
    <mergeCell ref="A127:A130"/>
    <mergeCell ref="C127:C130"/>
    <mergeCell ref="E127:E130"/>
    <mergeCell ref="F127:F130"/>
    <mergeCell ref="H127:H130"/>
    <mergeCell ref="K127:K130"/>
    <mergeCell ref="AP68:AP69"/>
    <mergeCell ref="AQ68:AQ69"/>
    <mergeCell ref="AR68:AR69"/>
    <mergeCell ref="N66:N69"/>
    <mergeCell ref="Q66:Q69"/>
    <mergeCell ref="A66:A69"/>
    <mergeCell ref="C66:C69"/>
    <mergeCell ref="E66:E69"/>
    <mergeCell ref="F66:F69"/>
    <mergeCell ref="H66:H69"/>
    <mergeCell ref="K66:K69"/>
    <mergeCell ref="N127:N130"/>
    <mergeCell ref="Q127:Q130"/>
    <mergeCell ref="AM129:AM130"/>
    <mergeCell ref="AN129:AN130"/>
    <mergeCell ref="AO129:AO130"/>
    <mergeCell ref="AA129:AA130"/>
    <mergeCell ref="AB129:AB130"/>
    <mergeCell ref="S129:S130"/>
    <mergeCell ref="T129:T130"/>
    <mergeCell ref="U129:U130"/>
    <mergeCell ref="V129:V130"/>
    <mergeCell ref="Z129:Z130"/>
    <mergeCell ref="S126:V127"/>
    <mergeCell ref="W126:AE127"/>
    <mergeCell ref="AF126:AF131"/>
    <mergeCell ref="AG126:AS127"/>
    <mergeCell ref="AP129:AP130"/>
    <mergeCell ref="AQ129:AQ130"/>
    <mergeCell ref="AR129:AR130"/>
    <mergeCell ref="AS129:AS130"/>
    <mergeCell ref="W130:W131"/>
    <mergeCell ref="X130:X131"/>
    <mergeCell ref="Y130:Y131"/>
    <mergeCell ref="AG130:AG131"/>
    <mergeCell ref="AH130:AH131"/>
    <mergeCell ref="AJ129:AJ130"/>
    <mergeCell ref="AK129:AK130"/>
    <mergeCell ref="AL129:AL130"/>
    <mergeCell ref="AC129:AC130"/>
    <mergeCell ref="AD129:AD130"/>
    <mergeCell ref="AE129:AE130"/>
    <mergeCell ref="AT248:AT251"/>
    <mergeCell ref="W249:Y250"/>
    <mergeCell ref="AG249:AH250"/>
    <mergeCell ref="V190:V191"/>
    <mergeCell ref="Z190:Z191"/>
    <mergeCell ref="S187:V188"/>
    <mergeCell ref="W187:AE188"/>
    <mergeCell ref="AF187:AF192"/>
    <mergeCell ref="AG187:AS188"/>
    <mergeCell ref="AS190:AS191"/>
    <mergeCell ref="W191:W192"/>
    <mergeCell ref="X191:X192"/>
    <mergeCell ref="Y191:Y192"/>
    <mergeCell ref="AG191:AG192"/>
    <mergeCell ref="AH191:AH192"/>
    <mergeCell ref="AJ190:AJ191"/>
    <mergeCell ref="AK190:AK191"/>
    <mergeCell ref="S250:S251"/>
    <mergeCell ref="T250:T251"/>
    <mergeCell ref="U250:U251"/>
    <mergeCell ref="V250:V251"/>
    <mergeCell ref="Z250:Z251"/>
    <mergeCell ref="S247:V248"/>
    <mergeCell ref="W247:AE248"/>
    <mergeCell ref="AI129:AI130"/>
    <mergeCell ref="AT188:AT191"/>
    <mergeCell ref="W189:Y190"/>
    <mergeCell ref="AG189:AH190"/>
    <mergeCell ref="AT127:AT130"/>
    <mergeCell ref="W128:Y129"/>
    <mergeCell ref="AG128:AH129"/>
    <mergeCell ref="AP190:AP191"/>
    <mergeCell ref="AQ190:AQ191"/>
    <mergeCell ref="AR190:AR191"/>
    <mergeCell ref="AM190:AM191"/>
    <mergeCell ref="AN190:AN191"/>
    <mergeCell ref="AO190:AO191"/>
    <mergeCell ref="N188:N191"/>
    <mergeCell ref="Q188:Q191"/>
    <mergeCell ref="A188:A191"/>
    <mergeCell ref="C188:C191"/>
    <mergeCell ref="E188:E191"/>
    <mergeCell ref="F188:F191"/>
    <mergeCell ref="H188:H191"/>
    <mergeCell ref="K188:K191"/>
    <mergeCell ref="AL190:AL191"/>
    <mergeCell ref="AA190:AA191"/>
    <mergeCell ref="AB190:AB191"/>
    <mergeCell ref="AC190:AC191"/>
    <mergeCell ref="AD190:AD191"/>
    <mergeCell ref="AE190:AE191"/>
    <mergeCell ref="AI190:AI191"/>
    <mergeCell ref="S190:S191"/>
    <mergeCell ref="T190:T191"/>
    <mergeCell ref="U190:U191"/>
    <mergeCell ref="A248:A251"/>
    <mergeCell ref="C248:C251"/>
    <mergeCell ref="E248:E251"/>
    <mergeCell ref="F248:F251"/>
    <mergeCell ref="H248:H251"/>
    <mergeCell ref="K248:K251"/>
    <mergeCell ref="N248:N251"/>
    <mergeCell ref="Q248:Q251"/>
    <mergeCell ref="AP313:AP314"/>
    <mergeCell ref="AD250:AD251"/>
    <mergeCell ref="AE250:AE251"/>
    <mergeCell ref="AI250:AI251"/>
    <mergeCell ref="F311:F314"/>
    <mergeCell ref="H311:H314"/>
    <mergeCell ref="K311:K314"/>
    <mergeCell ref="N311:N314"/>
    <mergeCell ref="Q311:Q314"/>
    <mergeCell ref="A311:A314"/>
    <mergeCell ref="C311:C314"/>
    <mergeCell ref="E311:E314"/>
    <mergeCell ref="AM250:AM251"/>
    <mergeCell ref="AN250:AN251"/>
    <mergeCell ref="AO250:AO251"/>
    <mergeCell ref="AA250:AA251"/>
    <mergeCell ref="AF247:AF252"/>
    <mergeCell ref="AG247:AS248"/>
    <mergeCell ref="AP250:AP251"/>
    <mergeCell ref="AQ250:AQ251"/>
    <mergeCell ref="AR250:AR251"/>
    <mergeCell ref="AS250:AS251"/>
    <mergeCell ref="W251:W252"/>
    <mergeCell ref="X251:X252"/>
    <mergeCell ref="Y251:Y252"/>
    <mergeCell ref="AG251:AG252"/>
    <mergeCell ref="AC250:AC251"/>
    <mergeCell ref="AB250:AB251"/>
    <mergeCell ref="AH251:AH252"/>
    <mergeCell ref="AJ250:AJ251"/>
    <mergeCell ref="AK250:AK251"/>
    <mergeCell ref="AL250:AL251"/>
    <mergeCell ref="AT311:AT314"/>
    <mergeCell ref="W312:Y313"/>
    <mergeCell ref="AG312:AH313"/>
    <mergeCell ref="S313:S314"/>
    <mergeCell ref="T313:T314"/>
    <mergeCell ref="U313:U314"/>
    <mergeCell ref="V313:V314"/>
    <mergeCell ref="Z313:Z314"/>
    <mergeCell ref="S310:V311"/>
    <mergeCell ref="W310:AE311"/>
    <mergeCell ref="AF310:AF315"/>
    <mergeCell ref="AG310:AS311"/>
    <mergeCell ref="AS313:AS314"/>
    <mergeCell ref="W314:W315"/>
    <mergeCell ref="X314:X315"/>
    <mergeCell ref="Y314:Y315"/>
    <mergeCell ref="AG314:AG315"/>
    <mergeCell ref="AH314:AH315"/>
    <mergeCell ref="AJ313:AJ314"/>
    <mergeCell ref="AK313:AK314"/>
    <mergeCell ref="AL313:AL314"/>
    <mergeCell ref="AQ313:AQ314"/>
    <mergeCell ref="AR313:AR314"/>
    <mergeCell ref="AM313:AM314"/>
    <mergeCell ref="AJ372:AJ373"/>
    <mergeCell ref="AK372:AK373"/>
    <mergeCell ref="AL372:AL373"/>
    <mergeCell ref="AD372:AD373"/>
    <mergeCell ref="AE372:AE373"/>
    <mergeCell ref="AI372:AI373"/>
    <mergeCell ref="AN313:AN314"/>
    <mergeCell ref="AO313:AO314"/>
    <mergeCell ref="AA313:AA314"/>
    <mergeCell ref="AB313:AB314"/>
    <mergeCell ref="AC313:AC314"/>
    <mergeCell ref="AD313:AD314"/>
    <mergeCell ref="AE313:AE314"/>
    <mergeCell ref="AI313:AI314"/>
    <mergeCell ref="A370:A373"/>
    <mergeCell ref="C370:C373"/>
    <mergeCell ref="E370:E373"/>
    <mergeCell ref="F370:F373"/>
    <mergeCell ref="H370:H373"/>
    <mergeCell ref="K370:K373"/>
    <mergeCell ref="N370:N373"/>
    <mergeCell ref="Q370:Q373"/>
    <mergeCell ref="AC372:AC373"/>
    <mergeCell ref="AA372:AA373"/>
    <mergeCell ref="AB372:AB373"/>
    <mergeCell ref="AT370:AT373"/>
    <mergeCell ref="W371:Y372"/>
    <mergeCell ref="AG371:AH372"/>
    <mergeCell ref="S372:S373"/>
    <mergeCell ref="T372:T373"/>
    <mergeCell ref="U372:U373"/>
    <mergeCell ref="V372:V373"/>
    <mergeCell ref="Z372:Z373"/>
    <mergeCell ref="S369:V370"/>
    <mergeCell ref="W369:AE370"/>
    <mergeCell ref="AF369:AF374"/>
    <mergeCell ref="AG369:AS370"/>
    <mergeCell ref="AP372:AP373"/>
    <mergeCell ref="AQ372:AQ373"/>
    <mergeCell ref="AR372:AR373"/>
    <mergeCell ref="AS372:AS373"/>
    <mergeCell ref="W373:W374"/>
    <mergeCell ref="X373:X374"/>
    <mergeCell ref="Y373:Y374"/>
    <mergeCell ref="AG373:AG374"/>
    <mergeCell ref="AM372:AM373"/>
    <mergeCell ref="AN372:AN373"/>
    <mergeCell ref="AO372:AO373"/>
    <mergeCell ref="AH373:AH374"/>
  </mergeCells>
  <phoneticPr fontId="2"/>
  <pageMargins left="0.59055118110236227" right="0.59055118110236227" top="0.47244094488188981" bottom="0.39370078740157483" header="0.39370078740157483" footer="0.19685039370078741"/>
  <pageSetup paperSize="9" scale="65" firstPageNumber="70" fitToHeight="0" pageOrder="overThenDown" orientation="portrait" blackAndWhite="1" useFirstPageNumber="1" r:id="rId1"/>
  <headerFooter alignWithMargins="0">
    <oddFooter>&amp;C&amp;16&amp;P</oddFooter>
    <evenHeader>&amp;R&amp;12－小学校－</evenHeader>
  </headerFooter>
  <rowBreaks count="6" manualBreakCount="6">
    <brk id="63" max="45" man="1"/>
    <brk id="124" max="45" man="1"/>
    <brk id="185" max="45" man="1"/>
    <brk id="245" max="45" man="1"/>
    <brk id="308" max="45" man="1"/>
    <brk id="367" max="45" man="1"/>
  </rowBreaks>
  <colBreaks count="1" manualBreakCount="1">
    <brk id="25" max="432" man="1"/>
  </colBreaks>
  <ignoredErrors>
    <ignoredError sqref="W14"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sheetPr>
  <dimension ref="A1:AR274"/>
  <sheetViews>
    <sheetView showGridLines="0" view="pageBreakPreview" topLeftCell="A3" zoomScale="80" zoomScaleNormal="75" zoomScaleSheetLayoutView="80" workbookViewId="0">
      <pane xSplit="7" ySplit="6" topLeftCell="L273" activePane="bottomRight" state="frozen"/>
      <selection activeCell="W38" sqref="W38:X38"/>
      <selection pane="topRight" activeCell="W38" sqref="W38:X38"/>
      <selection pane="bottomLeft" activeCell="W38" sqref="W38:X38"/>
      <selection pane="bottomRight" activeCell="C26" sqref="C26"/>
    </sheetView>
  </sheetViews>
  <sheetFormatPr defaultColWidth="9" defaultRowHeight="20.25" customHeight="1"/>
  <cols>
    <col min="1" max="1" width="4.625" style="2041" customWidth="1"/>
    <col min="2" max="2" width="0.625" style="490" customWidth="1"/>
    <col min="3" max="3" width="21.375" style="312" bestFit="1" customWidth="1"/>
    <col min="4" max="4" width="0.625" style="490" customWidth="1"/>
    <col min="5" max="6" width="3.875" style="490" customWidth="1"/>
    <col min="7" max="7" width="0.625" style="490" customWidth="1"/>
    <col min="8" max="8" width="9" style="490" customWidth="1"/>
    <col min="9" max="9" width="0.625" style="490" customWidth="1"/>
    <col min="10" max="10" width="0.75" style="490" customWidth="1"/>
    <col min="11" max="11" width="30.625" style="312" customWidth="1"/>
    <col min="12" max="13" width="0.75" style="490" customWidth="1"/>
    <col min="14" max="14" width="13.625" style="2041" customWidth="1"/>
    <col min="15" max="16" width="0.75" style="490" customWidth="1"/>
    <col min="17" max="17" width="16.125" style="311" bestFit="1" customWidth="1"/>
    <col min="18" max="18" width="0.75" style="490" customWidth="1"/>
    <col min="19" max="22" width="6.375" style="490" customWidth="1"/>
    <col min="23" max="28" width="7.125" style="490" customWidth="1"/>
    <col min="29" max="42" width="6.375" style="490" customWidth="1"/>
    <col min="43" max="43" width="4.625" style="2041" customWidth="1"/>
    <col min="44" max="44" width="9" style="490" customWidth="1"/>
    <col min="45" max="16384" width="9" style="128"/>
  </cols>
  <sheetData>
    <row r="1" spans="1:44" ht="15.75" customHeight="1">
      <c r="AQ1" s="2042"/>
    </row>
    <row r="2" spans="1:44" ht="18" customHeight="1" thickBot="1">
      <c r="A2" s="1205" t="s">
        <v>4056</v>
      </c>
      <c r="K2" s="2043"/>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row>
    <row r="3" spans="1:44" ht="4.5" customHeight="1">
      <c r="A3" s="2174"/>
      <c r="B3" s="2045"/>
      <c r="C3" s="2044"/>
      <c r="D3" s="2045"/>
      <c r="E3" s="2046"/>
      <c r="F3" s="2046"/>
      <c r="G3" s="2045"/>
      <c r="H3" s="2045"/>
      <c r="I3" s="2045"/>
      <c r="J3" s="2047"/>
      <c r="K3" s="2044"/>
      <c r="L3" s="2048"/>
      <c r="M3" s="2045"/>
      <c r="N3" s="2049"/>
      <c r="O3" s="2048"/>
      <c r="P3" s="2045"/>
      <c r="Q3" s="2050"/>
      <c r="R3" s="2045"/>
      <c r="S3" s="3569" t="s">
        <v>3164</v>
      </c>
      <c r="T3" s="4578"/>
      <c r="U3" s="4578"/>
      <c r="V3" s="3566"/>
      <c r="W3" s="3569" t="s">
        <v>2842</v>
      </c>
      <c r="X3" s="4578"/>
      <c r="Y3" s="4578"/>
      <c r="Z3" s="4578"/>
      <c r="AA3" s="4578"/>
      <c r="AB3" s="3566"/>
      <c r="AC3" s="4580" t="s">
        <v>3258</v>
      </c>
      <c r="AD3" s="3569" t="s">
        <v>4057</v>
      </c>
      <c r="AE3" s="4578"/>
      <c r="AF3" s="4578"/>
      <c r="AG3" s="4578"/>
      <c r="AH3" s="4578"/>
      <c r="AI3" s="4578"/>
      <c r="AJ3" s="4578"/>
      <c r="AK3" s="4578"/>
      <c r="AL3" s="4578"/>
      <c r="AM3" s="4578"/>
      <c r="AN3" s="4578"/>
      <c r="AO3" s="4578"/>
      <c r="AP3" s="3566"/>
      <c r="AQ3" s="2051"/>
    </row>
    <row r="4" spans="1:44" s="103" customFormat="1" ht="21" customHeight="1">
      <c r="A4" s="3366" t="s">
        <v>1521</v>
      </c>
      <c r="B4" s="320"/>
      <c r="C4" s="3901" t="s">
        <v>2752</v>
      </c>
      <c r="D4" s="320"/>
      <c r="E4" s="4583" t="s">
        <v>1309</v>
      </c>
      <c r="F4" s="4583" t="s">
        <v>4058</v>
      </c>
      <c r="G4" s="320"/>
      <c r="H4" s="3351" t="s">
        <v>3792</v>
      </c>
      <c r="I4" s="320"/>
      <c r="J4" s="799"/>
      <c r="K4" s="3901" t="s">
        <v>1841</v>
      </c>
      <c r="L4" s="2052"/>
      <c r="M4" s="949"/>
      <c r="N4" s="3901" t="s">
        <v>1673</v>
      </c>
      <c r="O4" s="2052"/>
      <c r="P4" s="949"/>
      <c r="Q4" s="4584" t="s">
        <v>4059</v>
      </c>
      <c r="R4" s="320"/>
      <c r="S4" s="3570"/>
      <c r="T4" s="4579"/>
      <c r="U4" s="4579"/>
      <c r="V4" s="3568"/>
      <c r="W4" s="3570"/>
      <c r="X4" s="4579"/>
      <c r="Y4" s="4579"/>
      <c r="Z4" s="4579"/>
      <c r="AA4" s="4579"/>
      <c r="AB4" s="3568"/>
      <c r="AC4" s="4581"/>
      <c r="AD4" s="3570"/>
      <c r="AE4" s="4579"/>
      <c r="AF4" s="4579"/>
      <c r="AG4" s="4579"/>
      <c r="AH4" s="4579"/>
      <c r="AI4" s="4579"/>
      <c r="AJ4" s="4579"/>
      <c r="AK4" s="4579"/>
      <c r="AL4" s="4579"/>
      <c r="AM4" s="4579"/>
      <c r="AN4" s="4579"/>
      <c r="AO4" s="4579"/>
      <c r="AP4" s="3568"/>
      <c r="AQ4" s="4589" t="s">
        <v>1521</v>
      </c>
      <c r="AR4" s="320"/>
    </row>
    <row r="5" spans="1:44" s="103" customFormat="1" ht="4.5" customHeight="1">
      <c r="A5" s="3366"/>
      <c r="B5" s="320"/>
      <c r="C5" s="3901"/>
      <c r="D5" s="320"/>
      <c r="E5" s="4583"/>
      <c r="F5" s="4583"/>
      <c r="G5" s="320"/>
      <c r="H5" s="3351"/>
      <c r="I5" s="320"/>
      <c r="J5" s="799"/>
      <c r="K5" s="3901"/>
      <c r="L5" s="2052"/>
      <c r="M5" s="949"/>
      <c r="N5" s="3901"/>
      <c r="O5" s="2052"/>
      <c r="P5" s="949"/>
      <c r="Q5" s="4584"/>
      <c r="R5" s="320"/>
      <c r="S5" s="2053"/>
      <c r="T5" s="2054"/>
      <c r="U5" s="2055"/>
      <c r="V5" s="2056"/>
      <c r="W5" s="2057"/>
      <c r="X5" s="2058"/>
      <c r="Y5" s="795"/>
      <c r="Z5" s="2057"/>
      <c r="AA5" s="2055"/>
      <c r="AB5" s="328"/>
      <c r="AC5" s="4581"/>
      <c r="AD5" s="3962" t="s">
        <v>1630</v>
      </c>
      <c r="AE5" s="4228"/>
      <c r="AF5" s="2054"/>
      <c r="AG5" s="2055"/>
      <c r="AH5" s="2055"/>
      <c r="AI5" s="2055"/>
      <c r="AJ5" s="2055"/>
      <c r="AK5" s="2055"/>
      <c r="AL5" s="2055"/>
      <c r="AM5" s="2055"/>
      <c r="AN5" s="2055"/>
      <c r="AO5" s="2055"/>
      <c r="AP5" s="2056"/>
      <c r="AQ5" s="4589"/>
      <c r="AR5" s="320"/>
    </row>
    <row r="6" spans="1:44" s="103" customFormat="1" ht="39.75" customHeight="1">
      <c r="A6" s="3366"/>
      <c r="B6" s="320"/>
      <c r="C6" s="3901"/>
      <c r="D6" s="320"/>
      <c r="E6" s="4583"/>
      <c r="F6" s="4583"/>
      <c r="G6" s="320"/>
      <c r="H6" s="3351"/>
      <c r="I6" s="320"/>
      <c r="J6" s="799"/>
      <c r="K6" s="3901"/>
      <c r="L6" s="2052"/>
      <c r="M6" s="949"/>
      <c r="N6" s="3901"/>
      <c r="O6" s="2052"/>
      <c r="P6" s="949"/>
      <c r="Q6" s="4584"/>
      <c r="R6" s="320"/>
      <c r="S6" s="4590" t="s">
        <v>1239</v>
      </c>
      <c r="T6" s="4591" t="s">
        <v>4060</v>
      </c>
      <c r="U6" s="4592" t="s">
        <v>4061</v>
      </c>
      <c r="V6" s="4593" t="s">
        <v>2677</v>
      </c>
      <c r="W6" s="3307" t="s">
        <v>1630</v>
      </c>
      <c r="X6" s="3304"/>
      <c r="Y6" s="3305"/>
      <c r="Z6" s="3805" t="s">
        <v>4062</v>
      </c>
      <c r="AA6" s="4594" t="s">
        <v>1847</v>
      </c>
      <c r="AB6" s="3706" t="s">
        <v>3250</v>
      </c>
      <c r="AC6" s="4581"/>
      <c r="AD6" s="3307"/>
      <c r="AE6" s="3305"/>
      <c r="AF6" s="4591" t="s">
        <v>475</v>
      </c>
      <c r="AG6" s="4592" t="s">
        <v>1202</v>
      </c>
      <c r="AH6" s="4592" t="s">
        <v>221</v>
      </c>
      <c r="AI6" s="4592" t="s">
        <v>882</v>
      </c>
      <c r="AJ6" s="4592" t="s">
        <v>1198</v>
      </c>
      <c r="AK6" s="4592" t="s">
        <v>2939</v>
      </c>
      <c r="AL6" s="4592" t="s">
        <v>2640</v>
      </c>
      <c r="AM6" s="4592" t="s">
        <v>1197</v>
      </c>
      <c r="AN6" s="4592" t="s">
        <v>2940</v>
      </c>
      <c r="AO6" s="4592" t="s">
        <v>1732</v>
      </c>
      <c r="AP6" s="4593" t="s">
        <v>2941</v>
      </c>
      <c r="AQ6" s="4589"/>
      <c r="AR6" s="320"/>
    </row>
    <row r="7" spans="1:44" s="103" customFormat="1" ht="39.75" customHeight="1">
      <c r="A7" s="3366"/>
      <c r="B7" s="320"/>
      <c r="C7" s="3901"/>
      <c r="D7" s="320"/>
      <c r="E7" s="4583"/>
      <c r="F7" s="4583"/>
      <c r="G7" s="320"/>
      <c r="H7" s="3351"/>
      <c r="I7" s="320"/>
      <c r="J7" s="799"/>
      <c r="K7" s="3901"/>
      <c r="L7" s="2052"/>
      <c r="M7" s="949"/>
      <c r="N7" s="3901"/>
      <c r="O7" s="2052"/>
      <c r="P7" s="949"/>
      <c r="Q7" s="4584"/>
      <c r="R7" s="320"/>
      <c r="S7" s="4590"/>
      <c r="T7" s="4591"/>
      <c r="U7" s="4592"/>
      <c r="V7" s="4593"/>
      <c r="W7" s="4595" t="s">
        <v>1239</v>
      </c>
      <c r="X7" s="4597" t="s">
        <v>2918</v>
      </c>
      <c r="Y7" s="4599" t="s">
        <v>2920</v>
      </c>
      <c r="Z7" s="3805"/>
      <c r="AA7" s="4594"/>
      <c r="AB7" s="3706"/>
      <c r="AC7" s="4581"/>
      <c r="AD7" s="4585" t="s">
        <v>2918</v>
      </c>
      <c r="AE7" s="4587" t="s">
        <v>2920</v>
      </c>
      <c r="AF7" s="4591"/>
      <c r="AG7" s="4592"/>
      <c r="AH7" s="4592"/>
      <c r="AI7" s="4592"/>
      <c r="AJ7" s="4592"/>
      <c r="AK7" s="4592"/>
      <c r="AL7" s="4592"/>
      <c r="AM7" s="4592"/>
      <c r="AN7" s="4592"/>
      <c r="AO7" s="4592"/>
      <c r="AP7" s="4593"/>
      <c r="AQ7" s="4589"/>
      <c r="AR7" s="320"/>
    </row>
    <row r="8" spans="1:44" s="42" customFormat="1" ht="4.5" customHeight="1">
      <c r="A8" s="2175"/>
      <c r="B8" s="2059"/>
      <c r="C8" s="322"/>
      <c r="D8" s="2059"/>
      <c r="E8" s="2060"/>
      <c r="F8" s="2060"/>
      <c r="G8" s="2059"/>
      <c r="H8" s="2059"/>
      <c r="I8" s="2059"/>
      <c r="J8" s="494"/>
      <c r="K8" s="322"/>
      <c r="L8" s="495"/>
      <c r="M8" s="2059"/>
      <c r="N8" s="2061"/>
      <c r="O8" s="495"/>
      <c r="P8" s="2059"/>
      <c r="Q8" s="2062"/>
      <c r="R8" s="2059"/>
      <c r="S8" s="2060"/>
      <c r="T8" s="2063"/>
      <c r="U8" s="2064"/>
      <c r="V8" s="2065"/>
      <c r="W8" s="4596"/>
      <c r="X8" s="4598"/>
      <c r="Y8" s="4600"/>
      <c r="Z8" s="494"/>
      <c r="AA8" s="2064"/>
      <c r="AB8" s="495"/>
      <c r="AC8" s="4582"/>
      <c r="AD8" s="4586"/>
      <c r="AE8" s="4588"/>
      <c r="AF8" s="2063"/>
      <c r="AG8" s="2064"/>
      <c r="AH8" s="2064"/>
      <c r="AI8" s="2064"/>
      <c r="AJ8" s="2064"/>
      <c r="AK8" s="2064"/>
      <c r="AL8" s="2064"/>
      <c r="AM8" s="2064"/>
      <c r="AN8" s="2064"/>
      <c r="AO8" s="2064"/>
      <c r="AP8" s="2065"/>
      <c r="AQ8" s="2066"/>
      <c r="AR8" s="392"/>
    </row>
    <row r="9" spans="1:44" s="129" customFormat="1" ht="20.25" customHeight="1">
      <c r="A9" s="2176"/>
      <c r="B9" s="2067"/>
      <c r="C9" s="292" t="s">
        <v>5525</v>
      </c>
      <c r="D9" s="2067"/>
      <c r="E9" s="2068"/>
      <c r="F9" s="2068"/>
      <c r="G9" s="2067"/>
      <c r="H9" s="2067"/>
      <c r="I9" s="2067"/>
      <c r="J9" s="2069"/>
      <c r="K9" s="2070"/>
      <c r="L9" s="2071"/>
      <c r="M9" s="2067"/>
      <c r="N9" s="2072"/>
      <c r="O9" s="2067"/>
      <c r="P9" s="2069"/>
      <c r="Q9" s="2073"/>
      <c r="R9" s="2071"/>
      <c r="S9" s="336">
        <f>S10</f>
        <v>1325</v>
      </c>
      <c r="T9" s="339">
        <f>T10</f>
        <v>1017</v>
      </c>
      <c r="U9" s="2074">
        <f>U10</f>
        <v>6</v>
      </c>
      <c r="V9" s="2075">
        <f>V10</f>
        <v>302</v>
      </c>
      <c r="W9" s="336">
        <f>X9+Y9</f>
        <v>27895</v>
      </c>
      <c r="X9" s="339">
        <f t="shared" ref="X9:AP9" si="0">X10</f>
        <v>14107</v>
      </c>
      <c r="Y9" s="735">
        <f t="shared" si="0"/>
        <v>13788</v>
      </c>
      <c r="Z9" s="342">
        <f t="shared" si="0"/>
        <v>9183</v>
      </c>
      <c r="AA9" s="2074">
        <f t="shared" si="0"/>
        <v>9427</v>
      </c>
      <c r="AB9" s="735">
        <f t="shared" si="0"/>
        <v>9285</v>
      </c>
      <c r="AC9" s="2076">
        <f t="shared" si="0"/>
        <v>1132</v>
      </c>
      <c r="AD9" s="2077">
        <f t="shared" si="0"/>
        <v>1522</v>
      </c>
      <c r="AE9" s="2075">
        <f t="shared" si="0"/>
        <v>1383</v>
      </c>
      <c r="AF9" s="2078">
        <f t="shared" si="0"/>
        <v>133</v>
      </c>
      <c r="AG9" s="2074">
        <f t="shared" si="0"/>
        <v>3</v>
      </c>
      <c r="AH9" s="2074">
        <f t="shared" si="0"/>
        <v>153</v>
      </c>
      <c r="AI9" s="2074">
        <f t="shared" si="0"/>
        <v>2</v>
      </c>
      <c r="AJ9" s="2074">
        <f t="shared" si="0"/>
        <v>1</v>
      </c>
      <c r="AK9" s="2074">
        <f t="shared" si="0"/>
        <v>2193</v>
      </c>
      <c r="AL9" s="2074">
        <f t="shared" si="0"/>
        <v>2</v>
      </c>
      <c r="AM9" s="2074">
        <f t="shared" si="0"/>
        <v>136</v>
      </c>
      <c r="AN9" s="2074">
        <f t="shared" si="0"/>
        <v>24</v>
      </c>
      <c r="AO9" s="2074">
        <f t="shared" si="0"/>
        <v>17</v>
      </c>
      <c r="AP9" s="2075">
        <f t="shared" si="0"/>
        <v>241</v>
      </c>
      <c r="AQ9" s="2079"/>
      <c r="AR9" s="2080"/>
    </row>
    <row r="10" spans="1:44" s="42" customFormat="1" ht="20.25" customHeight="1">
      <c r="A10" s="2177"/>
      <c r="B10" s="2082"/>
      <c r="C10" s="2081" t="s">
        <v>5524</v>
      </c>
      <c r="D10" s="2082"/>
      <c r="E10" s="2083"/>
      <c r="F10" s="2083"/>
      <c r="G10" s="2082"/>
      <c r="H10" s="2082"/>
      <c r="I10" s="2082"/>
      <c r="J10" s="2084"/>
      <c r="K10" s="2085"/>
      <c r="L10" s="2086"/>
      <c r="M10" s="2082"/>
      <c r="N10" s="2087"/>
      <c r="O10" s="2082"/>
      <c r="P10" s="2084"/>
      <c r="Q10" s="2088"/>
      <c r="R10" s="2086"/>
      <c r="S10" s="520">
        <f>S11+S13+S20</f>
        <v>1325</v>
      </c>
      <c r="T10" s="519">
        <f>T11+T13+T20</f>
        <v>1017</v>
      </c>
      <c r="U10" s="712">
        <f>U11+U13+U20</f>
        <v>6</v>
      </c>
      <c r="V10" s="1038">
        <f>V11+V13+V20</f>
        <v>302</v>
      </c>
      <c r="W10" s="520">
        <f>X10+Y10</f>
        <v>27895</v>
      </c>
      <c r="X10" s="519">
        <f t="shared" ref="X10:AP10" si="1">X11+X13+X20</f>
        <v>14107</v>
      </c>
      <c r="Y10" s="713">
        <f t="shared" si="1"/>
        <v>13788</v>
      </c>
      <c r="Z10" s="520">
        <f t="shared" si="1"/>
        <v>9183</v>
      </c>
      <c r="AA10" s="712">
        <f t="shared" si="1"/>
        <v>9427</v>
      </c>
      <c r="AB10" s="713">
        <f t="shared" si="1"/>
        <v>9285</v>
      </c>
      <c r="AC10" s="2089">
        <f t="shared" si="1"/>
        <v>1132</v>
      </c>
      <c r="AD10" s="2090">
        <f t="shared" si="1"/>
        <v>1522</v>
      </c>
      <c r="AE10" s="1038">
        <f t="shared" si="1"/>
        <v>1383</v>
      </c>
      <c r="AF10" s="519">
        <f t="shared" si="1"/>
        <v>133</v>
      </c>
      <c r="AG10" s="712">
        <f t="shared" si="1"/>
        <v>3</v>
      </c>
      <c r="AH10" s="712">
        <f t="shared" si="1"/>
        <v>153</v>
      </c>
      <c r="AI10" s="712">
        <f t="shared" si="1"/>
        <v>2</v>
      </c>
      <c r="AJ10" s="712">
        <f t="shared" si="1"/>
        <v>1</v>
      </c>
      <c r="AK10" s="712">
        <f t="shared" si="1"/>
        <v>2193</v>
      </c>
      <c r="AL10" s="712">
        <f t="shared" si="1"/>
        <v>2</v>
      </c>
      <c r="AM10" s="712">
        <f t="shared" si="1"/>
        <v>136</v>
      </c>
      <c r="AN10" s="712">
        <f t="shared" si="1"/>
        <v>24</v>
      </c>
      <c r="AO10" s="712">
        <f t="shared" si="1"/>
        <v>17</v>
      </c>
      <c r="AP10" s="1038">
        <f t="shared" si="1"/>
        <v>241</v>
      </c>
      <c r="AQ10" s="2091"/>
      <c r="AR10" s="392"/>
    </row>
    <row r="11" spans="1:44" s="129" customFormat="1" ht="20.25" customHeight="1">
      <c r="A11" s="2178"/>
      <c r="B11" s="2080"/>
      <c r="C11" s="264" t="s">
        <v>3451</v>
      </c>
      <c r="D11" s="2080"/>
      <c r="E11" s="2092"/>
      <c r="F11" s="2092"/>
      <c r="G11" s="2080"/>
      <c r="H11" s="2080"/>
      <c r="I11" s="2080"/>
      <c r="J11" s="2093"/>
      <c r="K11" s="1299"/>
      <c r="L11" s="2094"/>
      <c r="M11" s="2080"/>
      <c r="N11" s="2095"/>
      <c r="O11" s="2080"/>
      <c r="P11" s="2093"/>
      <c r="Q11" s="2096"/>
      <c r="R11" s="2094"/>
      <c r="S11" s="342">
        <f>S12</f>
        <v>12</v>
      </c>
      <c r="T11" s="2097">
        <f>T12</f>
        <v>12</v>
      </c>
      <c r="U11" s="2098">
        <f>U12</f>
        <v>0</v>
      </c>
      <c r="V11" s="2099">
        <f>V12</f>
        <v>0</v>
      </c>
      <c r="W11" s="575">
        <f>X11+Y11</f>
        <v>382</v>
      </c>
      <c r="X11" s="2097">
        <f t="shared" ref="X11:AP11" si="2">X12</f>
        <v>182</v>
      </c>
      <c r="Y11" s="737">
        <f t="shared" si="2"/>
        <v>200</v>
      </c>
      <c r="Z11" s="575">
        <f t="shared" si="2"/>
        <v>127</v>
      </c>
      <c r="AA11" s="2098">
        <f t="shared" si="2"/>
        <v>127</v>
      </c>
      <c r="AB11" s="737">
        <f t="shared" si="2"/>
        <v>128</v>
      </c>
      <c r="AC11" s="2100">
        <f t="shared" si="2"/>
        <v>0</v>
      </c>
      <c r="AD11" s="2101">
        <f t="shared" si="2"/>
        <v>17</v>
      </c>
      <c r="AE11" s="2099">
        <f t="shared" si="2"/>
        <v>12</v>
      </c>
      <c r="AF11" s="2097">
        <f t="shared" si="2"/>
        <v>0</v>
      </c>
      <c r="AG11" s="2098">
        <f t="shared" si="2"/>
        <v>0</v>
      </c>
      <c r="AH11" s="2098">
        <f t="shared" si="2"/>
        <v>1</v>
      </c>
      <c r="AI11" s="2098">
        <f t="shared" si="2"/>
        <v>1</v>
      </c>
      <c r="AJ11" s="2098">
        <f t="shared" si="2"/>
        <v>0</v>
      </c>
      <c r="AK11" s="2098">
        <f t="shared" si="2"/>
        <v>26</v>
      </c>
      <c r="AL11" s="2098">
        <f t="shared" si="2"/>
        <v>0</v>
      </c>
      <c r="AM11" s="2098">
        <f t="shared" si="2"/>
        <v>1</v>
      </c>
      <c r="AN11" s="2098">
        <f t="shared" si="2"/>
        <v>0</v>
      </c>
      <c r="AO11" s="2098">
        <f t="shared" si="2"/>
        <v>0</v>
      </c>
      <c r="AP11" s="2099">
        <f t="shared" si="2"/>
        <v>0</v>
      </c>
      <c r="AQ11" s="2102"/>
      <c r="AR11" s="2080"/>
    </row>
    <row r="12" spans="1:44" s="42" customFormat="1" ht="20.25" customHeight="1">
      <c r="A12" s="2175">
        <v>3501</v>
      </c>
      <c r="B12" s="2059"/>
      <c r="C12" s="2103" t="s">
        <v>4065</v>
      </c>
      <c r="D12" s="2059"/>
      <c r="E12" s="2060"/>
      <c r="F12" s="2060"/>
      <c r="G12" s="2059"/>
      <c r="H12" s="2059" t="s">
        <v>2693</v>
      </c>
      <c r="I12" s="2059"/>
      <c r="J12" s="494"/>
      <c r="K12" s="322" t="s">
        <v>2694</v>
      </c>
      <c r="L12" s="495"/>
      <c r="M12" s="2059"/>
      <c r="N12" s="2061" t="s">
        <v>1468</v>
      </c>
      <c r="O12" s="2059"/>
      <c r="P12" s="494"/>
      <c r="Q12" s="2062" t="s">
        <v>5706</v>
      </c>
      <c r="R12" s="495"/>
      <c r="S12" s="1123">
        <f>SUM(T12:V12)</f>
        <v>12</v>
      </c>
      <c r="T12" s="595">
        <v>12</v>
      </c>
      <c r="U12" s="711">
        <v>0</v>
      </c>
      <c r="V12" s="1048">
        <v>0</v>
      </c>
      <c r="W12" s="1045">
        <f>SUM(X12:Y12)</f>
        <v>382</v>
      </c>
      <c r="X12" s="595">
        <v>182</v>
      </c>
      <c r="Y12" s="596">
        <v>200</v>
      </c>
      <c r="Z12" s="579">
        <v>127</v>
      </c>
      <c r="AA12" s="711">
        <v>127</v>
      </c>
      <c r="AB12" s="596">
        <v>128</v>
      </c>
      <c r="AC12" s="2104">
        <v>0</v>
      </c>
      <c r="AD12" s="2105">
        <v>17</v>
      </c>
      <c r="AE12" s="1048">
        <v>12</v>
      </c>
      <c r="AF12" s="578">
        <v>0</v>
      </c>
      <c r="AG12" s="711">
        <v>0</v>
      </c>
      <c r="AH12" s="711">
        <v>1</v>
      </c>
      <c r="AI12" s="711">
        <v>1</v>
      </c>
      <c r="AJ12" s="711">
        <v>0</v>
      </c>
      <c r="AK12" s="711">
        <v>26</v>
      </c>
      <c r="AL12" s="711">
        <v>0</v>
      </c>
      <c r="AM12" s="711">
        <v>1</v>
      </c>
      <c r="AN12" s="711">
        <v>0</v>
      </c>
      <c r="AO12" s="711">
        <v>0</v>
      </c>
      <c r="AP12" s="1048">
        <v>0</v>
      </c>
      <c r="AQ12" s="2106">
        <v>3501</v>
      </c>
      <c r="AR12" s="392"/>
    </row>
    <row r="13" spans="1:44" s="129" customFormat="1" ht="20.25" customHeight="1">
      <c r="A13" s="2178"/>
      <c r="B13" s="2080"/>
      <c r="C13" s="264" t="s">
        <v>5122</v>
      </c>
      <c r="D13" s="2080"/>
      <c r="E13" s="2092"/>
      <c r="F13" s="2092"/>
      <c r="G13" s="2080"/>
      <c r="H13" s="2080"/>
      <c r="I13" s="2080"/>
      <c r="J13" s="2093"/>
      <c r="K13" s="1299"/>
      <c r="L13" s="2094"/>
      <c r="M13" s="2080"/>
      <c r="N13" s="2095"/>
      <c r="O13" s="2080"/>
      <c r="P13" s="2093"/>
      <c r="Q13" s="2096"/>
      <c r="R13" s="2094"/>
      <c r="S13" s="561">
        <f>SUM(S14:S19)</f>
        <v>27</v>
      </c>
      <c r="T13" s="2097">
        <f>SUM(T14:T19)</f>
        <v>27</v>
      </c>
      <c r="U13" s="2098">
        <f>SUM(U14:U19)</f>
        <v>0</v>
      </c>
      <c r="V13" s="2099">
        <f>SUM(V14:V19)</f>
        <v>0</v>
      </c>
      <c r="W13" s="575">
        <f>X13+Y13</f>
        <v>562</v>
      </c>
      <c r="X13" s="2097">
        <f t="shared" ref="X13:AP13" si="3">SUM(X14:X19)</f>
        <v>311</v>
      </c>
      <c r="Y13" s="737">
        <f t="shared" si="3"/>
        <v>251</v>
      </c>
      <c r="Z13" s="342">
        <f t="shared" si="3"/>
        <v>185</v>
      </c>
      <c r="AA13" s="2098">
        <f t="shared" si="3"/>
        <v>189</v>
      </c>
      <c r="AB13" s="737">
        <f t="shared" si="3"/>
        <v>188</v>
      </c>
      <c r="AC13" s="2100">
        <f t="shared" si="3"/>
        <v>0</v>
      </c>
      <c r="AD13" s="2101">
        <f t="shared" si="3"/>
        <v>35</v>
      </c>
      <c r="AE13" s="2099">
        <f t="shared" si="3"/>
        <v>19</v>
      </c>
      <c r="AF13" s="2078">
        <f t="shared" si="3"/>
        <v>0</v>
      </c>
      <c r="AG13" s="2098">
        <f t="shared" si="3"/>
        <v>3</v>
      </c>
      <c r="AH13" s="2098">
        <f t="shared" si="3"/>
        <v>3</v>
      </c>
      <c r="AI13" s="2098">
        <f t="shared" si="3"/>
        <v>1</v>
      </c>
      <c r="AJ13" s="2098">
        <f t="shared" si="3"/>
        <v>1</v>
      </c>
      <c r="AK13" s="2098">
        <f t="shared" si="3"/>
        <v>40</v>
      </c>
      <c r="AL13" s="2098">
        <f t="shared" si="3"/>
        <v>2</v>
      </c>
      <c r="AM13" s="2098">
        <f t="shared" si="3"/>
        <v>1</v>
      </c>
      <c r="AN13" s="2098">
        <f t="shared" si="3"/>
        <v>0</v>
      </c>
      <c r="AO13" s="2098">
        <f t="shared" si="3"/>
        <v>0</v>
      </c>
      <c r="AP13" s="2099">
        <f t="shared" si="3"/>
        <v>3</v>
      </c>
      <c r="AQ13" s="2102"/>
      <c r="AR13" s="2080"/>
    </row>
    <row r="14" spans="1:44" s="42" customFormat="1" ht="20.25" customHeight="1">
      <c r="A14" s="2179">
        <v>3581</v>
      </c>
      <c r="B14" s="392"/>
      <c r="C14" s="274" t="s">
        <v>95</v>
      </c>
      <c r="D14" s="392"/>
      <c r="E14" s="2107"/>
      <c r="F14" s="2107"/>
      <c r="G14" s="392"/>
      <c r="H14" s="392" t="s">
        <v>2517</v>
      </c>
      <c r="I14" s="392"/>
      <c r="J14" s="492"/>
      <c r="K14" s="320" t="s">
        <v>752</v>
      </c>
      <c r="L14" s="493"/>
      <c r="M14" s="392"/>
      <c r="N14" s="2108" t="s">
        <v>523</v>
      </c>
      <c r="O14" s="392"/>
      <c r="P14" s="492"/>
      <c r="Q14" s="311" t="s">
        <v>5664</v>
      </c>
      <c r="R14" s="493"/>
      <c r="S14" s="581">
        <f t="shared" ref="S14:S19" si="4">SUM(T14:V14)</f>
        <v>3</v>
      </c>
      <c r="T14" s="578">
        <v>3</v>
      </c>
      <c r="U14" s="715">
        <v>0</v>
      </c>
      <c r="V14" s="580">
        <v>0</v>
      </c>
      <c r="W14" s="579">
        <f t="shared" ref="W14:W19" si="5">SUM(X14:Y14)</f>
        <v>55</v>
      </c>
      <c r="X14" s="578">
        <v>18</v>
      </c>
      <c r="Y14" s="577">
        <v>37</v>
      </c>
      <c r="Z14" s="579">
        <v>15</v>
      </c>
      <c r="AA14" s="715">
        <v>23</v>
      </c>
      <c r="AB14" s="577">
        <v>17</v>
      </c>
      <c r="AC14" s="2109">
        <v>0</v>
      </c>
      <c r="AD14" s="2110">
        <v>1</v>
      </c>
      <c r="AE14" s="580">
        <v>3</v>
      </c>
      <c r="AF14" s="578">
        <v>0</v>
      </c>
      <c r="AG14" s="715">
        <v>0</v>
      </c>
      <c r="AH14" s="715">
        <v>0</v>
      </c>
      <c r="AI14" s="715">
        <v>0</v>
      </c>
      <c r="AJ14" s="715">
        <v>0</v>
      </c>
      <c r="AK14" s="715">
        <v>4</v>
      </c>
      <c r="AL14" s="715">
        <v>0</v>
      </c>
      <c r="AM14" s="715">
        <v>0</v>
      </c>
      <c r="AN14" s="715">
        <v>0</v>
      </c>
      <c r="AO14" s="715">
        <v>0</v>
      </c>
      <c r="AP14" s="580">
        <v>0</v>
      </c>
      <c r="AQ14" s="2111">
        <v>3581</v>
      </c>
      <c r="AR14" s="392"/>
    </row>
    <row r="15" spans="1:44" s="42" customFormat="1" ht="20.25" customHeight="1">
      <c r="A15" s="2179">
        <v>3580</v>
      </c>
      <c r="B15" s="392"/>
      <c r="C15" s="274" t="s">
        <v>4066</v>
      </c>
      <c r="D15" s="392"/>
      <c r="E15" s="2107"/>
      <c r="F15" s="2107"/>
      <c r="G15" s="392"/>
      <c r="H15" s="392" t="s">
        <v>1643</v>
      </c>
      <c r="I15" s="392"/>
      <c r="J15" s="492"/>
      <c r="K15" s="320" t="s">
        <v>1644</v>
      </c>
      <c r="L15" s="493"/>
      <c r="M15" s="392"/>
      <c r="N15" s="2108" t="s">
        <v>4067</v>
      </c>
      <c r="O15" s="392"/>
      <c r="P15" s="492"/>
      <c r="Q15" s="311" t="s">
        <v>2420</v>
      </c>
      <c r="R15" s="493"/>
      <c r="S15" s="581">
        <f t="shared" si="4"/>
        <v>9</v>
      </c>
      <c r="T15" s="578">
        <v>9</v>
      </c>
      <c r="U15" s="715">
        <v>0</v>
      </c>
      <c r="V15" s="580">
        <v>0</v>
      </c>
      <c r="W15" s="579">
        <f t="shared" si="5"/>
        <v>229</v>
      </c>
      <c r="X15" s="578">
        <v>183</v>
      </c>
      <c r="Y15" s="577">
        <v>46</v>
      </c>
      <c r="Z15" s="579">
        <v>80</v>
      </c>
      <c r="AA15" s="715">
        <v>74</v>
      </c>
      <c r="AB15" s="577">
        <v>75</v>
      </c>
      <c r="AC15" s="2109">
        <v>0</v>
      </c>
      <c r="AD15" s="2110">
        <v>13</v>
      </c>
      <c r="AE15" s="580">
        <v>7</v>
      </c>
      <c r="AF15" s="578">
        <v>0</v>
      </c>
      <c r="AG15" s="715">
        <v>1</v>
      </c>
      <c r="AH15" s="715">
        <v>1</v>
      </c>
      <c r="AI15" s="715">
        <v>0</v>
      </c>
      <c r="AJ15" s="715">
        <v>1</v>
      </c>
      <c r="AK15" s="715">
        <v>14</v>
      </c>
      <c r="AL15" s="715">
        <v>2</v>
      </c>
      <c r="AM15" s="715">
        <v>1</v>
      </c>
      <c r="AN15" s="715">
        <v>0</v>
      </c>
      <c r="AO15" s="715">
        <v>0</v>
      </c>
      <c r="AP15" s="580">
        <v>0</v>
      </c>
      <c r="AQ15" s="2111">
        <v>3580</v>
      </c>
      <c r="AR15" s="392"/>
    </row>
    <row r="16" spans="1:44" s="42" customFormat="1" ht="20.25" customHeight="1">
      <c r="A16" s="2179">
        <v>3640</v>
      </c>
      <c r="B16" s="392"/>
      <c r="C16" s="274" t="s">
        <v>3930</v>
      </c>
      <c r="D16" s="392"/>
      <c r="E16" s="2107"/>
      <c r="F16" s="2107"/>
      <c r="G16" s="392"/>
      <c r="H16" s="392" t="s">
        <v>413</v>
      </c>
      <c r="I16" s="392"/>
      <c r="J16" s="492"/>
      <c r="K16" s="320" t="s">
        <v>1466</v>
      </c>
      <c r="L16" s="493"/>
      <c r="M16" s="392"/>
      <c r="N16" s="2108" t="s">
        <v>3318</v>
      </c>
      <c r="O16" s="392"/>
      <c r="P16" s="492"/>
      <c r="Q16" s="311" t="s">
        <v>5665</v>
      </c>
      <c r="R16" s="493"/>
      <c r="S16" s="581">
        <f t="shared" si="4"/>
        <v>3</v>
      </c>
      <c r="T16" s="578">
        <v>3</v>
      </c>
      <c r="U16" s="715">
        <v>0</v>
      </c>
      <c r="V16" s="580">
        <v>0</v>
      </c>
      <c r="W16" s="579">
        <f t="shared" si="5"/>
        <v>60</v>
      </c>
      <c r="X16" s="578">
        <v>31</v>
      </c>
      <c r="Y16" s="577">
        <v>29</v>
      </c>
      <c r="Z16" s="579">
        <v>20</v>
      </c>
      <c r="AA16" s="715">
        <v>20</v>
      </c>
      <c r="AB16" s="577">
        <v>20</v>
      </c>
      <c r="AC16" s="2109">
        <v>0</v>
      </c>
      <c r="AD16" s="2110">
        <v>6</v>
      </c>
      <c r="AE16" s="580">
        <v>2</v>
      </c>
      <c r="AF16" s="578">
        <v>0</v>
      </c>
      <c r="AG16" s="715">
        <v>1</v>
      </c>
      <c r="AH16" s="715">
        <v>0</v>
      </c>
      <c r="AI16" s="715">
        <v>0</v>
      </c>
      <c r="AJ16" s="715">
        <v>0</v>
      </c>
      <c r="AK16" s="715">
        <v>6</v>
      </c>
      <c r="AL16" s="715">
        <v>0</v>
      </c>
      <c r="AM16" s="715">
        <v>0</v>
      </c>
      <c r="AN16" s="715">
        <v>0</v>
      </c>
      <c r="AO16" s="715">
        <v>0</v>
      </c>
      <c r="AP16" s="580">
        <v>1</v>
      </c>
      <c r="AQ16" s="2111">
        <v>3640</v>
      </c>
      <c r="AR16" s="392"/>
    </row>
    <row r="17" spans="1:44" s="42" customFormat="1" ht="20.25" customHeight="1">
      <c r="A17" s="2179" t="s">
        <v>5123</v>
      </c>
      <c r="B17" s="392"/>
      <c r="C17" s="274" t="s">
        <v>1458</v>
      </c>
      <c r="D17" s="392"/>
      <c r="E17" s="2107"/>
      <c r="F17" s="2107"/>
      <c r="G17" s="392"/>
      <c r="H17" s="392" t="s">
        <v>2367</v>
      </c>
      <c r="I17" s="392"/>
      <c r="J17" s="492"/>
      <c r="K17" s="320" t="s">
        <v>1460</v>
      </c>
      <c r="L17" s="493"/>
      <c r="M17" s="392"/>
      <c r="N17" s="2108" t="s">
        <v>5124</v>
      </c>
      <c r="O17" s="392"/>
      <c r="P17" s="492"/>
      <c r="Q17" s="2112" t="s">
        <v>5515</v>
      </c>
      <c r="R17" s="493"/>
      <c r="S17" s="581">
        <f t="shared" si="4"/>
        <v>5</v>
      </c>
      <c r="T17" s="578">
        <v>5</v>
      </c>
      <c r="U17" s="715">
        <v>0</v>
      </c>
      <c r="V17" s="580">
        <v>0</v>
      </c>
      <c r="W17" s="579">
        <f t="shared" si="5"/>
        <v>95</v>
      </c>
      <c r="X17" s="578">
        <v>39</v>
      </c>
      <c r="Y17" s="577">
        <v>56</v>
      </c>
      <c r="Z17" s="579">
        <v>21</v>
      </c>
      <c r="AA17" s="715">
        <v>33</v>
      </c>
      <c r="AB17" s="577">
        <v>41</v>
      </c>
      <c r="AC17" s="2109">
        <v>0</v>
      </c>
      <c r="AD17" s="2110">
        <v>5</v>
      </c>
      <c r="AE17" s="580">
        <v>3</v>
      </c>
      <c r="AF17" s="578">
        <v>0</v>
      </c>
      <c r="AG17" s="715">
        <v>0</v>
      </c>
      <c r="AH17" s="715">
        <v>1</v>
      </c>
      <c r="AI17" s="715">
        <v>0</v>
      </c>
      <c r="AJ17" s="715">
        <v>0</v>
      </c>
      <c r="AK17" s="715">
        <v>6</v>
      </c>
      <c r="AL17" s="715">
        <v>0</v>
      </c>
      <c r="AM17" s="715">
        <v>0</v>
      </c>
      <c r="AN17" s="715">
        <v>0</v>
      </c>
      <c r="AO17" s="715">
        <v>0</v>
      </c>
      <c r="AP17" s="580">
        <v>1</v>
      </c>
      <c r="AQ17" s="2111">
        <v>3641</v>
      </c>
      <c r="AR17" s="392"/>
    </row>
    <row r="18" spans="1:44" s="42" customFormat="1" ht="20.25" customHeight="1">
      <c r="A18" s="2179">
        <v>3690</v>
      </c>
      <c r="B18" s="392"/>
      <c r="C18" s="2113" t="s">
        <v>4068</v>
      </c>
      <c r="D18" s="392"/>
      <c r="E18" s="2107"/>
      <c r="F18" s="2107"/>
      <c r="G18" s="392"/>
      <c r="H18" s="392" t="s">
        <v>1696</v>
      </c>
      <c r="I18" s="392"/>
      <c r="J18" s="492"/>
      <c r="K18" s="320" t="s">
        <v>463</v>
      </c>
      <c r="L18" s="493"/>
      <c r="M18" s="392"/>
      <c r="N18" s="2108" t="s">
        <v>1651</v>
      </c>
      <c r="O18" s="392"/>
      <c r="P18" s="492"/>
      <c r="Q18" s="311" t="s">
        <v>2105</v>
      </c>
      <c r="R18" s="493"/>
      <c r="S18" s="581">
        <f t="shared" si="4"/>
        <v>4</v>
      </c>
      <c r="T18" s="578">
        <v>4</v>
      </c>
      <c r="U18" s="715">
        <v>0</v>
      </c>
      <c r="V18" s="580">
        <v>0</v>
      </c>
      <c r="W18" s="579">
        <f t="shared" si="5"/>
        <v>81</v>
      </c>
      <c r="X18" s="578">
        <v>22</v>
      </c>
      <c r="Y18" s="577">
        <v>59</v>
      </c>
      <c r="Z18" s="579">
        <v>36</v>
      </c>
      <c r="AA18" s="715">
        <v>24</v>
      </c>
      <c r="AB18" s="577">
        <v>21</v>
      </c>
      <c r="AC18" s="2109">
        <v>0</v>
      </c>
      <c r="AD18" s="2110">
        <v>4</v>
      </c>
      <c r="AE18" s="580">
        <v>3</v>
      </c>
      <c r="AF18" s="578">
        <v>0</v>
      </c>
      <c r="AG18" s="715">
        <v>0</v>
      </c>
      <c r="AH18" s="715">
        <v>0</v>
      </c>
      <c r="AI18" s="715">
        <v>1</v>
      </c>
      <c r="AJ18" s="715">
        <v>0</v>
      </c>
      <c r="AK18" s="715">
        <v>5</v>
      </c>
      <c r="AL18" s="715">
        <v>0</v>
      </c>
      <c r="AM18" s="715">
        <v>0</v>
      </c>
      <c r="AN18" s="715">
        <v>0</v>
      </c>
      <c r="AO18" s="715">
        <v>0</v>
      </c>
      <c r="AP18" s="580">
        <v>1</v>
      </c>
      <c r="AQ18" s="2111">
        <v>3690</v>
      </c>
      <c r="AR18" s="392"/>
    </row>
    <row r="19" spans="1:44" s="42" customFormat="1" ht="20.25" customHeight="1">
      <c r="A19" s="2175">
        <v>3691</v>
      </c>
      <c r="B19" s="2059"/>
      <c r="C19" s="2114" t="s">
        <v>3674</v>
      </c>
      <c r="D19" s="2059"/>
      <c r="E19" s="2060"/>
      <c r="F19" s="2060"/>
      <c r="G19" s="2059"/>
      <c r="H19" s="2059" t="s">
        <v>4978</v>
      </c>
      <c r="I19" s="2059"/>
      <c r="J19" s="494"/>
      <c r="K19" s="322" t="s">
        <v>4412</v>
      </c>
      <c r="L19" s="495"/>
      <c r="M19" s="2059"/>
      <c r="N19" s="2061" t="s">
        <v>5125</v>
      </c>
      <c r="O19" s="2059"/>
      <c r="P19" s="494"/>
      <c r="Q19" s="2062" t="s">
        <v>5367</v>
      </c>
      <c r="R19" s="495"/>
      <c r="S19" s="1123">
        <f t="shared" si="4"/>
        <v>3</v>
      </c>
      <c r="T19" s="578">
        <v>3</v>
      </c>
      <c r="U19" s="715">
        <v>0</v>
      </c>
      <c r="V19" s="580">
        <v>0</v>
      </c>
      <c r="W19" s="579">
        <f t="shared" si="5"/>
        <v>42</v>
      </c>
      <c r="X19" s="578">
        <v>18</v>
      </c>
      <c r="Y19" s="577">
        <v>24</v>
      </c>
      <c r="Z19" s="1045">
        <v>13</v>
      </c>
      <c r="AA19" s="711">
        <v>15</v>
      </c>
      <c r="AB19" s="577">
        <v>14</v>
      </c>
      <c r="AC19" s="2109">
        <v>0</v>
      </c>
      <c r="AD19" s="2110">
        <v>6</v>
      </c>
      <c r="AE19" s="580">
        <v>1</v>
      </c>
      <c r="AF19" s="595">
        <v>0</v>
      </c>
      <c r="AG19" s="711">
        <v>1</v>
      </c>
      <c r="AH19" s="711">
        <v>1</v>
      </c>
      <c r="AI19" s="711">
        <v>0</v>
      </c>
      <c r="AJ19" s="711">
        <v>0</v>
      </c>
      <c r="AK19" s="711">
        <v>5</v>
      </c>
      <c r="AL19" s="711">
        <v>0</v>
      </c>
      <c r="AM19" s="711">
        <v>0</v>
      </c>
      <c r="AN19" s="711">
        <v>0</v>
      </c>
      <c r="AO19" s="711">
        <v>0</v>
      </c>
      <c r="AP19" s="580">
        <v>0</v>
      </c>
      <c r="AQ19" s="2111">
        <v>3691</v>
      </c>
      <c r="AR19" s="392"/>
    </row>
    <row r="20" spans="1:44" s="129" customFormat="1" ht="20.25" customHeight="1">
      <c r="A20" s="2176"/>
      <c r="B20" s="2067"/>
      <c r="C20" s="292" t="s">
        <v>5523</v>
      </c>
      <c r="D20" s="2067"/>
      <c r="E20" s="2068"/>
      <c r="F20" s="2068"/>
      <c r="G20" s="2067"/>
      <c r="H20" s="2067"/>
      <c r="I20" s="2067"/>
      <c r="J20" s="2069"/>
      <c r="K20" s="2070"/>
      <c r="L20" s="2071"/>
      <c r="M20" s="2067"/>
      <c r="N20" s="2072"/>
      <c r="O20" s="2067"/>
      <c r="P20" s="2069"/>
      <c r="Q20" s="2073"/>
      <c r="R20" s="2071"/>
      <c r="S20" s="336">
        <f>S21+S23</f>
        <v>1286</v>
      </c>
      <c r="T20" s="339">
        <f>T21+T23</f>
        <v>978</v>
      </c>
      <c r="U20" s="2074">
        <f>U21+U23</f>
        <v>6</v>
      </c>
      <c r="V20" s="2075">
        <f>V21+V23</f>
        <v>302</v>
      </c>
      <c r="W20" s="336">
        <f>X20+Y20</f>
        <v>26951</v>
      </c>
      <c r="X20" s="339">
        <f t="shared" ref="X20:AP20" si="6">X21+X23</f>
        <v>13614</v>
      </c>
      <c r="Y20" s="735">
        <f t="shared" si="6"/>
        <v>13337</v>
      </c>
      <c r="Z20" s="575">
        <f t="shared" si="6"/>
        <v>8871</v>
      </c>
      <c r="AA20" s="2074">
        <f t="shared" si="6"/>
        <v>9111</v>
      </c>
      <c r="AB20" s="735">
        <f t="shared" si="6"/>
        <v>8969</v>
      </c>
      <c r="AC20" s="2076">
        <f t="shared" si="6"/>
        <v>1132</v>
      </c>
      <c r="AD20" s="2077">
        <f t="shared" si="6"/>
        <v>1470</v>
      </c>
      <c r="AE20" s="2075">
        <f t="shared" si="6"/>
        <v>1352</v>
      </c>
      <c r="AF20" s="2097">
        <f t="shared" si="6"/>
        <v>133</v>
      </c>
      <c r="AG20" s="2074">
        <f t="shared" si="6"/>
        <v>0</v>
      </c>
      <c r="AH20" s="2074">
        <f t="shared" si="6"/>
        <v>149</v>
      </c>
      <c r="AI20" s="2074">
        <f t="shared" si="6"/>
        <v>0</v>
      </c>
      <c r="AJ20" s="2074">
        <f t="shared" si="6"/>
        <v>0</v>
      </c>
      <c r="AK20" s="2074">
        <f t="shared" si="6"/>
        <v>2127</v>
      </c>
      <c r="AL20" s="2074">
        <f t="shared" si="6"/>
        <v>0</v>
      </c>
      <c r="AM20" s="2074">
        <f t="shared" si="6"/>
        <v>134</v>
      </c>
      <c r="AN20" s="2074">
        <f t="shared" si="6"/>
        <v>24</v>
      </c>
      <c r="AO20" s="2074">
        <f t="shared" si="6"/>
        <v>17</v>
      </c>
      <c r="AP20" s="2075">
        <f t="shared" si="6"/>
        <v>238</v>
      </c>
      <c r="AQ20" s="2079"/>
      <c r="AR20" s="2080"/>
    </row>
    <row r="21" spans="1:44" s="129" customFormat="1" ht="21" customHeight="1">
      <c r="A21" s="2178"/>
      <c r="B21" s="2080"/>
      <c r="C21" s="264" t="s">
        <v>3085</v>
      </c>
      <c r="D21" s="2080"/>
      <c r="E21" s="2092"/>
      <c r="F21" s="2092"/>
      <c r="G21" s="2080"/>
      <c r="H21" s="2080"/>
      <c r="I21" s="2080"/>
      <c r="J21" s="2093"/>
      <c r="K21" s="1299"/>
      <c r="L21" s="2094"/>
      <c r="M21" s="2080"/>
      <c r="N21" s="2095"/>
      <c r="O21" s="2080"/>
      <c r="P21" s="2093"/>
      <c r="Q21" s="2096"/>
      <c r="R21" s="2094"/>
      <c r="S21" s="342">
        <f>S22</f>
        <v>6</v>
      </c>
      <c r="T21" s="2097">
        <f>T22</f>
        <v>6</v>
      </c>
      <c r="U21" s="2098">
        <f>U22</f>
        <v>0</v>
      </c>
      <c r="V21" s="2099">
        <f>V22</f>
        <v>0</v>
      </c>
      <c r="W21" s="575">
        <f>X21+Y21</f>
        <v>222</v>
      </c>
      <c r="X21" s="2097">
        <f t="shared" ref="X21:AP21" si="7">X22</f>
        <v>112</v>
      </c>
      <c r="Y21" s="737">
        <f t="shared" si="7"/>
        <v>110</v>
      </c>
      <c r="Z21" s="342">
        <f t="shared" si="7"/>
        <v>66</v>
      </c>
      <c r="AA21" s="2098">
        <f t="shared" si="7"/>
        <v>76</v>
      </c>
      <c r="AB21" s="737">
        <f t="shared" si="7"/>
        <v>80</v>
      </c>
      <c r="AC21" s="2100">
        <f t="shared" si="7"/>
        <v>0</v>
      </c>
      <c r="AD21" s="2101">
        <f t="shared" si="7"/>
        <v>7</v>
      </c>
      <c r="AE21" s="2099">
        <f t="shared" si="7"/>
        <v>7</v>
      </c>
      <c r="AF21" s="2078">
        <f t="shared" si="7"/>
        <v>0</v>
      </c>
      <c r="AG21" s="2098">
        <f t="shared" si="7"/>
        <v>0</v>
      </c>
      <c r="AH21" s="2098">
        <f t="shared" si="7"/>
        <v>1</v>
      </c>
      <c r="AI21" s="2098">
        <f t="shared" si="7"/>
        <v>0</v>
      </c>
      <c r="AJ21" s="2098">
        <f t="shared" si="7"/>
        <v>0</v>
      </c>
      <c r="AK21" s="2098">
        <f t="shared" si="7"/>
        <v>12</v>
      </c>
      <c r="AL21" s="2098">
        <f t="shared" si="7"/>
        <v>0</v>
      </c>
      <c r="AM21" s="2098">
        <f t="shared" si="7"/>
        <v>0</v>
      </c>
      <c r="AN21" s="2098">
        <f t="shared" si="7"/>
        <v>1</v>
      </c>
      <c r="AO21" s="2098">
        <f t="shared" si="7"/>
        <v>0</v>
      </c>
      <c r="AP21" s="2099">
        <f t="shared" si="7"/>
        <v>0</v>
      </c>
      <c r="AQ21" s="2102"/>
      <c r="AR21" s="2080"/>
    </row>
    <row r="22" spans="1:44" s="42" customFormat="1" ht="20.25" customHeight="1">
      <c r="A22" s="2175">
        <v>3775</v>
      </c>
      <c r="B22" s="2059"/>
      <c r="C22" s="2114" t="s">
        <v>4069</v>
      </c>
      <c r="D22" s="2059"/>
      <c r="E22" s="2060"/>
      <c r="F22" s="2060"/>
      <c r="G22" s="2059"/>
      <c r="H22" s="2059" t="s">
        <v>1654</v>
      </c>
      <c r="I22" s="2059"/>
      <c r="J22" s="494"/>
      <c r="K22" s="322" t="s">
        <v>196</v>
      </c>
      <c r="L22" s="495"/>
      <c r="M22" s="2059"/>
      <c r="N22" s="2061" t="s">
        <v>585</v>
      </c>
      <c r="O22" s="2059"/>
      <c r="P22" s="494"/>
      <c r="Q22" s="2062" t="s">
        <v>4649</v>
      </c>
      <c r="R22" s="495"/>
      <c r="S22" s="1123">
        <f t="shared" ref="S22" si="8">SUM(T22:V22)</f>
        <v>6</v>
      </c>
      <c r="T22" s="595">
        <v>6</v>
      </c>
      <c r="U22" s="711">
        <v>0</v>
      </c>
      <c r="V22" s="1048">
        <v>0</v>
      </c>
      <c r="W22" s="1045">
        <f t="shared" ref="W22" si="9">SUM(X22:Y22)</f>
        <v>222</v>
      </c>
      <c r="X22" s="595">
        <v>112</v>
      </c>
      <c r="Y22" s="596">
        <v>110</v>
      </c>
      <c r="Z22" s="1045">
        <v>66</v>
      </c>
      <c r="AA22" s="711">
        <v>76</v>
      </c>
      <c r="AB22" s="596">
        <v>80</v>
      </c>
      <c r="AC22" s="2104">
        <v>0</v>
      </c>
      <c r="AD22" s="2105">
        <v>7</v>
      </c>
      <c r="AE22" s="1048">
        <v>7</v>
      </c>
      <c r="AF22" s="595">
        <v>0</v>
      </c>
      <c r="AG22" s="711">
        <v>0</v>
      </c>
      <c r="AH22" s="711">
        <v>1</v>
      </c>
      <c r="AI22" s="711">
        <v>0</v>
      </c>
      <c r="AJ22" s="711">
        <v>0</v>
      </c>
      <c r="AK22" s="711">
        <v>12</v>
      </c>
      <c r="AL22" s="711">
        <v>0</v>
      </c>
      <c r="AM22" s="711">
        <v>0</v>
      </c>
      <c r="AN22" s="711">
        <v>1</v>
      </c>
      <c r="AO22" s="711">
        <v>0</v>
      </c>
      <c r="AP22" s="1048">
        <v>0</v>
      </c>
      <c r="AQ22" s="2106">
        <v>3775</v>
      </c>
      <c r="AR22" s="392"/>
    </row>
    <row r="23" spans="1:44" s="129" customFormat="1" ht="20.25" customHeight="1">
      <c r="A23" s="2178"/>
      <c r="B23" s="2080"/>
      <c r="C23" s="264" t="s">
        <v>5522</v>
      </c>
      <c r="D23" s="2080"/>
      <c r="E23" s="2092"/>
      <c r="F23" s="2092"/>
      <c r="G23" s="2080"/>
      <c r="H23" s="2080"/>
      <c r="I23" s="2080"/>
      <c r="J23" s="2093"/>
      <c r="K23" s="1299"/>
      <c r="L23" s="2094"/>
      <c r="M23" s="2080"/>
      <c r="N23" s="2095"/>
      <c r="O23" s="2080"/>
      <c r="P23" s="2093"/>
      <c r="Q23" s="2096"/>
      <c r="R23" s="2094"/>
      <c r="S23" s="575">
        <f>S24</f>
        <v>1280</v>
      </c>
      <c r="T23" s="2097">
        <f>T24</f>
        <v>972</v>
      </c>
      <c r="U23" s="2098">
        <f>U24</f>
        <v>6</v>
      </c>
      <c r="V23" s="2099">
        <f>V24</f>
        <v>302</v>
      </c>
      <c r="W23" s="575">
        <f t="shared" ref="W23:W50" si="10">X23+Y23</f>
        <v>26729</v>
      </c>
      <c r="X23" s="2097">
        <f t="shared" ref="X23:AP23" si="11">X24</f>
        <v>13502</v>
      </c>
      <c r="Y23" s="737">
        <f t="shared" si="11"/>
        <v>13227</v>
      </c>
      <c r="Z23" s="575">
        <f t="shared" si="11"/>
        <v>8805</v>
      </c>
      <c r="AA23" s="2098">
        <f t="shared" si="11"/>
        <v>9035</v>
      </c>
      <c r="AB23" s="737">
        <f t="shared" si="11"/>
        <v>8889</v>
      </c>
      <c r="AC23" s="2100">
        <f t="shared" si="11"/>
        <v>1132</v>
      </c>
      <c r="AD23" s="2101">
        <f t="shared" si="11"/>
        <v>1463</v>
      </c>
      <c r="AE23" s="2099">
        <f t="shared" si="11"/>
        <v>1345</v>
      </c>
      <c r="AF23" s="2097">
        <f t="shared" si="11"/>
        <v>133</v>
      </c>
      <c r="AG23" s="2098">
        <f t="shared" si="11"/>
        <v>0</v>
      </c>
      <c r="AH23" s="2098">
        <f t="shared" si="11"/>
        <v>148</v>
      </c>
      <c r="AI23" s="2098">
        <f t="shared" si="11"/>
        <v>0</v>
      </c>
      <c r="AJ23" s="2098">
        <f t="shared" si="11"/>
        <v>0</v>
      </c>
      <c r="AK23" s="2098">
        <f t="shared" si="11"/>
        <v>2115</v>
      </c>
      <c r="AL23" s="2098">
        <f t="shared" si="11"/>
        <v>0</v>
      </c>
      <c r="AM23" s="2098">
        <f t="shared" si="11"/>
        <v>134</v>
      </c>
      <c r="AN23" s="2098">
        <f t="shared" si="11"/>
        <v>23</v>
      </c>
      <c r="AO23" s="2098">
        <f t="shared" si="11"/>
        <v>17</v>
      </c>
      <c r="AP23" s="2099">
        <f t="shared" si="11"/>
        <v>238</v>
      </c>
      <c r="AQ23" s="2102"/>
      <c r="AR23" s="2080"/>
    </row>
    <row r="24" spans="1:44" s="42" customFormat="1" ht="20.25" customHeight="1">
      <c r="A24" s="2179"/>
      <c r="B24" s="392"/>
      <c r="C24" s="274" t="s">
        <v>5518</v>
      </c>
      <c r="D24" s="392"/>
      <c r="E24" s="2107"/>
      <c r="F24" s="2107"/>
      <c r="G24" s="392"/>
      <c r="H24" s="392"/>
      <c r="I24" s="392"/>
      <c r="J24" s="492"/>
      <c r="K24" s="320"/>
      <c r="L24" s="493"/>
      <c r="M24" s="392"/>
      <c r="N24" s="2108"/>
      <c r="O24" s="392"/>
      <c r="P24" s="492"/>
      <c r="Q24" s="311"/>
      <c r="R24" s="493"/>
      <c r="S24" s="579">
        <f>S25+S26</f>
        <v>1280</v>
      </c>
      <c r="T24" s="578">
        <f>T25+T26</f>
        <v>972</v>
      </c>
      <c r="U24" s="715">
        <f>U25+U26</f>
        <v>6</v>
      </c>
      <c r="V24" s="580">
        <f>V25+V26</f>
        <v>302</v>
      </c>
      <c r="W24" s="579">
        <f t="shared" si="10"/>
        <v>26729</v>
      </c>
      <c r="X24" s="578">
        <f t="shared" ref="X24:AP24" si="12">X25+X26</f>
        <v>13502</v>
      </c>
      <c r="Y24" s="577">
        <f t="shared" si="12"/>
        <v>13227</v>
      </c>
      <c r="Z24" s="579">
        <f t="shared" si="12"/>
        <v>8805</v>
      </c>
      <c r="AA24" s="715">
        <f t="shared" si="12"/>
        <v>9035</v>
      </c>
      <c r="AB24" s="577">
        <f t="shared" si="12"/>
        <v>8889</v>
      </c>
      <c r="AC24" s="2109">
        <f t="shared" si="12"/>
        <v>1132</v>
      </c>
      <c r="AD24" s="2110">
        <f t="shared" si="12"/>
        <v>1463</v>
      </c>
      <c r="AE24" s="580">
        <f t="shared" si="12"/>
        <v>1345</v>
      </c>
      <c r="AF24" s="578">
        <f t="shared" si="12"/>
        <v>133</v>
      </c>
      <c r="AG24" s="715">
        <f t="shared" si="12"/>
        <v>0</v>
      </c>
      <c r="AH24" s="715">
        <f t="shared" si="12"/>
        <v>148</v>
      </c>
      <c r="AI24" s="715">
        <f t="shared" si="12"/>
        <v>0</v>
      </c>
      <c r="AJ24" s="715">
        <f t="shared" si="12"/>
        <v>0</v>
      </c>
      <c r="AK24" s="715">
        <f t="shared" si="12"/>
        <v>2115</v>
      </c>
      <c r="AL24" s="715">
        <f t="shared" si="12"/>
        <v>0</v>
      </c>
      <c r="AM24" s="715">
        <f t="shared" si="12"/>
        <v>134</v>
      </c>
      <c r="AN24" s="715">
        <f t="shared" si="12"/>
        <v>23</v>
      </c>
      <c r="AO24" s="715">
        <f t="shared" si="12"/>
        <v>17</v>
      </c>
      <c r="AP24" s="580">
        <f t="shared" si="12"/>
        <v>238</v>
      </c>
      <c r="AQ24" s="2111"/>
      <c r="AR24" s="392"/>
    </row>
    <row r="25" spans="1:44" s="42" customFormat="1" ht="20.25" customHeight="1">
      <c r="A25" s="2179"/>
      <c r="B25" s="392"/>
      <c r="C25" s="274" t="s">
        <v>4483</v>
      </c>
      <c r="D25" s="392"/>
      <c r="E25" s="2107"/>
      <c r="F25" s="2107"/>
      <c r="G25" s="392"/>
      <c r="H25" s="392"/>
      <c r="I25" s="392"/>
      <c r="J25" s="492"/>
      <c r="K25" s="320"/>
      <c r="L25" s="493"/>
      <c r="M25" s="392"/>
      <c r="N25" s="2108"/>
      <c r="O25" s="392"/>
      <c r="P25" s="492"/>
      <c r="Q25" s="311"/>
      <c r="R25" s="493"/>
      <c r="S25" s="578">
        <f>SUM(S27:S36)</f>
        <v>974</v>
      </c>
      <c r="T25" s="578">
        <f>SUM(T27:T36)</f>
        <v>755</v>
      </c>
      <c r="U25" s="715">
        <f>SUM(U27:U36)</f>
        <v>4</v>
      </c>
      <c r="V25" s="580">
        <f>SUM(V27:V36)</f>
        <v>215</v>
      </c>
      <c r="W25" s="579">
        <f t="shared" si="10"/>
        <v>21161</v>
      </c>
      <c r="X25" s="578">
        <f t="shared" ref="X25:AP25" si="13">SUM(X27:X36)</f>
        <v>10724</v>
      </c>
      <c r="Y25" s="577">
        <f t="shared" si="13"/>
        <v>10437</v>
      </c>
      <c r="Z25" s="579">
        <f t="shared" si="13"/>
        <v>6972</v>
      </c>
      <c r="AA25" s="715">
        <f t="shared" si="13"/>
        <v>7145</v>
      </c>
      <c r="AB25" s="577">
        <f t="shared" si="13"/>
        <v>7044</v>
      </c>
      <c r="AC25" s="2109">
        <f t="shared" si="13"/>
        <v>868</v>
      </c>
      <c r="AD25" s="2110">
        <f t="shared" si="13"/>
        <v>1047</v>
      </c>
      <c r="AE25" s="580">
        <f t="shared" si="13"/>
        <v>1033</v>
      </c>
      <c r="AF25" s="578">
        <f t="shared" si="13"/>
        <v>91</v>
      </c>
      <c r="AG25" s="715">
        <f t="shared" si="13"/>
        <v>0</v>
      </c>
      <c r="AH25" s="715">
        <f t="shared" si="13"/>
        <v>103</v>
      </c>
      <c r="AI25" s="715">
        <f t="shared" si="13"/>
        <v>0</v>
      </c>
      <c r="AJ25" s="715">
        <f t="shared" si="13"/>
        <v>0</v>
      </c>
      <c r="AK25" s="715">
        <f t="shared" si="13"/>
        <v>1592</v>
      </c>
      <c r="AL25" s="715">
        <f t="shared" si="13"/>
        <v>0</v>
      </c>
      <c r="AM25" s="715">
        <f t="shared" si="13"/>
        <v>93</v>
      </c>
      <c r="AN25" s="715">
        <f t="shared" si="13"/>
        <v>18</v>
      </c>
      <c r="AO25" s="715">
        <f t="shared" si="13"/>
        <v>8</v>
      </c>
      <c r="AP25" s="580">
        <f t="shared" si="13"/>
        <v>175</v>
      </c>
      <c r="AQ25" s="2111"/>
      <c r="AR25" s="392"/>
    </row>
    <row r="26" spans="1:44" s="42" customFormat="1" ht="20.25" customHeight="1">
      <c r="A26" s="2179"/>
      <c r="B26" s="392"/>
      <c r="C26" s="2895" t="s">
        <v>6003</v>
      </c>
      <c r="D26" s="392"/>
      <c r="E26" s="2107"/>
      <c r="F26" s="2107"/>
      <c r="G26" s="392"/>
      <c r="H26" s="392"/>
      <c r="I26" s="392"/>
      <c r="J26" s="492"/>
      <c r="K26" s="320"/>
      <c r="L26" s="493"/>
      <c r="M26" s="392"/>
      <c r="N26" s="2108"/>
      <c r="O26" s="392"/>
      <c r="P26" s="492"/>
      <c r="Q26" s="311"/>
      <c r="R26" s="493"/>
      <c r="S26" s="579">
        <f>SUM(S37:S43)</f>
        <v>306</v>
      </c>
      <c r="T26" s="578">
        <f>SUM(T37:T43)</f>
        <v>217</v>
      </c>
      <c r="U26" s="715">
        <f>SUM(U37:U43)</f>
        <v>2</v>
      </c>
      <c r="V26" s="580">
        <f>SUM(V37:V43)</f>
        <v>87</v>
      </c>
      <c r="W26" s="579">
        <f t="shared" si="10"/>
        <v>5568</v>
      </c>
      <c r="X26" s="578">
        <f t="shared" ref="X26:AP26" si="14">SUM(X37:X43)</f>
        <v>2778</v>
      </c>
      <c r="Y26" s="577">
        <f t="shared" si="14"/>
        <v>2790</v>
      </c>
      <c r="Z26" s="579">
        <f t="shared" si="14"/>
        <v>1833</v>
      </c>
      <c r="AA26" s="715">
        <f t="shared" si="14"/>
        <v>1890</v>
      </c>
      <c r="AB26" s="577">
        <f t="shared" si="14"/>
        <v>1845</v>
      </c>
      <c r="AC26" s="2109">
        <f t="shared" si="14"/>
        <v>264</v>
      </c>
      <c r="AD26" s="2110">
        <f t="shared" si="14"/>
        <v>416</v>
      </c>
      <c r="AE26" s="580">
        <f t="shared" si="14"/>
        <v>312</v>
      </c>
      <c r="AF26" s="578">
        <f t="shared" si="14"/>
        <v>42</v>
      </c>
      <c r="AG26" s="715">
        <f t="shared" si="14"/>
        <v>0</v>
      </c>
      <c r="AH26" s="715">
        <f t="shared" si="14"/>
        <v>45</v>
      </c>
      <c r="AI26" s="715">
        <f t="shared" si="14"/>
        <v>0</v>
      </c>
      <c r="AJ26" s="715">
        <f t="shared" si="14"/>
        <v>0</v>
      </c>
      <c r="AK26" s="715">
        <f t="shared" si="14"/>
        <v>523</v>
      </c>
      <c r="AL26" s="715">
        <f t="shared" si="14"/>
        <v>0</v>
      </c>
      <c r="AM26" s="715">
        <f t="shared" si="14"/>
        <v>41</v>
      </c>
      <c r="AN26" s="715">
        <f t="shared" si="14"/>
        <v>5</v>
      </c>
      <c r="AO26" s="715">
        <f t="shared" si="14"/>
        <v>9</v>
      </c>
      <c r="AP26" s="580">
        <f t="shared" si="14"/>
        <v>63</v>
      </c>
      <c r="AQ26" s="2111"/>
      <c r="AR26" s="392"/>
    </row>
    <row r="27" spans="1:44" s="42" customFormat="1" ht="20.25" customHeight="1">
      <c r="A27" s="2179"/>
      <c r="B27" s="392"/>
      <c r="C27" s="274" t="s">
        <v>4406</v>
      </c>
      <c r="D27" s="392"/>
      <c r="E27" s="2107"/>
      <c r="F27" s="2107"/>
      <c r="G27" s="392"/>
      <c r="H27" s="392"/>
      <c r="I27" s="392"/>
      <c r="J27" s="492"/>
      <c r="K27" s="320"/>
      <c r="L27" s="493"/>
      <c r="M27" s="392"/>
      <c r="N27" s="2108"/>
      <c r="O27" s="392"/>
      <c r="P27" s="492"/>
      <c r="Q27" s="311"/>
      <c r="R27" s="493"/>
      <c r="S27" s="579">
        <f>S50</f>
        <v>255</v>
      </c>
      <c r="T27" s="578">
        <f>T50</f>
        <v>208</v>
      </c>
      <c r="U27" s="715">
        <f>U50</f>
        <v>1</v>
      </c>
      <c r="V27" s="580">
        <f>V50</f>
        <v>46</v>
      </c>
      <c r="W27" s="579">
        <f t="shared" si="10"/>
        <v>6193</v>
      </c>
      <c r="X27" s="578">
        <f t="shared" ref="X27:AP27" si="15">X50</f>
        <v>3090</v>
      </c>
      <c r="Y27" s="577">
        <f t="shared" si="15"/>
        <v>3103</v>
      </c>
      <c r="Z27" s="579">
        <f t="shared" si="15"/>
        <v>2014</v>
      </c>
      <c r="AA27" s="715">
        <f t="shared" si="15"/>
        <v>2105</v>
      </c>
      <c r="AB27" s="577">
        <f t="shared" si="15"/>
        <v>2074</v>
      </c>
      <c r="AC27" s="2109">
        <f t="shared" si="15"/>
        <v>206</v>
      </c>
      <c r="AD27" s="2110">
        <f t="shared" si="15"/>
        <v>261</v>
      </c>
      <c r="AE27" s="580">
        <f t="shared" si="15"/>
        <v>261</v>
      </c>
      <c r="AF27" s="578">
        <f t="shared" si="15"/>
        <v>19</v>
      </c>
      <c r="AG27" s="715">
        <f t="shared" si="15"/>
        <v>0</v>
      </c>
      <c r="AH27" s="715">
        <f t="shared" si="15"/>
        <v>22</v>
      </c>
      <c r="AI27" s="715">
        <f t="shared" si="15"/>
        <v>0</v>
      </c>
      <c r="AJ27" s="715">
        <f t="shared" si="15"/>
        <v>0</v>
      </c>
      <c r="AK27" s="715">
        <f t="shared" si="15"/>
        <v>413</v>
      </c>
      <c r="AL27" s="715">
        <f t="shared" si="15"/>
        <v>0</v>
      </c>
      <c r="AM27" s="715">
        <f t="shared" si="15"/>
        <v>22</v>
      </c>
      <c r="AN27" s="715">
        <f t="shared" si="15"/>
        <v>1</v>
      </c>
      <c r="AO27" s="715">
        <f t="shared" si="15"/>
        <v>1</v>
      </c>
      <c r="AP27" s="580">
        <f t="shared" si="15"/>
        <v>44</v>
      </c>
      <c r="AQ27" s="2111"/>
      <c r="AR27" s="392"/>
    </row>
    <row r="28" spans="1:44" s="42" customFormat="1" ht="20.25" customHeight="1">
      <c r="A28" s="2179"/>
      <c r="B28" s="392"/>
      <c r="C28" s="274" t="s">
        <v>1075</v>
      </c>
      <c r="D28" s="392"/>
      <c r="E28" s="2107"/>
      <c r="F28" s="2107"/>
      <c r="G28" s="392"/>
      <c r="H28" s="392"/>
      <c r="I28" s="392"/>
      <c r="J28" s="492"/>
      <c r="K28" s="320"/>
      <c r="L28" s="493"/>
      <c r="M28" s="392"/>
      <c r="N28" s="2108"/>
      <c r="O28" s="392"/>
      <c r="P28" s="492"/>
      <c r="Q28" s="311"/>
      <c r="R28" s="493"/>
      <c r="S28" s="579">
        <f>S78</f>
        <v>157</v>
      </c>
      <c r="T28" s="578">
        <f>T78</f>
        <v>116</v>
      </c>
      <c r="U28" s="715">
        <f>U78</f>
        <v>1</v>
      </c>
      <c r="V28" s="580">
        <f>V78</f>
        <v>40</v>
      </c>
      <c r="W28" s="579">
        <f t="shared" si="10"/>
        <v>3262</v>
      </c>
      <c r="X28" s="578">
        <f t="shared" ref="X28:AP28" si="16">X78</f>
        <v>1660</v>
      </c>
      <c r="Y28" s="577">
        <f t="shared" si="16"/>
        <v>1602</v>
      </c>
      <c r="Z28" s="579">
        <f t="shared" si="16"/>
        <v>1060</v>
      </c>
      <c r="AA28" s="715">
        <f t="shared" si="16"/>
        <v>1090</v>
      </c>
      <c r="AB28" s="577">
        <f t="shared" si="16"/>
        <v>1112</v>
      </c>
      <c r="AC28" s="2109">
        <f t="shared" si="16"/>
        <v>162</v>
      </c>
      <c r="AD28" s="2110">
        <f t="shared" si="16"/>
        <v>180</v>
      </c>
      <c r="AE28" s="580">
        <f t="shared" si="16"/>
        <v>159</v>
      </c>
      <c r="AF28" s="578">
        <f t="shared" si="16"/>
        <v>15</v>
      </c>
      <c r="AG28" s="715">
        <f t="shared" si="16"/>
        <v>0</v>
      </c>
      <c r="AH28" s="715">
        <f t="shared" si="16"/>
        <v>16</v>
      </c>
      <c r="AI28" s="715">
        <f t="shared" si="16"/>
        <v>0</v>
      </c>
      <c r="AJ28" s="715">
        <f t="shared" si="16"/>
        <v>0</v>
      </c>
      <c r="AK28" s="715">
        <f t="shared" si="16"/>
        <v>261</v>
      </c>
      <c r="AL28" s="715">
        <f t="shared" si="16"/>
        <v>0</v>
      </c>
      <c r="AM28" s="715">
        <f t="shared" si="16"/>
        <v>15</v>
      </c>
      <c r="AN28" s="715">
        <f t="shared" si="16"/>
        <v>3</v>
      </c>
      <c r="AO28" s="715">
        <f t="shared" si="16"/>
        <v>1</v>
      </c>
      <c r="AP28" s="580">
        <f t="shared" si="16"/>
        <v>28</v>
      </c>
      <c r="AQ28" s="2111"/>
      <c r="AR28" s="392"/>
    </row>
    <row r="29" spans="1:44" s="42" customFormat="1" ht="20.25" customHeight="1">
      <c r="A29" s="2179"/>
      <c r="B29" s="392"/>
      <c r="C29" s="274" t="s">
        <v>3982</v>
      </c>
      <c r="D29" s="392"/>
      <c r="E29" s="2107"/>
      <c r="F29" s="2107"/>
      <c r="G29" s="392"/>
      <c r="H29" s="392"/>
      <c r="I29" s="392"/>
      <c r="J29" s="492"/>
      <c r="K29" s="320"/>
      <c r="L29" s="493"/>
      <c r="M29" s="392"/>
      <c r="N29" s="2108"/>
      <c r="O29" s="392"/>
      <c r="P29" s="492"/>
      <c r="Q29" s="311"/>
      <c r="R29" s="493"/>
      <c r="S29" s="579">
        <f>S95</f>
        <v>242</v>
      </c>
      <c r="T29" s="578">
        <f>T95</f>
        <v>192</v>
      </c>
      <c r="U29" s="715">
        <f>U95</f>
        <v>0</v>
      </c>
      <c r="V29" s="580">
        <f>V95</f>
        <v>50</v>
      </c>
      <c r="W29" s="579">
        <f t="shared" si="10"/>
        <v>5385</v>
      </c>
      <c r="X29" s="578">
        <f t="shared" ref="X29:AP29" si="17">X95</f>
        <v>2750</v>
      </c>
      <c r="Y29" s="577">
        <f t="shared" si="17"/>
        <v>2635</v>
      </c>
      <c r="Z29" s="579">
        <f t="shared" si="17"/>
        <v>1836</v>
      </c>
      <c r="AA29" s="715">
        <f t="shared" si="17"/>
        <v>1761</v>
      </c>
      <c r="AB29" s="577">
        <f t="shared" si="17"/>
        <v>1788</v>
      </c>
      <c r="AC29" s="2109">
        <f t="shared" si="17"/>
        <v>203</v>
      </c>
      <c r="AD29" s="2110">
        <f t="shared" si="17"/>
        <v>231</v>
      </c>
      <c r="AE29" s="580">
        <f t="shared" si="17"/>
        <v>254</v>
      </c>
      <c r="AF29" s="578">
        <f t="shared" si="17"/>
        <v>24</v>
      </c>
      <c r="AG29" s="715">
        <f t="shared" si="17"/>
        <v>0</v>
      </c>
      <c r="AH29" s="715">
        <f t="shared" si="17"/>
        <v>24</v>
      </c>
      <c r="AI29" s="715">
        <f t="shared" si="17"/>
        <v>0</v>
      </c>
      <c r="AJ29" s="715">
        <f t="shared" si="17"/>
        <v>0</v>
      </c>
      <c r="AK29" s="715">
        <f t="shared" si="17"/>
        <v>365</v>
      </c>
      <c r="AL29" s="715">
        <f t="shared" si="17"/>
        <v>0</v>
      </c>
      <c r="AM29" s="715">
        <f t="shared" si="17"/>
        <v>23</v>
      </c>
      <c r="AN29" s="715">
        <f t="shared" si="17"/>
        <v>4</v>
      </c>
      <c r="AO29" s="715">
        <f t="shared" si="17"/>
        <v>0</v>
      </c>
      <c r="AP29" s="580">
        <f t="shared" si="17"/>
        <v>45</v>
      </c>
      <c r="AQ29" s="2111"/>
      <c r="AR29" s="392"/>
    </row>
    <row r="30" spans="1:44" s="42" customFormat="1" ht="20.25" customHeight="1">
      <c r="A30" s="2179"/>
      <c r="B30" s="392"/>
      <c r="C30" s="274" t="s">
        <v>1771</v>
      </c>
      <c r="D30" s="392"/>
      <c r="E30" s="2107"/>
      <c r="F30" s="2107"/>
      <c r="G30" s="392"/>
      <c r="H30" s="392"/>
      <c r="I30" s="392"/>
      <c r="J30" s="492"/>
      <c r="K30" s="320"/>
      <c r="L30" s="493"/>
      <c r="M30" s="392"/>
      <c r="N30" s="2108"/>
      <c r="O30" s="392"/>
      <c r="P30" s="492"/>
      <c r="Q30" s="311"/>
      <c r="R30" s="493"/>
      <c r="S30" s="579">
        <f>S120</f>
        <v>27</v>
      </c>
      <c r="T30" s="578">
        <f>T120</f>
        <v>22</v>
      </c>
      <c r="U30" s="715">
        <f>U120</f>
        <v>0</v>
      </c>
      <c r="V30" s="580">
        <f>V120</f>
        <v>5</v>
      </c>
      <c r="W30" s="579">
        <f t="shared" si="10"/>
        <v>638</v>
      </c>
      <c r="X30" s="578">
        <f t="shared" ref="X30:AP30" si="18">X120</f>
        <v>317</v>
      </c>
      <c r="Y30" s="577">
        <f t="shared" si="18"/>
        <v>321</v>
      </c>
      <c r="Z30" s="579">
        <f t="shared" si="18"/>
        <v>212</v>
      </c>
      <c r="AA30" s="715">
        <f t="shared" si="18"/>
        <v>211</v>
      </c>
      <c r="AB30" s="577">
        <f t="shared" si="18"/>
        <v>215</v>
      </c>
      <c r="AC30" s="2109">
        <f t="shared" si="18"/>
        <v>17</v>
      </c>
      <c r="AD30" s="2110">
        <f t="shared" si="18"/>
        <v>30</v>
      </c>
      <c r="AE30" s="580">
        <f t="shared" si="18"/>
        <v>28</v>
      </c>
      <c r="AF30" s="578">
        <f t="shared" si="18"/>
        <v>2</v>
      </c>
      <c r="AG30" s="715">
        <f t="shared" si="18"/>
        <v>0</v>
      </c>
      <c r="AH30" s="715">
        <f t="shared" si="18"/>
        <v>2</v>
      </c>
      <c r="AI30" s="715">
        <f t="shared" si="18"/>
        <v>0</v>
      </c>
      <c r="AJ30" s="715">
        <f t="shared" si="18"/>
        <v>0</v>
      </c>
      <c r="AK30" s="715">
        <f t="shared" si="18"/>
        <v>43</v>
      </c>
      <c r="AL30" s="715">
        <f t="shared" si="18"/>
        <v>0</v>
      </c>
      <c r="AM30" s="715">
        <f t="shared" si="18"/>
        <v>2</v>
      </c>
      <c r="AN30" s="715">
        <f t="shared" si="18"/>
        <v>1</v>
      </c>
      <c r="AO30" s="715">
        <f t="shared" si="18"/>
        <v>0</v>
      </c>
      <c r="AP30" s="580">
        <f t="shared" si="18"/>
        <v>8</v>
      </c>
      <c r="AQ30" s="2111"/>
      <c r="AR30" s="392"/>
    </row>
    <row r="31" spans="1:44" s="42" customFormat="1" ht="20.25" customHeight="1">
      <c r="A31" s="2179"/>
      <c r="B31" s="392"/>
      <c r="C31" s="274" t="s">
        <v>2602</v>
      </c>
      <c r="D31" s="392"/>
      <c r="E31" s="2107"/>
      <c r="F31" s="2107"/>
      <c r="G31" s="392"/>
      <c r="H31" s="392"/>
      <c r="I31" s="392"/>
      <c r="J31" s="492"/>
      <c r="K31" s="320"/>
      <c r="L31" s="493"/>
      <c r="M31" s="392"/>
      <c r="N31" s="2108"/>
      <c r="O31" s="392"/>
      <c r="P31" s="492"/>
      <c r="Q31" s="311"/>
      <c r="R31" s="493"/>
      <c r="S31" s="579">
        <f>S131</f>
        <v>48</v>
      </c>
      <c r="T31" s="578">
        <f>T131</f>
        <v>38</v>
      </c>
      <c r="U31" s="715">
        <f>U131</f>
        <v>0</v>
      </c>
      <c r="V31" s="580">
        <f>V131</f>
        <v>10</v>
      </c>
      <c r="W31" s="579">
        <f t="shared" si="10"/>
        <v>1033</v>
      </c>
      <c r="X31" s="578">
        <f t="shared" ref="X31:AP31" si="19">X131</f>
        <v>500</v>
      </c>
      <c r="Y31" s="577">
        <f t="shared" si="19"/>
        <v>533</v>
      </c>
      <c r="Z31" s="579">
        <f t="shared" si="19"/>
        <v>338</v>
      </c>
      <c r="AA31" s="715">
        <f t="shared" si="19"/>
        <v>353</v>
      </c>
      <c r="AB31" s="577">
        <f t="shared" si="19"/>
        <v>342</v>
      </c>
      <c r="AC31" s="2109">
        <f t="shared" si="19"/>
        <v>29</v>
      </c>
      <c r="AD31" s="2110">
        <f t="shared" si="19"/>
        <v>63</v>
      </c>
      <c r="AE31" s="580">
        <f t="shared" si="19"/>
        <v>52</v>
      </c>
      <c r="AF31" s="578">
        <f t="shared" si="19"/>
        <v>5</v>
      </c>
      <c r="AG31" s="715">
        <f t="shared" si="19"/>
        <v>0</v>
      </c>
      <c r="AH31" s="715">
        <f t="shared" si="19"/>
        <v>6</v>
      </c>
      <c r="AI31" s="715">
        <f t="shared" si="19"/>
        <v>0</v>
      </c>
      <c r="AJ31" s="715">
        <f t="shared" si="19"/>
        <v>0</v>
      </c>
      <c r="AK31" s="715">
        <f t="shared" si="19"/>
        <v>88</v>
      </c>
      <c r="AL31" s="715">
        <f t="shared" si="19"/>
        <v>0</v>
      </c>
      <c r="AM31" s="715">
        <f t="shared" si="19"/>
        <v>6</v>
      </c>
      <c r="AN31" s="715">
        <f t="shared" si="19"/>
        <v>1</v>
      </c>
      <c r="AO31" s="715">
        <f t="shared" si="19"/>
        <v>0</v>
      </c>
      <c r="AP31" s="580">
        <f t="shared" si="19"/>
        <v>9</v>
      </c>
      <c r="AQ31" s="2111"/>
      <c r="AR31" s="392"/>
    </row>
    <row r="32" spans="1:44" s="42" customFormat="1" ht="20.25" customHeight="1">
      <c r="A32" s="2179"/>
      <c r="B32" s="392"/>
      <c r="C32" s="274" t="s">
        <v>2683</v>
      </c>
      <c r="D32" s="392"/>
      <c r="E32" s="2107"/>
      <c r="F32" s="2107"/>
      <c r="G32" s="392"/>
      <c r="H32" s="392"/>
      <c r="I32" s="392"/>
      <c r="J32" s="492"/>
      <c r="K32" s="320"/>
      <c r="L32" s="493"/>
      <c r="M32" s="392"/>
      <c r="N32" s="2108"/>
      <c r="O32" s="392"/>
      <c r="P32" s="492"/>
      <c r="Q32" s="311"/>
      <c r="R32" s="493"/>
      <c r="S32" s="579">
        <f>S138</f>
        <v>69</v>
      </c>
      <c r="T32" s="578">
        <f>T138</f>
        <v>49</v>
      </c>
      <c r="U32" s="715">
        <f>U138</f>
        <v>0</v>
      </c>
      <c r="V32" s="580">
        <f>V138</f>
        <v>20</v>
      </c>
      <c r="W32" s="579">
        <f t="shared" si="10"/>
        <v>1215</v>
      </c>
      <c r="X32" s="578">
        <f t="shared" ref="X32:AP32" si="20">X138</f>
        <v>607</v>
      </c>
      <c r="Y32" s="577">
        <f t="shared" si="20"/>
        <v>608</v>
      </c>
      <c r="Z32" s="579">
        <f t="shared" si="20"/>
        <v>406</v>
      </c>
      <c r="AA32" s="715">
        <f t="shared" si="20"/>
        <v>416</v>
      </c>
      <c r="AB32" s="577">
        <f t="shared" si="20"/>
        <v>393</v>
      </c>
      <c r="AC32" s="2109">
        <f t="shared" si="20"/>
        <v>92</v>
      </c>
      <c r="AD32" s="2110">
        <f t="shared" si="20"/>
        <v>72</v>
      </c>
      <c r="AE32" s="580">
        <f t="shared" si="20"/>
        <v>77</v>
      </c>
      <c r="AF32" s="578">
        <f t="shared" si="20"/>
        <v>6</v>
      </c>
      <c r="AG32" s="715">
        <f t="shared" si="20"/>
        <v>0</v>
      </c>
      <c r="AH32" s="715">
        <f t="shared" si="20"/>
        <v>10</v>
      </c>
      <c r="AI32" s="715">
        <f t="shared" si="20"/>
        <v>0</v>
      </c>
      <c r="AJ32" s="715">
        <f t="shared" si="20"/>
        <v>0</v>
      </c>
      <c r="AK32" s="715">
        <f t="shared" si="20"/>
        <v>119</v>
      </c>
      <c r="AL32" s="715">
        <f t="shared" si="20"/>
        <v>0</v>
      </c>
      <c r="AM32" s="715">
        <f t="shared" si="20"/>
        <v>6</v>
      </c>
      <c r="AN32" s="715">
        <f t="shared" si="20"/>
        <v>1</v>
      </c>
      <c r="AO32" s="715">
        <f t="shared" si="20"/>
        <v>1</v>
      </c>
      <c r="AP32" s="580">
        <f t="shared" si="20"/>
        <v>6</v>
      </c>
      <c r="AQ32" s="2111"/>
      <c r="AR32" s="392"/>
    </row>
    <row r="33" spans="1:44" s="42" customFormat="1" ht="20.25" customHeight="1">
      <c r="A33" s="2179"/>
      <c r="B33" s="392"/>
      <c r="C33" s="274" t="s">
        <v>378</v>
      </c>
      <c r="D33" s="392"/>
      <c r="E33" s="2107"/>
      <c r="F33" s="2107"/>
      <c r="G33" s="392"/>
      <c r="H33" s="392"/>
      <c r="I33" s="392"/>
      <c r="J33" s="492"/>
      <c r="K33" s="320"/>
      <c r="L33" s="493"/>
      <c r="M33" s="392"/>
      <c r="N33" s="2108"/>
      <c r="O33" s="392"/>
      <c r="P33" s="492"/>
      <c r="Q33" s="311"/>
      <c r="R33" s="493"/>
      <c r="S33" s="579">
        <f>S148</f>
        <v>46</v>
      </c>
      <c r="T33" s="578">
        <f>T148</f>
        <v>35</v>
      </c>
      <c r="U33" s="715">
        <f>U148</f>
        <v>0</v>
      </c>
      <c r="V33" s="580">
        <f>V148</f>
        <v>11</v>
      </c>
      <c r="W33" s="579">
        <f t="shared" si="10"/>
        <v>956</v>
      </c>
      <c r="X33" s="578">
        <f t="shared" ref="X33:AP33" si="21">X148</f>
        <v>529</v>
      </c>
      <c r="Y33" s="577">
        <f t="shared" si="21"/>
        <v>427</v>
      </c>
      <c r="Z33" s="579">
        <f t="shared" si="21"/>
        <v>299</v>
      </c>
      <c r="AA33" s="715">
        <f t="shared" si="21"/>
        <v>353</v>
      </c>
      <c r="AB33" s="577">
        <f t="shared" si="21"/>
        <v>304</v>
      </c>
      <c r="AC33" s="2109">
        <f t="shared" si="21"/>
        <v>50</v>
      </c>
      <c r="AD33" s="2110">
        <f t="shared" si="21"/>
        <v>46</v>
      </c>
      <c r="AE33" s="580">
        <f t="shared" si="21"/>
        <v>54</v>
      </c>
      <c r="AF33" s="578">
        <f t="shared" si="21"/>
        <v>5</v>
      </c>
      <c r="AG33" s="715">
        <f t="shared" si="21"/>
        <v>0</v>
      </c>
      <c r="AH33" s="715">
        <f t="shared" si="21"/>
        <v>5</v>
      </c>
      <c r="AI33" s="715">
        <f t="shared" si="21"/>
        <v>0</v>
      </c>
      <c r="AJ33" s="715">
        <f t="shared" si="21"/>
        <v>0</v>
      </c>
      <c r="AK33" s="715">
        <f t="shared" si="21"/>
        <v>77</v>
      </c>
      <c r="AL33" s="715">
        <f t="shared" si="21"/>
        <v>0</v>
      </c>
      <c r="AM33" s="715">
        <f t="shared" si="21"/>
        <v>4</v>
      </c>
      <c r="AN33" s="715">
        <f t="shared" si="21"/>
        <v>1</v>
      </c>
      <c r="AO33" s="715">
        <f t="shared" si="21"/>
        <v>2</v>
      </c>
      <c r="AP33" s="580">
        <f t="shared" si="21"/>
        <v>6</v>
      </c>
      <c r="AQ33" s="2111"/>
      <c r="AR33" s="392"/>
    </row>
    <row r="34" spans="1:44" s="42" customFormat="1" ht="20.25" customHeight="1">
      <c r="A34" s="2179"/>
      <c r="B34" s="392"/>
      <c r="C34" s="274" t="s">
        <v>3685</v>
      </c>
      <c r="D34" s="392"/>
      <c r="E34" s="2107"/>
      <c r="F34" s="2107"/>
      <c r="G34" s="392"/>
      <c r="H34" s="392"/>
      <c r="I34" s="392"/>
      <c r="J34" s="492"/>
      <c r="K34" s="320"/>
      <c r="L34" s="493"/>
      <c r="M34" s="392"/>
      <c r="N34" s="2108"/>
      <c r="O34" s="392"/>
      <c r="P34" s="492"/>
      <c r="Q34" s="311"/>
      <c r="R34" s="493"/>
      <c r="S34" s="579">
        <f>S154</f>
        <v>63</v>
      </c>
      <c r="T34" s="578">
        <f>T154</f>
        <v>45</v>
      </c>
      <c r="U34" s="715">
        <f>U154</f>
        <v>2</v>
      </c>
      <c r="V34" s="580">
        <f>V154</f>
        <v>16</v>
      </c>
      <c r="W34" s="579">
        <f t="shared" si="10"/>
        <v>1223</v>
      </c>
      <c r="X34" s="578">
        <f t="shared" ref="X34:AP34" si="22">X154</f>
        <v>642</v>
      </c>
      <c r="Y34" s="577">
        <f t="shared" si="22"/>
        <v>581</v>
      </c>
      <c r="Z34" s="579">
        <f t="shared" si="22"/>
        <v>390</v>
      </c>
      <c r="AA34" s="715">
        <f t="shared" si="22"/>
        <v>450</v>
      </c>
      <c r="AB34" s="577">
        <f t="shared" si="22"/>
        <v>383</v>
      </c>
      <c r="AC34" s="2109">
        <f t="shared" si="22"/>
        <v>59</v>
      </c>
      <c r="AD34" s="2110">
        <f t="shared" si="22"/>
        <v>77</v>
      </c>
      <c r="AE34" s="580">
        <f t="shared" si="22"/>
        <v>72</v>
      </c>
      <c r="AF34" s="578">
        <f t="shared" si="22"/>
        <v>7</v>
      </c>
      <c r="AG34" s="715">
        <f t="shared" si="22"/>
        <v>0</v>
      </c>
      <c r="AH34" s="715">
        <f t="shared" si="22"/>
        <v>9</v>
      </c>
      <c r="AI34" s="715">
        <f t="shared" si="22"/>
        <v>0</v>
      </c>
      <c r="AJ34" s="715">
        <f t="shared" si="22"/>
        <v>0</v>
      </c>
      <c r="AK34" s="715">
        <f t="shared" si="22"/>
        <v>108</v>
      </c>
      <c r="AL34" s="715">
        <f t="shared" si="22"/>
        <v>0</v>
      </c>
      <c r="AM34" s="715">
        <f t="shared" si="22"/>
        <v>6</v>
      </c>
      <c r="AN34" s="715">
        <f t="shared" si="22"/>
        <v>3</v>
      </c>
      <c r="AO34" s="715">
        <f t="shared" si="22"/>
        <v>2</v>
      </c>
      <c r="AP34" s="580">
        <f t="shared" si="22"/>
        <v>14</v>
      </c>
      <c r="AQ34" s="2111"/>
      <c r="AR34" s="392"/>
    </row>
    <row r="35" spans="1:44" s="42" customFormat="1" ht="20.25" customHeight="1">
      <c r="A35" s="2179"/>
      <c r="B35" s="392"/>
      <c r="C35" s="274" t="s">
        <v>4484</v>
      </c>
      <c r="D35" s="392"/>
      <c r="E35" s="2107"/>
      <c r="F35" s="2107"/>
      <c r="G35" s="392"/>
      <c r="H35" s="392"/>
      <c r="I35" s="392"/>
      <c r="J35" s="492"/>
      <c r="K35" s="320"/>
      <c r="L35" s="493"/>
      <c r="M35" s="392"/>
      <c r="N35" s="2108"/>
      <c r="O35" s="392"/>
      <c r="P35" s="492"/>
      <c r="Q35" s="311"/>
      <c r="R35" s="493"/>
      <c r="S35" s="579">
        <f>S164</f>
        <v>33</v>
      </c>
      <c r="T35" s="578">
        <f>T164</f>
        <v>24</v>
      </c>
      <c r="U35" s="715">
        <f>U164</f>
        <v>0</v>
      </c>
      <c r="V35" s="580">
        <f>V164</f>
        <v>9</v>
      </c>
      <c r="W35" s="579">
        <f t="shared" si="10"/>
        <v>582</v>
      </c>
      <c r="X35" s="578">
        <f t="shared" ref="X35:AP35" si="23">X164</f>
        <v>295</v>
      </c>
      <c r="Y35" s="577">
        <f t="shared" si="23"/>
        <v>287</v>
      </c>
      <c r="Z35" s="579">
        <f t="shared" si="23"/>
        <v>178</v>
      </c>
      <c r="AA35" s="715">
        <f t="shared" si="23"/>
        <v>197</v>
      </c>
      <c r="AB35" s="577">
        <f t="shared" si="23"/>
        <v>207</v>
      </c>
      <c r="AC35" s="2109">
        <f t="shared" si="23"/>
        <v>25</v>
      </c>
      <c r="AD35" s="2110">
        <f t="shared" si="23"/>
        <v>48</v>
      </c>
      <c r="AE35" s="580">
        <f t="shared" si="23"/>
        <v>43</v>
      </c>
      <c r="AF35" s="578">
        <f t="shared" si="23"/>
        <v>5</v>
      </c>
      <c r="AG35" s="715">
        <f t="shared" si="23"/>
        <v>0</v>
      </c>
      <c r="AH35" s="715">
        <f t="shared" si="23"/>
        <v>5</v>
      </c>
      <c r="AI35" s="715">
        <f t="shared" si="23"/>
        <v>0</v>
      </c>
      <c r="AJ35" s="715">
        <f t="shared" si="23"/>
        <v>0</v>
      </c>
      <c r="AK35" s="715">
        <f t="shared" si="23"/>
        <v>63</v>
      </c>
      <c r="AL35" s="715">
        <f t="shared" si="23"/>
        <v>0</v>
      </c>
      <c r="AM35" s="715">
        <f t="shared" si="23"/>
        <v>6</v>
      </c>
      <c r="AN35" s="715">
        <f t="shared" si="23"/>
        <v>2</v>
      </c>
      <c r="AO35" s="715">
        <f t="shared" si="23"/>
        <v>1</v>
      </c>
      <c r="AP35" s="580">
        <f t="shared" si="23"/>
        <v>9</v>
      </c>
      <c r="AQ35" s="2111"/>
      <c r="AR35" s="392"/>
    </row>
    <row r="36" spans="1:44" s="42" customFormat="1" ht="20.25" customHeight="1">
      <c r="A36" s="2179"/>
      <c r="B36" s="392"/>
      <c r="C36" s="274" t="s">
        <v>4397</v>
      </c>
      <c r="D36" s="392"/>
      <c r="E36" s="2107"/>
      <c r="F36" s="2107"/>
      <c r="G36" s="392"/>
      <c r="H36" s="392"/>
      <c r="I36" s="392"/>
      <c r="J36" s="492"/>
      <c r="K36" s="320"/>
      <c r="L36" s="493"/>
      <c r="M36" s="392"/>
      <c r="N36" s="2108"/>
      <c r="O36" s="392"/>
      <c r="P36" s="492"/>
      <c r="Q36" s="311"/>
      <c r="R36" s="493"/>
      <c r="S36" s="579">
        <f>S170</f>
        <v>34</v>
      </c>
      <c r="T36" s="578">
        <f>T170</f>
        <v>26</v>
      </c>
      <c r="U36" s="715">
        <f>U170</f>
        <v>0</v>
      </c>
      <c r="V36" s="580">
        <f>V170</f>
        <v>8</v>
      </c>
      <c r="W36" s="579">
        <f t="shared" si="10"/>
        <v>674</v>
      </c>
      <c r="X36" s="578">
        <f t="shared" ref="X36:AP36" si="24">X170</f>
        <v>334</v>
      </c>
      <c r="Y36" s="577">
        <f t="shared" si="24"/>
        <v>340</v>
      </c>
      <c r="Z36" s="579">
        <f t="shared" si="24"/>
        <v>239</v>
      </c>
      <c r="AA36" s="715">
        <f t="shared" si="24"/>
        <v>209</v>
      </c>
      <c r="AB36" s="577">
        <f t="shared" si="24"/>
        <v>226</v>
      </c>
      <c r="AC36" s="2109">
        <f t="shared" si="24"/>
        <v>25</v>
      </c>
      <c r="AD36" s="2110">
        <f t="shared" si="24"/>
        <v>39</v>
      </c>
      <c r="AE36" s="580">
        <f t="shared" si="24"/>
        <v>33</v>
      </c>
      <c r="AF36" s="578">
        <f t="shared" si="24"/>
        <v>3</v>
      </c>
      <c r="AG36" s="715">
        <f t="shared" si="24"/>
        <v>0</v>
      </c>
      <c r="AH36" s="715">
        <f t="shared" si="24"/>
        <v>4</v>
      </c>
      <c r="AI36" s="715">
        <f t="shared" si="24"/>
        <v>0</v>
      </c>
      <c r="AJ36" s="715">
        <f t="shared" si="24"/>
        <v>0</v>
      </c>
      <c r="AK36" s="715">
        <f t="shared" si="24"/>
        <v>55</v>
      </c>
      <c r="AL36" s="715">
        <f t="shared" si="24"/>
        <v>0</v>
      </c>
      <c r="AM36" s="715">
        <f t="shared" si="24"/>
        <v>3</v>
      </c>
      <c r="AN36" s="715">
        <f t="shared" si="24"/>
        <v>1</v>
      </c>
      <c r="AO36" s="715">
        <f t="shared" si="24"/>
        <v>0</v>
      </c>
      <c r="AP36" s="580">
        <f t="shared" si="24"/>
        <v>6</v>
      </c>
      <c r="AQ36" s="2111"/>
      <c r="AR36" s="392"/>
    </row>
    <row r="37" spans="1:44" s="42" customFormat="1" ht="20.25" customHeight="1">
      <c r="A37" s="2179"/>
      <c r="B37" s="392"/>
      <c r="C37" s="274" t="s">
        <v>5516</v>
      </c>
      <c r="D37" s="392"/>
      <c r="E37" s="2107"/>
      <c r="F37" s="2107"/>
      <c r="G37" s="392"/>
      <c r="H37" s="392"/>
      <c r="I37" s="392"/>
      <c r="J37" s="492"/>
      <c r="K37" s="320"/>
      <c r="L37" s="493"/>
      <c r="M37" s="392"/>
      <c r="N37" s="2108"/>
      <c r="O37" s="392"/>
      <c r="P37" s="492"/>
      <c r="Q37" s="311"/>
      <c r="R37" s="493"/>
      <c r="S37" s="579">
        <f>S175</f>
        <v>23</v>
      </c>
      <c r="T37" s="578">
        <f>T175</f>
        <v>14</v>
      </c>
      <c r="U37" s="715">
        <f>U175</f>
        <v>2</v>
      </c>
      <c r="V37" s="580">
        <f>V175</f>
        <v>7</v>
      </c>
      <c r="W37" s="579">
        <f t="shared" si="10"/>
        <v>343</v>
      </c>
      <c r="X37" s="578">
        <f t="shared" ref="X37:AP37" si="25">X175</f>
        <v>184</v>
      </c>
      <c r="Y37" s="577">
        <f t="shared" si="25"/>
        <v>159</v>
      </c>
      <c r="Z37" s="579">
        <f t="shared" si="25"/>
        <v>113</v>
      </c>
      <c r="AA37" s="715">
        <f t="shared" si="25"/>
        <v>115</v>
      </c>
      <c r="AB37" s="577">
        <f t="shared" si="25"/>
        <v>115</v>
      </c>
      <c r="AC37" s="2109">
        <f t="shared" si="25"/>
        <v>19</v>
      </c>
      <c r="AD37" s="2110">
        <f t="shared" si="25"/>
        <v>36</v>
      </c>
      <c r="AE37" s="580">
        <f t="shared" si="25"/>
        <v>30</v>
      </c>
      <c r="AF37" s="578">
        <f t="shared" si="25"/>
        <v>5</v>
      </c>
      <c r="AG37" s="715">
        <f t="shared" si="25"/>
        <v>0</v>
      </c>
      <c r="AH37" s="715">
        <f t="shared" si="25"/>
        <v>5</v>
      </c>
      <c r="AI37" s="715">
        <f t="shared" si="25"/>
        <v>0</v>
      </c>
      <c r="AJ37" s="715">
        <f t="shared" si="25"/>
        <v>0</v>
      </c>
      <c r="AK37" s="715">
        <f t="shared" si="25"/>
        <v>42</v>
      </c>
      <c r="AL37" s="715">
        <f t="shared" si="25"/>
        <v>0</v>
      </c>
      <c r="AM37" s="715">
        <f t="shared" si="25"/>
        <v>4</v>
      </c>
      <c r="AN37" s="715">
        <f t="shared" si="25"/>
        <v>1</v>
      </c>
      <c r="AO37" s="715">
        <f t="shared" si="25"/>
        <v>2</v>
      </c>
      <c r="AP37" s="580">
        <f t="shared" si="25"/>
        <v>7</v>
      </c>
      <c r="AQ37" s="2111"/>
      <c r="AR37" s="392"/>
    </row>
    <row r="38" spans="1:44" s="42" customFormat="1" ht="20.25" customHeight="1">
      <c r="A38" s="2179"/>
      <c r="B38" s="392"/>
      <c r="C38" s="274" t="s">
        <v>5126</v>
      </c>
      <c r="D38" s="392"/>
      <c r="E38" s="2107"/>
      <c r="F38" s="2107"/>
      <c r="G38" s="392"/>
      <c r="H38" s="392"/>
      <c r="I38" s="392"/>
      <c r="J38" s="492"/>
      <c r="K38" s="320"/>
      <c r="L38" s="493"/>
      <c r="M38" s="392"/>
      <c r="N38" s="2108"/>
      <c r="O38" s="392"/>
      <c r="P38" s="492"/>
      <c r="Q38" s="311"/>
      <c r="R38" s="493"/>
      <c r="S38" s="579">
        <f>S193</f>
        <v>17</v>
      </c>
      <c r="T38" s="578">
        <f>T193</f>
        <v>12</v>
      </c>
      <c r="U38" s="715">
        <f>U193</f>
        <v>0</v>
      </c>
      <c r="V38" s="580">
        <f>V193</f>
        <v>5</v>
      </c>
      <c r="W38" s="579">
        <f t="shared" si="10"/>
        <v>264</v>
      </c>
      <c r="X38" s="578">
        <f t="shared" ref="X38:AP38" si="26">X193</f>
        <v>128</v>
      </c>
      <c r="Y38" s="577">
        <f t="shared" si="26"/>
        <v>136</v>
      </c>
      <c r="Z38" s="579">
        <f t="shared" si="26"/>
        <v>78</v>
      </c>
      <c r="AA38" s="715">
        <f t="shared" si="26"/>
        <v>102</v>
      </c>
      <c r="AB38" s="577">
        <f t="shared" si="26"/>
        <v>84</v>
      </c>
      <c r="AC38" s="2109">
        <f t="shared" si="26"/>
        <v>12</v>
      </c>
      <c r="AD38" s="2110">
        <f t="shared" si="26"/>
        <v>30</v>
      </c>
      <c r="AE38" s="580">
        <f t="shared" si="26"/>
        <v>12</v>
      </c>
      <c r="AF38" s="578">
        <f t="shared" si="26"/>
        <v>3</v>
      </c>
      <c r="AG38" s="715">
        <f t="shared" si="26"/>
        <v>0</v>
      </c>
      <c r="AH38" s="715">
        <f t="shared" si="26"/>
        <v>3</v>
      </c>
      <c r="AI38" s="715">
        <f t="shared" si="26"/>
        <v>0</v>
      </c>
      <c r="AJ38" s="715">
        <f t="shared" si="26"/>
        <v>0</v>
      </c>
      <c r="AK38" s="715">
        <f t="shared" si="26"/>
        <v>27</v>
      </c>
      <c r="AL38" s="715">
        <f t="shared" si="26"/>
        <v>0</v>
      </c>
      <c r="AM38" s="715">
        <f t="shared" si="26"/>
        <v>3</v>
      </c>
      <c r="AN38" s="715">
        <f t="shared" si="26"/>
        <v>0</v>
      </c>
      <c r="AO38" s="715">
        <f t="shared" si="26"/>
        <v>0</v>
      </c>
      <c r="AP38" s="580">
        <f t="shared" si="26"/>
        <v>6</v>
      </c>
      <c r="AQ38" s="2111"/>
      <c r="AR38" s="392"/>
    </row>
    <row r="39" spans="1:44" s="42" customFormat="1" ht="20.25" customHeight="1">
      <c r="A39" s="2179"/>
      <c r="B39" s="392"/>
      <c r="C39" s="274" t="s">
        <v>4485</v>
      </c>
      <c r="D39" s="392"/>
      <c r="E39" s="2107"/>
      <c r="F39" s="2107"/>
      <c r="G39" s="392"/>
      <c r="H39" s="392"/>
      <c r="I39" s="392"/>
      <c r="J39" s="492"/>
      <c r="K39" s="320"/>
      <c r="L39" s="493"/>
      <c r="M39" s="392"/>
      <c r="N39" s="2108"/>
      <c r="O39" s="392"/>
      <c r="P39" s="492"/>
      <c r="Q39" s="311"/>
      <c r="R39" s="493"/>
      <c r="S39" s="579">
        <f>S199</f>
        <v>35</v>
      </c>
      <c r="T39" s="578">
        <f>T199</f>
        <v>27</v>
      </c>
      <c r="U39" s="715">
        <f>U199</f>
        <v>0</v>
      </c>
      <c r="V39" s="580">
        <f>V199</f>
        <v>8</v>
      </c>
      <c r="W39" s="579">
        <f t="shared" si="10"/>
        <v>694</v>
      </c>
      <c r="X39" s="578">
        <f t="shared" ref="X39:AP39" si="27">X199</f>
        <v>342</v>
      </c>
      <c r="Y39" s="577">
        <f t="shared" si="27"/>
        <v>352</v>
      </c>
      <c r="Z39" s="579">
        <f t="shared" si="27"/>
        <v>253</v>
      </c>
      <c r="AA39" s="715">
        <f t="shared" si="27"/>
        <v>216</v>
      </c>
      <c r="AB39" s="577">
        <f t="shared" si="27"/>
        <v>225</v>
      </c>
      <c r="AC39" s="2109">
        <f t="shared" si="27"/>
        <v>18</v>
      </c>
      <c r="AD39" s="2110">
        <f t="shared" si="27"/>
        <v>43</v>
      </c>
      <c r="AE39" s="580">
        <f t="shared" si="27"/>
        <v>30</v>
      </c>
      <c r="AF39" s="578">
        <f t="shared" si="27"/>
        <v>4</v>
      </c>
      <c r="AG39" s="715">
        <f t="shared" si="27"/>
        <v>0</v>
      </c>
      <c r="AH39" s="715">
        <f t="shared" si="27"/>
        <v>4</v>
      </c>
      <c r="AI39" s="715">
        <f t="shared" si="27"/>
        <v>0</v>
      </c>
      <c r="AJ39" s="715">
        <f t="shared" si="27"/>
        <v>0</v>
      </c>
      <c r="AK39" s="715">
        <f t="shared" si="27"/>
        <v>50</v>
      </c>
      <c r="AL39" s="715">
        <f t="shared" si="27"/>
        <v>0</v>
      </c>
      <c r="AM39" s="715">
        <f t="shared" si="27"/>
        <v>4</v>
      </c>
      <c r="AN39" s="715">
        <f t="shared" si="27"/>
        <v>0</v>
      </c>
      <c r="AO39" s="715">
        <f t="shared" si="27"/>
        <v>2</v>
      </c>
      <c r="AP39" s="580">
        <f t="shared" si="27"/>
        <v>9</v>
      </c>
      <c r="AQ39" s="2111"/>
      <c r="AR39" s="392"/>
    </row>
    <row r="40" spans="1:44" s="42" customFormat="1" ht="20.25" customHeight="1">
      <c r="A40" s="2179"/>
      <c r="B40" s="392"/>
      <c r="C40" s="274" t="s">
        <v>90</v>
      </c>
      <c r="D40" s="392"/>
      <c r="E40" s="2107"/>
      <c r="F40" s="2107"/>
      <c r="G40" s="392"/>
      <c r="H40" s="392"/>
      <c r="I40" s="392"/>
      <c r="J40" s="492"/>
      <c r="K40" s="320"/>
      <c r="L40" s="493"/>
      <c r="M40" s="392"/>
      <c r="N40" s="2108"/>
      <c r="O40" s="392"/>
      <c r="P40" s="492"/>
      <c r="Q40" s="311"/>
      <c r="R40" s="493"/>
      <c r="S40" s="579">
        <f>S207</f>
        <v>35</v>
      </c>
      <c r="T40" s="578">
        <f>T207</f>
        <v>27</v>
      </c>
      <c r="U40" s="715">
        <f>U207</f>
        <v>0</v>
      </c>
      <c r="V40" s="580">
        <f>V207</f>
        <v>8</v>
      </c>
      <c r="W40" s="579">
        <f t="shared" si="10"/>
        <v>694</v>
      </c>
      <c r="X40" s="578">
        <f t="shared" ref="X40:AP40" si="28">X207</f>
        <v>343</v>
      </c>
      <c r="Y40" s="577">
        <f t="shared" si="28"/>
        <v>351</v>
      </c>
      <c r="Z40" s="579">
        <f t="shared" si="28"/>
        <v>232</v>
      </c>
      <c r="AA40" s="715">
        <f t="shared" si="28"/>
        <v>228</v>
      </c>
      <c r="AB40" s="577">
        <f t="shared" si="28"/>
        <v>234</v>
      </c>
      <c r="AC40" s="2109">
        <f t="shared" si="28"/>
        <v>20</v>
      </c>
      <c r="AD40" s="2110">
        <f t="shared" si="28"/>
        <v>39</v>
      </c>
      <c r="AE40" s="580">
        <f t="shared" si="28"/>
        <v>34</v>
      </c>
      <c r="AF40" s="578">
        <f t="shared" si="28"/>
        <v>3</v>
      </c>
      <c r="AG40" s="715">
        <f t="shared" si="28"/>
        <v>0</v>
      </c>
      <c r="AH40" s="715">
        <f t="shared" si="28"/>
        <v>4</v>
      </c>
      <c r="AI40" s="715">
        <f t="shared" si="28"/>
        <v>0</v>
      </c>
      <c r="AJ40" s="715">
        <f t="shared" si="28"/>
        <v>0</v>
      </c>
      <c r="AK40" s="715">
        <f t="shared" si="28"/>
        <v>57</v>
      </c>
      <c r="AL40" s="715">
        <f t="shared" si="28"/>
        <v>0</v>
      </c>
      <c r="AM40" s="715">
        <f t="shared" si="28"/>
        <v>3</v>
      </c>
      <c r="AN40" s="715">
        <f t="shared" si="28"/>
        <v>1</v>
      </c>
      <c r="AO40" s="715">
        <f t="shared" si="28"/>
        <v>1</v>
      </c>
      <c r="AP40" s="580">
        <f t="shared" si="28"/>
        <v>4</v>
      </c>
      <c r="AQ40" s="2111"/>
      <c r="AR40" s="392"/>
    </row>
    <row r="41" spans="1:44" s="42" customFormat="1" ht="20.25" customHeight="1">
      <c r="A41" s="2179"/>
      <c r="B41" s="392"/>
      <c r="C41" s="274" t="s">
        <v>4838</v>
      </c>
      <c r="D41" s="392"/>
      <c r="E41" s="2107"/>
      <c r="F41" s="2107"/>
      <c r="G41" s="392"/>
      <c r="H41" s="392"/>
      <c r="I41" s="392"/>
      <c r="J41" s="492"/>
      <c r="K41" s="320"/>
      <c r="L41" s="493"/>
      <c r="M41" s="392"/>
      <c r="N41" s="2108"/>
      <c r="O41" s="392"/>
      <c r="P41" s="492"/>
      <c r="Q41" s="311"/>
      <c r="R41" s="493"/>
      <c r="S41" s="579">
        <f>S215</f>
        <v>105</v>
      </c>
      <c r="T41" s="578">
        <f>T215</f>
        <v>75</v>
      </c>
      <c r="U41" s="715">
        <f>U215</f>
        <v>0</v>
      </c>
      <c r="V41" s="580">
        <f>V215</f>
        <v>30</v>
      </c>
      <c r="W41" s="579">
        <f t="shared" si="10"/>
        <v>2102</v>
      </c>
      <c r="X41" s="578">
        <f t="shared" ref="X41:AP41" si="29">X215</f>
        <v>1057</v>
      </c>
      <c r="Y41" s="577">
        <f t="shared" si="29"/>
        <v>1045</v>
      </c>
      <c r="Z41" s="579">
        <f t="shared" si="29"/>
        <v>681</v>
      </c>
      <c r="AA41" s="715">
        <f t="shared" si="29"/>
        <v>728</v>
      </c>
      <c r="AB41" s="577">
        <f t="shared" si="29"/>
        <v>693</v>
      </c>
      <c r="AC41" s="2109">
        <f t="shared" si="29"/>
        <v>109</v>
      </c>
      <c r="AD41" s="2110">
        <f t="shared" si="29"/>
        <v>135</v>
      </c>
      <c r="AE41" s="580">
        <f t="shared" si="29"/>
        <v>111</v>
      </c>
      <c r="AF41" s="578">
        <f t="shared" si="29"/>
        <v>13</v>
      </c>
      <c r="AG41" s="715">
        <f t="shared" si="29"/>
        <v>0</v>
      </c>
      <c r="AH41" s="715">
        <f t="shared" si="29"/>
        <v>14</v>
      </c>
      <c r="AI41" s="715">
        <f t="shared" si="29"/>
        <v>0</v>
      </c>
      <c r="AJ41" s="715">
        <f t="shared" si="29"/>
        <v>0</v>
      </c>
      <c r="AK41" s="715">
        <f t="shared" si="29"/>
        <v>185</v>
      </c>
      <c r="AL41" s="715">
        <f t="shared" si="29"/>
        <v>0</v>
      </c>
      <c r="AM41" s="715">
        <f t="shared" si="29"/>
        <v>13</v>
      </c>
      <c r="AN41" s="715">
        <f t="shared" si="29"/>
        <v>2</v>
      </c>
      <c r="AO41" s="715">
        <f t="shared" si="29"/>
        <v>4</v>
      </c>
      <c r="AP41" s="580">
        <f t="shared" si="29"/>
        <v>15</v>
      </c>
      <c r="AQ41" s="2111"/>
      <c r="AR41" s="392"/>
    </row>
    <row r="42" spans="1:44" s="42" customFormat="1" ht="20.25" customHeight="1">
      <c r="A42" s="2179"/>
      <c r="B42" s="392"/>
      <c r="C42" s="274" t="s">
        <v>5520</v>
      </c>
      <c r="D42" s="392"/>
      <c r="E42" s="2107"/>
      <c r="F42" s="2107"/>
      <c r="G42" s="392"/>
      <c r="H42" s="392"/>
      <c r="I42" s="392"/>
      <c r="J42" s="492"/>
      <c r="K42" s="320"/>
      <c r="L42" s="493"/>
      <c r="M42" s="392"/>
      <c r="N42" s="2108"/>
      <c r="O42" s="392"/>
      <c r="P42" s="492"/>
      <c r="Q42" s="311"/>
      <c r="R42" s="493"/>
      <c r="S42" s="579">
        <f>S237</f>
        <v>22</v>
      </c>
      <c r="T42" s="578">
        <f>T237</f>
        <v>16</v>
      </c>
      <c r="U42" s="715">
        <f>U237</f>
        <v>0</v>
      </c>
      <c r="V42" s="580">
        <f>V237</f>
        <v>6</v>
      </c>
      <c r="W42" s="579">
        <f t="shared" si="10"/>
        <v>296</v>
      </c>
      <c r="X42" s="578">
        <f t="shared" ref="X42:AP42" si="30">X237</f>
        <v>150</v>
      </c>
      <c r="Y42" s="577">
        <f t="shared" si="30"/>
        <v>146</v>
      </c>
      <c r="Z42" s="579">
        <f t="shared" si="30"/>
        <v>95</v>
      </c>
      <c r="AA42" s="715">
        <f t="shared" si="30"/>
        <v>102</v>
      </c>
      <c r="AB42" s="577">
        <f t="shared" si="30"/>
        <v>99</v>
      </c>
      <c r="AC42" s="2109">
        <f t="shared" si="30"/>
        <v>12</v>
      </c>
      <c r="AD42" s="2110">
        <f t="shared" si="30"/>
        <v>36</v>
      </c>
      <c r="AE42" s="580">
        <f t="shared" si="30"/>
        <v>24</v>
      </c>
      <c r="AF42" s="578">
        <f t="shared" si="30"/>
        <v>4</v>
      </c>
      <c r="AG42" s="715">
        <f t="shared" si="30"/>
        <v>0</v>
      </c>
      <c r="AH42" s="715">
        <f t="shared" si="30"/>
        <v>4</v>
      </c>
      <c r="AI42" s="715">
        <f t="shared" si="30"/>
        <v>0</v>
      </c>
      <c r="AJ42" s="715">
        <f t="shared" si="30"/>
        <v>0</v>
      </c>
      <c r="AK42" s="715">
        <f t="shared" si="30"/>
        <v>41</v>
      </c>
      <c r="AL42" s="715">
        <f t="shared" si="30"/>
        <v>0</v>
      </c>
      <c r="AM42" s="715">
        <f t="shared" si="30"/>
        <v>4</v>
      </c>
      <c r="AN42" s="715">
        <f t="shared" si="30"/>
        <v>0</v>
      </c>
      <c r="AO42" s="715">
        <f t="shared" si="30"/>
        <v>0</v>
      </c>
      <c r="AP42" s="580">
        <f t="shared" si="30"/>
        <v>7</v>
      </c>
      <c r="AQ42" s="2111"/>
      <c r="AR42" s="392"/>
    </row>
    <row r="43" spans="1:44" s="42" customFormat="1" ht="20.25" customHeight="1">
      <c r="A43" s="2179"/>
      <c r="B43" s="392"/>
      <c r="C43" s="274" t="s">
        <v>5517</v>
      </c>
      <c r="D43" s="392"/>
      <c r="E43" s="2107"/>
      <c r="F43" s="2107"/>
      <c r="G43" s="392"/>
      <c r="H43" s="392"/>
      <c r="I43" s="392"/>
      <c r="J43" s="492"/>
      <c r="K43" s="320"/>
      <c r="L43" s="493"/>
      <c r="M43" s="392"/>
      <c r="N43" s="2108"/>
      <c r="O43" s="392"/>
      <c r="P43" s="492"/>
      <c r="Q43" s="311"/>
      <c r="R43" s="493"/>
      <c r="S43" s="579">
        <f>S255</f>
        <v>69</v>
      </c>
      <c r="T43" s="578">
        <f>T255</f>
        <v>46</v>
      </c>
      <c r="U43" s="715">
        <f>U255</f>
        <v>0</v>
      </c>
      <c r="V43" s="580">
        <f>V255</f>
        <v>23</v>
      </c>
      <c r="W43" s="579">
        <f t="shared" si="10"/>
        <v>1175</v>
      </c>
      <c r="X43" s="578">
        <f t="shared" ref="X43:AP43" si="31">X255</f>
        <v>574</v>
      </c>
      <c r="Y43" s="577">
        <f t="shared" si="31"/>
        <v>601</v>
      </c>
      <c r="Z43" s="579">
        <f t="shared" si="31"/>
        <v>381</v>
      </c>
      <c r="AA43" s="715">
        <f t="shared" si="31"/>
        <v>399</v>
      </c>
      <c r="AB43" s="577">
        <f t="shared" si="31"/>
        <v>395</v>
      </c>
      <c r="AC43" s="2109">
        <f t="shared" si="31"/>
        <v>74</v>
      </c>
      <c r="AD43" s="2110">
        <f t="shared" si="31"/>
        <v>97</v>
      </c>
      <c r="AE43" s="580">
        <f t="shared" si="31"/>
        <v>71</v>
      </c>
      <c r="AF43" s="578">
        <f t="shared" si="31"/>
        <v>10</v>
      </c>
      <c r="AG43" s="715">
        <f t="shared" si="31"/>
        <v>0</v>
      </c>
      <c r="AH43" s="715">
        <f t="shared" si="31"/>
        <v>11</v>
      </c>
      <c r="AI43" s="715">
        <f t="shared" si="31"/>
        <v>0</v>
      </c>
      <c r="AJ43" s="715">
        <f t="shared" si="31"/>
        <v>0</v>
      </c>
      <c r="AK43" s="715">
        <f t="shared" si="31"/>
        <v>121</v>
      </c>
      <c r="AL43" s="715">
        <f t="shared" si="31"/>
        <v>0</v>
      </c>
      <c r="AM43" s="715">
        <f t="shared" si="31"/>
        <v>10</v>
      </c>
      <c r="AN43" s="715">
        <f t="shared" si="31"/>
        <v>1</v>
      </c>
      <c r="AO43" s="715">
        <f t="shared" si="31"/>
        <v>0</v>
      </c>
      <c r="AP43" s="580">
        <f t="shared" si="31"/>
        <v>15</v>
      </c>
      <c r="AQ43" s="2111"/>
      <c r="AR43" s="392"/>
    </row>
    <row r="44" spans="1:44" s="42" customFormat="1" ht="20.25" customHeight="1">
      <c r="A44" s="2179"/>
      <c r="B44" s="392"/>
      <c r="C44" s="274" t="s">
        <v>5519</v>
      </c>
      <c r="D44" s="392"/>
      <c r="E44" s="2107"/>
      <c r="F44" s="2107"/>
      <c r="G44" s="392"/>
      <c r="H44" s="392"/>
      <c r="I44" s="392"/>
      <c r="J44" s="492"/>
      <c r="K44" s="320"/>
      <c r="L44" s="493"/>
      <c r="M44" s="392"/>
      <c r="N44" s="2108"/>
      <c r="O44" s="392"/>
      <c r="P44" s="492"/>
      <c r="Q44" s="311"/>
      <c r="R44" s="493"/>
      <c r="S44" s="579">
        <f>S50+S175</f>
        <v>278</v>
      </c>
      <c r="T44" s="578">
        <f>T50+T175</f>
        <v>222</v>
      </c>
      <c r="U44" s="715">
        <f>U50+U175</f>
        <v>3</v>
      </c>
      <c r="V44" s="580">
        <f>V50+V175</f>
        <v>53</v>
      </c>
      <c r="W44" s="579">
        <f t="shared" si="10"/>
        <v>6536</v>
      </c>
      <c r="X44" s="578">
        <f t="shared" ref="X44:AP44" si="32">X50+X175</f>
        <v>3274</v>
      </c>
      <c r="Y44" s="577">
        <f t="shared" si="32"/>
        <v>3262</v>
      </c>
      <c r="Z44" s="579">
        <f t="shared" si="32"/>
        <v>2127</v>
      </c>
      <c r="AA44" s="715">
        <f t="shared" si="32"/>
        <v>2220</v>
      </c>
      <c r="AB44" s="577">
        <f t="shared" si="32"/>
        <v>2189</v>
      </c>
      <c r="AC44" s="2109">
        <f t="shared" si="32"/>
        <v>225</v>
      </c>
      <c r="AD44" s="2110">
        <f t="shared" si="32"/>
        <v>297</v>
      </c>
      <c r="AE44" s="580">
        <f t="shared" si="32"/>
        <v>291</v>
      </c>
      <c r="AF44" s="578">
        <f t="shared" si="32"/>
        <v>24</v>
      </c>
      <c r="AG44" s="715">
        <f t="shared" si="32"/>
        <v>0</v>
      </c>
      <c r="AH44" s="715">
        <f t="shared" si="32"/>
        <v>27</v>
      </c>
      <c r="AI44" s="715">
        <f t="shared" si="32"/>
        <v>0</v>
      </c>
      <c r="AJ44" s="715">
        <f t="shared" si="32"/>
        <v>0</v>
      </c>
      <c r="AK44" s="715">
        <f t="shared" si="32"/>
        <v>455</v>
      </c>
      <c r="AL44" s="715">
        <f t="shared" si="32"/>
        <v>0</v>
      </c>
      <c r="AM44" s="715">
        <f t="shared" si="32"/>
        <v>26</v>
      </c>
      <c r="AN44" s="715">
        <f t="shared" si="32"/>
        <v>2</v>
      </c>
      <c r="AO44" s="715">
        <f t="shared" si="32"/>
        <v>3</v>
      </c>
      <c r="AP44" s="580">
        <f t="shared" si="32"/>
        <v>51</v>
      </c>
      <c r="AQ44" s="2111"/>
      <c r="AR44" s="392"/>
    </row>
    <row r="45" spans="1:44" s="42" customFormat="1" ht="20.25" customHeight="1">
      <c r="A45" s="2179"/>
      <c r="B45" s="392"/>
      <c r="C45" s="274" t="s">
        <v>5127</v>
      </c>
      <c r="D45" s="392"/>
      <c r="E45" s="2107"/>
      <c r="F45" s="2107"/>
      <c r="G45" s="392"/>
      <c r="H45" s="392"/>
      <c r="I45" s="392"/>
      <c r="J45" s="492"/>
      <c r="K45" s="320"/>
      <c r="L45" s="493"/>
      <c r="M45" s="392"/>
      <c r="N45" s="2108"/>
      <c r="O45" s="392"/>
      <c r="P45" s="492"/>
      <c r="Q45" s="311"/>
      <c r="R45" s="493"/>
      <c r="S45" s="579">
        <f>S131+S164+S193+S207</f>
        <v>133</v>
      </c>
      <c r="T45" s="578">
        <f>T131+T164+T193+T207</f>
        <v>101</v>
      </c>
      <c r="U45" s="715">
        <f>U131+U164+U193+U207</f>
        <v>0</v>
      </c>
      <c r="V45" s="580">
        <f>V131+V164+V193+V207</f>
        <v>32</v>
      </c>
      <c r="W45" s="579">
        <f t="shared" si="10"/>
        <v>2573</v>
      </c>
      <c r="X45" s="578">
        <f t="shared" ref="X45:AP45" si="33">X131+X164+X193+X207</f>
        <v>1266</v>
      </c>
      <c r="Y45" s="577">
        <f t="shared" si="33"/>
        <v>1307</v>
      </c>
      <c r="Z45" s="579">
        <f t="shared" si="33"/>
        <v>826</v>
      </c>
      <c r="AA45" s="715">
        <f t="shared" si="33"/>
        <v>880</v>
      </c>
      <c r="AB45" s="577">
        <f t="shared" si="33"/>
        <v>867</v>
      </c>
      <c r="AC45" s="2109">
        <f t="shared" si="33"/>
        <v>86</v>
      </c>
      <c r="AD45" s="2110">
        <f t="shared" si="33"/>
        <v>180</v>
      </c>
      <c r="AE45" s="580">
        <f t="shared" si="33"/>
        <v>141</v>
      </c>
      <c r="AF45" s="578">
        <f t="shared" si="33"/>
        <v>16</v>
      </c>
      <c r="AG45" s="715">
        <f t="shared" si="33"/>
        <v>0</v>
      </c>
      <c r="AH45" s="715">
        <f t="shared" si="33"/>
        <v>18</v>
      </c>
      <c r="AI45" s="715">
        <f t="shared" si="33"/>
        <v>0</v>
      </c>
      <c r="AJ45" s="715">
        <f t="shared" si="33"/>
        <v>0</v>
      </c>
      <c r="AK45" s="715">
        <f t="shared" si="33"/>
        <v>235</v>
      </c>
      <c r="AL45" s="715">
        <f t="shared" si="33"/>
        <v>0</v>
      </c>
      <c r="AM45" s="715">
        <f t="shared" si="33"/>
        <v>18</v>
      </c>
      <c r="AN45" s="715">
        <f t="shared" si="33"/>
        <v>4</v>
      </c>
      <c r="AO45" s="715">
        <f t="shared" si="33"/>
        <v>2</v>
      </c>
      <c r="AP45" s="580">
        <f t="shared" si="33"/>
        <v>28</v>
      </c>
      <c r="AQ45" s="2111"/>
      <c r="AR45" s="392"/>
    </row>
    <row r="46" spans="1:44" s="42" customFormat="1" ht="20.25" customHeight="1">
      <c r="A46" s="2179"/>
      <c r="B46" s="392"/>
      <c r="C46" s="274" t="s">
        <v>1777</v>
      </c>
      <c r="D46" s="392"/>
      <c r="E46" s="2107"/>
      <c r="F46" s="2107"/>
      <c r="G46" s="392"/>
      <c r="H46" s="392"/>
      <c r="I46" s="392"/>
      <c r="J46" s="492"/>
      <c r="K46" s="320"/>
      <c r="L46" s="493"/>
      <c r="M46" s="392"/>
      <c r="N46" s="2108"/>
      <c r="O46" s="392"/>
      <c r="P46" s="492"/>
      <c r="Q46" s="311"/>
      <c r="R46" s="493"/>
      <c r="S46" s="579">
        <f>S78+S120+S170+S199</f>
        <v>253</v>
      </c>
      <c r="T46" s="578">
        <f>T78+T120+T170+T199</f>
        <v>191</v>
      </c>
      <c r="U46" s="715">
        <f>U78+U120+U170+U199</f>
        <v>1</v>
      </c>
      <c r="V46" s="580">
        <f>V78+V120+V170+V199</f>
        <v>61</v>
      </c>
      <c r="W46" s="579">
        <f t="shared" si="10"/>
        <v>5268</v>
      </c>
      <c r="X46" s="578">
        <f t="shared" ref="X46:AP46" si="34">X78+X120+X170+X199</f>
        <v>2653</v>
      </c>
      <c r="Y46" s="577">
        <f t="shared" si="34"/>
        <v>2615</v>
      </c>
      <c r="Z46" s="579">
        <f t="shared" si="34"/>
        <v>1764</v>
      </c>
      <c r="AA46" s="715">
        <f t="shared" si="34"/>
        <v>1726</v>
      </c>
      <c r="AB46" s="577">
        <f t="shared" si="34"/>
        <v>1778</v>
      </c>
      <c r="AC46" s="2109">
        <f t="shared" si="34"/>
        <v>222</v>
      </c>
      <c r="AD46" s="2110">
        <f t="shared" si="34"/>
        <v>292</v>
      </c>
      <c r="AE46" s="580">
        <f t="shared" si="34"/>
        <v>250</v>
      </c>
      <c r="AF46" s="578">
        <f t="shared" si="34"/>
        <v>24</v>
      </c>
      <c r="AG46" s="715">
        <f t="shared" si="34"/>
        <v>0</v>
      </c>
      <c r="AH46" s="715">
        <f t="shared" si="34"/>
        <v>26</v>
      </c>
      <c r="AI46" s="715">
        <f t="shared" si="34"/>
        <v>0</v>
      </c>
      <c r="AJ46" s="715">
        <f t="shared" si="34"/>
        <v>0</v>
      </c>
      <c r="AK46" s="715">
        <f t="shared" si="34"/>
        <v>409</v>
      </c>
      <c r="AL46" s="715">
        <f t="shared" si="34"/>
        <v>0</v>
      </c>
      <c r="AM46" s="715">
        <f t="shared" si="34"/>
        <v>24</v>
      </c>
      <c r="AN46" s="715">
        <f t="shared" si="34"/>
        <v>5</v>
      </c>
      <c r="AO46" s="715">
        <f t="shared" si="34"/>
        <v>3</v>
      </c>
      <c r="AP46" s="580">
        <f t="shared" si="34"/>
        <v>51</v>
      </c>
      <c r="AQ46" s="2111"/>
      <c r="AR46" s="392"/>
    </row>
    <row r="47" spans="1:44" s="42" customFormat="1" ht="20.25" customHeight="1">
      <c r="A47" s="2179"/>
      <c r="B47" s="392"/>
      <c r="C47" s="274" t="s">
        <v>4839</v>
      </c>
      <c r="D47" s="392"/>
      <c r="E47" s="2107"/>
      <c r="F47" s="2107"/>
      <c r="G47" s="392"/>
      <c r="H47" s="392"/>
      <c r="I47" s="392"/>
      <c r="J47" s="492"/>
      <c r="K47" s="320"/>
      <c r="L47" s="493"/>
      <c r="M47" s="392"/>
      <c r="N47" s="2108"/>
      <c r="O47" s="392"/>
      <c r="P47" s="492"/>
      <c r="Q47" s="311"/>
      <c r="R47" s="493"/>
      <c r="S47" s="579">
        <f>S138+S148+S215</f>
        <v>220</v>
      </c>
      <c r="T47" s="578">
        <f>T138+T148+T215</f>
        <v>159</v>
      </c>
      <c r="U47" s="715">
        <f>U138+U148+U215</f>
        <v>0</v>
      </c>
      <c r="V47" s="580">
        <f>V138+V148+V215</f>
        <v>61</v>
      </c>
      <c r="W47" s="579">
        <f t="shared" si="10"/>
        <v>4273</v>
      </c>
      <c r="X47" s="578">
        <f t="shared" ref="X47:AP47" si="35">X138+X148+X215</f>
        <v>2193</v>
      </c>
      <c r="Y47" s="577">
        <f t="shared" si="35"/>
        <v>2080</v>
      </c>
      <c r="Z47" s="579">
        <f t="shared" si="35"/>
        <v>1386</v>
      </c>
      <c r="AA47" s="715">
        <f t="shared" si="35"/>
        <v>1497</v>
      </c>
      <c r="AB47" s="577">
        <f t="shared" si="35"/>
        <v>1390</v>
      </c>
      <c r="AC47" s="2109">
        <f t="shared" si="35"/>
        <v>251</v>
      </c>
      <c r="AD47" s="2110">
        <f t="shared" si="35"/>
        <v>253</v>
      </c>
      <c r="AE47" s="580">
        <f t="shared" si="35"/>
        <v>242</v>
      </c>
      <c r="AF47" s="578">
        <f t="shared" si="35"/>
        <v>24</v>
      </c>
      <c r="AG47" s="715">
        <f t="shared" si="35"/>
        <v>0</v>
      </c>
      <c r="AH47" s="715">
        <f t="shared" si="35"/>
        <v>29</v>
      </c>
      <c r="AI47" s="715">
        <f t="shared" si="35"/>
        <v>0</v>
      </c>
      <c r="AJ47" s="715">
        <f t="shared" si="35"/>
        <v>0</v>
      </c>
      <c r="AK47" s="715">
        <f t="shared" si="35"/>
        <v>381</v>
      </c>
      <c r="AL47" s="715">
        <f t="shared" si="35"/>
        <v>0</v>
      </c>
      <c r="AM47" s="715">
        <f t="shared" si="35"/>
        <v>23</v>
      </c>
      <c r="AN47" s="715">
        <f t="shared" si="35"/>
        <v>4</v>
      </c>
      <c r="AO47" s="715">
        <f t="shared" si="35"/>
        <v>7</v>
      </c>
      <c r="AP47" s="580">
        <f t="shared" si="35"/>
        <v>27</v>
      </c>
      <c r="AQ47" s="2111"/>
      <c r="AR47" s="392"/>
    </row>
    <row r="48" spans="1:44" s="42" customFormat="1" ht="20.25" customHeight="1">
      <c r="A48" s="2179"/>
      <c r="B48" s="392"/>
      <c r="C48" s="274" t="s">
        <v>4840</v>
      </c>
      <c r="D48" s="392"/>
      <c r="E48" s="2107"/>
      <c r="F48" s="2107"/>
      <c r="G48" s="392"/>
      <c r="H48" s="392"/>
      <c r="I48" s="392"/>
      <c r="J48" s="492"/>
      <c r="K48" s="320"/>
      <c r="L48" s="493"/>
      <c r="M48" s="392"/>
      <c r="N48" s="2108"/>
      <c r="O48" s="392"/>
      <c r="P48" s="492"/>
      <c r="Q48" s="311"/>
      <c r="R48" s="493"/>
      <c r="S48" s="579">
        <f>S154+S237</f>
        <v>85</v>
      </c>
      <c r="T48" s="578">
        <f>T154+T237</f>
        <v>61</v>
      </c>
      <c r="U48" s="715">
        <f>U154+U237</f>
        <v>2</v>
      </c>
      <c r="V48" s="580">
        <f>V154+V237</f>
        <v>22</v>
      </c>
      <c r="W48" s="579">
        <f t="shared" si="10"/>
        <v>1519</v>
      </c>
      <c r="X48" s="578">
        <f t="shared" ref="X48:AP48" si="36">X154+X237</f>
        <v>792</v>
      </c>
      <c r="Y48" s="577">
        <f t="shared" si="36"/>
        <v>727</v>
      </c>
      <c r="Z48" s="579">
        <f t="shared" si="36"/>
        <v>485</v>
      </c>
      <c r="AA48" s="715">
        <f t="shared" si="36"/>
        <v>552</v>
      </c>
      <c r="AB48" s="577">
        <f t="shared" si="36"/>
        <v>482</v>
      </c>
      <c r="AC48" s="2109">
        <f t="shared" si="36"/>
        <v>71</v>
      </c>
      <c r="AD48" s="2110">
        <f t="shared" si="36"/>
        <v>113</v>
      </c>
      <c r="AE48" s="580">
        <f t="shared" si="36"/>
        <v>96</v>
      </c>
      <c r="AF48" s="578">
        <f t="shared" si="36"/>
        <v>11</v>
      </c>
      <c r="AG48" s="715">
        <f t="shared" si="36"/>
        <v>0</v>
      </c>
      <c r="AH48" s="715">
        <f t="shared" si="36"/>
        <v>13</v>
      </c>
      <c r="AI48" s="715">
        <f t="shared" si="36"/>
        <v>0</v>
      </c>
      <c r="AJ48" s="715">
        <f t="shared" si="36"/>
        <v>0</v>
      </c>
      <c r="AK48" s="715">
        <f t="shared" si="36"/>
        <v>149</v>
      </c>
      <c r="AL48" s="715">
        <f t="shared" si="36"/>
        <v>0</v>
      </c>
      <c r="AM48" s="715">
        <f t="shared" si="36"/>
        <v>10</v>
      </c>
      <c r="AN48" s="715">
        <f t="shared" si="36"/>
        <v>3</v>
      </c>
      <c r="AO48" s="715">
        <f t="shared" si="36"/>
        <v>2</v>
      </c>
      <c r="AP48" s="580">
        <f t="shared" si="36"/>
        <v>21</v>
      </c>
      <c r="AQ48" s="2111"/>
      <c r="AR48" s="392"/>
    </row>
    <row r="49" spans="1:44" s="42" customFormat="1" ht="20.25" customHeight="1">
      <c r="A49" s="2175"/>
      <c r="B49" s="2059"/>
      <c r="C49" s="2114" t="s">
        <v>5521</v>
      </c>
      <c r="D49" s="2059"/>
      <c r="E49" s="2060"/>
      <c r="F49" s="2060"/>
      <c r="G49" s="2059"/>
      <c r="H49" s="2059"/>
      <c r="I49" s="2059"/>
      <c r="J49" s="494"/>
      <c r="K49" s="322"/>
      <c r="L49" s="495"/>
      <c r="M49" s="2059"/>
      <c r="N49" s="2061"/>
      <c r="O49" s="2059"/>
      <c r="P49" s="494"/>
      <c r="Q49" s="2062"/>
      <c r="R49" s="495"/>
      <c r="S49" s="1045">
        <f>S95+S255</f>
        <v>311</v>
      </c>
      <c r="T49" s="595">
        <f>T95+T255</f>
        <v>238</v>
      </c>
      <c r="U49" s="711">
        <f>U95+U255</f>
        <v>0</v>
      </c>
      <c r="V49" s="1048">
        <f>V95+V255</f>
        <v>73</v>
      </c>
      <c r="W49" s="579">
        <f t="shared" si="10"/>
        <v>6560</v>
      </c>
      <c r="X49" s="578">
        <f t="shared" ref="X49:AP49" si="37">X95+X255</f>
        <v>3324</v>
      </c>
      <c r="Y49" s="577">
        <f t="shared" si="37"/>
        <v>3236</v>
      </c>
      <c r="Z49" s="579">
        <f t="shared" si="37"/>
        <v>2217</v>
      </c>
      <c r="AA49" s="715">
        <f t="shared" si="37"/>
        <v>2160</v>
      </c>
      <c r="AB49" s="577">
        <f t="shared" si="37"/>
        <v>2183</v>
      </c>
      <c r="AC49" s="2109">
        <f t="shared" si="37"/>
        <v>277</v>
      </c>
      <c r="AD49" s="2110">
        <f t="shared" si="37"/>
        <v>328</v>
      </c>
      <c r="AE49" s="580">
        <f t="shared" si="37"/>
        <v>325</v>
      </c>
      <c r="AF49" s="578">
        <f t="shared" si="37"/>
        <v>34</v>
      </c>
      <c r="AG49" s="715">
        <f t="shared" si="37"/>
        <v>0</v>
      </c>
      <c r="AH49" s="715">
        <f t="shared" si="37"/>
        <v>35</v>
      </c>
      <c r="AI49" s="715">
        <f t="shared" si="37"/>
        <v>0</v>
      </c>
      <c r="AJ49" s="715">
        <f t="shared" si="37"/>
        <v>0</v>
      </c>
      <c r="AK49" s="715">
        <f t="shared" si="37"/>
        <v>486</v>
      </c>
      <c r="AL49" s="715">
        <f t="shared" si="37"/>
        <v>0</v>
      </c>
      <c r="AM49" s="715">
        <f t="shared" si="37"/>
        <v>33</v>
      </c>
      <c r="AN49" s="715">
        <f t="shared" si="37"/>
        <v>5</v>
      </c>
      <c r="AO49" s="715">
        <f t="shared" si="37"/>
        <v>0</v>
      </c>
      <c r="AP49" s="580">
        <f t="shared" si="37"/>
        <v>60</v>
      </c>
      <c r="AQ49" s="2106"/>
      <c r="AR49" s="392"/>
    </row>
    <row r="50" spans="1:44" s="129" customFormat="1" ht="20.25" customHeight="1">
      <c r="A50" s="2178">
        <v>201</v>
      </c>
      <c r="B50" s="2080"/>
      <c r="C50" s="264" t="s">
        <v>4070</v>
      </c>
      <c r="D50" s="2080"/>
      <c r="E50" s="2092"/>
      <c r="F50" s="2092"/>
      <c r="G50" s="2080"/>
      <c r="H50" s="2080"/>
      <c r="I50" s="2080"/>
      <c r="J50" s="2093"/>
      <c r="K50" s="1299"/>
      <c r="L50" s="2094"/>
      <c r="M50" s="2080"/>
      <c r="N50" s="2095"/>
      <c r="O50" s="2080"/>
      <c r="P50" s="2093"/>
      <c r="Q50" s="2096"/>
      <c r="R50" s="2094"/>
      <c r="S50" s="575">
        <f>SUM(S51:S77)</f>
        <v>255</v>
      </c>
      <c r="T50" s="2097">
        <f>SUM(T51:T77)</f>
        <v>208</v>
      </c>
      <c r="U50" s="2098">
        <f>SUM(U51:U77)</f>
        <v>1</v>
      </c>
      <c r="V50" s="2099">
        <f>SUM(V51:V77)</f>
        <v>46</v>
      </c>
      <c r="W50" s="561">
        <f t="shared" si="10"/>
        <v>6193</v>
      </c>
      <c r="X50" s="2078">
        <f t="shared" ref="X50:AP50" si="38">SUM(X51:X77)</f>
        <v>3090</v>
      </c>
      <c r="Y50" s="728">
        <f t="shared" si="38"/>
        <v>3103</v>
      </c>
      <c r="Z50" s="342">
        <f t="shared" si="38"/>
        <v>2014</v>
      </c>
      <c r="AA50" s="2115">
        <f t="shared" si="38"/>
        <v>2105</v>
      </c>
      <c r="AB50" s="728">
        <f t="shared" si="38"/>
        <v>2074</v>
      </c>
      <c r="AC50" s="2116">
        <f>SUM(AC51:AC77)</f>
        <v>206</v>
      </c>
      <c r="AD50" s="2117">
        <f t="shared" si="38"/>
        <v>261</v>
      </c>
      <c r="AE50" s="2118">
        <f t="shared" si="38"/>
        <v>261</v>
      </c>
      <c r="AF50" s="2078">
        <f t="shared" si="38"/>
        <v>19</v>
      </c>
      <c r="AG50" s="2115">
        <f t="shared" si="38"/>
        <v>0</v>
      </c>
      <c r="AH50" s="2115">
        <f t="shared" si="38"/>
        <v>22</v>
      </c>
      <c r="AI50" s="2115">
        <f t="shared" si="38"/>
        <v>0</v>
      </c>
      <c r="AJ50" s="2115">
        <f t="shared" si="38"/>
        <v>0</v>
      </c>
      <c r="AK50" s="2115">
        <f t="shared" si="38"/>
        <v>413</v>
      </c>
      <c r="AL50" s="2115">
        <f t="shared" si="38"/>
        <v>0</v>
      </c>
      <c r="AM50" s="2115">
        <f t="shared" si="38"/>
        <v>22</v>
      </c>
      <c r="AN50" s="2115">
        <f t="shared" si="38"/>
        <v>1</v>
      </c>
      <c r="AO50" s="2115">
        <f t="shared" si="38"/>
        <v>1</v>
      </c>
      <c r="AP50" s="2118">
        <f t="shared" si="38"/>
        <v>44</v>
      </c>
      <c r="AQ50" s="2102">
        <v>201</v>
      </c>
      <c r="AR50" s="2080"/>
    </row>
    <row r="51" spans="1:44" s="42" customFormat="1" ht="20.25" customHeight="1">
      <c r="A51" s="2179">
        <v>3511</v>
      </c>
      <c r="B51" s="392"/>
      <c r="C51" s="274" t="s">
        <v>2885</v>
      </c>
      <c r="D51" s="392"/>
      <c r="E51" s="2107"/>
      <c r="F51" s="2107"/>
      <c r="G51" s="392"/>
      <c r="H51" s="392" t="s">
        <v>69</v>
      </c>
      <c r="I51" s="392"/>
      <c r="J51" s="492"/>
      <c r="K51" s="320" t="s">
        <v>3319</v>
      </c>
      <c r="L51" s="493"/>
      <c r="M51" s="392"/>
      <c r="N51" s="2108" t="s">
        <v>3321</v>
      </c>
      <c r="O51" s="392"/>
      <c r="P51" s="492"/>
      <c r="Q51" s="311" t="s">
        <v>5375</v>
      </c>
      <c r="R51" s="493"/>
      <c r="S51" s="579">
        <f t="shared" ref="S51:S60" si="39">SUM(T51:V51)</f>
        <v>18</v>
      </c>
      <c r="T51" s="578">
        <v>16</v>
      </c>
      <c r="U51" s="715">
        <v>0</v>
      </c>
      <c r="V51" s="580">
        <v>2</v>
      </c>
      <c r="W51" s="579">
        <f t="shared" ref="W51:W60" si="40">SUM(X51:Y51)</f>
        <v>483</v>
      </c>
      <c r="X51" s="578">
        <v>252</v>
      </c>
      <c r="Y51" s="577">
        <v>231</v>
      </c>
      <c r="Z51" s="579">
        <v>149</v>
      </c>
      <c r="AA51" s="715">
        <v>178</v>
      </c>
      <c r="AB51" s="577">
        <v>156</v>
      </c>
      <c r="AC51" s="2109">
        <v>13</v>
      </c>
      <c r="AD51" s="2110">
        <v>16</v>
      </c>
      <c r="AE51" s="580">
        <v>17</v>
      </c>
      <c r="AF51" s="578">
        <v>1</v>
      </c>
      <c r="AG51" s="715">
        <v>0</v>
      </c>
      <c r="AH51" s="715">
        <v>1</v>
      </c>
      <c r="AI51" s="715">
        <v>0</v>
      </c>
      <c r="AJ51" s="715">
        <v>0</v>
      </c>
      <c r="AK51" s="715">
        <v>28</v>
      </c>
      <c r="AL51" s="715">
        <v>0</v>
      </c>
      <c r="AM51" s="715">
        <v>1</v>
      </c>
      <c r="AN51" s="715">
        <v>0</v>
      </c>
      <c r="AO51" s="715">
        <v>0</v>
      </c>
      <c r="AP51" s="580">
        <v>2</v>
      </c>
      <c r="AQ51" s="2111">
        <v>3511</v>
      </c>
      <c r="AR51" s="392"/>
    </row>
    <row r="52" spans="1:44" s="42" customFormat="1" ht="20.25" customHeight="1">
      <c r="A52" s="2179">
        <v>3512</v>
      </c>
      <c r="B52" s="392"/>
      <c r="C52" s="274" t="s">
        <v>314</v>
      </c>
      <c r="D52" s="392"/>
      <c r="E52" s="2107"/>
      <c r="F52" s="2107"/>
      <c r="G52" s="392"/>
      <c r="H52" s="392" t="s">
        <v>3324</v>
      </c>
      <c r="I52" s="392"/>
      <c r="J52" s="492"/>
      <c r="K52" s="320" t="s">
        <v>1617</v>
      </c>
      <c r="L52" s="493"/>
      <c r="M52" s="392"/>
      <c r="N52" s="2108" t="s">
        <v>4071</v>
      </c>
      <c r="O52" s="392"/>
      <c r="P52" s="492"/>
      <c r="Q52" s="311" t="s">
        <v>5368</v>
      </c>
      <c r="R52" s="493"/>
      <c r="S52" s="579">
        <f t="shared" si="39"/>
        <v>12</v>
      </c>
      <c r="T52" s="578">
        <v>8</v>
      </c>
      <c r="U52" s="715">
        <v>0</v>
      </c>
      <c r="V52" s="580">
        <v>4</v>
      </c>
      <c r="W52" s="579">
        <f t="shared" si="40"/>
        <v>236</v>
      </c>
      <c r="X52" s="578">
        <v>107</v>
      </c>
      <c r="Y52" s="577">
        <v>129</v>
      </c>
      <c r="Z52" s="579">
        <v>80</v>
      </c>
      <c r="AA52" s="715">
        <v>73</v>
      </c>
      <c r="AB52" s="577">
        <v>83</v>
      </c>
      <c r="AC52" s="2109">
        <v>24</v>
      </c>
      <c r="AD52" s="2110">
        <v>10</v>
      </c>
      <c r="AE52" s="580">
        <v>18</v>
      </c>
      <c r="AF52" s="578">
        <v>1</v>
      </c>
      <c r="AG52" s="715">
        <v>0</v>
      </c>
      <c r="AH52" s="715">
        <v>2</v>
      </c>
      <c r="AI52" s="715">
        <v>0</v>
      </c>
      <c r="AJ52" s="715">
        <v>0</v>
      </c>
      <c r="AK52" s="715">
        <v>20</v>
      </c>
      <c r="AL52" s="715">
        <v>0</v>
      </c>
      <c r="AM52" s="715">
        <v>1</v>
      </c>
      <c r="AN52" s="715">
        <v>0</v>
      </c>
      <c r="AO52" s="715">
        <v>0</v>
      </c>
      <c r="AP52" s="580">
        <v>4</v>
      </c>
      <c r="AQ52" s="2111">
        <v>3512</v>
      </c>
      <c r="AR52" s="392"/>
    </row>
    <row r="53" spans="1:44" s="42" customFormat="1" ht="20.25" customHeight="1">
      <c r="A53" s="2179">
        <v>3513</v>
      </c>
      <c r="B53" s="392"/>
      <c r="C53" s="274" t="s">
        <v>1011</v>
      </c>
      <c r="D53" s="392"/>
      <c r="E53" s="2107"/>
      <c r="F53" s="2107"/>
      <c r="G53" s="392"/>
      <c r="H53" s="392" t="s">
        <v>1903</v>
      </c>
      <c r="I53" s="392"/>
      <c r="J53" s="492"/>
      <c r="K53" s="320" t="s">
        <v>1207</v>
      </c>
      <c r="L53" s="493"/>
      <c r="M53" s="392"/>
      <c r="N53" s="2108" t="s">
        <v>4072</v>
      </c>
      <c r="O53" s="392"/>
      <c r="P53" s="492"/>
      <c r="Q53" s="311" t="s">
        <v>5369</v>
      </c>
      <c r="R53" s="493"/>
      <c r="S53" s="579">
        <f t="shared" si="39"/>
        <v>17</v>
      </c>
      <c r="T53" s="578">
        <v>14</v>
      </c>
      <c r="U53" s="715">
        <v>0</v>
      </c>
      <c r="V53" s="580">
        <v>3</v>
      </c>
      <c r="W53" s="579">
        <f t="shared" si="40"/>
        <v>436</v>
      </c>
      <c r="X53" s="578">
        <v>209</v>
      </c>
      <c r="Y53" s="577">
        <v>227</v>
      </c>
      <c r="Z53" s="579">
        <v>129</v>
      </c>
      <c r="AA53" s="715">
        <v>150</v>
      </c>
      <c r="AB53" s="577">
        <v>157</v>
      </c>
      <c r="AC53" s="2109">
        <v>18</v>
      </c>
      <c r="AD53" s="2110">
        <v>15</v>
      </c>
      <c r="AE53" s="580">
        <v>17</v>
      </c>
      <c r="AF53" s="578">
        <v>1</v>
      </c>
      <c r="AG53" s="715">
        <v>0</v>
      </c>
      <c r="AH53" s="715">
        <v>1</v>
      </c>
      <c r="AI53" s="715">
        <v>0</v>
      </c>
      <c r="AJ53" s="715">
        <v>0</v>
      </c>
      <c r="AK53" s="715">
        <v>26</v>
      </c>
      <c r="AL53" s="715">
        <v>0</v>
      </c>
      <c r="AM53" s="715">
        <v>1</v>
      </c>
      <c r="AN53" s="715">
        <v>0</v>
      </c>
      <c r="AO53" s="715">
        <v>0</v>
      </c>
      <c r="AP53" s="580">
        <v>3</v>
      </c>
      <c r="AQ53" s="2111">
        <v>3513</v>
      </c>
      <c r="AR53" s="392"/>
    </row>
    <row r="54" spans="1:44" s="42" customFormat="1" ht="20.25" customHeight="1">
      <c r="A54" s="2179">
        <v>3516</v>
      </c>
      <c r="B54" s="392"/>
      <c r="C54" s="274" t="s">
        <v>4073</v>
      </c>
      <c r="D54" s="392"/>
      <c r="E54" s="2107"/>
      <c r="F54" s="2107"/>
      <c r="G54" s="392"/>
      <c r="H54" s="392" t="s">
        <v>2710</v>
      </c>
      <c r="I54" s="392"/>
      <c r="J54" s="492"/>
      <c r="K54" s="320" t="s">
        <v>1837</v>
      </c>
      <c r="L54" s="493"/>
      <c r="M54" s="392"/>
      <c r="N54" s="2108" t="s">
        <v>4005</v>
      </c>
      <c r="O54" s="392"/>
      <c r="P54" s="492"/>
      <c r="Q54" s="311" t="s">
        <v>4841</v>
      </c>
      <c r="R54" s="493"/>
      <c r="S54" s="579">
        <f t="shared" si="39"/>
        <v>18</v>
      </c>
      <c r="T54" s="578">
        <v>15</v>
      </c>
      <c r="U54" s="715">
        <v>0</v>
      </c>
      <c r="V54" s="580">
        <v>3</v>
      </c>
      <c r="W54" s="579">
        <f t="shared" si="40"/>
        <v>445</v>
      </c>
      <c r="X54" s="578">
        <v>242</v>
      </c>
      <c r="Y54" s="577">
        <v>203</v>
      </c>
      <c r="Z54" s="579">
        <v>142</v>
      </c>
      <c r="AA54" s="715">
        <v>158</v>
      </c>
      <c r="AB54" s="577">
        <v>145</v>
      </c>
      <c r="AC54" s="2109">
        <v>14</v>
      </c>
      <c r="AD54" s="2110">
        <v>15</v>
      </c>
      <c r="AE54" s="580">
        <v>19</v>
      </c>
      <c r="AF54" s="578">
        <v>1</v>
      </c>
      <c r="AG54" s="715">
        <v>0</v>
      </c>
      <c r="AH54" s="715">
        <v>1</v>
      </c>
      <c r="AI54" s="715">
        <v>0</v>
      </c>
      <c r="AJ54" s="715">
        <v>0</v>
      </c>
      <c r="AK54" s="715">
        <v>28</v>
      </c>
      <c r="AL54" s="715">
        <v>0</v>
      </c>
      <c r="AM54" s="715">
        <v>1</v>
      </c>
      <c r="AN54" s="715">
        <v>0</v>
      </c>
      <c r="AO54" s="715">
        <v>0</v>
      </c>
      <c r="AP54" s="580">
        <v>3</v>
      </c>
      <c r="AQ54" s="2111">
        <v>3516</v>
      </c>
      <c r="AR54" s="392"/>
    </row>
    <row r="55" spans="1:44" s="42" customFormat="1" ht="20.25" customHeight="1">
      <c r="A55" s="2179">
        <v>3517</v>
      </c>
      <c r="B55" s="392"/>
      <c r="C55" s="274" t="s">
        <v>4074</v>
      </c>
      <c r="D55" s="392"/>
      <c r="E55" s="2107"/>
      <c r="F55" s="2107"/>
      <c r="G55" s="392"/>
      <c r="H55" s="392" t="s">
        <v>2010</v>
      </c>
      <c r="I55" s="392"/>
      <c r="J55" s="492"/>
      <c r="K55" s="320" t="s">
        <v>1768</v>
      </c>
      <c r="L55" s="493"/>
      <c r="M55" s="392"/>
      <c r="N55" s="2108" t="s">
        <v>4075</v>
      </c>
      <c r="O55" s="392"/>
      <c r="P55" s="492"/>
      <c r="Q55" s="311" t="s">
        <v>5667</v>
      </c>
      <c r="R55" s="493"/>
      <c r="S55" s="579">
        <f t="shared" si="39"/>
        <v>11</v>
      </c>
      <c r="T55" s="578">
        <v>9</v>
      </c>
      <c r="U55" s="715">
        <v>0</v>
      </c>
      <c r="V55" s="580">
        <v>2</v>
      </c>
      <c r="W55" s="579">
        <f t="shared" si="40"/>
        <v>246</v>
      </c>
      <c r="X55" s="578">
        <v>116</v>
      </c>
      <c r="Y55" s="577">
        <v>130</v>
      </c>
      <c r="Z55" s="579">
        <v>84</v>
      </c>
      <c r="AA55" s="715">
        <v>88</v>
      </c>
      <c r="AB55" s="577">
        <v>74</v>
      </c>
      <c r="AC55" s="2109">
        <v>8</v>
      </c>
      <c r="AD55" s="2110">
        <v>11</v>
      </c>
      <c r="AE55" s="580">
        <v>14</v>
      </c>
      <c r="AF55" s="578">
        <v>1</v>
      </c>
      <c r="AG55" s="715">
        <v>0</v>
      </c>
      <c r="AH55" s="715">
        <v>1</v>
      </c>
      <c r="AI55" s="715">
        <v>0</v>
      </c>
      <c r="AJ55" s="715">
        <v>0</v>
      </c>
      <c r="AK55" s="715">
        <v>21</v>
      </c>
      <c r="AL55" s="715">
        <v>0</v>
      </c>
      <c r="AM55" s="715">
        <v>1</v>
      </c>
      <c r="AN55" s="715">
        <v>0</v>
      </c>
      <c r="AO55" s="715">
        <v>0</v>
      </c>
      <c r="AP55" s="580">
        <v>1</v>
      </c>
      <c r="AQ55" s="2111">
        <v>3517</v>
      </c>
      <c r="AR55" s="392"/>
    </row>
    <row r="56" spans="1:44" s="42" customFormat="1" ht="20.25" customHeight="1">
      <c r="A56" s="2179">
        <v>3518</v>
      </c>
      <c r="B56" s="392"/>
      <c r="C56" s="274" t="s">
        <v>4076</v>
      </c>
      <c r="D56" s="392"/>
      <c r="E56" s="2107"/>
      <c r="F56" s="2107"/>
      <c r="G56" s="392"/>
      <c r="H56" s="392" t="s">
        <v>2080</v>
      </c>
      <c r="I56" s="392"/>
      <c r="J56" s="492"/>
      <c r="K56" s="320" t="s">
        <v>3187</v>
      </c>
      <c r="L56" s="493"/>
      <c r="M56" s="392"/>
      <c r="N56" s="2108" t="s">
        <v>1829</v>
      </c>
      <c r="O56" s="392"/>
      <c r="P56" s="492"/>
      <c r="Q56" s="311" t="s">
        <v>5370</v>
      </c>
      <c r="R56" s="493"/>
      <c r="S56" s="579">
        <f t="shared" si="39"/>
        <v>14</v>
      </c>
      <c r="T56" s="578">
        <v>12</v>
      </c>
      <c r="U56" s="715">
        <v>0</v>
      </c>
      <c r="V56" s="580">
        <v>2</v>
      </c>
      <c r="W56" s="579">
        <f t="shared" si="40"/>
        <v>341</v>
      </c>
      <c r="X56" s="578">
        <v>177</v>
      </c>
      <c r="Y56" s="577">
        <v>164</v>
      </c>
      <c r="Z56" s="579">
        <v>107</v>
      </c>
      <c r="AA56" s="715">
        <v>117</v>
      </c>
      <c r="AB56" s="577">
        <v>117</v>
      </c>
      <c r="AC56" s="2109">
        <v>9</v>
      </c>
      <c r="AD56" s="2110">
        <v>14</v>
      </c>
      <c r="AE56" s="580">
        <v>13</v>
      </c>
      <c r="AF56" s="578">
        <v>1</v>
      </c>
      <c r="AG56" s="715">
        <v>0</v>
      </c>
      <c r="AH56" s="715">
        <v>1</v>
      </c>
      <c r="AI56" s="715">
        <v>0</v>
      </c>
      <c r="AJ56" s="715">
        <v>0</v>
      </c>
      <c r="AK56" s="715">
        <v>23</v>
      </c>
      <c r="AL56" s="715">
        <v>0</v>
      </c>
      <c r="AM56" s="715">
        <v>1</v>
      </c>
      <c r="AN56" s="715">
        <v>0</v>
      </c>
      <c r="AO56" s="715">
        <v>0</v>
      </c>
      <c r="AP56" s="580">
        <v>1</v>
      </c>
      <c r="AQ56" s="2111">
        <v>3518</v>
      </c>
      <c r="AR56" s="392"/>
    </row>
    <row r="57" spans="1:44" s="42" customFormat="1" ht="20.25" customHeight="1">
      <c r="A57" s="2179">
        <v>3519</v>
      </c>
      <c r="B57" s="392"/>
      <c r="C57" s="274" t="s">
        <v>3769</v>
      </c>
      <c r="D57" s="392"/>
      <c r="E57" s="2107"/>
      <c r="F57" s="2107"/>
      <c r="G57" s="392"/>
      <c r="H57" s="392" t="s">
        <v>2160</v>
      </c>
      <c r="I57" s="392"/>
      <c r="J57" s="492"/>
      <c r="K57" s="320" t="s">
        <v>2127</v>
      </c>
      <c r="L57" s="493"/>
      <c r="M57" s="392"/>
      <c r="N57" s="2108" t="s">
        <v>1581</v>
      </c>
      <c r="O57" s="392"/>
      <c r="P57" s="492"/>
      <c r="Q57" s="311" t="s">
        <v>5128</v>
      </c>
      <c r="R57" s="493"/>
      <c r="S57" s="579">
        <f t="shared" si="39"/>
        <v>16</v>
      </c>
      <c r="T57" s="578">
        <v>14</v>
      </c>
      <c r="U57" s="715">
        <v>0</v>
      </c>
      <c r="V57" s="580">
        <v>2</v>
      </c>
      <c r="W57" s="579">
        <f t="shared" si="40"/>
        <v>422</v>
      </c>
      <c r="X57" s="578">
        <v>215</v>
      </c>
      <c r="Y57" s="577">
        <v>207</v>
      </c>
      <c r="Z57" s="579">
        <v>146</v>
      </c>
      <c r="AA57" s="715">
        <v>127</v>
      </c>
      <c r="AB57" s="577">
        <v>149</v>
      </c>
      <c r="AC57" s="2109">
        <v>13</v>
      </c>
      <c r="AD57" s="2110">
        <v>15</v>
      </c>
      <c r="AE57" s="580">
        <v>15</v>
      </c>
      <c r="AF57" s="578">
        <v>1</v>
      </c>
      <c r="AG57" s="715">
        <v>0</v>
      </c>
      <c r="AH57" s="715">
        <v>1</v>
      </c>
      <c r="AI57" s="715">
        <v>0</v>
      </c>
      <c r="AJ57" s="715">
        <v>0</v>
      </c>
      <c r="AK57" s="715">
        <v>25</v>
      </c>
      <c r="AL57" s="715">
        <v>0</v>
      </c>
      <c r="AM57" s="715">
        <v>1</v>
      </c>
      <c r="AN57" s="715">
        <v>0</v>
      </c>
      <c r="AO57" s="715">
        <v>0</v>
      </c>
      <c r="AP57" s="580">
        <v>2</v>
      </c>
      <c r="AQ57" s="2111">
        <v>3519</v>
      </c>
      <c r="AR57" s="392"/>
    </row>
    <row r="58" spans="1:44" s="42" customFormat="1" ht="20.25" customHeight="1">
      <c r="A58" s="2179">
        <v>3520</v>
      </c>
      <c r="B58" s="392"/>
      <c r="C58" s="274" t="s">
        <v>4078</v>
      </c>
      <c r="D58" s="392"/>
      <c r="E58" s="2107"/>
      <c r="F58" s="2107"/>
      <c r="G58" s="392"/>
      <c r="H58" s="392" t="s">
        <v>2301</v>
      </c>
      <c r="I58" s="392"/>
      <c r="J58" s="492"/>
      <c r="K58" s="320" t="s">
        <v>1103</v>
      </c>
      <c r="L58" s="493"/>
      <c r="M58" s="392"/>
      <c r="N58" s="2108" t="s">
        <v>2687</v>
      </c>
      <c r="O58" s="392"/>
      <c r="P58" s="492"/>
      <c r="Q58" s="311" t="s">
        <v>5668</v>
      </c>
      <c r="R58" s="493"/>
      <c r="S58" s="579">
        <f t="shared" si="39"/>
        <v>11</v>
      </c>
      <c r="T58" s="578">
        <v>9</v>
      </c>
      <c r="U58" s="715">
        <v>0</v>
      </c>
      <c r="V58" s="580">
        <v>2</v>
      </c>
      <c r="W58" s="579">
        <f t="shared" si="40"/>
        <v>232</v>
      </c>
      <c r="X58" s="578">
        <v>117</v>
      </c>
      <c r="Y58" s="577">
        <v>115</v>
      </c>
      <c r="Z58" s="579">
        <v>72</v>
      </c>
      <c r="AA58" s="715">
        <v>79</v>
      </c>
      <c r="AB58" s="577">
        <v>81</v>
      </c>
      <c r="AC58" s="2109">
        <v>10</v>
      </c>
      <c r="AD58" s="2110">
        <v>14</v>
      </c>
      <c r="AE58" s="580">
        <v>10</v>
      </c>
      <c r="AF58" s="578">
        <v>1</v>
      </c>
      <c r="AG58" s="715">
        <v>0</v>
      </c>
      <c r="AH58" s="715">
        <v>1</v>
      </c>
      <c r="AI58" s="715">
        <v>0</v>
      </c>
      <c r="AJ58" s="715">
        <v>0</v>
      </c>
      <c r="AK58" s="715">
        <v>19</v>
      </c>
      <c r="AL58" s="715">
        <v>0</v>
      </c>
      <c r="AM58" s="715">
        <v>1</v>
      </c>
      <c r="AN58" s="715">
        <v>0</v>
      </c>
      <c r="AO58" s="715">
        <v>0</v>
      </c>
      <c r="AP58" s="580">
        <v>2</v>
      </c>
      <c r="AQ58" s="2111">
        <v>3520</v>
      </c>
      <c r="AR58" s="392"/>
    </row>
    <row r="59" spans="1:44" s="42" customFormat="1" ht="20.25" customHeight="1">
      <c r="A59" s="2179">
        <v>3523</v>
      </c>
      <c r="B59" s="392"/>
      <c r="C59" s="274" t="s">
        <v>903</v>
      </c>
      <c r="D59" s="392"/>
      <c r="E59" s="2107"/>
      <c r="F59" s="2107"/>
      <c r="G59" s="392"/>
      <c r="H59" s="392" t="s">
        <v>3326</v>
      </c>
      <c r="I59" s="392"/>
      <c r="J59" s="492"/>
      <c r="K59" s="320" t="s">
        <v>2519</v>
      </c>
      <c r="L59" s="493"/>
      <c r="M59" s="392"/>
      <c r="N59" s="2108" t="s">
        <v>4079</v>
      </c>
      <c r="O59" s="392"/>
      <c r="P59" s="492"/>
      <c r="Q59" s="311" t="s">
        <v>5669</v>
      </c>
      <c r="R59" s="493"/>
      <c r="S59" s="579">
        <f t="shared" si="39"/>
        <v>8</v>
      </c>
      <c r="T59" s="578">
        <v>4</v>
      </c>
      <c r="U59" s="715">
        <v>0</v>
      </c>
      <c r="V59" s="580">
        <v>4</v>
      </c>
      <c r="W59" s="579">
        <f t="shared" si="40"/>
        <v>109</v>
      </c>
      <c r="X59" s="578">
        <v>57</v>
      </c>
      <c r="Y59" s="577">
        <v>52</v>
      </c>
      <c r="Z59" s="579">
        <v>34</v>
      </c>
      <c r="AA59" s="715">
        <v>31</v>
      </c>
      <c r="AB59" s="577">
        <v>44</v>
      </c>
      <c r="AC59" s="2109">
        <v>11</v>
      </c>
      <c r="AD59" s="2110">
        <v>13</v>
      </c>
      <c r="AE59" s="580">
        <v>7</v>
      </c>
      <c r="AF59" s="578">
        <v>1</v>
      </c>
      <c r="AG59" s="715">
        <v>0</v>
      </c>
      <c r="AH59" s="715">
        <v>2</v>
      </c>
      <c r="AI59" s="715">
        <v>0</v>
      </c>
      <c r="AJ59" s="715">
        <v>0</v>
      </c>
      <c r="AK59" s="715">
        <v>11</v>
      </c>
      <c r="AL59" s="715">
        <v>0</v>
      </c>
      <c r="AM59" s="715">
        <v>1</v>
      </c>
      <c r="AN59" s="715">
        <v>0</v>
      </c>
      <c r="AO59" s="715">
        <v>0</v>
      </c>
      <c r="AP59" s="580">
        <v>5</v>
      </c>
      <c r="AQ59" s="2111">
        <v>3523</v>
      </c>
      <c r="AR59" s="392"/>
    </row>
    <row r="60" spans="1:44" s="42" customFormat="1" ht="20.25" customHeight="1">
      <c r="A60" s="2179">
        <v>3527</v>
      </c>
      <c r="B60" s="392"/>
      <c r="C60" s="274" t="s">
        <v>2597</v>
      </c>
      <c r="D60" s="392"/>
      <c r="E60" s="2107"/>
      <c r="F60" s="2107"/>
      <c r="G60" s="392"/>
      <c r="H60" s="392" t="s">
        <v>872</v>
      </c>
      <c r="I60" s="392"/>
      <c r="J60" s="492"/>
      <c r="K60" s="320" t="s">
        <v>2782</v>
      </c>
      <c r="L60" s="493"/>
      <c r="M60" s="392"/>
      <c r="N60" s="2108" t="s">
        <v>4388</v>
      </c>
      <c r="O60" s="392"/>
      <c r="P60" s="492"/>
      <c r="Q60" s="311" t="s">
        <v>4639</v>
      </c>
      <c r="R60" s="493"/>
      <c r="S60" s="579">
        <f t="shared" si="39"/>
        <v>16</v>
      </c>
      <c r="T60" s="578">
        <v>13</v>
      </c>
      <c r="U60" s="715">
        <v>0</v>
      </c>
      <c r="V60" s="580">
        <v>3</v>
      </c>
      <c r="W60" s="581">
        <f t="shared" si="40"/>
        <v>420</v>
      </c>
      <c r="X60" s="578">
        <v>222</v>
      </c>
      <c r="Y60" s="577">
        <v>198</v>
      </c>
      <c r="Z60" s="579">
        <v>132</v>
      </c>
      <c r="AA60" s="715">
        <v>157</v>
      </c>
      <c r="AB60" s="577">
        <v>131</v>
      </c>
      <c r="AC60" s="2109">
        <v>13</v>
      </c>
      <c r="AD60" s="2110">
        <v>14</v>
      </c>
      <c r="AE60" s="580">
        <v>17</v>
      </c>
      <c r="AF60" s="578">
        <v>1</v>
      </c>
      <c r="AG60" s="715">
        <v>0</v>
      </c>
      <c r="AH60" s="715">
        <v>1</v>
      </c>
      <c r="AI60" s="715">
        <v>0</v>
      </c>
      <c r="AJ60" s="715">
        <v>0</v>
      </c>
      <c r="AK60" s="715">
        <v>25</v>
      </c>
      <c r="AL60" s="715">
        <v>0</v>
      </c>
      <c r="AM60" s="715">
        <v>2</v>
      </c>
      <c r="AN60" s="715">
        <v>1</v>
      </c>
      <c r="AO60" s="715">
        <v>0</v>
      </c>
      <c r="AP60" s="580">
        <v>1</v>
      </c>
      <c r="AQ60" s="2119">
        <v>3527</v>
      </c>
      <c r="AR60" s="392"/>
    </row>
    <row r="61" spans="1:44" s="42" customFormat="1" ht="20.25" customHeight="1">
      <c r="A61" s="2179">
        <v>3528</v>
      </c>
      <c r="B61" s="392"/>
      <c r="C61" s="274" t="s">
        <v>2708</v>
      </c>
      <c r="D61" s="392"/>
      <c r="E61" s="2120"/>
      <c r="F61" s="2120"/>
      <c r="G61" s="392"/>
      <c r="H61" s="392" t="s">
        <v>3280</v>
      </c>
      <c r="I61" s="392"/>
      <c r="J61" s="492"/>
      <c r="K61" s="320" t="s">
        <v>3327</v>
      </c>
      <c r="L61" s="493"/>
      <c r="M61" s="392"/>
      <c r="N61" s="2108" t="s">
        <v>4389</v>
      </c>
      <c r="O61" s="392"/>
      <c r="P61" s="492"/>
      <c r="Q61" s="311" t="s">
        <v>5372</v>
      </c>
      <c r="R61" s="493"/>
      <c r="S61" s="579">
        <f>SUM(T61:V61)</f>
        <v>10</v>
      </c>
      <c r="T61" s="578">
        <v>7</v>
      </c>
      <c r="U61" s="715">
        <v>1</v>
      </c>
      <c r="V61" s="580">
        <v>2</v>
      </c>
      <c r="W61" s="579">
        <f>SUM(X61:Y61)</f>
        <v>183</v>
      </c>
      <c r="X61" s="578">
        <v>101</v>
      </c>
      <c r="Y61" s="577">
        <v>82</v>
      </c>
      <c r="Z61" s="579">
        <v>63</v>
      </c>
      <c r="AA61" s="715">
        <v>60</v>
      </c>
      <c r="AB61" s="577">
        <v>60</v>
      </c>
      <c r="AC61" s="2109">
        <v>7</v>
      </c>
      <c r="AD61" s="2110">
        <v>15</v>
      </c>
      <c r="AE61" s="580">
        <v>11</v>
      </c>
      <c r="AF61" s="578">
        <v>1</v>
      </c>
      <c r="AG61" s="715">
        <v>0</v>
      </c>
      <c r="AH61" s="715">
        <v>2</v>
      </c>
      <c r="AI61" s="715">
        <v>0</v>
      </c>
      <c r="AJ61" s="715">
        <v>0</v>
      </c>
      <c r="AK61" s="715">
        <v>17</v>
      </c>
      <c r="AL61" s="715">
        <v>0</v>
      </c>
      <c r="AM61" s="715">
        <v>1</v>
      </c>
      <c r="AN61" s="715">
        <v>0</v>
      </c>
      <c r="AO61" s="715">
        <v>0</v>
      </c>
      <c r="AP61" s="580">
        <v>5</v>
      </c>
      <c r="AQ61" s="2111">
        <v>3528</v>
      </c>
      <c r="AR61" s="392"/>
    </row>
    <row r="62" spans="1:44" s="42" customFormat="1" ht="20.25" customHeight="1" thickBot="1">
      <c r="A62" s="2180">
        <v>3529</v>
      </c>
      <c r="B62" s="2121"/>
      <c r="C62" s="1153" t="s">
        <v>687</v>
      </c>
      <c r="D62" s="2121"/>
      <c r="E62" s="2122"/>
      <c r="F62" s="2122"/>
      <c r="G62" s="2121"/>
      <c r="H62" s="2121" t="s">
        <v>640</v>
      </c>
      <c r="I62" s="2121"/>
      <c r="J62" s="496"/>
      <c r="K62" s="331" t="s">
        <v>1981</v>
      </c>
      <c r="L62" s="497"/>
      <c r="M62" s="2121"/>
      <c r="N62" s="2123" t="s">
        <v>1851</v>
      </c>
      <c r="O62" s="2121"/>
      <c r="P62" s="496"/>
      <c r="Q62" s="2124" t="s">
        <v>5373</v>
      </c>
      <c r="R62" s="497"/>
      <c r="S62" s="386">
        <f>SUM(T62:V62)</f>
        <v>14</v>
      </c>
      <c r="T62" s="385">
        <v>11</v>
      </c>
      <c r="U62" s="716">
        <v>0</v>
      </c>
      <c r="V62" s="615">
        <v>3</v>
      </c>
      <c r="W62" s="386">
        <f>SUM(X62:Y62)</f>
        <v>365</v>
      </c>
      <c r="X62" s="385">
        <v>164</v>
      </c>
      <c r="Y62" s="613">
        <v>201</v>
      </c>
      <c r="Z62" s="386">
        <v>130</v>
      </c>
      <c r="AA62" s="716">
        <v>132</v>
      </c>
      <c r="AB62" s="613">
        <v>103</v>
      </c>
      <c r="AC62" s="2125">
        <v>11</v>
      </c>
      <c r="AD62" s="2126">
        <v>12</v>
      </c>
      <c r="AE62" s="615">
        <v>17</v>
      </c>
      <c r="AF62" s="385">
        <v>1</v>
      </c>
      <c r="AG62" s="716">
        <v>0</v>
      </c>
      <c r="AH62" s="716">
        <v>1</v>
      </c>
      <c r="AI62" s="716">
        <v>0</v>
      </c>
      <c r="AJ62" s="716">
        <v>0</v>
      </c>
      <c r="AK62" s="716">
        <v>23</v>
      </c>
      <c r="AL62" s="716">
        <v>0</v>
      </c>
      <c r="AM62" s="716">
        <v>2</v>
      </c>
      <c r="AN62" s="716">
        <v>0</v>
      </c>
      <c r="AO62" s="716">
        <v>0</v>
      </c>
      <c r="AP62" s="615">
        <v>2</v>
      </c>
      <c r="AQ62" s="2127">
        <v>3529</v>
      </c>
      <c r="AR62" s="392"/>
    </row>
    <row r="63" spans="1:44" ht="15.75" customHeight="1">
      <c r="C63" s="311"/>
      <c r="AQ63" s="2042"/>
    </row>
    <row r="64" spans="1:44" ht="18" customHeight="1">
      <c r="A64" s="1205"/>
      <c r="C64" s="311"/>
      <c r="K64" s="2043"/>
      <c r="S64" s="512"/>
      <c r="T64" s="512"/>
      <c r="U64" s="512"/>
      <c r="V64" s="512"/>
      <c r="W64" s="512"/>
      <c r="X64" s="512"/>
      <c r="Y64" s="512"/>
      <c r="Z64" s="512"/>
      <c r="AA64" s="512"/>
      <c r="AB64" s="512"/>
      <c r="AC64" s="512"/>
      <c r="AD64" s="512"/>
      <c r="AE64" s="512"/>
      <c r="AF64" s="512"/>
      <c r="AG64" s="512"/>
      <c r="AH64" s="512"/>
      <c r="AI64" s="512"/>
      <c r="AJ64" s="512"/>
      <c r="AK64" s="512"/>
      <c r="AL64" s="512"/>
      <c r="AM64" s="512"/>
      <c r="AN64" s="512"/>
      <c r="AO64" s="512"/>
      <c r="AP64" s="512"/>
    </row>
    <row r="65" spans="1:44" ht="4.5" customHeight="1">
      <c r="A65" s="2174"/>
      <c r="B65" s="2045"/>
      <c r="C65" s="2050"/>
      <c r="D65" s="2045"/>
      <c r="E65" s="2046"/>
      <c r="F65" s="2046"/>
      <c r="G65" s="2045"/>
      <c r="H65" s="2045"/>
      <c r="I65" s="2045"/>
      <c r="J65" s="2047"/>
      <c r="K65" s="2044"/>
      <c r="L65" s="2048"/>
      <c r="M65" s="2045"/>
      <c r="N65" s="2049"/>
      <c r="O65" s="2048"/>
      <c r="P65" s="2045"/>
      <c r="Q65" s="2050"/>
      <c r="R65" s="2045"/>
      <c r="S65" s="3569" t="s">
        <v>3164</v>
      </c>
      <c r="T65" s="4578"/>
      <c r="U65" s="4578"/>
      <c r="V65" s="3566"/>
      <c r="W65" s="3569" t="s">
        <v>2842</v>
      </c>
      <c r="X65" s="4578"/>
      <c r="Y65" s="4578"/>
      <c r="Z65" s="4578"/>
      <c r="AA65" s="4578"/>
      <c r="AB65" s="3566"/>
      <c r="AC65" s="4580" t="s">
        <v>3258</v>
      </c>
      <c r="AD65" s="3569" t="s">
        <v>4057</v>
      </c>
      <c r="AE65" s="4578"/>
      <c r="AF65" s="4578"/>
      <c r="AG65" s="4578"/>
      <c r="AH65" s="4578"/>
      <c r="AI65" s="4578"/>
      <c r="AJ65" s="4578"/>
      <c r="AK65" s="4578"/>
      <c r="AL65" s="4578"/>
      <c r="AM65" s="4578"/>
      <c r="AN65" s="4578"/>
      <c r="AO65" s="4578"/>
      <c r="AP65" s="3566"/>
      <c r="AQ65" s="2051"/>
    </row>
    <row r="66" spans="1:44" s="103" customFormat="1" ht="21" customHeight="1">
      <c r="A66" s="3366" t="s">
        <v>1521</v>
      </c>
      <c r="B66" s="320"/>
      <c r="C66" s="3901" t="s">
        <v>2752</v>
      </c>
      <c r="D66" s="320"/>
      <c r="E66" s="4583" t="s">
        <v>1309</v>
      </c>
      <c r="F66" s="4583" t="s">
        <v>4058</v>
      </c>
      <c r="G66" s="320"/>
      <c r="H66" s="3351" t="s">
        <v>3792</v>
      </c>
      <c r="I66" s="320"/>
      <c r="J66" s="799"/>
      <c r="K66" s="3901" t="s">
        <v>1841</v>
      </c>
      <c r="L66" s="2052"/>
      <c r="M66" s="949"/>
      <c r="N66" s="3901" t="s">
        <v>1673</v>
      </c>
      <c r="O66" s="2052"/>
      <c r="P66" s="949"/>
      <c r="Q66" s="4584" t="s">
        <v>4059</v>
      </c>
      <c r="R66" s="320"/>
      <c r="S66" s="3570"/>
      <c r="T66" s="4579"/>
      <c r="U66" s="4579"/>
      <c r="V66" s="3568"/>
      <c r="W66" s="3570"/>
      <c r="X66" s="4579"/>
      <c r="Y66" s="4579"/>
      <c r="Z66" s="4579"/>
      <c r="AA66" s="4579"/>
      <c r="AB66" s="3568"/>
      <c r="AC66" s="4581"/>
      <c r="AD66" s="3570"/>
      <c r="AE66" s="4579"/>
      <c r="AF66" s="4579"/>
      <c r="AG66" s="4579"/>
      <c r="AH66" s="4579"/>
      <c r="AI66" s="4579"/>
      <c r="AJ66" s="4579"/>
      <c r="AK66" s="4579"/>
      <c r="AL66" s="4579"/>
      <c r="AM66" s="4579"/>
      <c r="AN66" s="4579"/>
      <c r="AO66" s="4579"/>
      <c r="AP66" s="3568"/>
      <c r="AQ66" s="4589" t="s">
        <v>1521</v>
      </c>
      <c r="AR66" s="320"/>
    </row>
    <row r="67" spans="1:44" s="103" customFormat="1" ht="3.75" customHeight="1">
      <c r="A67" s="3366"/>
      <c r="B67" s="320"/>
      <c r="C67" s="3901"/>
      <c r="D67" s="320"/>
      <c r="E67" s="4583"/>
      <c r="F67" s="4583"/>
      <c r="G67" s="320"/>
      <c r="H67" s="3351"/>
      <c r="I67" s="320"/>
      <c r="J67" s="799"/>
      <c r="K67" s="3901"/>
      <c r="L67" s="2052"/>
      <c r="M67" s="949"/>
      <c r="N67" s="3901"/>
      <c r="O67" s="2052"/>
      <c r="P67" s="949"/>
      <c r="Q67" s="4584"/>
      <c r="R67" s="320"/>
      <c r="S67" s="2053"/>
      <c r="T67" s="2054"/>
      <c r="U67" s="2055"/>
      <c r="V67" s="2056"/>
      <c r="W67" s="2057"/>
      <c r="X67" s="2058"/>
      <c r="Y67" s="795"/>
      <c r="Z67" s="2057"/>
      <c r="AA67" s="2055"/>
      <c r="AB67" s="328"/>
      <c r="AC67" s="4581"/>
      <c r="AD67" s="3962" t="s">
        <v>1630</v>
      </c>
      <c r="AE67" s="4228"/>
      <c r="AF67" s="2054"/>
      <c r="AG67" s="2055"/>
      <c r="AH67" s="2055"/>
      <c r="AI67" s="2055"/>
      <c r="AJ67" s="2055"/>
      <c r="AK67" s="2055"/>
      <c r="AL67" s="2055"/>
      <c r="AM67" s="2055"/>
      <c r="AN67" s="2055"/>
      <c r="AO67" s="2055"/>
      <c r="AP67" s="2056"/>
      <c r="AQ67" s="4589"/>
      <c r="AR67" s="320"/>
    </row>
    <row r="68" spans="1:44" s="103" customFormat="1" ht="39.75" customHeight="1">
      <c r="A68" s="3366"/>
      <c r="B68" s="320"/>
      <c r="C68" s="3901"/>
      <c r="D68" s="320"/>
      <c r="E68" s="4583"/>
      <c r="F68" s="4583"/>
      <c r="G68" s="320"/>
      <c r="H68" s="3351"/>
      <c r="I68" s="320"/>
      <c r="J68" s="799"/>
      <c r="K68" s="3901"/>
      <c r="L68" s="2052"/>
      <c r="M68" s="949"/>
      <c r="N68" s="3901"/>
      <c r="O68" s="2052"/>
      <c r="P68" s="949"/>
      <c r="Q68" s="4584"/>
      <c r="R68" s="320" t="s">
        <v>4964</v>
      </c>
      <c r="S68" s="4590" t="s">
        <v>1239</v>
      </c>
      <c r="T68" s="4591" t="s">
        <v>4060</v>
      </c>
      <c r="U68" s="4592" t="s">
        <v>4061</v>
      </c>
      <c r="V68" s="4593" t="s">
        <v>2677</v>
      </c>
      <c r="W68" s="3307" t="s">
        <v>1630</v>
      </c>
      <c r="X68" s="3304"/>
      <c r="Y68" s="3305"/>
      <c r="Z68" s="3805" t="s">
        <v>4062</v>
      </c>
      <c r="AA68" s="4594" t="s">
        <v>1847</v>
      </c>
      <c r="AB68" s="3706" t="s">
        <v>3250</v>
      </c>
      <c r="AC68" s="4581"/>
      <c r="AD68" s="3307"/>
      <c r="AE68" s="3305"/>
      <c r="AF68" s="4591" t="s">
        <v>475</v>
      </c>
      <c r="AG68" s="4592" t="s">
        <v>1202</v>
      </c>
      <c r="AH68" s="4592" t="s">
        <v>221</v>
      </c>
      <c r="AI68" s="4592" t="s">
        <v>882</v>
      </c>
      <c r="AJ68" s="4592" t="s">
        <v>1198</v>
      </c>
      <c r="AK68" s="4592" t="s">
        <v>2939</v>
      </c>
      <c r="AL68" s="4592" t="s">
        <v>2640</v>
      </c>
      <c r="AM68" s="4592" t="s">
        <v>1197</v>
      </c>
      <c r="AN68" s="4592" t="s">
        <v>2940</v>
      </c>
      <c r="AO68" s="4592" t="s">
        <v>1732</v>
      </c>
      <c r="AP68" s="4593" t="s">
        <v>2941</v>
      </c>
      <c r="AQ68" s="4589"/>
      <c r="AR68" s="320"/>
    </row>
    <row r="69" spans="1:44" s="103" customFormat="1" ht="39.75" customHeight="1">
      <c r="A69" s="3366"/>
      <c r="B69" s="320"/>
      <c r="C69" s="3901"/>
      <c r="D69" s="320"/>
      <c r="E69" s="4583"/>
      <c r="F69" s="4583"/>
      <c r="G69" s="320"/>
      <c r="H69" s="3351"/>
      <c r="I69" s="320"/>
      <c r="J69" s="799"/>
      <c r="K69" s="3901"/>
      <c r="L69" s="2052"/>
      <c r="M69" s="949"/>
      <c r="N69" s="3901"/>
      <c r="O69" s="2052"/>
      <c r="P69" s="949"/>
      <c r="Q69" s="4584"/>
      <c r="R69" s="320"/>
      <c r="S69" s="4590"/>
      <c r="T69" s="4591"/>
      <c r="U69" s="4592"/>
      <c r="V69" s="4593"/>
      <c r="W69" s="4595" t="s">
        <v>1239</v>
      </c>
      <c r="X69" s="4597" t="s">
        <v>2918</v>
      </c>
      <c r="Y69" s="4599" t="s">
        <v>2920</v>
      </c>
      <c r="Z69" s="3805"/>
      <c r="AA69" s="4594"/>
      <c r="AB69" s="3706"/>
      <c r="AC69" s="4581"/>
      <c r="AD69" s="4585" t="s">
        <v>2918</v>
      </c>
      <c r="AE69" s="4587" t="s">
        <v>2920</v>
      </c>
      <c r="AF69" s="4591"/>
      <c r="AG69" s="4592"/>
      <c r="AH69" s="4592"/>
      <c r="AI69" s="4592"/>
      <c r="AJ69" s="4592"/>
      <c r="AK69" s="4592"/>
      <c r="AL69" s="4592"/>
      <c r="AM69" s="4592"/>
      <c r="AN69" s="4592"/>
      <c r="AO69" s="4592"/>
      <c r="AP69" s="4593"/>
      <c r="AQ69" s="4589"/>
      <c r="AR69" s="320"/>
    </row>
    <row r="70" spans="1:44" s="42" customFormat="1" ht="4.5" customHeight="1">
      <c r="A70" s="2175"/>
      <c r="B70" s="2059"/>
      <c r="C70" s="278"/>
      <c r="D70" s="2059"/>
      <c r="E70" s="2060"/>
      <c r="F70" s="2060"/>
      <c r="G70" s="2059"/>
      <c r="H70" s="2059"/>
      <c r="I70" s="2059"/>
      <c r="J70" s="494"/>
      <c r="K70" s="322"/>
      <c r="L70" s="495"/>
      <c r="M70" s="2059"/>
      <c r="N70" s="2061"/>
      <c r="O70" s="495"/>
      <c r="P70" s="2059"/>
      <c r="Q70" s="2062"/>
      <c r="R70" s="2059"/>
      <c r="S70" s="2060"/>
      <c r="T70" s="2063"/>
      <c r="U70" s="2064"/>
      <c r="V70" s="2065"/>
      <c r="W70" s="4596"/>
      <c r="X70" s="4598"/>
      <c r="Y70" s="4600"/>
      <c r="Z70" s="494"/>
      <c r="AA70" s="2064"/>
      <c r="AB70" s="495"/>
      <c r="AC70" s="4582"/>
      <c r="AD70" s="4586"/>
      <c r="AE70" s="4588"/>
      <c r="AF70" s="2063"/>
      <c r="AG70" s="2064"/>
      <c r="AH70" s="2064"/>
      <c r="AI70" s="2064"/>
      <c r="AJ70" s="2064"/>
      <c r="AK70" s="2064"/>
      <c r="AL70" s="2064"/>
      <c r="AM70" s="2064"/>
      <c r="AN70" s="2064"/>
      <c r="AO70" s="2064"/>
      <c r="AP70" s="2065"/>
      <c r="AQ70" s="2066"/>
      <c r="AR70" s="392"/>
    </row>
    <row r="71" spans="1:44" s="42" customFormat="1" ht="20.25" customHeight="1">
      <c r="A71" s="2179">
        <v>3534</v>
      </c>
      <c r="B71" s="392"/>
      <c r="C71" s="274" t="s">
        <v>4080</v>
      </c>
      <c r="D71" s="392"/>
      <c r="E71" s="2120"/>
      <c r="F71" s="2120"/>
      <c r="G71" s="392"/>
      <c r="H71" s="392" t="s">
        <v>2230</v>
      </c>
      <c r="I71" s="392"/>
      <c r="J71" s="492"/>
      <c r="K71" s="320" t="s">
        <v>1965</v>
      </c>
      <c r="L71" s="493"/>
      <c r="M71" s="392"/>
      <c r="N71" s="2108" t="s">
        <v>5129</v>
      </c>
      <c r="O71" s="392"/>
      <c r="P71" s="492"/>
      <c r="Q71" s="311" t="s">
        <v>5371</v>
      </c>
      <c r="R71" s="493"/>
      <c r="S71" s="579">
        <f>SUM(T71:V71)</f>
        <v>19</v>
      </c>
      <c r="T71" s="578">
        <v>17</v>
      </c>
      <c r="U71" s="715">
        <v>0</v>
      </c>
      <c r="V71" s="580">
        <v>2</v>
      </c>
      <c r="W71" s="579">
        <f>SUM(X71:Y71)</f>
        <v>514</v>
      </c>
      <c r="X71" s="578">
        <v>261</v>
      </c>
      <c r="Y71" s="577">
        <v>253</v>
      </c>
      <c r="Z71" s="579">
        <v>173</v>
      </c>
      <c r="AA71" s="715">
        <v>164</v>
      </c>
      <c r="AB71" s="577">
        <v>177</v>
      </c>
      <c r="AC71" s="2109">
        <v>10</v>
      </c>
      <c r="AD71" s="2110">
        <v>20</v>
      </c>
      <c r="AE71" s="580">
        <v>14</v>
      </c>
      <c r="AF71" s="578">
        <v>1</v>
      </c>
      <c r="AG71" s="715">
        <v>0</v>
      </c>
      <c r="AH71" s="715">
        <v>1</v>
      </c>
      <c r="AI71" s="715">
        <v>0</v>
      </c>
      <c r="AJ71" s="715">
        <v>0</v>
      </c>
      <c r="AK71" s="715">
        <v>30</v>
      </c>
      <c r="AL71" s="715">
        <v>0</v>
      </c>
      <c r="AM71" s="715">
        <v>1</v>
      </c>
      <c r="AN71" s="715">
        <v>0</v>
      </c>
      <c r="AO71" s="715">
        <v>0</v>
      </c>
      <c r="AP71" s="580">
        <v>1</v>
      </c>
      <c r="AQ71" s="2111">
        <v>3534</v>
      </c>
      <c r="AR71" s="392"/>
    </row>
    <row r="72" spans="1:44" s="42" customFormat="1" ht="20.25" customHeight="1">
      <c r="A72" s="2179">
        <v>3535</v>
      </c>
      <c r="B72" s="392"/>
      <c r="C72" s="274" t="s">
        <v>2934</v>
      </c>
      <c r="D72" s="392"/>
      <c r="E72" s="2120"/>
      <c r="F72" s="2120"/>
      <c r="G72" s="392"/>
      <c r="H72" s="392" t="s">
        <v>759</v>
      </c>
      <c r="I72" s="392"/>
      <c r="J72" s="492"/>
      <c r="K72" s="320" t="s">
        <v>3330</v>
      </c>
      <c r="L72" s="493"/>
      <c r="M72" s="392"/>
      <c r="N72" s="2108" t="s">
        <v>4081</v>
      </c>
      <c r="O72" s="392"/>
      <c r="P72" s="492"/>
      <c r="Q72" s="311" t="s">
        <v>4486</v>
      </c>
      <c r="R72" s="493"/>
      <c r="S72" s="579">
        <f>SUM(T72:V72)</f>
        <v>23</v>
      </c>
      <c r="T72" s="578">
        <v>19</v>
      </c>
      <c r="U72" s="715">
        <v>0</v>
      </c>
      <c r="V72" s="580">
        <v>4</v>
      </c>
      <c r="W72" s="579">
        <f>SUM(X72:Y72)</f>
        <v>605</v>
      </c>
      <c r="X72" s="578">
        <v>299</v>
      </c>
      <c r="Y72" s="577">
        <v>306</v>
      </c>
      <c r="Z72" s="579">
        <v>199</v>
      </c>
      <c r="AA72" s="715">
        <v>194</v>
      </c>
      <c r="AB72" s="577">
        <v>212</v>
      </c>
      <c r="AC72" s="2109">
        <v>17</v>
      </c>
      <c r="AD72" s="2110">
        <v>17</v>
      </c>
      <c r="AE72" s="580">
        <v>27</v>
      </c>
      <c r="AF72" s="578">
        <v>1</v>
      </c>
      <c r="AG72" s="715">
        <v>0</v>
      </c>
      <c r="AH72" s="715">
        <v>1</v>
      </c>
      <c r="AI72" s="715">
        <v>0</v>
      </c>
      <c r="AJ72" s="715">
        <v>0</v>
      </c>
      <c r="AK72" s="715">
        <v>35</v>
      </c>
      <c r="AL72" s="715">
        <v>0</v>
      </c>
      <c r="AM72" s="715">
        <v>1</v>
      </c>
      <c r="AN72" s="715">
        <v>0</v>
      </c>
      <c r="AO72" s="715">
        <v>0</v>
      </c>
      <c r="AP72" s="580">
        <v>6</v>
      </c>
      <c r="AQ72" s="2111">
        <v>3535</v>
      </c>
      <c r="AR72" s="392"/>
    </row>
    <row r="73" spans="1:44" s="42" customFormat="1" ht="20.25" customHeight="1">
      <c r="A73" s="2179">
        <v>3536</v>
      </c>
      <c r="B73" s="392"/>
      <c r="C73" s="274" t="s">
        <v>4082</v>
      </c>
      <c r="D73" s="392"/>
      <c r="E73" s="2120"/>
      <c r="F73" s="2120"/>
      <c r="G73" s="392"/>
      <c r="H73" s="392" t="s">
        <v>2320</v>
      </c>
      <c r="I73" s="392"/>
      <c r="J73" s="492"/>
      <c r="K73" s="320" t="s">
        <v>3096</v>
      </c>
      <c r="L73" s="493"/>
      <c r="M73" s="392"/>
      <c r="N73" s="2108" t="s">
        <v>5130</v>
      </c>
      <c r="O73" s="392"/>
      <c r="P73" s="492"/>
      <c r="Q73" s="311" t="s">
        <v>5374</v>
      </c>
      <c r="R73" s="493"/>
      <c r="S73" s="579">
        <f t="shared" ref="S73:S77" si="41">SUM(T73:V73)</f>
        <v>11</v>
      </c>
      <c r="T73" s="578">
        <v>9</v>
      </c>
      <c r="U73" s="715">
        <v>0</v>
      </c>
      <c r="V73" s="580">
        <v>2</v>
      </c>
      <c r="W73" s="579">
        <f t="shared" ref="W73:W77" si="42">SUM(X73:Y73)</f>
        <v>240</v>
      </c>
      <c r="X73" s="578">
        <v>118</v>
      </c>
      <c r="Y73" s="577">
        <v>122</v>
      </c>
      <c r="Z73" s="579">
        <v>85</v>
      </c>
      <c r="AA73" s="715">
        <v>83</v>
      </c>
      <c r="AB73" s="577">
        <v>72</v>
      </c>
      <c r="AC73" s="2109">
        <v>5</v>
      </c>
      <c r="AD73" s="2110">
        <v>13</v>
      </c>
      <c r="AE73" s="580">
        <v>9</v>
      </c>
      <c r="AF73" s="578">
        <v>1</v>
      </c>
      <c r="AG73" s="715">
        <v>0</v>
      </c>
      <c r="AH73" s="715">
        <v>1</v>
      </c>
      <c r="AI73" s="715">
        <v>0</v>
      </c>
      <c r="AJ73" s="715">
        <v>0</v>
      </c>
      <c r="AK73" s="715">
        <v>17</v>
      </c>
      <c r="AL73" s="715">
        <v>0</v>
      </c>
      <c r="AM73" s="715">
        <v>1</v>
      </c>
      <c r="AN73" s="715">
        <v>0</v>
      </c>
      <c r="AO73" s="715">
        <v>0</v>
      </c>
      <c r="AP73" s="580">
        <v>2</v>
      </c>
      <c r="AQ73" s="2111">
        <v>3536</v>
      </c>
      <c r="AR73" s="392"/>
    </row>
    <row r="74" spans="1:44" s="42" customFormat="1" ht="20.25" customHeight="1">
      <c r="A74" s="2179">
        <v>3551</v>
      </c>
      <c r="B74" s="392"/>
      <c r="C74" s="274" t="s">
        <v>4083</v>
      </c>
      <c r="D74" s="392"/>
      <c r="E74" s="2120"/>
      <c r="F74" s="2120"/>
      <c r="G74" s="392"/>
      <c r="H74" s="392" t="s">
        <v>3303</v>
      </c>
      <c r="I74" s="392"/>
      <c r="J74" s="492"/>
      <c r="K74" s="320" t="s">
        <v>3331</v>
      </c>
      <c r="L74" s="493"/>
      <c r="M74" s="392"/>
      <c r="N74" s="2108" t="s">
        <v>4084</v>
      </c>
      <c r="O74" s="392"/>
      <c r="P74" s="492"/>
      <c r="Q74" s="311" t="s">
        <v>5670</v>
      </c>
      <c r="R74" s="493"/>
      <c r="S74" s="579">
        <f t="shared" si="41"/>
        <v>5</v>
      </c>
      <c r="T74" s="578">
        <v>3</v>
      </c>
      <c r="U74" s="715">
        <v>0</v>
      </c>
      <c r="V74" s="580">
        <v>2</v>
      </c>
      <c r="W74" s="579">
        <f t="shared" si="42"/>
        <v>120</v>
      </c>
      <c r="X74" s="578">
        <v>57</v>
      </c>
      <c r="Y74" s="577">
        <v>63</v>
      </c>
      <c r="Z74" s="579">
        <v>44</v>
      </c>
      <c r="AA74" s="715">
        <v>37</v>
      </c>
      <c r="AB74" s="577">
        <v>39</v>
      </c>
      <c r="AC74" s="2109">
        <v>6</v>
      </c>
      <c r="AD74" s="2110">
        <v>7</v>
      </c>
      <c r="AE74" s="580">
        <v>7</v>
      </c>
      <c r="AF74" s="578">
        <v>1</v>
      </c>
      <c r="AG74" s="715">
        <v>0</v>
      </c>
      <c r="AH74" s="715">
        <v>1</v>
      </c>
      <c r="AI74" s="715">
        <v>0</v>
      </c>
      <c r="AJ74" s="715">
        <v>0</v>
      </c>
      <c r="AK74" s="715">
        <v>11</v>
      </c>
      <c r="AL74" s="715">
        <v>0</v>
      </c>
      <c r="AM74" s="715">
        <v>1</v>
      </c>
      <c r="AN74" s="715">
        <v>0</v>
      </c>
      <c r="AO74" s="715">
        <v>0</v>
      </c>
      <c r="AP74" s="580">
        <v>0</v>
      </c>
      <c r="AQ74" s="2111">
        <v>3551</v>
      </c>
      <c r="AR74" s="392"/>
    </row>
    <row r="75" spans="1:44" s="42" customFormat="1" ht="20.25" customHeight="1">
      <c r="A75" s="2179">
        <v>3552</v>
      </c>
      <c r="B75" s="392"/>
      <c r="C75" s="274" t="s">
        <v>3900</v>
      </c>
      <c r="D75" s="392"/>
      <c r="E75" s="2120"/>
      <c r="F75" s="2120"/>
      <c r="G75" s="392"/>
      <c r="H75" s="392" t="s">
        <v>1187</v>
      </c>
      <c r="I75" s="392"/>
      <c r="J75" s="492"/>
      <c r="K75" s="320" t="s">
        <v>1101</v>
      </c>
      <c r="L75" s="493"/>
      <c r="M75" s="392"/>
      <c r="N75" s="2108" t="s">
        <v>1980</v>
      </c>
      <c r="O75" s="392"/>
      <c r="P75" s="492"/>
      <c r="Q75" s="311" t="s">
        <v>5131</v>
      </c>
      <c r="R75" s="493"/>
      <c r="S75" s="579">
        <f t="shared" si="41"/>
        <v>14</v>
      </c>
      <c r="T75" s="578">
        <v>12</v>
      </c>
      <c r="U75" s="715">
        <v>0</v>
      </c>
      <c r="V75" s="580">
        <v>2</v>
      </c>
      <c r="W75" s="579">
        <f t="shared" si="42"/>
        <v>347</v>
      </c>
      <c r="X75" s="578">
        <v>161</v>
      </c>
      <c r="Y75" s="577">
        <v>186</v>
      </c>
      <c r="Z75" s="579">
        <v>108</v>
      </c>
      <c r="AA75" s="715">
        <v>124</v>
      </c>
      <c r="AB75" s="577">
        <v>115</v>
      </c>
      <c r="AC75" s="2109">
        <v>10</v>
      </c>
      <c r="AD75" s="2110">
        <v>17</v>
      </c>
      <c r="AE75" s="580">
        <v>11</v>
      </c>
      <c r="AF75" s="578">
        <v>1</v>
      </c>
      <c r="AG75" s="715">
        <v>0</v>
      </c>
      <c r="AH75" s="715">
        <v>1</v>
      </c>
      <c r="AI75" s="715">
        <v>0</v>
      </c>
      <c r="AJ75" s="715">
        <v>0</v>
      </c>
      <c r="AK75" s="715">
        <v>22</v>
      </c>
      <c r="AL75" s="715">
        <v>0</v>
      </c>
      <c r="AM75" s="715">
        <v>1</v>
      </c>
      <c r="AN75" s="715">
        <v>0</v>
      </c>
      <c r="AO75" s="715">
        <v>1</v>
      </c>
      <c r="AP75" s="580">
        <v>2</v>
      </c>
      <c r="AQ75" s="2111">
        <v>3552</v>
      </c>
      <c r="AR75" s="392"/>
    </row>
    <row r="76" spans="1:44" s="42" customFormat="1" ht="20.25" customHeight="1">
      <c r="A76" s="2179">
        <v>3553</v>
      </c>
      <c r="B76" s="392"/>
      <c r="C76" s="274" t="s">
        <v>2311</v>
      </c>
      <c r="D76" s="392"/>
      <c r="E76" s="2120"/>
      <c r="F76" s="2120"/>
      <c r="G76" s="392"/>
      <c r="H76" s="392" t="s">
        <v>1523</v>
      </c>
      <c r="I76" s="392"/>
      <c r="J76" s="492"/>
      <c r="K76" s="320" t="s">
        <v>3332</v>
      </c>
      <c r="L76" s="493"/>
      <c r="M76" s="392"/>
      <c r="N76" s="2108" t="s">
        <v>4085</v>
      </c>
      <c r="O76" s="392"/>
      <c r="P76" s="492"/>
      <c r="Q76" s="311" t="s">
        <v>5376</v>
      </c>
      <c r="R76" s="493"/>
      <c r="S76" s="579">
        <f t="shared" si="41"/>
        <v>3</v>
      </c>
      <c r="T76" s="578">
        <v>3</v>
      </c>
      <c r="U76" s="715">
        <v>0</v>
      </c>
      <c r="V76" s="580">
        <v>0</v>
      </c>
      <c r="W76" s="579">
        <f t="shared" si="42"/>
        <v>62</v>
      </c>
      <c r="X76" s="578">
        <v>26</v>
      </c>
      <c r="Y76" s="577">
        <v>36</v>
      </c>
      <c r="Z76" s="579">
        <v>17</v>
      </c>
      <c r="AA76" s="715">
        <v>16</v>
      </c>
      <c r="AB76" s="577">
        <v>29</v>
      </c>
      <c r="AC76" s="2109">
        <v>0</v>
      </c>
      <c r="AD76" s="2110">
        <v>6</v>
      </c>
      <c r="AE76" s="580">
        <v>4</v>
      </c>
      <c r="AF76" s="578">
        <v>1</v>
      </c>
      <c r="AG76" s="715">
        <v>0</v>
      </c>
      <c r="AH76" s="715">
        <v>1</v>
      </c>
      <c r="AI76" s="715">
        <v>0</v>
      </c>
      <c r="AJ76" s="715">
        <v>0</v>
      </c>
      <c r="AK76" s="715">
        <v>7</v>
      </c>
      <c r="AL76" s="715">
        <v>0</v>
      </c>
      <c r="AM76" s="715">
        <v>1</v>
      </c>
      <c r="AN76" s="715">
        <v>0</v>
      </c>
      <c r="AO76" s="715">
        <v>0</v>
      </c>
      <c r="AP76" s="580">
        <v>0</v>
      </c>
      <c r="AQ76" s="2111">
        <v>3553</v>
      </c>
      <c r="AR76" s="392"/>
    </row>
    <row r="77" spans="1:44" s="42" customFormat="1" ht="20.25" customHeight="1">
      <c r="A77" s="2175">
        <v>4130</v>
      </c>
      <c r="B77" s="2059"/>
      <c r="C77" s="278" t="s">
        <v>1065</v>
      </c>
      <c r="D77" s="2059"/>
      <c r="E77" s="2128"/>
      <c r="F77" s="2128"/>
      <c r="G77" s="2059"/>
      <c r="H77" s="2059" t="s">
        <v>2742</v>
      </c>
      <c r="I77" s="2059"/>
      <c r="J77" s="494"/>
      <c r="K77" s="322" t="s">
        <v>3333</v>
      </c>
      <c r="L77" s="495"/>
      <c r="M77" s="2059"/>
      <c r="N77" s="2061" t="s">
        <v>3334</v>
      </c>
      <c r="O77" s="2059"/>
      <c r="P77" s="494"/>
      <c r="Q77" s="2062" t="s">
        <v>5671</v>
      </c>
      <c r="R77" s="495"/>
      <c r="S77" s="1045">
        <f t="shared" si="41"/>
        <v>15</v>
      </c>
      <c r="T77" s="595">
        <v>13</v>
      </c>
      <c r="U77" s="711">
        <v>0</v>
      </c>
      <c r="V77" s="1048">
        <v>2</v>
      </c>
      <c r="W77" s="1123">
        <f t="shared" si="42"/>
        <v>387</v>
      </c>
      <c r="X77" s="595">
        <v>189</v>
      </c>
      <c r="Y77" s="596">
        <v>198</v>
      </c>
      <c r="Z77" s="1045">
        <v>120</v>
      </c>
      <c r="AA77" s="711">
        <v>137</v>
      </c>
      <c r="AB77" s="596">
        <v>130</v>
      </c>
      <c r="AC77" s="2104">
        <v>7</v>
      </c>
      <c r="AD77" s="2105">
        <v>17</v>
      </c>
      <c r="AE77" s="1048">
        <v>14</v>
      </c>
      <c r="AF77" s="595">
        <v>1</v>
      </c>
      <c r="AG77" s="711">
        <v>0</v>
      </c>
      <c r="AH77" s="711">
        <v>1</v>
      </c>
      <c r="AI77" s="711">
        <v>0</v>
      </c>
      <c r="AJ77" s="711">
        <v>0</v>
      </c>
      <c r="AK77" s="711">
        <v>25</v>
      </c>
      <c r="AL77" s="711">
        <v>0</v>
      </c>
      <c r="AM77" s="711">
        <v>2</v>
      </c>
      <c r="AN77" s="711">
        <v>0</v>
      </c>
      <c r="AO77" s="711">
        <v>0</v>
      </c>
      <c r="AP77" s="1048">
        <v>2</v>
      </c>
      <c r="AQ77" s="2106">
        <v>4130</v>
      </c>
      <c r="AR77" s="392"/>
    </row>
    <row r="78" spans="1:44" s="129" customFormat="1" ht="20.25" customHeight="1">
      <c r="A78" s="2178">
        <v>202</v>
      </c>
      <c r="B78" s="2080"/>
      <c r="C78" s="264" t="s">
        <v>4086</v>
      </c>
      <c r="D78" s="2080"/>
      <c r="E78" s="2129"/>
      <c r="F78" s="2129"/>
      <c r="G78" s="2080"/>
      <c r="H78" s="2080"/>
      <c r="I78" s="2080"/>
      <c r="J78" s="2093"/>
      <c r="K78" s="1299"/>
      <c r="L78" s="2094"/>
      <c r="M78" s="2080"/>
      <c r="N78" s="2095"/>
      <c r="O78" s="2080"/>
      <c r="P78" s="2093"/>
      <c r="Q78" s="2096"/>
      <c r="R78" s="2094"/>
      <c r="S78" s="575">
        <f>SUM(S79:S94)</f>
        <v>157</v>
      </c>
      <c r="T78" s="2097">
        <f>SUM(T79:T94)</f>
        <v>116</v>
      </c>
      <c r="U78" s="2098">
        <f>SUM(U79:U94)</f>
        <v>1</v>
      </c>
      <c r="V78" s="2099">
        <f>SUM(V79:V94)</f>
        <v>40</v>
      </c>
      <c r="W78" s="561">
        <f>X78+Y78</f>
        <v>3262</v>
      </c>
      <c r="X78" s="2078">
        <f t="shared" ref="X78:AP78" si="43">SUM(X79:X94)</f>
        <v>1660</v>
      </c>
      <c r="Y78" s="728">
        <f t="shared" si="43"/>
        <v>1602</v>
      </c>
      <c r="Z78" s="342">
        <f t="shared" si="43"/>
        <v>1060</v>
      </c>
      <c r="AA78" s="2115">
        <f t="shared" si="43"/>
        <v>1090</v>
      </c>
      <c r="AB78" s="728">
        <f t="shared" si="43"/>
        <v>1112</v>
      </c>
      <c r="AC78" s="2116">
        <f t="shared" si="43"/>
        <v>162</v>
      </c>
      <c r="AD78" s="2117">
        <f t="shared" si="43"/>
        <v>180</v>
      </c>
      <c r="AE78" s="2118">
        <f t="shared" si="43"/>
        <v>159</v>
      </c>
      <c r="AF78" s="2078">
        <f t="shared" si="43"/>
        <v>15</v>
      </c>
      <c r="AG78" s="2115">
        <f t="shared" si="43"/>
        <v>0</v>
      </c>
      <c r="AH78" s="2115">
        <f t="shared" si="43"/>
        <v>16</v>
      </c>
      <c r="AI78" s="2115">
        <f t="shared" si="43"/>
        <v>0</v>
      </c>
      <c r="AJ78" s="2115">
        <f t="shared" si="43"/>
        <v>0</v>
      </c>
      <c r="AK78" s="2115">
        <f t="shared" si="43"/>
        <v>261</v>
      </c>
      <c r="AL78" s="2115">
        <f t="shared" si="43"/>
        <v>0</v>
      </c>
      <c r="AM78" s="2115">
        <f t="shared" si="43"/>
        <v>15</v>
      </c>
      <c r="AN78" s="2115">
        <f t="shared" si="43"/>
        <v>3</v>
      </c>
      <c r="AO78" s="2115">
        <f t="shared" si="43"/>
        <v>1</v>
      </c>
      <c r="AP78" s="2118">
        <f t="shared" si="43"/>
        <v>28</v>
      </c>
      <c r="AQ78" s="2102">
        <v>202</v>
      </c>
      <c r="AR78" s="2080"/>
    </row>
    <row r="79" spans="1:44" s="42" customFormat="1" ht="20.25" customHeight="1">
      <c r="A79" s="2179">
        <v>3591</v>
      </c>
      <c r="B79" s="392"/>
      <c r="C79" s="274" t="s">
        <v>4087</v>
      </c>
      <c r="D79" s="392"/>
      <c r="E79" s="2120"/>
      <c r="F79" s="2120"/>
      <c r="G79" s="392"/>
      <c r="H79" s="392" t="s">
        <v>3335</v>
      </c>
      <c r="I79" s="392"/>
      <c r="J79" s="492"/>
      <c r="K79" s="320" t="s">
        <v>3337</v>
      </c>
      <c r="L79" s="493"/>
      <c r="M79" s="392"/>
      <c r="N79" s="2108" t="s">
        <v>1408</v>
      </c>
      <c r="O79" s="392"/>
      <c r="P79" s="492"/>
      <c r="Q79" s="311" t="s">
        <v>5377</v>
      </c>
      <c r="R79" s="493"/>
      <c r="S79" s="579">
        <f t="shared" ref="S79:S94" si="44">SUM(T79:V79)</f>
        <v>5</v>
      </c>
      <c r="T79" s="578">
        <v>3</v>
      </c>
      <c r="U79" s="715">
        <v>0</v>
      </c>
      <c r="V79" s="580">
        <v>2</v>
      </c>
      <c r="W79" s="579">
        <f t="shared" ref="W79:W94" si="45">SUM(X79:Y79)</f>
        <v>70</v>
      </c>
      <c r="X79" s="578">
        <v>37</v>
      </c>
      <c r="Y79" s="577">
        <v>33</v>
      </c>
      <c r="Z79" s="579">
        <v>18</v>
      </c>
      <c r="AA79" s="715">
        <v>31</v>
      </c>
      <c r="AB79" s="577">
        <v>21</v>
      </c>
      <c r="AC79" s="2109">
        <v>3</v>
      </c>
      <c r="AD79" s="2110">
        <v>5</v>
      </c>
      <c r="AE79" s="580">
        <v>8</v>
      </c>
      <c r="AF79" s="578">
        <v>1</v>
      </c>
      <c r="AG79" s="715">
        <v>0</v>
      </c>
      <c r="AH79" s="715">
        <v>1</v>
      </c>
      <c r="AI79" s="715">
        <v>0</v>
      </c>
      <c r="AJ79" s="715">
        <v>0</v>
      </c>
      <c r="AK79" s="715">
        <v>9</v>
      </c>
      <c r="AL79" s="715">
        <v>0</v>
      </c>
      <c r="AM79" s="715">
        <v>0</v>
      </c>
      <c r="AN79" s="715">
        <v>1</v>
      </c>
      <c r="AO79" s="715">
        <v>0</v>
      </c>
      <c r="AP79" s="580">
        <v>1</v>
      </c>
      <c r="AQ79" s="2111">
        <v>3591</v>
      </c>
      <c r="AR79" s="392"/>
    </row>
    <row r="80" spans="1:44" s="42" customFormat="1" ht="20.25" customHeight="1">
      <c r="A80" s="2179">
        <v>3593</v>
      </c>
      <c r="B80" s="392"/>
      <c r="C80" s="274" t="s">
        <v>2665</v>
      </c>
      <c r="D80" s="392"/>
      <c r="E80" s="2120"/>
      <c r="F80" s="2120"/>
      <c r="G80" s="392"/>
      <c r="H80" s="392" t="s">
        <v>1027</v>
      </c>
      <c r="I80" s="392"/>
      <c r="J80" s="492"/>
      <c r="K80" s="320" t="s">
        <v>1988</v>
      </c>
      <c r="L80" s="493"/>
      <c r="M80" s="392"/>
      <c r="N80" s="2108" t="s">
        <v>3338</v>
      </c>
      <c r="O80" s="392"/>
      <c r="P80" s="492"/>
      <c r="Q80" s="311" t="s">
        <v>5132</v>
      </c>
      <c r="R80" s="493"/>
      <c r="S80" s="579">
        <f t="shared" si="44"/>
        <v>3</v>
      </c>
      <c r="T80" s="578">
        <v>3</v>
      </c>
      <c r="U80" s="715">
        <v>0</v>
      </c>
      <c r="V80" s="580">
        <v>0</v>
      </c>
      <c r="W80" s="579">
        <f t="shared" si="45"/>
        <v>41</v>
      </c>
      <c r="X80" s="578">
        <v>20</v>
      </c>
      <c r="Y80" s="577">
        <v>21</v>
      </c>
      <c r="Z80" s="579">
        <v>7</v>
      </c>
      <c r="AA80" s="715">
        <v>15</v>
      </c>
      <c r="AB80" s="577">
        <v>19</v>
      </c>
      <c r="AC80" s="2109">
        <v>0</v>
      </c>
      <c r="AD80" s="2110">
        <v>4</v>
      </c>
      <c r="AE80" s="580">
        <v>6</v>
      </c>
      <c r="AF80" s="578">
        <v>1</v>
      </c>
      <c r="AG80" s="715">
        <v>0</v>
      </c>
      <c r="AH80" s="715">
        <v>1</v>
      </c>
      <c r="AI80" s="715">
        <v>0</v>
      </c>
      <c r="AJ80" s="715">
        <v>0</v>
      </c>
      <c r="AK80" s="715">
        <v>7</v>
      </c>
      <c r="AL80" s="715">
        <v>0</v>
      </c>
      <c r="AM80" s="715">
        <v>1</v>
      </c>
      <c r="AN80" s="715">
        <v>0</v>
      </c>
      <c r="AO80" s="715">
        <v>0</v>
      </c>
      <c r="AP80" s="580">
        <v>0</v>
      </c>
      <c r="AQ80" s="2111">
        <v>3593</v>
      </c>
      <c r="AR80" s="392"/>
    </row>
    <row r="81" spans="1:44" s="42" customFormat="1" ht="20.25" customHeight="1">
      <c r="A81" s="2179">
        <v>3594</v>
      </c>
      <c r="B81" s="392"/>
      <c r="C81" s="274" t="s">
        <v>4088</v>
      </c>
      <c r="D81" s="392"/>
      <c r="E81" s="2120"/>
      <c r="F81" s="2120"/>
      <c r="G81" s="392"/>
      <c r="H81" s="392" t="s">
        <v>753</v>
      </c>
      <c r="I81" s="392"/>
      <c r="J81" s="492"/>
      <c r="K81" s="320" t="s">
        <v>2766</v>
      </c>
      <c r="L81" s="493"/>
      <c r="M81" s="392"/>
      <c r="N81" s="2108" t="s">
        <v>2229</v>
      </c>
      <c r="O81" s="392"/>
      <c r="P81" s="492"/>
      <c r="Q81" s="311" t="s">
        <v>5672</v>
      </c>
      <c r="R81" s="493"/>
      <c r="S81" s="579">
        <f t="shared" si="44"/>
        <v>5</v>
      </c>
      <c r="T81" s="578">
        <v>3</v>
      </c>
      <c r="U81" s="715">
        <v>0</v>
      </c>
      <c r="V81" s="580">
        <v>2</v>
      </c>
      <c r="W81" s="579">
        <f t="shared" si="45"/>
        <v>61</v>
      </c>
      <c r="X81" s="578">
        <v>28</v>
      </c>
      <c r="Y81" s="577">
        <v>33</v>
      </c>
      <c r="Z81" s="579">
        <v>19</v>
      </c>
      <c r="AA81" s="715">
        <v>24</v>
      </c>
      <c r="AB81" s="577">
        <v>18</v>
      </c>
      <c r="AC81" s="2109">
        <v>4</v>
      </c>
      <c r="AD81" s="2110">
        <v>7</v>
      </c>
      <c r="AE81" s="580">
        <v>6</v>
      </c>
      <c r="AF81" s="578">
        <v>1</v>
      </c>
      <c r="AG81" s="715">
        <v>0</v>
      </c>
      <c r="AH81" s="715">
        <v>1</v>
      </c>
      <c r="AI81" s="715">
        <v>0</v>
      </c>
      <c r="AJ81" s="715">
        <v>0</v>
      </c>
      <c r="AK81" s="715">
        <v>10</v>
      </c>
      <c r="AL81" s="715">
        <v>0</v>
      </c>
      <c r="AM81" s="715">
        <v>1</v>
      </c>
      <c r="AN81" s="715">
        <v>0</v>
      </c>
      <c r="AO81" s="715">
        <v>0</v>
      </c>
      <c r="AP81" s="580">
        <v>0</v>
      </c>
      <c r="AQ81" s="2111">
        <v>3594</v>
      </c>
      <c r="AR81" s="392"/>
    </row>
    <row r="82" spans="1:44" s="42" customFormat="1" ht="20.25" customHeight="1">
      <c r="A82" s="2179">
        <v>3595</v>
      </c>
      <c r="B82" s="392"/>
      <c r="C82" s="274" t="s">
        <v>2141</v>
      </c>
      <c r="D82" s="392"/>
      <c r="E82" s="2120"/>
      <c r="F82" s="2120"/>
      <c r="G82" s="392"/>
      <c r="H82" s="392" t="s">
        <v>932</v>
      </c>
      <c r="I82" s="392"/>
      <c r="J82" s="492"/>
      <c r="K82" s="320" t="s">
        <v>3339</v>
      </c>
      <c r="L82" s="493"/>
      <c r="M82" s="392"/>
      <c r="N82" s="2108" t="s">
        <v>2613</v>
      </c>
      <c r="O82" s="392"/>
      <c r="P82" s="492"/>
      <c r="Q82" s="311" t="s">
        <v>5133</v>
      </c>
      <c r="R82" s="493"/>
      <c r="S82" s="579">
        <f t="shared" si="44"/>
        <v>23</v>
      </c>
      <c r="T82" s="578">
        <v>18</v>
      </c>
      <c r="U82" s="715">
        <v>0</v>
      </c>
      <c r="V82" s="580">
        <v>5</v>
      </c>
      <c r="W82" s="579">
        <f t="shared" si="45"/>
        <v>562</v>
      </c>
      <c r="X82" s="578">
        <v>296</v>
      </c>
      <c r="Y82" s="577">
        <v>266</v>
      </c>
      <c r="Z82" s="579">
        <v>186</v>
      </c>
      <c r="AA82" s="715">
        <v>186</v>
      </c>
      <c r="AB82" s="577">
        <v>190</v>
      </c>
      <c r="AC82" s="2109">
        <v>23</v>
      </c>
      <c r="AD82" s="2110">
        <v>20</v>
      </c>
      <c r="AE82" s="580">
        <v>24</v>
      </c>
      <c r="AF82" s="578">
        <v>1</v>
      </c>
      <c r="AG82" s="715">
        <v>0</v>
      </c>
      <c r="AH82" s="715">
        <v>1</v>
      </c>
      <c r="AI82" s="715">
        <v>0</v>
      </c>
      <c r="AJ82" s="715">
        <v>0</v>
      </c>
      <c r="AK82" s="715">
        <v>34</v>
      </c>
      <c r="AL82" s="715">
        <v>0</v>
      </c>
      <c r="AM82" s="715">
        <v>2</v>
      </c>
      <c r="AN82" s="715">
        <v>1</v>
      </c>
      <c r="AO82" s="715">
        <v>0</v>
      </c>
      <c r="AP82" s="580">
        <v>5</v>
      </c>
      <c r="AQ82" s="2111">
        <v>3595</v>
      </c>
      <c r="AR82" s="392"/>
    </row>
    <row r="83" spans="1:44" s="42" customFormat="1" ht="20.25" customHeight="1">
      <c r="A83" s="2179">
        <v>3596</v>
      </c>
      <c r="B83" s="392"/>
      <c r="C83" s="274" t="s">
        <v>4091</v>
      </c>
      <c r="D83" s="392"/>
      <c r="E83" s="2120"/>
      <c r="F83" s="2120"/>
      <c r="G83" s="392"/>
      <c r="H83" s="392" t="s">
        <v>41</v>
      </c>
      <c r="I83" s="392"/>
      <c r="J83" s="492"/>
      <c r="K83" s="320" t="s">
        <v>3340</v>
      </c>
      <c r="L83" s="493"/>
      <c r="M83" s="392"/>
      <c r="N83" s="2108" t="s">
        <v>2427</v>
      </c>
      <c r="O83" s="392"/>
      <c r="P83" s="492"/>
      <c r="Q83" s="311" t="s">
        <v>4641</v>
      </c>
      <c r="R83" s="493"/>
      <c r="S83" s="579">
        <f t="shared" si="44"/>
        <v>16</v>
      </c>
      <c r="T83" s="578">
        <v>12</v>
      </c>
      <c r="U83" s="715">
        <v>0</v>
      </c>
      <c r="V83" s="580">
        <v>4</v>
      </c>
      <c r="W83" s="579">
        <f t="shared" si="45"/>
        <v>373</v>
      </c>
      <c r="X83" s="578">
        <v>189</v>
      </c>
      <c r="Y83" s="577">
        <v>184</v>
      </c>
      <c r="Z83" s="579">
        <v>127</v>
      </c>
      <c r="AA83" s="715">
        <v>120</v>
      </c>
      <c r="AB83" s="577">
        <v>126</v>
      </c>
      <c r="AC83" s="2109">
        <v>17</v>
      </c>
      <c r="AD83" s="2110">
        <v>16</v>
      </c>
      <c r="AE83" s="580">
        <v>14</v>
      </c>
      <c r="AF83" s="578">
        <v>1</v>
      </c>
      <c r="AG83" s="715">
        <v>0</v>
      </c>
      <c r="AH83" s="715">
        <v>1</v>
      </c>
      <c r="AI83" s="715">
        <v>0</v>
      </c>
      <c r="AJ83" s="715">
        <v>0</v>
      </c>
      <c r="AK83" s="715">
        <v>25</v>
      </c>
      <c r="AL83" s="715">
        <v>0</v>
      </c>
      <c r="AM83" s="715">
        <v>0</v>
      </c>
      <c r="AN83" s="715">
        <v>1</v>
      </c>
      <c r="AO83" s="715">
        <v>0</v>
      </c>
      <c r="AP83" s="580">
        <v>2</v>
      </c>
      <c r="AQ83" s="2111">
        <v>3596</v>
      </c>
      <c r="AR83" s="392"/>
    </row>
    <row r="84" spans="1:44" s="42" customFormat="1" ht="20.25" customHeight="1">
      <c r="A84" s="2179">
        <v>3597</v>
      </c>
      <c r="B84" s="392"/>
      <c r="C84" s="274" t="s">
        <v>4092</v>
      </c>
      <c r="D84" s="392"/>
      <c r="E84" s="2120"/>
      <c r="F84" s="2120"/>
      <c r="G84" s="392"/>
      <c r="H84" s="392" t="s">
        <v>1655</v>
      </c>
      <c r="I84" s="392"/>
      <c r="J84" s="492"/>
      <c r="K84" s="320" t="s">
        <v>3341</v>
      </c>
      <c r="L84" s="493"/>
      <c r="M84" s="392"/>
      <c r="N84" s="2108" t="s">
        <v>3342</v>
      </c>
      <c r="O84" s="392"/>
      <c r="P84" s="492"/>
      <c r="Q84" s="311" t="s">
        <v>5378</v>
      </c>
      <c r="R84" s="493"/>
      <c r="S84" s="579">
        <f t="shared" si="44"/>
        <v>20</v>
      </c>
      <c r="T84" s="578">
        <v>13</v>
      </c>
      <c r="U84" s="715">
        <v>0</v>
      </c>
      <c r="V84" s="580">
        <v>7</v>
      </c>
      <c r="W84" s="579">
        <f t="shared" si="45"/>
        <v>386</v>
      </c>
      <c r="X84" s="578">
        <v>197</v>
      </c>
      <c r="Y84" s="577">
        <v>189</v>
      </c>
      <c r="Z84" s="579">
        <v>118</v>
      </c>
      <c r="AA84" s="715">
        <v>116</v>
      </c>
      <c r="AB84" s="577">
        <v>152</v>
      </c>
      <c r="AC84" s="2109">
        <v>27</v>
      </c>
      <c r="AD84" s="2110">
        <v>24</v>
      </c>
      <c r="AE84" s="580">
        <v>18</v>
      </c>
      <c r="AF84" s="578">
        <v>1</v>
      </c>
      <c r="AG84" s="715">
        <v>0</v>
      </c>
      <c r="AH84" s="715">
        <v>1</v>
      </c>
      <c r="AI84" s="715">
        <v>0</v>
      </c>
      <c r="AJ84" s="715">
        <v>0</v>
      </c>
      <c r="AK84" s="715">
        <v>33</v>
      </c>
      <c r="AL84" s="715">
        <v>0</v>
      </c>
      <c r="AM84" s="715">
        <v>2</v>
      </c>
      <c r="AN84" s="715">
        <v>0</v>
      </c>
      <c r="AO84" s="715">
        <v>0</v>
      </c>
      <c r="AP84" s="580">
        <v>5</v>
      </c>
      <c r="AQ84" s="2111">
        <v>3597</v>
      </c>
      <c r="AR84" s="392"/>
    </row>
    <row r="85" spans="1:44" s="42" customFormat="1" ht="20.25" customHeight="1">
      <c r="A85" s="2179">
        <v>3598</v>
      </c>
      <c r="B85" s="392"/>
      <c r="C85" s="274" t="s">
        <v>3015</v>
      </c>
      <c r="D85" s="392"/>
      <c r="E85" s="2120"/>
      <c r="F85" s="2120"/>
      <c r="G85" s="392"/>
      <c r="H85" s="392" t="s">
        <v>2056</v>
      </c>
      <c r="I85" s="392"/>
      <c r="J85" s="492"/>
      <c r="K85" s="320" t="s">
        <v>937</v>
      </c>
      <c r="L85" s="493"/>
      <c r="M85" s="392"/>
      <c r="N85" s="2108" t="s">
        <v>3344</v>
      </c>
      <c r="O85" s="392"/>
      <c r="P85" s="492"/>
      <c r="Q85" s="311" t="s">
        <v>5134</v>
      </c>
      <c r="R85" s="493"/>
      <c r="S85" s="579">
        <f t="shared" si="44"/>
        <v>16</v>
      </c>
      <c r="T85" s="578">
        <v>12</v>
      </c>
      <c r="U85" s="715">
        <v>0</v>
      </c>
      <c r="V85" s="580">
        <v>4</v>
      </c>
      <c r="W85" s="579">
        <f t="shared" si="45"/>
        <v>339</v>
      </c>
      <c r="X85" s="578">
        <v>174</v>
      </c>
      <c r="Y85" s="577">
        <v>165</v>
      </c>
      <c r="Z85" s="579">
        <v>119</v>
      </c>
      <c r="AA85" s="715">
        <v>107</v>
      </c>
      <c r="AB85" s="577">
        <v>113</v>
      </c>
      <c r="AC85" s="2109">
        <v>18</v>
      </c>
      <c r="AD85" s="2110">
        <v>17</v>
      </c>
      <c r="AE85" s="580">
        <v>14</v>
      </c>
      <c r="AF85" s="578">
        <v>1</v>
      </c>
      <c r="AG85" s="715">
        <v>0</v>
      </c>
      <c r="AH85" s="715">
        <v>1</v>
      </c>
      <c r="AI85" s="715">
        <v>0</v>
      </c>
      <c r="AJ85" s="715">
        <v>0</v>
      </c>
      <c r="AK85" s="715">
        <v>26</v>
      </c>
      <c r="AL85" s="715">
        <v>0</v>
      </c>
      <c r="AM85" s="715">
        <v>1</v>
      </c>
      <c r="AN85" s="715">
        <v>0</v>
      </c>
      <c r="AO85" s="715">
        <v>0</v>
      </c>
      <c r="AP85" s="580">
        <v>2</v>
      </c>
      <c r="AQ85" s="2111">
        <v>3598</v>
      </c>
      <c r="AR85" s="392"/>
    </row>
    <row r="86" spans="1:44" s="42" customFormat="1" ht="20.25" customHeight="1">
      <c r="A86" s="2179">
        <v>3599</v>
      </c>
      <c r="B86" s="392"/>
      <c r="C86" s="274" t="s">
        <v>4093</v>
      </c>
      <c r="D86" s="392"/>
      <c r="E86" s="2120"/>
      <c r="F86" s="2120"/>
      <c r="G86" s="392"/>
      <c r="H86" s="392" t="s">
        <v>1194</v>
      </c>
      <c r="I86" s="392"/>
      <c r="J86" s="492"/>
      <c r="K86" s="320" t="s">
        <v>2777</v>
      </c>
      <c r="L86" s="493"/>
      <c r="M86" s="392"/>
      <c r="N86" s="2108" t="s">
        <v>171</v>
      </c>
      <c r="O86" s="392"/>
      <c r="P86" s="492"/>
      <c r="Q86" s="311" t="s">
        <v>5379</v>
      </c>
      <c r="R86" s="493"/>
      <c r="S86" s="579">
        <f t="shared" si="44"/>
        <v>14</v>
      </c>
      <c r="T86" s="578">
        <v>11</v>
      </c>
      <c r="U86" s="715">
        <v>0</v>
      </c>
      <c r="V86" s="580">
        <v>3</v>
      </c>
      <c r="W86" s="579">
        <f t="shared" si="45"/>
        <v>319</v>
      </c>
      <c r="X86" s="578">
        <v>173</v>
      </c>
      <c r="Y86" s="577">
        <v>146</v>
      </c>
      <c r="Z86" s="579">
        <v>113</v>
      </c>
      <c r="AA86" s="715">
        <v>93</v>
      </c>
      <c r="AB86" s="577">
        <v>113</v>
      </c>
      <c r="AC86" s="2109">
        <v>13</v>
      </c>
      <c r="AD86" s="2110">
        <v>15</v>
      </c>
      <c r="AE86" s="580">
        <v>13</v>
      </c>
      <c r="AF86" s="578">
        <v>1</v>
      </c>
      <c r="AG86" s="715">
        <v>0</v>
      </c>
      <c r="AH86" s="715">
        <v>1</v>
      </c>
      <c r="AI86" s="715">
        <v>0</v>
      </c>
      <c r="AJ86" s="715">
        <v>0</v>
      </c>
      <c r="AK86" s="715">
        <v>22</v>
      </c>
      <c r="AL86" s="715">
        <v>0</v>
      </c>
      <c r="AM86" s="715">
        <v>1</v>
      </c>
      <c r="AN86" s="715">
        <v>0</v>
      </c>
      <c r="AO86" s="715">
        <v>0</v>
      </c>
      <c r="AP86" s="580">
        <v>3</v>
      </c>
      <c r="AQ86" s="2111">
        <v>3599</v>
      </c>
      <c r="AR86" s="392"/>
    </row>
    <row r="87" spans="1:44" s="42" customFormat="1" ht="20.25" customHeight="1">
      <c r="A87" s="2179">
        <v>3600</v>
      </c>
      <c r="B87" s="392"/>
      <c r="C87" s="274" t="s">
        <v>1833</v>
      </c>
      <c r="D87" s="392"/>
      <c r="E87" s="2120"/>
      <c r="F87" s="2120"/>
      <c r="G87" s="392"/>
      <c r="H87" s="392" t="s">
        <v>2367</v>
      </c>
      <c r="I87" s="392"/>
      <c r="J87" s="492"/>
      <c r="K87" s="320" t="s">
        <v>429</v>
      </c>
      <c r="L87" s="493"/>
      <c r="M87" s="392"/>
      <c r="N87" s="2108" t="s">
        <v>3347</v>
      </c>
      <c r="O87" s="392"/>
      <c r="P87" s="492"/>
      <c r="Q87" s="311" t="s">
        <v>5380</v>
      </c>
      <c r="R87" s="493"/>
      <c r="S87" s="579">
        <f t="shared" si="44"/>
        <v>5</v>
      </c>
      <c r="T87" s="578">
        <v>3</v>
      </c>
      <c r="U87" s="715">
        <v>0</v>
      </c>
      <c r="V87" s="580">
        <v>2</v>
      </c>
      <c r="W87" s="579">
        <f t="shared" si="45"/>
        <v>73</v>
      </c>
      <c r="X87" s="578">
        <v>35</v>
      </c>
      <c r="Y87" s="577">
        <v>38</v>
      </c>
      <c r="Z87" s="579">
        <v>27</v>
      </c>
      <c r="AA87" s="715">
        <v>31</v>
      </c>
      <c r="AB87" s="577">
        <v>15</v>
      </c>
      <c r="AC87" s="2109">
        <v>7</v>
      </c>
      <c r="AD87" s="2110">
        <v>9</v>
      </c>
      <c r="AE87" s="580">
        <v>4</v>
      </c>
      <c r="AF87" s="578">
        <v>1</v>
      </c>
      <c r="AG87" s="715">
        <v>0</v>
      </c>
      <c r="AH87" s="715">
        <v>1</v>
      </c>
      <c r="AI87" s="715">
        <v>0</v>
      </c>
      <c r="AJ87" s="715">
        <v>0</v>
      </c>
      <c r="AK87" s="715">
        <v>10</v>
      </c>
      <c r="AL87" s="715">
        <v>0</v>
      </c>
      <c r="AM87" s="715">
        <v>1</v>
      </c>
      <c r="AN87" s="715">
        <v>0</v>
      </c>
      <c r="AO87" s="715">
        <v>0</v>
      </c>
      <c r="AP87" s="580">
        <v>0</v>
      </c>
      <c r="AQ87" s="2111">
        <v>3600</v>
      </c>
      <c r="AR87" s="392"/>
    </row>
    <row r="88" spans="1:44" s="42" customFormat="1" ht="20.25" customHeight="1">
      <c r="A88" s="2179">
        <v>3601</v>
      </c>
      <c r="B88" s="392"/>
      <c r="C88" s="274" t="s">
        <v>4094</v>
      </c>
      <c r="D88" s="392"/>
      <c r="E88" s="2120"/>
      <c r="F88" s="2120"/>
      <c r="G88" s="392"/>
      <c r="H88" s="392" t="s">
        <v>2290</v>
      </c>
      <c r="I88" s="392"/>
      <c r="J88" s="492"/>
      <c r="K88" s="320" t="s">
        <v>709</v>
      </c>
      <c r="L88" s="493"/>
      <c r="M88" s="392"/>
      <c r="N88" s="2108" t="s">
        <v>3348</v>
      </c>
      <c r="O88" s="392"/>
      <c r="P88" s="492"/>
      <c r="Q88" s="311" t="s">
        <v>5381</v>
      </c>
      <c r="R88" s="493"/>
      <c r="S88" s="579">
        <f t="shared" si="44"/>
        <v>5</v>
      </c>
      <c r="T88" s="578">
        <v>3</v>
      </c>
      <c r="U88" s="715">
        <v>0</v>
      </c>
      <c r="V88" s="580">
        <v>2</v>
      </c>
      <c r="W88" s="579">
        <f t="shared" si="45"/>
        <v>104</v>
      </c>
      <c r="X88" s="578">
        <v>48</v>
      </c>
      <c r="Y88" s="577">
        <v>56</v>
      </c>
      <c r="Z88" s="579">
        <v>30</v>
      </c>
      <c r="AA88" s="715">
        <v>37</v>
      </c>
      <c r="AB88" s="577">
        <v>37</v>
      </c>
      <c r="AC88" s="2109">
        <v>7</v>
      </c>
      <c r="AD88" s="2110">
        <v>7</v>
      </c>
      <c r="AE88" s="580">
        <v>6</v>
      </c>
      <c r="AF88" s="578">
        <v>1</v>
      </c>
      <c r="AG88" s="715">
        <v>0</v>
      </c>
      <c r="AH88" s="715">
        <v>1</v>
      </c>
      <c r="AI88" s="715">
        <v>0</v>
      </c>
      <c r="AJ88" s="715">
        <v>0</v>
      </c>
      <c r="AK88" s="715">
        <v>9</v>
      </c>
      <c r="AL88" s="715">
        <v>0</v>
      </c>
      <c r="AM88" s="715">
        <v>1</v>
      </c>
      <c r="AN88" s="715">
        <v>0</v>
      </c>
      <c r="AO88" s="715">
        <v>0</v>
      </c>
      <c r="AP88" s="580">
        <v>1</v>
      </c>
      <c r="AQ88" s="2111">
        <v>3601</v>
      </c>
      <c r="AR88" s="392"/>
    </row>
    <row r="89" spans="1:44" s="42" customFormat="1" ht="20.25" customHeight="1">
      <c r="A89" s="2179">
        <v>3622</v>
      </c>
      <c r="B89" s="392"/>
      <c r="C89" s="274" t="s">
        <v>4095</v>
      </c>
      <c r="D89" s="392"/>
      <c r="E89" s="2120"/>
      <c r="F89" s="2120" t="s">
        <v>1584</v>
      </c>
      <c r="G89" s="392"/>
      <c r="H89" s="392" t="s">
        <v>2374</v>
      </c>
      <c r="I89" s="392"/>
      <c r="J89" s="492"/>
      <c r="K89" s="320" t="s">
        <v>3349</v>
      </c>
      <c r="L89" s="493"/>
      <c r="M89" s="392"/>
      <c r="N89" s="2108" t="s">
        <v>3323</v>
      </c>
      <c r="O89" s="392"/>
      <c r="P89" s="492"/>
      <c r="Q89" s="311" t="s">
        <v>5382</v>
      </c>
      <c r="R89" s="493"/>
      <c r="S89" s="579">
        <f t="shared" si="44"/>
        <v>3</v>
      </c>
      <c r="T89" s="578">
        <v>3</v>
      </c>
      <c r="U89" s="715">
        <v>0</v>
      </c>
      <c r="V89" s="580">
        <v>0</v>
      </c>
      <c r="W89" s="579">
        <f t="shared" si="45"/>
        <v>34</v>
      </c>
      <c r="X89" s="578">
        <v>21</v>
      </c>
      <c r="Y89" s="577">
        <v>13</v>
      </c>
      <c r="Z89" s="579">
        <v>12</v>
      </c>
      <c r="AA89" s="715">
        <v>12</v>
      </c>
      <c r="AB89" s="577">
        <v>10</v>
      </c>
      <c r="AC89" s="2109">
        <v>0</v>
      </c>
      <c r="AD89" s="2110">
        <v>5</v>
      </c>
      <c r="AE89" s="580">
        <v>4</v>
      </c>
      <c r="AF89" s="578">
        <v>1</v>
      </c>
      <c r="AG89" s="715">
        <v>0</v>
      </c>
      <c r="AH89" s="715">
        <v>1</v>
      </c>
      <c r="AI89" s="715">
        <v>0</v>
      </c>
      <c r="AJ89" s="715">
        <v>0</v>
      </c>
      <c r="AK89" s="715">
        <v>4</v>
      </c>
      <c r="AL89" s="715">
        <v>0</v>
      </c>
      <c r="AM89" s="715">
        <v>1</v>
      </c>
      <c r="AN89" s="715">
        <v>0</v>
      </c>
      <c r="AO89" s="715">
        <v>0</v>
      </c>
      <c r="AP89" s="580">
        <v>2</v>
      </c>
      <c r="AQ89" s="2111">
        <v>3622</v>
      </c>
      <c r="AR89" s="392"/>
    </row>
    <row r="90" spans="1:44" s="42" customFormat="1" ht="20.25" customHeight="1">
      <c r="A90" s="2179">
        <v>3623</v>
      </c>
      <c r="B90" s="392"/>
      <c r="C90" s="274" t="s">
        <v>2934</v>
      </c>
      <c r="D90" s="392"/>
      <c r="E90" s="2120"/>
      <c r="F90" s="2120"/>
      <c r="G90" s="392"/>
      <c r="H90" s="392" t="s">
        <v>413</v>
      </c>
      <c r="I90" s="392"/>
      <c r="J90" s="492"/>
      <c r="K90" s="320" t="s">
        <v>950</v>
      </c>
      <c r="L90" s="493"/>
      <c r="M90" s="392"/>
      <c r="N90" s="2108" t="s">
        <v>1236</v>
      </c>
      <c r="O90" s="392"/>
      <c r="P90" s="492"/>
      <c r="Q90" s="311" t="s">
        <v>938</v>
      </c>
      <c r="R90" s="493"/>
      <c r="S90" s="579">
        <f t="shared" si="44"/>
        <v>12</v>
      </c>
      <c r="T90" s="578">
        <v>9</v>
      </c>
      <c r="U90" s="715">
        <v>0</v>
      </c>
      <c r="V90" s="580">
        <v>3</v>
      </c>
      <c r="W90" s="579">
        <f t="shared" si="45"/>
        <v>272</v>
      </c>
      <c r="X90" s="578">
        <v>148</v>
      </c>
      <c r="Y90" s="577">
        <v>124</v>
      </c>
      <c r="Z90" s="579">
        <v>91</v>
      </c>
      <c r="AA90" s="715">
        <v>100</v>
      </c>
      <c r="AB90" s="577">
        <v>81</v>
      </c>
      <c r="AC90" s="2109">
        <v>16</v>
      </c>
      <c r="AD90" s="2110">
        <v>12</v>
      </c>
      <c r="AE90" s="580">
        <v>11</v>
      </c>
      <c r="AF90" s="578">
        <v>1</v>
      </c>
      <c r="AG90" s="715">
        <v>0</v>
      </c>
      <c r="AH90" s="715">
        <v>1</v>
      </c>
      <c r="AI90" s="715">
        <v>0</v>
      </c>
      <c r="AJ90" s="715">
        <v>0</v>
      </c>
      <c r="AK90" s="715">
        <v>17</v>
      </c>
      <c r="AL90" s="715">
        <v>0</v>
      </c>
      <c r="AM90" s="715">
        <v>1</v>
      </c>
      <c r="AN90" s="715">
        <v>0</v>
      </c>
      <c r="AO90" s="715">
        <v>0</v>
      </c>
      <c r="AP90" s="580">
        <v>3</v>
      </c>
      <c r="AQ90" s="2111">
        <v>3623</v>
      </c>
      <c r="AR90" s="392"/>
    </row>
    <row r="91" spans="1:44" s="42" customFormat="1" ht="20.25" customHeight="1">
      <c r="A91" s="2179">
        <v>3624</v>
      </c>
      <c r="B91" s="392"/>
      <c r="C91" s="274" t="s">
        <v>4082</v>
      </c>
      <c r="D91" s="392"/>
      <c r="E91" s="2120"/>
      <c r="F91" s="2120"/>
      <c r="G91" s="392"/>
      <c r="H91" s="392" t="s">
        <v>401</v>
      </c>
      <c r="I91" s="392"/>
      <c r="J91" s="492"/>
      <c r="K91" s="320" t="s">
        <v>386</v>
      </c>
      <c r="L91" s="493"/>
      <c r="M91" s="392"/>
      <c r="N91" s="2108" t="s">
        <v>3350</v>
      </c>
      <c r="O91" s="392"/>
      <c r="P91" s="492"/>
      <c r="Q91" s="311" t="s">
        <v>4640</v>
      </c>
      <c r="R91" s="493"/>
      <c r="S91" s="579">
        <f t="shared" si="44"/>
        <v>14</v>
      </c>
      <c r="T91" s="578">
        <v>11</v>
      </c>
      <c r="U91" s="715">
        <v>0</v>
      </c>
      <c r="V91" s="580">
        <v>3</v>
      </c>
      <c r="W91" s="579">
        <f t="shared" si="45"/>
        <v>355</v>
      </c>
      <c r="X91" s="578">
        <v>163</v>
      </c>
      <c r="Y91" s="577">
        <v>192</v>
      </c>
      <c r="Z91" s="579">
        <v>100</v>
      </c>
      <c r="AA91" s="715">
        <v>127</v>
      </c>
      <c r="AB91" s="577">
        <v>128</v>
      </c>
      <c r="AC91" s="2109">
        <v>14</v>
      </c>
      <c r="AD91" s="2110">
        <v>16</v>
      </c>
      <c r="AE91" s="580">
        <v>14</v>
      </c>
      <c r="AF91" s="578">
        <v>1</v>
      </c>
      <c r="AG91" s="715">
        <v>0</v>
      </c>
      <c r="AH91" s="715">
        <v>1</v>
      </c>
      <c r="AI91" s="715">
        <v>0</v>
      </c>
      <c r="AJ91" s="715">
        <v>0</v>
      </c>
      <c r="AK91" s="715">
        <v>25</v>
      </c>
      <c r="AL91" s="715">
        <v>0</v>
      </c>
      <c r="AM91" s="715">
        <v>1</v>
      </c>
      <c r="AN91" s="715">
        <v>0</v>
      </c>
      <c r="AO91" s="715">
        <v>1</v>
      </c>
      <c r="AP91" s="580">
        <v>1</v>
      </c>
      <c r="AQ91" s="2111">
        <v>3624</v>
      </c>
      <c r="AR91" s="392"/>
    </row>
    <row r="92" spans="1:44" s="42" customFormat="1" ht="20.25" customHeight="1">
      <c r="A92" s="2179">
        <v>4050</v>
      </c>
      <c r="B92" s="392"/>
      <c r="C92" s="274" t="s">
        <v>1313</v>
      </c>
      <c r="D92" s="392"/>
      <c r="E92" s="2120"/>
      <c r="F92" s="2120"/>
      <c r="G92" s="392"/>
      <c r="H92" s="392" t="s">
        <v>1105</v>
      </c>
      <c r="I92" s="392"/>
      <c r="J92" s="492"/>
      <c r="K92" s="320" t="s">
        <v>3351</v>
      </c>
      <c r="L92" s="493"/>
      <c r="M92" s="392"/>
      <c r="N92" s="2108" t="s">
        <v>141</v>
      </c>
      <c r="O92" s="392"/>
      <c r="P92" s="492"/>
      <c r="Q92" s="311" t="s">
        <v>5673</v>
      </c>
      <c r="R92" s="493"/>
      <c r="S92" s="579">
        <f t="shared" si="44"/>
        <v>10</v>
      </c>
      <c r="T92" s="578">
        <v>8</v>
      </c>
      <c r="U92" s="715">
        <v>0</v>
      </c>
      <c r="V92" s="580">
        <v>2</v>
      </c>
      <c r="W92" s="579">
        <f t="shared" si="45"/>
        <v>216</v>
      </c>
      <c r="X92" s="578">
        <v>103</v>
      </c>
      <c r="Y92" s="577">
        <v>113</v>
      </c>
      <c r="Z92" s="579">
        <v>66</v>
      </c>
      <c r="AA92" s="715">
        <v>80</v>
      </c>
      <c r="AB92" s="577">
        <v>70</v>
      </c>
      <c r="AC92" s="2109">
        <v>12</v>
      </c>
      <c r="AD92" s="2110">
        <v>14</v>
      </c>
      <c r="AE92" s="580">
        <v>10</v>
      </c>
      <c r="AF92" s="578">
        <v>1</v>
      </c>
      <c r="AG92" s="715">
        <v>0</v>
      </c>
      <c r="AH92" s="715">
        <v>1</v>
      </c>
      <c r="AI92" s="715">
        <v>0</v>
      </c>
      <c r="AJ92" s="715">
        <v>0</v>
      </c>
      <c r="AK92" s="715">
        <v>19</v>
      </c>
      <c r="AL92" s="715">
        <v>0</v>
      </c>
      <c r="AM92" s="715">
        <v>1</v>
      </c>
      <c r="AN92" s="715">
        <v>0</v>
      </c>
      <c r="AO92" s="715">
        <v>0</v>
      </c>
      <c r="AP92" s="580">
        <v>2</v>
      </c>
      <c r="AQ92" s="2111">
        <v>4050</v>
      </c>
      <c r="AR92" s="392"/>
    </row>
    <row r="93" spans="1:44" s="42" customFormat="1" ht="20.25" customHeight="1">
      <c r="A93" s="2179">
        <v>4060</v>
      </c>
      <c r="B93" s="392"/>
      <c r="C93" s="274" t="s">
        <v>4096</v>
      </c>
      <c r="D93" s="392"/>
      <c r="E93" s="2120" t="s">
        <v>2396</v>
      </c>
      <c r="F93" s="2120">
        <v>1</v>
      </c>
      <c r="G93" s="392"/>
      <c r="H93" s="392" t="s">
        <v>2398</v>
      </c>
      <c r="I93" s="392"/>
      <c r="J93" s="492"/>
      <c r="K93" s="320" t="s">
        <v>2400</v>
      </c>
      <c r="L93" s="493"/>
      <c r="M93" s="392"/>
      <c r="N93" s="2108" t="s">
        <v>3155</v>
      </c>
      <c r="O93" s="392"/>
      <c r="P93" s="492"/>
      <c r="Q93" s="311" t="s">
        <v>5588</v>
      </c>
      <c r="R93" s="493"/>
      <c r="S93" s="579">
        <f t="shared" si="44"/>
        <v>2</v>
      </c>
      <c r="T93" s="578">
        <v>1</v>
      </c>
      <c r="U93" s="715">
        <v>1</v>
      </c>
      <c r="V93" s="580">
        <v>0</v>
      </c>
      <c r="W93" s="579">
        <f t="shared" si="45"/>
        <v>10</v>
      </c>
      <c r="X93" s="578">
        <v>6</v>
      </c>
      <c r="Y93" s="577">
        <v>4</v>
      </c>
      <c r="Z93" s="579">
        <v>5</v>
      </c>
      <c r="AA93" s="715">
        <v>2</v>
      </c>
      <c r="AB93" s="577">
        <v>3</v>
      </c>
      <c r="AC93" s="2109">
        <v>0</v>
      </c>
      <c r="AD93" s="2110">
        <v>3</v>
      </c>
      <c r="AE93" s="580">
        <v>2</v>
      </c>
      <c r="AF93" s="578">
        <v>0</v>
      </c>
      <c r="AG93" s="715">
        <v>0</v>
      </c>
      <c r="AH93" s="715">
        <v>1</v>
      </c>
      <c r="AI93" s="715">
        <v>0</v>
      </c>
      <c r="AJ93" s="715">
        <v>0</v>
      </c>
      <c r="AK93" s="715">
        <v>3</v>
      </c>
      <c r="AL93" s="715">
        <v>0</v>
      </c>
      <c r="AM93" s="715">
        <v>0</v>
      </c>
      <c r="AN93" s="715">
        <v>0</v>
      </c>
      <c r="AO93" s="715">
        <v>0</v>
      </c>
      <c r="AP93" s="580">
        <v>1</v>
      </c>
      <c r="AQ93" s="2111">
        <v>4060</v>
      </c>
      <c r="AR93" s="392"/>
    </row>
    <row r="94" spans="1:44" s="42" customFormat="1" ht="20.25" customHeight="1">
      <c r="A94" s="2179">
        <v>4070</v>
      </c>
      <c r="B94" s="392"/>
      <c r="C94" s="274" t="s">
        <v>4097</v>
      </c>
      <c r="D94" s="392"/>
      <c r="E94" s="2120"/>
      <c r="F94" s="2120"/>
      <c r="G94" s="392"/>
      <c r="H94" s="392" t="s">
        <v>3352</v>
      </c>
      <c r="I94" s="392"/>
      <c r="J94" s="492"/>
      <c r="K94" s="320" t="s">
        <v>3753</v>
      </c>
      <c r="L94" s="493"/>
      <c r="M94" s="392"/>
      <c r="N94" s="2108" t="s">
        <v>236</v>
      </c>
      <c r="O94" s="392"/>
      <c r="P94" s="492"/>
      <c r="Q94" s="311" t="s">
        <v>5383</v>
      </c>
      <c r="R94" s="493"/>
      <c r="S94" s="579">
        <f t="shared" si="44"/>
        <v>4</v>
      </c>
      <c r="T94" s="578">
        <v>3</v>
      </c>
      <c r="U94" s="715">
        <v>0</v>
      </c>
      <c r="V94" s="580">
        <v>1</v>
      </c>
      <c r="W94" s="579">
        <f t="shared" si="45"/>
        <v>47</v>
      </c>
      <c r="X94" s="578">
        <v>22</v>
      </c>
      <c r="Y94" s="577">
        <v>25</v>
      </c>
      <c r="Z94" s="579">
        <v>22</v>
      </c>
      <c r="AA94" s="715">
        <v>9</v>
      </c>
      <c r="AB94" s="577">
        <v>16</v>
      </c>
      <c r="AC94" s="2109">
        <v>1</v>
      </c>
      <c r="AD94" s="2110">
        <v>6</v>
      </c>
      <c r="AE94" s="580">
        <v>5</v>
      </c>
      <c r="AF94" s="578">
        <v>1</v>
      </c>
      <c r="AG94" s="715">
        <v>0</v>
      </c>
      <c r="AH94" s="715">
        <v>1</v>
      </c>
      <c r="AI94" s="715">
        <v>0</v>
      </c>
      <c r="AJ94" s="715">
        <v>0</v>
      </c>
      <c r="AK94" s="715">
        <v>8</v>
      </c>
      <c r="AL94" s="715">
        <v>0</v>
      </c>
      <c r="AM94" s="715">
        <v>1</v>
      </c>
      <c r="AN94" s="715">
        <v>0</v>
      </c>
      <c r="AO94" s="715">
        <v>0</v>
      </c>
      <c r="AP94" s="580">
        <v>0</v>
      </c>
      <c r="AQ94" s="2111">
        <v>4070</v>
      </c>
      <c r="AR94" s="392"/>
    </row>
    <row r="95" spans="1:44" s="129" customFormat="1" ht="20.25" customHeight="1">
      <c r="A95" s="2181">
        <v>203</v>
      </c>
      <c r="B95" s="2130"/>
      <c r="C95" s="288" t="s">
        <v>4098</v>
      </c>
      <c r="D95" s="2130"/>
      <c r="E95" s="2131"/>
      <c r="F95" s="2131"/>
      <c r="G95" s="2130"/>
      <c r="H95" s="2130"/>
      <c r="I95" s="2130"/>
      <c r="J95" s="2132"/>
      <c r="K95" s="2133"/>
      <c r="L95" s="2134"/>
      <c r="M95" s="2130"/>
      <c r="N95" s="2135"/>
      <c r="O95" s="2130"/>
      <c r="P95" s="2132"/>
      <c r="Q95" s="2136"/>
      <c r="R95" s="2134"/>
      <c r="S95" s="342">
        <f>SUM(S96:S119)</f>
        <v>242</v>
      </c>
      <c r="T95" s="2078">
        <f>SUM(T96:T119)</f>
        <v>192</v>
      </c>
      <c r="U95" s="2115">
        <f>SUM(U96:U119)</f>
        <v>0</v>
      </c>
      <c r="V95" s="2118">
        <f>SUM(V96:V119)</f>
        <v>50</v>
      </c>
      <c r="W95" s="561">
        <f>X95+Y95</f>
        <v>5385</v>
      </c>
      <c r="X95" s="2078">
        <f t="shared" ref="X95:AP95" si="46">SUM(X96:X119)</f>
        <v>2750</v>
      </c>
      <c r="Y95" s="728">
        <f t="shared" si="46"/>
        <v>2635</v>
      </c>
      <c r="Z95" s="342">
        <f t="shared" si="46"/>
        <v>1836</v>
      </c>
      <c r="AA95" s="2115">
        <f t="shared" si="46"/>
        <v>1761</v>
      </c>
      <c r="AB95" s="728">
        <f t="shared" si="46"/>
        <v>1788</v>
      </c>
      <c r="AC95" s="2116">
        <f t="shared" si="46"/>
        <v>203</v>
      </c>
      <c r="AD95" s="2117">
        <f t="shared" si="46"/>
        <v>231</v>
      </c>
      <c r="AE95" s="2118">
        <f t="shared" si="46"/>
        <v>254</v>
      </c>
      <c r="AF95" s="2078">
        <f t="shared" si="46"/>
        <v>24</v>
      </c>
      <c r="AG95" s="2115">
        <f t="shared" si="46"/>
        <v>0</v>
      </c>
      <c r="AH95" s="2115">
        <f t="shared" si="46"/>
        <v>24</v>
      </c>
      <c r="AI95" s="2115">
        <f t="shared" si="46"/>
        <v>0</v>
      </c>
      <c r="AJ95" s="2115">
        <f t="shared" si="46"/>
        <v>0</v>
      </c>
      <c r="AK95" s="2115">
        <f t="shared" si="46"/>
        <v>365</v>
      </c>
      <c r="AL95" s="2115">
        <f t="shared" si="46"/>
        <v>0</v>
      </c>
      <c r="AM95" s="2115">
        <f t="shared" si="46"/>
        <v>23</v>
      </c>
      <c r="AN95" s="2115">
        <f t="shared" si="46"/>
        <v>4</v>
      </c>
      <c r="AO95" s="2115">
        <f t="shared" si="46"/>
        <v>0</v>
      </c>
      <c r="AP95" s="2118">
        <f t="shared" si="46"/>
        <v>45</v>
      </c>
      <c r="AQ95" s="2137">
        <v>203</v>
      </c>
      <c r="AR95" s="2080"/>
    </row>
    <row r="96" spans="1:44" s="42" customFormat="1" ht="20.25" customHeight="1">
      <c r="A96" s="2179">
        <v>3650</v>
      </c>
      <c r="B96" s="392"/>
      <c r="C96" s="274" t="s">
        <v>2141</v>
      </c>
      <c r="D96" s="392"/>
      <c r="E96" s="2120"/>
      <c r="F96" s="2120"/>
      <c r="G96" s="392"/>
      <c r="H96" s="392" t="s">
        <v>220</v>
      </c>
      <c r="I96" s="392"/>
      <c r="J96" s="492"/>
      <c r="K96" s="320" t="s">
        <v>3353</v>
      </c>
      <c r="L96" s="493"/>
      <c r="M96" s="392"/>
      <c r="N96" s="2108" t="s">
        <v>2673</v>
      </c>
      <c r="O96" s="392"/>
      <c r="P96" s="492"/>
      <c r="Q96" s="311" t="s">
        <v>4487</v>
      </c>
      <c r="R96" s="493"/>
      <c r="S96" s="579">
        <f t="shared" ref="S96:S119" si="47">SUM(T96:V96)</f>
        <v>17</v>
      </c>
      <c r="T96" s="578">
        <v>14</v>
      </c>
      <c r="U96" s="715">
        <v>0</v>
      </c>
      <c r="V96" s="580">
        <v>3</v>
      </c>
      <c r="W96" s="579">
        <f t="shared" ref="W96:W119" si="48">SUM(X96:Y96)</f>
        <v>423</v>
      </c>
      <c r="X96" s="578">
        <v>206</v>
      </c>
      <c r="Y96" s="577">
        <v>217</v>
      </c>
      <c r="Z96" s="579">
        <v>154</v>
      </c>
      <c r="AA96" s="715">
        <v>126</v>
      </c>
      <c r="AB96" s="577">
        <v>143</v>
      </c>
      <c r="AC96" s="2109">
        <v>13</v>
      </c>
      <c r="AD96" s="2110">
        <v>14</v>
      </c>
      <c r="AE96" s="580">
        <v>16</v>
      </c>
      <c r="AF96" s="578">
        <v>1</v>
      </c>
      <c r="AG96" s="715">
        <v>0</v>
      </c>
      <c r="AH96" s="715">
        <v>1</v>
      </c>
      <c r="AI96" s="715">
        <v>0</v>
      </c>
      <c r="AJ96" s="715">
        <v>0</v>
      </c>
      <c r="AK96" s="715">
        <v>21</v>
      </c>
      <c r="AL96" s="715">
        <v>0</v>
      </c>
      <c r="AM96" s="715">
        <v>1</v>
      </c>
      <c r="AN96" s="715">
        <v>0</v>
      </c>
      <c r="AO96" s="715">
        <v>0</v>
      </c>
      <c r="AP96" s="580">
        <v>6</v>
      </c>
      <c r="AQ96" s="2111">
        <v>3650</v>
      </c>
      <c r="AR96" s="392"/>
    </row>
    <row r="97" spans="1:44" s="42" customFormat="1" ht="20.25" customHeight="1">
      <c r="A97" s="2179">
        <v>3651</v>
      </c>
      <c r="B97" s="392"/>
      <c r="C97" s="274" t="s">
        <v>4091</v>
      </c>
      <c r="D97" s="392"/>
      <c r="E97" s="2120"/>
      <c r="F97" s="2120"/>
      <c r="G97" s="392"/>
      <c r="H97" s="392" t="s">
        <v>4415</v>
      </c>
      <c r="I97" s="392"/>
      <c r="J97" s="492"/>
      <c r="K97" s="320" t="s">
        <v>3482</v>
      </c>
      <c r="L97" s="493"/>
      <c r="M97" s="392"/>
      <c r="N97" s="2108" t="s">
        <v>3354</v>
      </c>
      <c r="O97" s="392"/>
      <c r="P97" s="492"/>
      <c r="Q97" s="311" t="s">
        <v>4842</v>
      </c>
      <c r="R97" s="493"/>
      <c r="S97" s="579">
        <f t="shared" si="47"/>
        <v>14</v>
      </c>
      <c r="T97" s="578">
        <v>11</v>
      </c>
      <c r="U97" s="715">
        <v>0</v>
      </c>
      <c r="V97" s="580">
        <v>3</v>
      </c>
      <c r="W97" s="579">
        <f t="shared" si="48"/>
        <v>293</v>
      </c>
      <c r="X97" s="578">
        <v>158</v>
      </c>
      <c r="Y97" s="577">
        <v>135</v>
      </c>
      <c r="Z97" s="579">
        <v>102</v>
      </c>
      <c r="AA97" s="715">
        <v>112</v>
      </c>
      <c r="AB97" s="577">
        <v>79</v>
      </c>
      <c r="AC97" s="2109">
        <v>9</v>
      </c>
      <c r="AD97" s="2110">
        <v>12</v>
      </c>
      <c r="AE97" s="580">
        <v>16</v>
      </c>
      <c r="AF97" s="578">
        <v>1</v>
      </c>
      <c r="AG97" s="715">
        <v>0</v>
      </c>
      <c r="AH97" s="715">
        <v>1</v>
      </c>
      <c r="AI97" s="715">
        <v>0</v>
      </c>
      <c r="AJ97" s="715">
        <v>0</v>
      </c>
      <c r="AK97" s="715">
        <v>21</v>
      </c>
      <c r="AL97" s="715">
        <v>0</v>
      </c>
      <c r="AM97" s="715">
        <v>1</v>
      </c>
      <c r="AN97" s="715">
        <v>0</v>
      </c>
      <c r="AO97" s="715">
        <v>0</v>
      </c>
      <c r="AP97" s="580">
        <v>4</v>
      </c>
      <c r="AQ97" s="2111">
        <v>3651</v>
      </c>
      <c r="AR97" s="392"/>
    </row>
    <row r="98" spans="1:44" s="42" customFormat="1" ht="20.25" customHeight="1">
      <c r="A98" s="2179">
        <v>3652</v>
      </c>
      <c r="B98" s="392"/>
      <c r="C98" s="274" t="s">
        <v>4092</v>
      </c>
      <c r="D98" s="392"/>
      <c r="E98" s="2120"/>
      <c r="F98" s="2120"/>
      <c r="G98" s="392"/>
      <c r="H98" s="392" t="s">
        <v>2758</v>
      </c>
      <c r="I98" s="392"/>
      <c r="J98" s="492"/>
      <c r="K98" s="320" t="s">
        <v>3355</v>
      </c>
      <c r="L98" s="493"/>
      <c r="M98" s="392"/>
      <c r="N98" s="2108" t="s">
        <v>2355</v>
      </c>
      <c r="O98" s="392"/>
      <c r="P98" s="492"/>
      <c r="Q98" s="311" t="s">
        <v>5385</v>
      </c>
      <c r="R98" s="493"/>
      <c r="S98" s="579">
        <f t="shared" si="47"/>
        <v>12</v>
      </c>
      <c r="T98" s="578">
        <v>10</v>
      </c>
      <c r="U98" s="715">
        <v>0</v>
      </c>
      <c r="V98" s="580">
        <v>2</v>
      </c>
      <c r="W98" s="579">
        <f t="shared" si="48"/>
        <v>293</v>
      </c>
      <c r="X98" s="578">
        <v>144</v>
      </c>
      <c r="Y98" s="577">
        <v>149</v>
      </c>
      <c r="Z98" s="579">
        <v>96</v>
      </c>
      <c r="AA98" s="715">
        <v>88</v>
      </c>
      <c r="AB98" s="577">
        <v>109</v>
      </c>
      <c r="AC98" s="2109">
        <v>9</v>
      </c>
      <c r="AD98" s="2110">
        <v>10</v>
      </c>
      <c r="AE98" s="580">
        <v>15</v>
      </c>
      <c r="AF98" s="578">
        <v>1</v>
      </c>
      <c r="AG98" s="715">
        <v>0</v>
      </c>
      <c r="AH98" s="715">
        <v>1</v>
      </c>
      <c r="AI98" s="715">
        <v>0</v>
      </c>
      <c r="AJ98" s="715">
        <v>0</v>
      </c>
      <c r="AK98" s="715">
        <v>21</v>
      </c>
      <c r="AL98" s="715">
        <v>0</v>
      </c>
      <c r="AM98" s="715">
        <v>1</v>
      </c>
      <c r="AN98" s="715">
        <v>0</v>
      </c>
      <c r="AO98" s="715">
        <v>0</v>
      </c>
      <c r="AP98" s="580">
        <v>1</v>
      </c>
      <c r="AQ98" s="2111">
        <v>3652</v>
      </c>
      <c r="AR98" s="392"/>
    </row>
    <row r="99" spans="1:44" s="42" customFormat="1" ht="20.25" customHeight="1">
      <c r="A99" s="2179">
        <v>3653</v>
      </c>
      <c r="B99" s="392"/>
      <c r="C99" s="274" t="s">
        <v>2072</v>
      </c>
      <c r="D99" s="392"/>
      <c r="E99" s="2120"/>
      <c r="F99" s="2120"/>
      <c r="G99" s="392"/>
      <c r="H99" s="392" t="s">
        <v>399</v>
      </c>
      <c r="I99" s="392"/>
      <c r="J99" s="492"/>
      <c r="K99" s="320" t="s">
        <v>3158</v>
      </c>
      <c r="L99" s="493"/>
      <c r="M99" s="392"/>
      <c r="N99" s="2108" t="s">
        <v>3356</v>
      </c>
      <c r="O99" s="392"/>
      <c r="P99" s="492"/>
      <c r="Q99" s="311" t="s">
        <v>5384</v>
      </c>
      <c r="R99" s="493"/>
      <c r="S99" s="579">
        <f t="shared" si="47"/>
        <v>12</v>
      </c>
      <c r="T99" s="578">
        <v>9</v>
      </c>
      <c r="U99" s="715">
        <v>0</v>
      </c>
      <c r="V99" s="580">
        <v>3</v>
      </c>
      <c r="W99" s="579">
        <f t="shared" si="48"/>
        <v>245</v>
      </c>
      <c r="X99" s="578">
        <v>127</v>
      </c>
      <c r="Y99" s="577">
        <v>118</v>
      </c>
      <c r="Z99" s="579">
        <v>75</v>
      </c>
      <c r="AA99" s="715">
        <v>86</v>
      </c>
      <c r="AB99" s="577">
        <v>84</v>
      </c>
      <c r="AC99" s="2109">
        <v>13</v>
      </c>
      <c r="AD99" s="2110">
        <v>8</v>
      </c>
      <c r="AE99" s="580">
        <v>14</v>
      </c>
      <c r="AF99" s="578">
        <v>1</v>
      </c>
      <c r="AG99" s="715">
        <v>0</v>
      </c>
      <c r="AH99" s="715">
        <v>1</v>
      </c>
      <c r="AI99" s="715">
        <v>0</v>
      </c>
      <c r="AJ99" s="715">
        <v>0</v>
      </c>
      <c r="AK99" s="715">
        <v>18</v>
      </c>
      <c r="AL99" s="715">
        <v>0</v>
      </c>
      <c r="AM99" s="715">
        <v>1</v>
      </c>
      <c r="AN99" s="715">
        <v>0</v>
      </c>
      <c r="AO99" s="715">
        <v>0</v>
      </c>
      <c r="AP99" s="580">
        <v>1</v>
      </c>
      <c r="AQ99" s="2111">
        <v>3653</v>
      </c>
      <c r="AR99" s="392"/>
    </row>
    <row r="100" spans="1:44" s="42" customFormat="1" ht="20.25" customHeight="1">
      <c r="A100" s="2179">
        <v>3654</v>
      </c>
      <c r="B100" s="392"/>
      <c r="C100" s="274" t="s">
        <v>2838</v>
      </c>
      <c r="D100" s="392"/>
      <c r="E100" s="2120"/>
      <c r="F100" s="2120"/>
      <c r="G100" s="392"/>
      <c r="H100" s="392" t="s">
        <v>2796</v>
      </c>
      <c r="I100" s="392"/>
      <c r="J100" s="492"/>
      <c r="K100" s="320" t="s">
        <v>3357</v>
      </c>
      <c r="L100" s="493"/>
      <c r="M100" s="392"/>
      <c r="N100" s="2108" t="s">
        <v>4099</v>
      </c>
      <c r="O100" s="392"/>
      <c r="P100" s="492"/>
      <c r="Q100" s="311" t="s">
        <v>5149</v>
      </c>
      <c r="R100" s="493"/>
      <c r="S100" s="579">
        <f t="shared" si="47"/>
        <v>7</v>
      </c>
      <c r="T100" s="578">
        <v>5</v>
      </c>
      <c r="U100" s="715">
        <v>0</v>
      </c>
      <c r="V100" s="580">
        <v>2</v>
      </c>
      <c r="W100" s="579">
        <f t="shared" si="48"/>
        <v>141</v>
      </c>
      <c r="X100" s="578">
        <v>69</v>
      </c>
      <c r="Y100" s="577">
        <v>72</v>
      </c>
      <c r="Z100" s="579">
        <v>53</v>
      </c>
      <c r="AA100" s="715">
        <v>48</v>
      </c>
      <c r="AB100" s="577">
        <v>40</v>
      </c>
      <c r="AC100" s="2109">
        <v>12</v>
      </c>
      <c r="AD100" s="2110">
        <v>9</v>
      </c>
      <c r="AE100" s="580">
        <v>6</v>
      </c>
      <c r="AF100" s="578">
        <v>1</v>
      </c>
      <c r="AG100" s="715">
        <v>0</v>
      </c>
      <c r="AH100" s="715">
        <v>1</v>
      </c>
      <c r="AI100" s="715">
        <v>0</v>
      </c>
      <c r="AJ100" s="715">
        <v>0</v>
      </c>
      <c r="AK100" s="715">
        <v>11</v>
      </c>
      <c r="AL100" s="715">
        <v>0</v>
      </c>
      <c r="AM100" s="715">
        <v>1</v>
      </c>
      <c r="AN100" s="715">
        <v>0</v>
      </c>
      <c r="AO100" s="715">
        <v>0</v>
      </c>
      <c r="AP100" s="580">
        <v>1</v>
      </c>
      <c r="AQ100" s="2111">
        <v>3654</v>
      </c>
      <c r="AR100" s="392"/>
    </row>
    <row r="101" spans="1:44" s="42" customFormat="1" ht="20.25" customHeight="1">
      <c r="A101" s="2179">
        <v>3655</v>
      </c>
      <c r="B101" s="392"/>
      <c r="C101" s="274" t="s">
        <v>4100</v>
      </c>
      <c r="D101" s="392"/>
      <c r="E101" s="2120"/>
      <c r="F101" s="2120"/>
      <c r="G101" s="392"/>
      <c r="H101" s="392" t="s">
        <v>2440</v>
      </c>
      <c r="I101" s="392"/>
      <c r="J101" s="492"/>
      <c r="K101" s="320" t="s">
        <v>2650</v>
      </c>
      <c r="L101" s="493"/>
      <c r="M101" s="392"/>
      <c r="N101" s="2108" t="s">
        <v>555</v>
      </c>
      <c r="O101" s="392"/>
      <c r="P101" s="492"/>
      <c r="Q101" s="311" t="s">
        <v>5386</v>
      </c>
      <c r="R101" s="493"/>
      <c r="S101" s="579">
        <f t="shared" si="47"/>
        <v>12</v>
      </c>
      <c r="T101" s="578">
        <v>9</v>
      </c>
      <c r="U101" s="715">
        <v>0</v>
      </c>
      <c r="V101" s="580">
        <v>3</v>
      </c>
      <c r="W101" s="579">
        <f t="shared" si="48"/>
        <v>257</v>
      </c>
      <c r="X101" s="578">
        <v>120</v>
      </c>
      <c r="Y101" s="577">
        <v>137</v>
      </c>
      <c r="Z101" s="579">
        <v>89</v>
      </c>
      <c r="AA101" s="715">
        <v>80</v>
      </c>
      <c r="AB101" s="577">
        <v>88</v>
      </c>
      <c r="AC101" s="2109">
        <v>9</v>
      </c>
      <c r="AD101" s="2110">
        <v>13</v>
      </c>
      <c r="AE101" s="580">
        <v>9</v>
      </c>
      <c r="AF101" s="578">
        <v>1</v>
      </c>
      <c r="AG101" s="715">
        <v>0</v>
      </c>
      <c r="AH101" s="715">
        <v>1</v>
      </c>
      <c r="AI101" s="715">
        <v>0</v>
      </c>
      <c r="AJ101" s="715">
        <v>0</v>
      </c>
      <c r="AK101" s="715">
        <v>16</v>
      </c>
      <c r="AL101" s="715">
        <v>0</v>
      </c>
      <c r="AM101" s="715">
        <v>1</v>
      </c>
      <c r="AN101" s="715">
        <v>0</v>
      </c>
      <c r="AO101" s="715">
        <v>0</v>
      </c>
      <c r="AP101" s="580">
        <v>3</v>
      </c>
      <c r="AQ101" s="2111">
        <v>3655</v>
      </c>
      <c r="AR101" s="392"/>
    </row>
    <row r="102" spans="1:44" s="42" customFormat="1" ht="20.25" customHeight="1">
      <c r="A102" s="2179">
        <v>3656</v>
      </c>
      <c r="B102" s="392"/>
      <c r="C102" s="274" t="s">
        <v>2262</v>
      </c>
      <c r="D102" s="392"/>
      <c r="E102" s="2120"/>
      <c r="F102" s="2120"/>
      <c r="G102" s="392"/>
      <c r="H102" s="392" t="s">
        <v>2440</v>
      </c>
      <c r="I102" s="392"/>
      <c r="J102" s="492"/>
      <c r="K102" s="320" t="s">
        <v>1838</v>
      </c>
      <c r="L102" s="493"/>
      <c r="M102" s="392"/>
      <c r="N102" s="2108" t="s">
        <v>878</v>
      </c>
      <c r="O102" s="392"/>
      <c r="P102" s="492"/>
      <c r="Q102" s="311" t="s">
        <v>5387</v>
      </c>
      <c r="R102" s="493"/>
      <c r="S102" s="579">
        <f t="shared" si="47"/>
        <v>10</v>
      </c>
      <c r="T102" s="578">
        <v>8</v>
      </c>
      <c r="U102" s="715">
        <v>0</v>
      </c>
      <c r="V102" s="580">
        <v>2</v>
      </c>
      <c r="W102" s="579">
        <f t="shared" si="48"/>
        <v>214</v>
      </c>
      <c r="X102" s="578">
        <v>120</v>
      </c>
      <c r="Y102" s="577">
        <v>94</v>
      </c>
      <c r="Z102" s="579">
        <v>80</v>
      </c>
      <c r="AA102" s="715">
        <v>65</v>
      </c>
      <c r="AB102" s="577">
        <v>69</v>
      </c>
      <c r="AC102" s="2109">
        <v>5</v>
      </c>
      <c r="AD102" s="2110">
        <v>10</v>
      </c>
      <c r="AE102" s="580">
        <v>12</v>
      </c>
      <c r="AF102" s="578">
        <v>1</v>
      </c>
      <c r="AG102" s="715">
        <v>0</v>
      </c>
      <c r="AH102" s="715">
        <v>1</v>
      </c>
      <c r="AI102" s="715">
        <v>0</v>
      </c>
      <c r="AJ102" s="715">
        <v>0</v>
      </c>
      <c r="AK102" s="715">
        <v>15</v>
      </c>
      <c r="AL102" s="715">
        <v>0</v>
      </c>
      <c r="AM102" s="715">
        <v>1</v>
      </c>
      <c r="AN102" s="715">
        <v>0</v>
      </c>
      <c r="AO102" s="715">
        <v>0</v>
      </c>
      <c r="AP102" s="580">
        <v>4</v>
      </c>
      <c r="AQ102" s="2111">
        <v>3656</v>
      </c>
      <c r="AR102" s="392"/>
    </row>
    <row r="103" spans="1:44" s="42" customFormat="1" ht="20.25" customHeight="1">
      <c r="A103" s="2179">
        <v>3657</v>
      </c>
      <c r="B103" s="392"/>
      <c r="C103" s="274" t="s">
        <v>4102</v>
      </c>
      <c r="D103" s="392"/>
      <c r="E103" s="2120"/>
      <c r="F103" s="2120"/>
      <c r="G103" s="392"/>
      <c r="H103" s="392" t="s">
        <v>1931</v>
      </c>
      <c r="I103" s="392"/>
      <c r="J103" s="492"/>
      <c r="K103" s="320" t="s">
        <v>1339</v>
      </c>
      <c r="L103" s="493"/>
      <c r="M103" s="392"/>
      <c r="N103" s="2108" t="s">
        <v>3358</v>
      </c>
      <c r="O103" s="392"/>
      <c r="P103" s="492"/>
      <c r="Q103" s="311" t="s">
        <v>4642</v>
      </c>
      <c r="R103" s="493"/>
      <c r="S103" s="579">
        <f t="shared" si="47"/>
        <v>7</v>
      </c>
      <c r="T103" s="578">
        <v>5</v>
      </c>
      <c r="U103" s="715">
        <v>0</v>
      </c>
      <c r="V103" s="580">
        <v>2</v>
      </c>
      <c r="W103" s="579">
        <f t="shared" si="48"/>
        <v>132</v>
      </c>
      <c r="X103" s="578">
        <v>69</v>
      </c>
      <c r="Y103" s="577">
        <v>63</v>
      </c>
      <c r="Z103" s="579">
        <v>43</v>
      </c>
      <c r="AA103" s="715">
        <v>40</v>
      </c>
      <c r="AB103" s="577">
        <v>49</v>
      </c>
      <c r="AC103" s="2109">
        <v>5</v>
      </c>
      <c r="AD103" s="2110">
        <v>6</v>
      </c>
      <c r="AE103" s="580">
        <v>8</v>
      </c>
      <c r="AF103" s="578">
        <v>1</v>
      </c>
      <c r="AG103" s="715">
        <v>0</v>
      </c>
      <c r="AH103" s="715">
        <v>1</v>
      </c>
      <c r="AI103" s="715">
        <v>0</v>
      </c>
      <c r="AJ103" s="715">
        <v>0</v>
      </c>
      <c r="AK103" s="715">
        <v>11</v>
      </c>
      <c r="AL103" s="715">
        <v>0</v>
      </c>
      <c r="AM103" s="715">
        <v>1</v>
      </c>
      <c r="AN103" s="715">
        <v>0</v>
      </c>
      <c r="AO103" s="715">
        <v>0</v>
      </c>
      <c r="AP103" s="580">
        <v>0</v>
      </c>
      <c r="AQ103" s="2111">
        <v>3657</v>
      </c>
      <c r="AR103" s="392"/>
    </row>
    <row r="104" spans="1:44" s="42" customFormat="1" ht="20.25" customHeight="1">
      <c r="A104" s="2179">
        <v>3658</v>
      </c>
      <c r="B104" s="392"/>
      <c r="C104" s="274" t="s">
        <v>3292</v>
      </c>
      <c r="D104" s="392"/>
      <c r="E104" s="2120"/>
      <c r="F104" s="2120"/>
      <c r="G104" s="392"/>
      <c r="H104" s="392" t="s">
        <v>1931</v>
      </c>
      <c r="I104" s="392"/>
      <c r="J104" s="492"/>
      <c r="K104" s="320" t="s">
        <v>3102</v>
      </c>
      <c r="L104" s="493"/>
      <c r="M104" s="392"/>
      <c r="N104" s="2108" t="s">
        <v>3360</v>
      </c>
      <c r="O104" s="392"/>
      <c r="P104" s="492"/>
      <c r="Q104" s="311" t="s">
        <v>5674</v>
      </c>
      <c r="R104" s="493"/>
      <c r="S104" s="579">
        <f t="shared" si="47"/>
        <v>3</v>
      </c>
      <c r="T104" s="578">
        <v>3</v>
      </c>
      <c r="U104" s="715">
        <v>0</v>
      </c>
      <c r="V104" s="580">
        <v>0</v>
      </c>
      <c r="W104" s="579">
        <f t="shared" si="48"/>
        <v>21</v>
      </c>
      <c r="X104" s="578">
        <v>11</v>
      </c>
      <c r="Y104" s="577">
        <v>10</v>
      </c>
      <c r="Z104" s="579">
        <v>5</v>
      </c>
      <c r="AA104" s="715">
        <v>8</v>
      </c>
      <c r="AB104" s="577">
        <v>8</v>
      </c>
      <c r="AC104" s="2109">
        <v>0</v>
      </c>
      <c r="AD104" s="2110">
        <v>4</v>
      </c>
      <c r="AE104" s="580">
        <v>5</v>
      </c>
      <c r="AF104" s="578">
        <v>1</v>
      </c>
      <c r="AG104" s="715">
        <v>0</v>
      </c>
      <c r="AH104" s="715">
        <v>1</v>
      </c>
      <c r="AI104" s="715">
        <v>0</v>
      </c>
      <c r="AJ104" s="715">
        <v>0</v>
      </c>
      <c r="AK104" s="715">
        <v>6</v>
      </c>
      <c r="AL104" s="715">
        <v>0</v>
      </c>
      <c r="AM104" s="715">
        <v>0</v>
      </c>
      <c r="AN104" s="715">
        <v>1</v>
      </c>
      <c r="AO104" s="715">
        <v>0</v>
      </c>
      <c r="AP104" s="580">
        <v>0</v>
      </c>
      <c r="AQ104" s="2111">
        <v>3658</v>
      </c>
      <c r="AR104" s="392"/>
    </row>
    <row r="105" spans="1:44" s="42" customFormat="1" ht="20.25" customHeight="1">
      <c r="A105" s="2179">
        <v>3659</v>
      </c>
      <c r="B105" s="392"/>
      <c r="C105" s="274" t="s">
        <v>4103</v>
      </c>
      <c r="D105" s="392"/>
      <c r="E105" s="2120"/>
      <c r="F105" s="2120"/>
      <c r="G105" s="392"/>
      <c r="H105" s="392" t="s">
        <v>2800</v>
      </c>
      <c r="I105" s="392"/>
      <c r="J105" s="492"/>
      <c r="K105" s="320" t="s">
        <v>3361</v>
      </c>
      <c r="L105" s="493"/>
      <c r="M105" s="392"/>
      <c r="N105" s="2108" t="s">
        <v>3363</v>
      </c>
      <c r="O105" s="392"/>
      <c r="P105" s="492"/>
      <c r="Q105" s="311" t="s">
        <v>5675</v>
      </c>
      <c r="R105" s="493"/>
      <c r="S105" s="579">
        <f t="shared" si="47"/>
        <v>16</v>
      </c>
      <c r="T105" s="578">
        <v>14</v>
      </c>
      <c r="U105" s="715">
        <v>0</v>
      </c>
      <c r="V105" s="580">
        <v>2</v>
      </c>
      <c r="W105" s="579">
        <f t="shared" si="48"/>
        <v>395</v>
      </c>
      <c r="X105" s="578">
        <v>202</v>
      </c>
      <c r="Y105" s="577">
        <v>193</v>
      </c>
      <c r="Z105" s="579">
        <v>145</v>
      </c>
      <c r="AA105" s="715">
        <v>142</v>
      </c>
      <c r="AB105" s="577">
        <v>108</v>
      </c>
      <c r="AC105" s="2109">
        <v>11</v>
      </c>
      <c r="AD105" s="2110">
        <v>13</v>
      </c>
      <c r="AE105" s="580">
        <v>16</v>
      </c>
      <c r="AF105" s="578">
        <v>1</v>
      </c>
      <c r="AG105" s="715">
        <v>0</v>
      </c>
      <c r="AH105" s="715">
        <v>1</v>
      </c>
      <c r="AI105" s="715">
        <v>0</v>
      </c>
      <c r="AJ105" s="715">
        <v>0</v>
      </c>
      <c r="AK105" s="715">
        <v>23</v>
      </c>
      <c r="AL105" s="715">
        <v>0</v>
      </c>
      <c r="AM105" s="715">
        <v>1</v>
      </c>
      <c r="AN105" s="715">
        <v>0</v>
      </c>
      <c r="AO105" s="715">
        <v>0</v>
      </c>
      <c r="AP105" s="580">
        <v>3</v>
      </c>
      <c r="AQ105" s="2111">
        <v>3659</v>
      </c>
      <c r="AR105" s="392"/>
    </row>
    <row r="106" spans="1:44" s="42" customFormat="1" ht="20.25" customHeight="1">
      <c r="A106" s="2179">
        <v>3660</v>
      </c>
      <c r="B106" s="392"/>
      <c r="C106" s="274" t="s">
        <v>2976</v>
      </c>
      <c r="D106" s="392"/>
      <c r="E106" s="2120"/>
      <c r="F106" s="2120"/>
      <c r="G106" s="392"/>
      <c r="H106" s="392" t="s">
        <v>2765</v>
      </c>
      <c r="I106" s="392"/>
      <c r="J106" s="492"/>
      <c r="K106" s="320" t="s">
        <v>3364</v>
      </c>
      <c r="L106" s="493"/>
      <c r="M106" s="392"/>
      <c r="N106" s="2108" t="s">
        <v>3365</v>
      </c>
      <c r="O106" s="392"/>
      <c r="P106" s="492"/>
      <c r="Q106" s="311" t="s">
        <v>5388</v>
      </c>
      <c r="R106" s="493"/>
      <c r="S106" s="579">
        <f t="shared" si="47"/>
        <v>18</v>
      </c>
      <c r="T106" s="578">
        <v>15</v>
      </c>
      <c r="U106" s="715">
        <v>0</v>
      </c>
      <c r="V106" s="580">
        <v>3</v>
      </c>
      <c r="W106" s="579">
        <f t="shared" si="48"/>
        <v>459</v>
      </c>
      <c r="X106" s="578">
        <v>219</v>
      </c>
      <c r="Y106" s="577">
        <v>240</v>
      </c>
      <c r="Z106" s="579">
        <v>145</v>
      </c>
      <c r="AA106" s="715">
        <v>152</v>
      </c>
      <c r="AB106" s="577">
        <v>162</v>
      </c>
      <c r="AC106" s="2109">
        <v>17</v>
      </c>
      <c r="AD106" s="2110">
        <v>14</v>
      </c>
      <c r="AE106" s="580">
        <v>16</v>
      </c>
      <c r="AF106" s="578">
        <v>1</v>
      </c>
      <c r="AG106" s="715">
        <v>0</v>
      </c>
      <c r="AH106" s="715">
        <v>1</v>
      </c>
      <c r="AI106" s="715">
        <v>0</v>
      </c>
      <c r="AJ106" s="715">
        <v>0</v>
      </c>
      <c r="AK106" s="715">
        <v>24</v>
      </c>
      <c r="AL106" s="715">
        <v>0</v>
      </c>
      <c r="AM106" s="715">
        <v>1</v>
      </c>
      <c r="AN106" s="715">
        <v>0</v>
      </c>
      <c r="AO106" s="715">
        <v>0</v>
      </c>
      <c r="AP106" s="580">
        <v>3</v>
      </c>
      <c r="AQ106" s="2111">
        <v>3660</v>
      </c>
      <c r="AR106" s="392"/>
    </row>
    <row r="107" spans="1:44" s="42" customFormat="1" ht="20.25" customHeight="1">
      <c r="A107" s="2179">
        <v>3662</v>
      </c>
      <c r="B107" s="392"/>
      <c r="C107" s="274" t="s">
        <v>4104</v>
      </c>
      <c r="D107" s="392"/>
      <c r="E107" s="2120"/>
      <c r="F107" s="2120"/>
      <c r="G107" s="392"/>
      <c r="H107" s="392" t="s">
        <v>2779</v>
      </c>
      <c r="I107" s="392"/>
      <c r="J107" s="492"/>
      <c r="K107" s="320" t="s">
        <v>3366</v>
      </c>
      <c r="L107" s="493"/>
      <c r="M107" s="392"/>
      <c r="N107" s="2108" t="s">
        <v>3367</v>
      </c>
      <c r="O107" s="392"/>
      <c r="P107" s="492"/>
      <c r="Q107" s="311" t="s">
        <v>5135</v>
      </c>
      <c r="R107" s="493"/>
      <c r="S107" s="579">
        <f t="shared" si="47"/>
        <v>5</v>
      </c>
      <c r="T107" s="578">
        <v>3</v>
      </c>
      <c r="U107" s="715">
        <v>0</v>
      </c>
      <c r="V107" s="580">
        <v>2</v>
      </c>
      <c r="W107" s="579">
        <f t="shared" si="48"/>
        <v>60</v>
      </c>
      <c r="X107" s="578">
        <v>39</v>
      </c>
      <c r="Y107" s="577">
        <v>21</v>
      </c>
      <c r="Z107" s="579">
        <v>20</v>
      </c>
      <c r="AA107" s="715">
        <v>22</v>
      </c>
      <c r="AB107" s="577">
        <v>18</v>
      </c>
      <c r="AC107" s="2109">
        <v>2</v>
      </c>
      <c r="AD107" s="2110">
        <v>7</v>
      </c>
      <c r="AE107" s="580">
        <v>6</v>
      </c>
      <c r="AF107" s="578">
        <v>1</v>
      </c>
      <c r="AG107" s="715">
        <v>0</v>
      </c>
      <c r="AH107" s="715">
        <v>1</v>
      </c>
      <c r="AI107" s="715">
        <v>0</v>
      </c>
      <c r="AJ107" s="715">
        <v>0</v>
      </c>
      <c r="AK107" s="715">
        <v>9</v>
      </c>
      <c r="AL107" s="715">
        <v>0</v>
      </c>
      <c r="AM107" s="715">
        <v>1</v>
      </c>
      <c r="AN107" s="715">
        <v>0</v>
      </c>
      <c r="AO107" s="715">
        <v>0</v>
      </c>
      <c r="AP107" s="580">
        <v>1</v>
      </c>
      <c r="AQ107" s="2111">
        <v>3662</v>
      </c>
      <c r="AR107" s="392"/>
    </row>
    <row r="108" spans="1:44" s="42" customFormat="1" ht="20.25" customHeight="1">
      <c r="A108" s="2179">
        <v>3663</v>
      </c>
      <c r="B108" s="392"/>
      <c r="C108" s="274" t="s">
        <v>4105</v>
      </c>
      <c r="D108" s="392"/>
      <c r="E108" s="2120"/>
      <c r="F108" s="2120"/>
      <c r="G108" s="392"/>
      <c r="H108" s="392" t="s">
        <v>2769</v>
      </c>
      <c r="I108" s="392"/>
      <c r="J108" s="492"/>
      <c r="K108" s="320" t="s">
        <v>3119</v>
      </c>
      <c r="L108" s="493"/>
      <c r="M108" s="392"/>
      <c r="N108" s="2108" t="s">
        <v>679</v>
      </c>
      <c r="O108" s="392"/>
      <c r="P108" s="492"/>
      <c r="Q108" s="311" t="s">
        <v>4844</v>
      </c>
      <c r="R108" s="493"/>
      <c r="S108" s="579">
        <f t="shared" si="47"/>
        <v>12</v>
      </c>
      <c r="T108" s="578">
        <v>9</v>
      </c>
      <c r="U108" s="715">
        <v>0</v>
      </c>
      <c r="V108" s="580">
        <v>3</v>
      </c>
      <c r="W108" s="579">
        <f t="shared" si="48"/>
        <v>267</v>
      </c>
      <c r="X108" s="578">
        <v>117</v>
      </c>
      <c r="Y108" s="577">
        <v>150</v>
      </c>
      <c r="Z108" s="579">
        <v>82</v>
      </c>
      <c r="AA108" s="715">
        <v>85</v>
      </c>
      <c r="AB108" s="577">
        <v>100</v>
      </c>
      <c r="AC108" s="2109">
        <v>6</v>
      </c>
      <c r="AD108" s="2110">
        <v>9</v>
      </c>
      <c r="AE108" s="580">
        <v>13</v>
      </c>
      <c r="AF108" s="578">
        <v>1</v>
      </c>
      <c r="AG108" s="715">
        <v>0</v>
      </c>
      <c r="AH108" s="715">
        <v>1</v>
      </c>
      <c r="AI108" s="715">
        <v>0</v>
      </c>
      <c r="AJ108" s="715">
        <v>0</v>
      </c>
      <c r="AK108" s="715">
        <v>17</v>
      </c>
      <c r="AL108" s="715">
        <v>0</v>
      </c>
      <c r="AM108" s="715">
        <v>1</v>
      </c>
      <c r="AN108" s="715">
        <v>1</v>
      </c>
      <c r="AO108" s="715">
        <v>0</v>
      </c>
      <c r="AP108" s="580">
        <v>1</v>
      </c>
      <c r="AQ108" s="2111">
        <v>3663</v>
      </c>
      <c r="AR108" s="392"/>
    </row>
    <row r="109" spans="1:44" s="42" customFormat="1" ht="20.25" customHeight="1">
      <c r="A109" s="2179">
        <v>3664</v>
      </c>
      <c r="B109" s="392"/>
      <c r="C109" s="274" t="s">
        <v>910</v>
      </c>
      <c r="D109" s="392"/>
      <c r="E109" s="2120"/>
      <c r="F109" s="2120"/>
      <c r="G109" s="392"/>
      <c r="H109" s="392" t="s">
        <v>2148</v>
      </c>
      <c r="I109" s="392"/>
      <c r="J109" s="492"/>
      <c r="K109" s="320" t="s">
        <v>3370</v>
      </c>
      <c r="L109" s="493"/>
      <c r="M109" s="392"/>
      <c r="N109" s="2108" t="s">
        <v>1738</v>
      </c>
      <c r="O109" s="392"/>
      <c r="P109" s="492"/>
      <c r="Q109" s="311" t="s">
        <v>5389</v>
      </c>
      <c r="R109" s="493"/>
      <c r="S109" s="579">
        <f t="shared" si="47"/>
        <v>4</v>
      </c>
      <c r="T109" s="578">
        <v>3</v>
      </c>
      <c r="U109" s="715">
        <v>0</v>
      </c>
      <c r="V109" s="580">
        <v>1</v>
      </c>
      <c r="W109" s="579">
        <f t="shared" si="48"/>
        <v>69</v>
      </c>
      <c r="X109" s="578">
        <v>35</v>
      </c>
      <c r="Y109" s="577">
        <v>34</v>
      </c>
      <c r="Z109" s="579">
        <v>22</v>
      </c>
      <c r="AA109" s="715">
        <v>21</v>
      </c>
      <c r="AB109" s="577">
        <v>26</v>
      </c>
      <c r="AC109" s="2109">
        <v>5</v>
      </c>
      <c r="AD109" s="2110">
        <v>4</v>
      </c>
      <c r="AE109" s="580">
        <v>8</v>
      </c>
      <c r="AF109" s="578">
        <v>1</v>
      </c>
      <c r="AG109" s="715">
        <v>0</v>
      </c>
      <c r="AH109" s="715">
        <v>1</v>
      </c>
      <c r="AI109" s="715">
        <v>0</v>
      </c>
      <c r="AJ109" s="715">
        <v>0</v>
      </c>
      <c r="AK109" s="715">
        <v>7</v>
      </c>
      <c r="AL109" s="715">
        <v>0</v>
      </c>
      <c r="AM109" s="715">
        <v>1</v>
      </c>
      <c r="AN109" s="715">
        <v>1</v>
      </c>
      <c r="AO109" s="715">
        <v>0</v>
      </c>
      <c r="AP109" s="580">
        <v>1</v>
      </c>
      <c r="AQ109" s="2111">
        <v>3664</v>
      </c>
      <c r="AR109" s="392"/>
    </row>
    <row r="110" spans="1:44" s="42" customFormat="1" ht="20.25" customHeight="1">
      <c r="A110" s="2179">
        <v>3665</v>
      </c>
      <c r="B110" s="392"/>
      <c r="C110" s="274" t="s">
        <v>4106</v>
      </c>
      <c r="D110" s="392"/>
      <c r="E110" s="2120"/>
      <c r="F110" s="2120"/>
      <c r="G110" s="392"/>
      <c r="H110" s="392" t="s">
        <v>918</v>
      </c>
      <c r="I110" s="392"/>
      <c r="J110" s="492"/>
      <c r="K110" s="320" t="s">
        <v>2880</v>
      </c>
      <c r="L110" s="493"/>
      <c r="M110" s="392"/>
      <c r="N110" s="2108" t="s">
        <v>3371</v>
      </c>
      <c r="O110" s="392"/>
      <c r="P110" s="492"/>
      <c r="Q110" s="311" t="s">
        <v>5676</v>
      </c>
      <c r="R110" s="493"/>
      <c r="S110" s="579">
        <f t="shared" si="47"/>
        <v>12</v>
      </c>
      <c r="T110" s="578">
        <v>9</v>
      </c>
      <c r="U110" s="715">
        <v>0</v>
      </c>
      <c r="V110" s="580">
        <v>3</v>
      </c>
      <c r="W110" s="579">
        <f t="shared" si="48"/>
        <v>285</v>
      </c>
      <c r="X110" s="578">
        <v>151</v>
      </c>
      <c r="Y110" s="577">
        <v>134</v>
      </c>
      <c r="Z110" s="579">
        <v>102</v>
      </c>
      <c r="AA110" s="715">
        <v>90</v>
      </c>
      <c r="AB110" s="577">
        <v>93</v>
      </c>
      <c r="AC110" s="2109">
        <v>14</v>
      </c>
      <c r="AD110" s="2110">
        <v>10</v>
      </c>
      <c r="AE110" s="580">
        <v>13</v>
      </c>
      <c r="AF110" s="578">
        <v>1</v>
      </c>
      <c r="AG110" s="715">
        <v>0</v>
      </c>
      <c r="AH110" s="715">
        <v>1</v>
      </c>
      <c r="AI110" s="715">
        <v>0</v>
      </c>
      <c r="AJ110" s="715">
        <v>0</v>
      </c>
      <c r="AK110" s="715">
        <v>19</v>
      </c>
      <c r="AL110" s="715">
        <v>0</v>
      </c>
      <c r="AM110" s="715">
        <v>1</v>
      </c>
      <c r="AN110" s="715">
        <v>0</v>
      </c>
      <c r="AO110" s="715">
        <v>0</v>
      </c>
      <c r="AP110" s="580">
        <v>1</v>
      </c>
      <c r="AQ110" s="2111">
        <v>3665</v>
      </c>
      <c r="AR110" s="392"/>
    </row>
    <row r="111" spans="1:44" s="42" customFormat="1" ht="20.25" customHeight="1">
      <c r="A111" s="2179">
        <v>3666</v>
      </c>
      <c r="B111" s="392"/>
      <c r="C111" s="274" t="s">
        <v>3713</v>
      </c>
      <c r="D111" s="392"/>
      <c r="E111" s="2120"/>
      <c r="F111" s="2120"/>
      <c r="G111" s="392"/>
      <c r="H111" s="392" t="s">
        <v>2680</v>
      </c>
      <c r="I111" s="392"/>
      <c r="J111" s="492"/>
      <c r="K111" s="320" t="s">
        <v>933</v>
      </c>
      <c r="L111" s="493"/>
      <c r="M111" s="392"/>
      <c r="N111" s="2108" t="s">
        <v>2973</v>
      </c>
      <c r="O111" s="392"/>
      <c r="P111" s="492"/>
      <c r="Q111" s="311" t="s">
        <v>5390</v>
      </c>
      <c r="R111" s="493"/>
      <c r="S111" s="579">
        <f t="shared" si="47"/>
        <v>3</v>
      </c>
      <c r="T111" s="578">
        <v>3</v>
      </c>
      <c r="U111" s="715">
        <v>0</v>
      </c>
      <c r="V111" s="580">
        <v>0</v>
      </c>
      <c r="W111" s="579">
        <f t="shared" si="48"/>
        <v>26</v>
      </c>
      <c r="X111" s="578">
        <v>10</v>
      </c>
      <c r="Y111" s="577">
        <v>16</v>
      </c>
      <c r="Z111" s="579">
        <v>10</v>
      </c>
      <c r="AA111" s="715">
        <v>8</v>
      </c>
      <c r="AB111" s="577">
        <v>8</v>
      </c>
      <c r="AC111" s="2109">
        <v>0</v>
      </c>
      <c r="AD111" s="2110">
        <v>6</v>
      </c>
      <c r="AE111" s="580">
        <v>3</v>
      </c>
      <c r="AF111" s="578">
        <v>1</v>
      </c>
      <c r="AG111" s="715">
        <v>0</v>
      </c>
      <c r="AH111" s="715">
        <v>1</v>
      </c>
      <c r="AI111" s="715">
        <v>0</v>
      </c>
      <c r="AJ111" s="715">
        <v>0</v>
      </c>
      <c r="AK111" s="715">
        <v>4</v>
      </c>
      <c r="AL111" s="715">
        <v>0</v>
      </c>
      <c r="AM111" s="715">
        <v>1</v>
      </c>
      <c r="AN111" s="715">
        <v>0</v>
      </c>
      <c r="AO111" s="715">
        <v>0</v>
      </c>
      <c r="AP111" s="580">
        <v>2</v>
      </c>
      <c r="AQ111" s="2111">
        <v>3666</v>
      </c>
      <c r="AR111" s="392"/>
    </row>
    <row r="112" spans="1:44" s="42" customFormat="1" ht="20.25" customHeight="1">
      <c r="A112" s="2179">
        <v>3667</v>
      </c>
      <c r="B112" s="392"/>
      <c r="C112" s="274" t="s">
        <v>3154</v>
      </c>
      <c r="D112" s="392"/>
      <c r="E112" s="2120"/>
      <c r="F112" s="2120"/>
      <c r="G112" s="392"/>
      <c r="H112" s="392" t="s">
        <v>240</v>
      </c>
      <c r="I112" s="392"/>
      <c r="J112" s="492"/>
      <c r="K112" s="320" t="s">
        <v>3374</v>
      </c>
      <c r="L112" s="493"/>
      <c r="M112" s="392"/>
      <c r="N112" s="2108" t="s">
        <v>1879</v>
      </c>
      <c r="O112" s="392"/>
      <c r="P112" s="492"/>
      <c r="Q112" s="311" t="s">
        <v>5677</v>
      </c>
      <c r="R112" s="493"/>
      <c r="S112" s="579">
        <f t="shared" si="47"/>
        <v>13</v>
      </c>
      <c r="T112" s="578">
        <v>10</v>
      </c>
      <c r="U112" s="715">
        <v>0</v>
      </c>
      <c r="V112" s="580">
        <v>3</v>
      </c>
      <c r="W112" s="579">
        <f t="shared" si="48"/>
        <v>315</v>
      </c>
      <c r="X112" s="578">
        <v>182</v>
      </c>
      <c r="Y112" s="577">
        <v>133</v>
      </c>
      <c r="Z112" s="579">
        <v>101</v>
      </c>
      <c r="AA112" s="715">
        <v>109</v>
      </c>
      <c r="AB112" s="577">
        <v>105</v>
      </c>
      <c r="AC112" s="2109">
        <v>15</v>
      </c>
      <c r="AD112" s="2110">
        <v>14</v>
      </c>
      <c r="AE112" s="580">
        <v>10</v>
      </c>
      <c r="AF112" s="578">
        <v>1</v>
      </c>
      <c r="AG112" s="715">
        <v>0</v>
      </c>
      <c r="AH112" s="715">
        <v>1</v>
      </c>
      <c r="AI112" s="715">
        <v>0</v>
      </c>
      <c r="AJ112" s="715">
        <v>0</v>
      </c>
      <c r="AK112" s="715">
        <v>20</v>
      </c>
      <c r="AL112" s="715">
        <v>0</v>
      </c>
      <c r="AM112" s="715">
        <v>1</v>
      </c>
      <c r="AN112" s="715">
        <v>0</v>
      </c>
      <c r="AO112" s="715">
        <v>0</v>
      </c>
      <c r="AP112" s="580">
        <v>1</v>
      </c>
      <c r="AQ112" s="2111">
        <v>3667</v>
      </c>
      <c r="AR112" s="392"/>
    </row>
    <row r="113" spans="1:44" s="42" customFormat="1" ht="20.25" customHeight="1">
      <c r="A113" s="2179">
        <v>3668</v>
      </c>
      <c r="B113" s="392"/>
      <c r="C113" s="274" t="s">
        <v>3840</v>
      </c>
      <c r="D113" s="392"/>
      <c r="E113" s="2120"/>
      <c r="F113" s="2120"/>
      <c r="G113" s="392"/>
      <c r="H113" s="392" t="s">
        <v>2429</v>
      </c>
      <c r="I113" s="392"/>
      <c r="J113" s="492"/>
      <c r="K113" s="320" t="s">
        <v>3376</v>
      </c>
      <c r="L113" s="493"/>
      <c r="M113" s="392"/>
      <c r="N113" s="2108" t="s">
        <v>3377</v>
      </c>
      <c r="O113" s="392"/>
      <c r="P113" s="492"/>
      <c r="Q113" s="311" t="s">
        <v>5391</v>
      </c>
      <c r="R113" s="493"/>
      <c r="S113" s="579">
        <f t="shared" si="47"/>
        <v>4</v>
      </c>
      <c r="T113" s="578">
        <v>3</v>
      </c>
      <c r="U113" s="715">
        <v>0</v>
      </c>
      <c r="V113" s="580">
        <v>1</v>
      </c>
      <c r="W113" s="579">
        <f t="shared" si="48"/>
        <v>105</v>
      </c>
      <c r="X113" s="578">
        <v>60</v>
      </c>
      <c r="Y113" s="577">
        <v>45</v>
      </c>
      <c r="Z113" s="579">
        <v>36</v>
      </c>
      <c r="AA113" s="715">
        <v>36</v>
      </c>
      <c r="AB113" s="577">
        <v>33</v>
      </c>
      <c r="AC113" s="2109">
        <v>7</v>
      </c>
      <c r="AD113" s="2110">
        <v>10</v>
      </c>
      <c r="AE113" s="580">
        <v>4</v>
      </c>
      <c r="AF113" s="578">
        <v>1</v>
      </c>
      <c r="AG113" s="715">
        <v>0</v>
      </c>
      <c r="AH113" s="715">
        <v>1</v>
      </c>
      <c r="AI113" s="715">
        <v>0</v>
      </c>
      <c r="AJ113" s="715">
        <v>0</v>
      </c>
      <c r="AK113" s="715">
        <v>10</v>
      </c>
      <c r="AL113" s="715">
        <v>0</v>
      </c>
      <c r="AM113" s="715">
        <v>1</v>
      </c>
      <c r="AN113" s="715">
        <v>0</v>
      </c>
      <c r="AO113" s="715">
        <v>0</v>
      </c>
      <c r="AP113" s="580">
        <v>1</v>
      </c>
      <c r="AQ113" s="2111">
        <v>3668</v>
      </c>
      <c r="AR113" s="392"/>
    </row>
    <row r="114" spans="1:44" s="42" customFormat="1" ht="20.25" customHeight="1">
      <c r="A114" s="2179">
        <v>3669</v>
      </c>
      <c r="B114" s="392"/>
      <c r="C114" s="274" t="s">
        <v>4107</v>
      </c>
      <c r="D114" s="392"/>
      <c r="E114" s="2120"/>
      <c r="F114" s="2120"/>
      <c r="G114" s="392"/>
      <c r="H114" s="392" t="s">
        <v>2765</v>
      </c>
      <c r="I114" s="392"/>
      <c r="J114" s="492"/>
      <c r="K114" s="320" t="s">
        <v>3309</v>
      </c>
      <c r="L114" s="493"/>
      <c r="M114" s="392"/>
      <c r="N114" s="2108" t="s">
        <v>2439</v>
      </c>
      <c r="O114" s="392"/>
      <c r="P114" s="492"/>
      <c r="Q114" s="311" t="s">
        <v>5678</v>
      </c>
      <c r="R114" s="493"/>
      <c r="S114" s="579">
        <f t="shared" si="47"/>
        <v>9</v>
      </c>
      <c r="T114" s="578">
        <v>7</v>
      </c>
      <c r="U114" s="715">
        <v>0</v>
      </c>
      <c r="V114" s="580">
        <v>2</v>
      </c>
      <c r="W114" s="579">
        <f t="shared" si="48"/>
        <v>210</v>
      </c>
      <c r="X114" s="578">
        <v>121</v>
      </c>
      <c r="Y114" s="577">
        <v>89</v>
      </c>
      <c r="Z114" s="579">
        <v>66</v>
      </c>
      <c r="AA114" s="715">
        <v>71</v>
      </c>
      <c r="AB114" s="577">
        <v>73</v>
      </c>
      <c r="AC114" s="2109">
        <v>7</v>
      </c>
      <c r="AD114" s="2110">
        <v>9</v>
      </c>
      <c r="AE114" s="580">
        <v>9</v>
      </c>
      <c r="AF114" s="578">
        <v>1</v>
      </c>
      <c r="AG114" s="715">
        <v>0</v>
      </c>
      <c r="AH114" s="715">
        <v>1</v>
      </c>
      <c r="AI114" s="715">
        <v>0</v>
      </c>
      <c r="AJ114" s="715">
        <v>0</v>
      </c>
      <c r="AK114" s="715">
        <v>15</v>
      </c>
      <c r="AL114" s="715">
        <v>0</v>
      </c>
      <c r="AM114" s="715">
        <v>1</v>
      </c>
      <c r="AN114" s="715">
        <v>0</v>
      </c>
      <c r="AO114" s="715">
        <v>0</v>
      </c>
      <c r="AP114" s="580">
        <v>0</v>
      </c>
      <c r="AQ114" s="2894">
        <v>3669</v>
      </c>
      <c r="AR114" s="392"/>
    </row>
    <row r="115" spans="1:44" s="42" customFormat="1" ht="20.25" customHeight="1">
      <c r="A115" s="2179">
        <v>3670</v>
      </c>
      <c r="B115" s="392"/>
      <c r="C115" s="274" t="s">
        <v>4082</v>
      </c>
      <c r="D115" s="392"/>
      <c r="E115" s="2120"/>
      <c r="F115" s="2120"/>
      <c r="G115" s="392"/>
      <c r="H115" s="392" t="s">
        <v>2756</v>
      </c>
      <c r="I115" s="392"/>
      <c r="J115" s="492"/>
      <c r="K115" s="320" t="s">
        <v>3379</v>
      </c>
      <c r="L115" s="493"/>
      <c r="M115" s="392"/>
      <c r="N115" s="2108" t="s">
        <v>582</v>
      </c>
      <c r="O115" s="392"/>
      <c r="P115" s="492"/>
      <c r="Q115" s="311" t="s">
        <v>4843</v>
      </c>
      <c r="R115" s="493"/>
      <c r="S115" s="579">
        <f t="shared" si="47"/>
        <v>15</v>
      </c>
      <c r="T115" s="578">
        <v>12</v>
      </c>
      <c r="U115" s="715">
        <v>0</v>
      </c>
      <c r="V115" s="580">
        <v>3</v>
      </c>
      <c r="W115" s="579">
        <f t="shared" si="48"/>
        <v>372</v>
      </c>
      <c r="X115" s="578">
        <v>180</v>
      </c>
      <c r="Y115" s="577">
        <v>192</v>
      </c>
      <c r="Z115" s="579">
        <v>137</v>
      </c>
      <c r="AA115" s="715">
        <v>117</v>
      </c>
      <c r="AB115" s="577">
        <v>118</v>
      </c>
      <c r="AC115" s="2109">
        <v>18</v>
      </c>
      <c r="AD115" s="2110">
        <v>12</v>
      </c>
      <c r="AE115" s="580">
        <v>16</v>
      </c>
      <c r="AF115" s="578">
        <v>1</v>
      </c>
      <c r="AG115" s="715">
        <v>0</v>
      </c>
      <c r="AH115" s="715">
        <v>1</v>
      </c>
      <c r="AI115" s="715">
        <v>0</v>
      </c>
      <c r="AJ115" s="715">
        <v>0</v>
      </c>
      <c r="AK115" s="715">
        <v>21</v>
      </c>
      <c r="AL115" s="715">
        <v>0</v>
      </c>
      <c r="AM115" s="715">
        <v>1</v>
      </c>
      <c r="AN115" s="715">
        <v>0</v>
      </c>
      <c r="AO115" s="715">
        <v>0</v>
      </c>
      <c r="AP115" s="580">
        <v>4</v>
      </c>
      <c r="AQ115" s="2111">
        <v>3670</v>
      </c>
      <c r="AR115" s="392"/>
    </row>
    <row r="116" spans="1:44" s="42" customFormat="1" ht="20.25" customHeight="1">
      <c r="A116" s="2179">
        <v>3671</v>
      </c>
      <c r="B116" s="392"/>
      <c r="C116" s="274" t="s">
        <v>4108</v>
      </c>
      <c r="D116" s="392"/>
      <c r="E116" s="2120"/>
      <c r="F116" s="2120"/>
      <c r="G116" s="392"/>
      <c r="H116" s="392" t="s">
        <v>2193</v>
      </c>
      <c r="I116" s="392"/>
      <c r="J116" s="492"/>
      <c r="K116" s="320" t="s">
        <v>1303</v>
      </c>
      <c r="L116" s="493"/>
      <c r="M116" s="392"/>
      <c r="N116" s="2108" t="s">
        <v>1116</v>
      </c>
      <c r="O116" s="392"/>
      <c r="P116" s="492"/>
      <c r="Q116" s="311" t="s">
        <v>5679</v>
      </c>
      <c r="R116" s="493"/>
      <c r="S116" s="579">
        <f t="shared" si="47"/>
        <v>10</v>
      </c>
      <c r="T116" s="578">
        <v>8</v>
      </c>
      <c r="U116" s="715">
        <v>0</v>
      </c>
      <c r="V116" s="580">
        <v>2</v>
      </c>
      <c r="W116" s="579">
        <f t="shared" si="48"/>
        <v>243</v>
      </c>
      <c r="X116" s="578">
        <v>123</v>
      </c>
      <c r="Y116" s="577">
        <v>120</v>
      </c>
      <c r="Z116" s="579">
        <v>93</v>
      </c>
      <c r="AA116" s="715">
        <v>64</v>
      </c>
      <c r="AB116" s="577">
        <v>86</v>
      </c>
      <c r="AC116" s="2109">
        <v>10</v>
      </c>
      <c r="AD116" s="2110">
        <v>9</v>
      </c>
      <c r="AE116" s="580">
        <v>12</v>
      </c>
      <c r="AF116" s="578">
        <v>1</v>
      </c>
      <c r="AG116" s="715">
        <v>0</v>
      </c>
      <c r="AH116" s="715">
        <v>1</v>
      </c>
      <c r="AI116" s="715">
        <v>0</v>
      </c>
      <c r="AJ116" s="715">
        <v>0</v>
      </c>
      <c r="AK116" s="715">
        <v>18</v>
      </c>
      <c r="AL116" s="715">
        <v>0</v>
      </c>
      <c r="AM116" s="715">
        <v>1</v>
      </c>
      <c r="AN116" s="715">
        <v>0</v>
      </c>
      <c r="AO116" s="715">
        <v>0</v>
      </c>
      <c r="AP116" s="580">
        <v>0</v>
      </c>
      <c r="AQ116" s="2111">
        <v>3671</v>
      </c>
      <c r="AR116" s="392"/>
    </row>
    <row r="117" spans="1:44" s="42" customFormat="1" ht="20.25" customHeight="1">
      <c r="A117" s="2179">
        <v>3672</v>
      </c>
      <c r="B117" s="392"/>
      <c r="C117" s="274" t="s">
        <v>4109</v>
      </c>
      <c r="D117" s="392"/>
      <c r="E117" s="2120"/>
      <c r="F117" s="2120"/>
      <c r="G117" s="392"/>
      <c r="H117" s="392" t="s">
        <v>408</v>
      </c>
      <c r="I117" s="392"/>
      <c r="J117" s="492"/>
      <c r="K117" s="320" t="s">
        <v>3380</v>
      </c>
      <c r="L117" s="493"/>
      <c r="M117" s="392"/>
      <c r="N117" s="2108" t="s">
        <v>1016</v>
      </c>
      <c r="O117" s="392"/>
      <c r="P117" s="492"/>
      <c r="Q117" s="311" t="s">
        <v>59</v>
      </c>
      <c r="R117" s="493"/>
      <c r="S117" s="579">
        <f t="shared" si="47"/>
        <v>19</v>
      </c>
      <c r="T117" s="578">
        <v>16</v>
      </c>
      <c r="U117" s="715">
        <v>0</v>
      </c>
      <c r="V117" s="580">
        <v>3</v>
      </c>
      <c r="W117" s="579">
        <f t="shared" si="48"/>
        <v>480</v>
      </c>
      <c r="X117" s="578">
        <v>250</v>
      </c>
      <c r="Y117" s="577">
        <v>230</v>
      </c>
      <c r="Z117" s="579">
        <v>144</v>
      </c>
      <c r="AA117" s="715">
        <v>170</v>
      </c>
      <c r="AB117" s="577">
        <v>166</v>
      </c>
      <c r="AC117" s="2109">
        <v>11</v>
      </c>
      <c r="AD117" s="2110">
        <v>16</v>
      </c>
      <c r="AE117" s="580">
        <v>16</v>
      </c>
      <c r="AF117" s="578">
        <v>1</v>
      </c>
      <c r="AG117" s="715">
        <v>0</v>
      </c>
      <c r="AH117" s="715">
        <v>1</v>
      </c>
      <c r="AI117" s="715">
        <v>0</v>
      </c>
      <c r="AJ117" s="715">
        <v>0</v>
      </c>
      <c r="AK117" s="715">
        <v>25</v>
      </c>
      <c r="AL117" s="715">
        <v>0</v>
      </c>
      <c r="AM117" s="715">
        <v>1</v>
      </c>
      <c r="AN117" s="715">
        <v>0</v>
      </c>
      <c r="AO117" s="715">
        <v>0</v>
      </c>
      <c r="AP117" s="580">
        <v>4</v>
      </c>
      <c r="AQ117" s="2111">
        <v>3672</v>
      </c>
      <c r="AR117" s="392"/>
    </row>
    <row r="118" spans="1:44" s="42" customFormat="1" ht="20.25" customHeight="1">
      <c r="A118" s="2179">
        <v>4710</v>
      </c>
      <c r="B118" s="392"/>
      <c r="C118" s="274" t="s">
        <v>2218</v>
      </c>
      <c r="D118" s="392"/>
      <c r="E118" s="2120"/>
      <c r="F118" s="2120"/>
      <c r="G118" s="392"/>
      <c r="H118" s="392" t="s">
        <v>2512</v>
      </c>
      <c r="I118" s="392"/>
      <c r="J118" s="492"/>
      <c r="K118" s="320" t="s">
        <v>2778</v>
      </c>
      <c r="L118" s="493"/>
      <c r="M118" s="392"/>
      <c r="N118" s="2108" t="s">
        <v>3234</v>
      </c>
      <c r="O118" s="392"/>
      <c r="P118" s="492"/>
      <c r="Q118" s="311" t="s">
        <v>5392</v>
      </c>
      <c r="R118" s="493"/>
      <c r="S118" s="579">
        <f t="shared" si="47"/>
        <v>4</v>
      </c>
      <c r="T118" s="578">
        <v>3</v>
      </c>
      <c r="U118" s="715">
        <v>0</v>
      </c>
      <c r="V118" s="580">
        <v>1</v>
      </c>
      <c r="W118" s="579">
        <f t="shared" si="48"/>
        <v>61</v>
      </c>
      <c r="X118" s="578">
        <v>30</v>
      </c>
      <c r="Y118" s="577">
        <v>31</v>
      </c>
      <c r="Z118" s="579">
        <v>29</v>
      </c>
      <c r="AA118" s="715">
        <v>17</v>
      </c>
      <c r="AB118" s="577">
        <v>15</v>
      </c>
      <c r="AC118" s="2109">
        <v>4</v>
      </c>
      <c r="AD118" s="2110">
        <v>6</v>
      </c>
      <c r="AE118" s="580">
        <v>6</v>
      </c>
      <c r="AF118" s="578">
        <v>1</v>
      </c>
      <c r="AG118" s="715">
        <v>0</v>
      </c>
      <c r="AH118" s="715">
        <v>1</v>
      </c>
      <c r="AI118" s="715">
        <v>0</v>
      </c>
      <c r="AJ118" s="715">
        <v>0</v>
      </c>
      <c r="AK118" s="715">
        <v>7</v>
      </c>
      <c r="AL118" s="715">
        <v>0</v>
      </c>
      <c r="AM118" s="715">
        <v>1</v>
      </c>
      <c r="AN118" s="715">
        <v>1</v>
      </c>
      <c r="AO118" s="715">
        <v>0</v>
      </c>
      <c r="AP118" s="580">
        <v>1</v>
      </c>
      <c r="AQ118" s="2119">
        <v>4710</v>
      </c>
      <c r="AR118" s="392"/>
    </row>
    <row r="119" spans="1:44" s="42" customFormat="1" ht="20.25" customHeight="1">
      <c r="A119" s="2175">
        <v>4720</v>
      </c>
      <c r="B119" s="2059"/>
      <c r="C119" s="278" t="s">
        <v>2728</v>
      </c>
      <c r="D119" s="2059"/>
      <c r="E119" s="2128"/>
      <c r="F119" s="2128"/>
      <c r="G119" s="2059"/>
      <c r="H119" s="2059" t="s">
        <v>2268</v>
      </c>
      <c r="I119" s="2059"/>
      <c r="J119" s="494"/>
      <c r="K119" s="322" t="s">
        <v>2581</v>
      </c>
      <c r="L119" s="495"/>
      <c r="M119" s="2059"/>
      <c r="N119" s="2061" t="s">
        <v>4178</v>
      </c>
      <c r="O119" s="2059"/>
      <c r="P119" s="494"/>
      <c r="Q119" s="2062" t="s">
        <v>5393</v>
      </c>
      <c r="R119" s="495"/>
      <c r="S119" s="1045">
        <f t="shared" si="47"/>
        <v>4</v>
      </c>
      <c r="T119" s="595">
        <v>3</v>
      </c>
      <c r="U119" s="711">
        <v>0</v>
      </c>
      <c r="V119" s="1048">
        <v>1</v>
      </c>
      <c r="W119" s="1045">
        <f t="shared" si="48"/>
        <v>19</v>
      </c>
      <c r="X119" s="595">
        <v>7</v>
      </c>
      <c r="Y119" s="596">
        <v>12</v>
      </c>
      <c r="Z119" s="1045">
        <v>7</v>
      </c>
      <c r="AA119" s="711">
        <v>4</v>
      </c>
      <c r="AB119" s="596">
        <v>8</v>
      </c>
      <c r="AC119" s="2104">
        <v>1</v>
      </c>
      <c r="AD119" s="2105">
        <v>6</v>
      </c>
      <c r="AE119" s="1048">
        <v>5</v>
      </c>
      <c r="AF119" s="595">
        <v>1</v>
      </c>
      <c r="AG119" s="711">
        <v>0</v>
      </c>
      <c r="AH119" s="711">
        <v>1</v>
      </c>
      <c r="AI119" s="711">
        <v>0</v>
      </c>
      <c r="AJ119" s="711">
        <v>0</v>
      </c>
      <c r="AK119" s="711">
        <v>6</v>
      </c>
      <c r="AL119" s="711">
        <v>0</v>
      </c>
      <c r="AM119" s="711">
        <v>1</v>
      </c>
      <c r="AN119" s="711">
        <v>0</v>
      </c>
      <c r="AO119" s="711">
        <v>0</v>
      </c>
      <c r="AP119" s="1048">
        <v>2</v>
      </c>
      <c r="AQ119" s="2106">
        <v>4720</v>
      </c>
      <c r="AR119" s="392"/>
    </row>
    <row r="120" spans="1:44" s="129" customFormat="1" ht="20.25" customHeight="1">
      <c r="A120" s="2178">
        <v>204</v>
      </c>
      <c r="B120" s="2080"/>
      <c r="C120" s="264" t="s">
        <v>389</v>
      </c>
      <c r="D120" s="2080"/>
      <c r="E120" s="2129"/>
      <c r="F120" s="2129"/>
      <c r="G120" s="2080"/>
      <c r="H120" s="2080"/>
      <c r="I120" s="2080"/>
      <c r="J120" s="2093"/>
      <c r="K120" s="1299"/>
      <c r="L120" s="2094"/>
      <c r="M120" s="2080"/>
      <c r="N120" s="2095"/>
      <c r="O120" s="2080"/>
      <c r="P120" s="2093"/>
      <c r="Q120" s="2096"/>
      <c r="R120" s="2094"/>
      <c r="S120" s="575">
        <f>S122+S121</f>
        <v>27</v>
      </c>
      <c r="T120" s="2097">
        <f>T122+T121</f>
        <v>22</v>
      </c>
      <c r="U120" s="2098">
        <f>U122+U121</f>
        <v>0</v>
      </c>
      <c r="V120" s="2099">
        <f>V122+V121</f>
        <v>5</v>
      </c>
      <c r="W120" s="574">
        <f>X120+Y120</f>
        <v>638</v>
      </c>
      <c r="X120" s="2097">
        <f t="shared" ref="X120:AP120" si="49">X122+X121</f>
        <v>317</v>
      </c>
      <c r="Y120" s="737">
        <f t="shared" si="49"/>
        <v>321</v>
      </c>
      <c r="Z120" s="575">
        <f t="shared" si="49"/>
        <v>212</v>
      </c>
      <c r="AA120" s="2098">
        <f t="shared" si="49"/>
        <v>211</v>
      </c>
      <c r="AB120" s="737">
        <f t="shared" si="49"/>
        <v>215</v>
      </c>
      <c r="AC120" s="2100">
        <f t="shared" si="49"/>
        <v>17</v>
      </c>
      <c r="AD120" s="2101">
        <f t="shared" si="49"/>
        <v>30</v>
      </c>
      <c r="AE120" s="2099">
        <f t="shared" si="49"/>
        <v>28</v>
      </c>
      <c r="AF120" s="2097">
        <f t="shared" si="49"/>
        <v>2</v>
      </c>
      <c r="AG120" s="2098">
        <f t="shared" si="49"/>
        <v>0</v>
      </c>
      <c r="AH120" s="2098">
        <f t="shared" si="49"/>
        <v>2</v>
      </c>
      <c r="AI120" s="2098">
        <f t="shared" si="49"/>
        <v>0</v>
      </c>
      <c r="AJ120" s="2098">
        <f t="shared" si="49"/>
        <v>0</v>
      </c>
      <c r="AK120" s="2098">
        <f t="shared" si="49"/>
        <v>43</v>
      </c>
      <c r="AL120" s="2098">
        <f t="shared" si="49"/>
        <v>0</v>
      </c>
      <c r="AM120" s="2098">
        <f t="shared" si="49"/>
        <v>2</v>
      </c>
      <c r="AN120" s="2098">
        <f t="shared" si="49"/>
        <v>1</v>
      </c>
      <c r="AO120" s="2098">
        <f t="shared" si="49"/>
        <v>0</v>
      </c>
      <c r="AP120" s="2099">
        <f t="shared" si="49"/>
        <v>8</v>
      </c>
      <c r="AQ120" s="2102">
        <v>204</v>
      </c>
      <c r="AR120" s="2080"/>
    </row>
    <row r="121" spans="1:44" s="42" customFormat="1" ht="20.25" customHeight="1">
      <c r="A121" s="2179">
        <v>3704</v>
      </c>
      <c r="B121" s="392"/>
      <c r="C121" s="274" t="s">
        <v>1235</v>
      </c>
      <c r="D121" s="392"/>
      <c r="E121" s="2120"/>
      <c r="F121" s="2120"/>
      <c r="G121" s="392"/>
      <c r="H121" s="392" t="s">
        <v>637</v>
      </c>
      <c r="I121" s="392"/>
      <c r="J121" s="492"/>
      <c r="K121" s="320" t="s">
        <v>3381</v>
      </c>
      <c r="L121" s="493"/>
      <c r="M121" s="392"/>
      <c r="N121" s="2108" t="s">
        <v>5136</v>
      </c>
      <c r="O121" s="392"/>
      <c r="P121" s="492"/>
      <c r="Q121" s="311" t="s">
        <v>5216</v>
      </c>
      <c r="R121" s="493"/>
      <c r="S121" s="579">
        <f>SUM(T121:V121)</f>
        <v>16</v>
      </c>
      <c r="T121" s="578">
        <v>13</v>
      </c>
      <c r="U121" s="715">
        <v>0</v>
      </c>
      <c r="V121" s="580">
        <v>3</v>
      </c>
      <c r="W121" s="579">
        <f>SUM(X121:Y121)</f>
        <v>408</v>
      </c>
      <c r="X121" s="578">
        <v>201</v>
      </c>
      <c r="Y121" s="577">
        <v>207</v>
      </c>
      <c r="Z121" s="579">
        <v>136</v>
      </c>
      <c r="AA121" s="715">
        <v>134</v>
      </c>
      <c r="AB121" s="577">
        <v>138</v>
      </c>
      <c r="AC121" s="2109">
        <v>13</v>
      </c>
      <c r="AD121" s="2110">
        <v>17</v>
      </c>
      <c r="AE121" s="580">
        <v>17</v>
      </c>
      <c r="AF121" s="578">
        <v>1</v>
      </c>
      <c r="AG121" s="715">
        <v>0</v>
      </c>
      <c r="AH121" s="715">
        <v>1</v>
      </c>
      <c r="AI121" s="715">
        <v>0</v>
      </c>
      <c r="AJ121" s="715">
        <v>0</v>
      </c>
      <c r="AK121" s="715">
        <v>26</v>
      </c>
      <c r="AL121" s="715">
        <v>0</v>
      </c>
      <c r="AM121" s="715">
        <v>1</v>
      </c>
      <c r="AN121" s="715">
        <v>1</v>
      </c>
      <c r="AO121" s="715">
        <v>0</v>
      </c>
      <c r="AP121" s="580">
        <v>4</v>
      </c>
      <c r="AQ121" s="2111">
        <v>3704</v>
      </c>
      <c r="AR121" s="392"/>
    </row>
    <row r="122" spans="1:44" s="42" customFormat="1" ht="20.25" customHeight="1" thickBot="1">
      <c r="A122" s="2180">
        <v>3702</v>
      </c>
      <c r="B122" s="2121"/>
      <c r="C122" s="1153" t="s">
        <v>4110</v>
      </c>
      <c r="D122" s="2121"/>
      <c r="E122" s="2122"/>
      <c r="F122" s="2122"/>
      <c r="G122" s="2121"/>
      <c r="H122" s="2121" t="s">
        <v>2783</v>
      </c>
      <c r="I122" s="2121"/>
      <c r="J122" s="496"/>
      <c r="K122" s="331" t="s">
        <v>3382</v>
      </c>
      <c r="L122" s="497"/>
      <c r="M122" s="2121"/>
      <c r="N122" s="2123" t="s">
        <v>5137</v>
      </c>
      <c r="O122" s="2121"/>
      <c r="P122" s="496"/>
      <c r="Q122" s="2124" t="s">
        <v>5217</v>
      </c>
      <c r="R122" s="497"/>
      <c r="S122" s="386">
        <f t="shared" ref="S122" si="50">SUM(T122:V122)</f>
        <v>11</v>
      </c>
      <c r="T122" s="385">
        <v>9</v>
      </c>
      <c r="U122" s="716">
        <v>0</v>
      </c>
      <c r="V122" s="615">
        <v>2</v>
      </c>
      <c r="W122" s="386">
        <f t="shared" ref="W122" si="51">SUM(X122:Y122)</f>
        <v>230</v>
      </c>
      <c r="X122" s="385">
        <v>116</v>
      </c>
      <c r="Y122" s="613">
        <v>114</v>
      </c>
      <c r="Z122" s="386">
        <v>76</v>
      </c>
      <c r="AA122" s="716">
        <v>77</v>
      </c>
      <c r="AB122" s="613">
        <v>77</v>
      </c>
      <c r="AC122" s="2125">
        <v>4</v>
      </c>
      <c r="AD122" s="2126">
        <v>13</v>
      </c>
      <c r="AE122" s="615">
        <v>11</v>
      </c>
      <c r="AF122" s="385">
        <v>1</v>
      </c>
      <c r="AG122" s="716">
        <v>0</v>
      </c>
      <c r="AH122" s="716">
        <v>1</v>
      </c>
      <c r="AI122" s="716">
        <v>0</v>
      </c>
      <c r="AJ122" s="716">
        <v>0</v>
      </c>
      <c r="AK122" s="716">
        <v>17</v>
      </c>
      <c r="AL122" s="716">
        <v>0</v>
      </c>
      <c r="AM122" s="716">
        <v>1</v>
      </c>
      <c r="AN122" s="716">
        <v>0</v>
      </c>
      <c r="AO122" s="716">
        <v>0</v>
      </c>
      <c r="AP122" s="615">
        <v>4</v>
      </c>
      <c r="AQ122" s="2127">
        <v>3702</v>
      </c>
      <c r="AR122" s="392"/>
    </row>
    <row r="123" spans="1:44" ht="15.75" customHeight="1">
      <c r="C123" s="311"/>
      <c r="AQ123" s="2042"/>
    </row>
    <row r="124" spans="1:44" ht="18" customHeight="1">
      <c r="A124" s="1205"/>
      <c r="C124" s="311"/>
      <c r="K124" s="2043"/>
      <c r="S124" s="512"/>
      <c r="T124" s="512"/>
      <c r="U124" s="512"/>
      <c r="V124" s="512"/>
      <c r="W124" s="512"/>
      <c r="X124" s="512"/>
      <c r="Y124" s="512"/>
      <c r="Z124" s="512"/>
      <c r="AA124" s="512"/>
      <c r="AB124" s="512"/>
      <c r="AC124" s="512"/>
      <c r="AD124" s="512"/>
      <c r="AE124" s="512"/>
      <c r="AF124" s="512"/>
      <c r="AG124" s="512"/>
      <c r="AH124" s="512"/>
      <c r="AI124" s="512"/>
      <c r="AJ124" s="512"/>
      <c r="AK124" s="512"/>
      <c r="AL124" s="512"/>
      <c r="AM124" s="512"/>
      <c r="AN124" s="512"/>
      <c r="AO124" s="512"/>
      <c r="AP124" s="512"/>
    </row>
    <row r="125" spans="1:44" ht="4.5" customHeight="1">
      <c r="A125" s="2174"/>
      <c r="B125" s="2045"/>
      <c r="C125" s="2050"/>
      <c r="D125" s="2045"/>
      <c r="E125" s="2046"/>
      <c r="F125" s="2046"/>
      <c r="G125" s="2045"/>
      <c r="H125" s="2045"/>
      <c r="I125" s="2045"/>
      <c r="J125" s="2047"/>
      <c r="K125" s="2044"/>
      <c r="L125" s="2048"/>
      <c r="M125" s="2045"/>
      <c r="N125" s="2049"/>
      <c r="O125" s="2048"/>
      <c r="P125" s="2045"/>
      <c r="Q125" s="2050"/>
      <c r="R125" s="2045"/>
      <c r="S125" s="3569" t="s">
        <v>3164</v>
      </c>
      <c r="T125" s="4578"/>
      <c r="U125" s="4578"/>
      <c r="V125" s="3566"/>
      <c r="W125" s="3569" t="s">
        <v>2842</v>
      </c>
      <c r="X125" s="4578"/>
      <c r="Y125" s="4578"/>
      <c r="Z125" s="4578"/>
      <c r="AA125" s="4578"/>
      <c r="AB125" s="3566"/>
      <c r="AC125" s="4580" t="s">
        <v>3258</v>
      </c>
      <c r="AD125" s="3569" t="s">
        <v>4057</v>
      </c>
      <c r="AE125" s="4578"/>
      <c r="AF125" s="4578"/>
      <c r="AG125" s="4578"/>
      <c r="AH125" s="4578"/>
      <c r="AI125" s="4578"/>
      <c r="AJ125" s="4578"/>
      <c r="AK125" s="4578"/>
      <c r="AL125" s="4578"/>
      <c r="AM125" s="4578"/>
      <c r="AN125" s="4578"/>
      <c r="AO125" s="4578"/>
      <c r="AP125" s="3566"/>
      <c r="AQ125" s="2051"/>
    </row>
    <row r="126" spans="1:44" s="103" customFormat="1" ht="21" customHeight="1">
      <c r="A126" s="3366" t="s">
        <v>1521</v>
      </c>
      <c r="B126" s="320"/>
      <c r="C126" s="3901" t="s">
        <v>2752</v>
      </c>
      <c r="D126" s="320"/>
      <c r="E126" s="4583" t="s">
        <v>1309</v>
      </c>
      <c r="F126" s="4583" t="s">
        <v>4058</v>
      </c>
      <c r="G126" s="320"/>
      <c r="H126" s="3351" t="s">
        <v>3792</v>
      </c>
      <c r="I126" s="320"/>
      <c r="J126" s="799"/>
      <c r="K126" s="3901" t="s">
        <v>1841</v>
      </c>
      <c r="L126" s="2052"/>
      <c r="M126" s="949"/>
      <c r="N126" s="3901" t="s">
        <v>1673</v>
      </c>
      <c r="O126" s="2052"/>
      <c r="P126" s="949"/>
      <c r="Q126" s="4584" t="s">
        <v>4059</v>
      </c>
      <c r="R126" s="320"/>
      <c r="S126" s="3570"/>
      <c r="T126" s="4579"/>
      <c r="U126" s="4579"/>
      <c r="V126" s="3568"/>
      <c r="W126" s="3570"/>
      <c r="X126" s="4579"/>
      <c r="Y126" s="4579"/>
      <c r="Z126" s="4579"/>
      <c r="AA126" s="4579"/>
      <c r="AB126" s="3568"/>
      <c r="AC126" s="4581"/>
      <c r="AD126" s="3570"/>
      <c r="AE126" s="4579"/>
      <c r="AF126" s="4579"/>
      <c r="AG126" s="4579"/>
      <c r="AH126" s="4579"/>
      <c r="AI126" s="4579"/>
      <c r="AJ126" s="4579"/>
      <c r="AK126" s="4579"/>
      <c r="AL126" s="4579"/>
      <c r="AM126" s="4579"/>
      <c r="AN126" s="4579"/>
      <c r="AO126" s="4579"/>
      <c r="AP126" s="3568"/>
      <c r="AQ126" s="4589" t="s">
        <v>1521</v>
      </c>
      <c r="AR126" s="320"/>
    </row>
    <row r="127" spans="1:44" s="103" customFormat="1" ht="4.5" customHeight="1">
      <c r="A127" s="3366"/>
      <c r="B127" s="320"/>
      <c r="C127" s="3901"/>
      <c r="D127" s="320"/>
      <c r="E127" s="4583"/>
      <c r="F127" s="4583"/>
      <c r="G127" s="320"/>
      <c r="H127" s="3351"/>
      <c r="I127" s="320"/>
      <c r="J127" s="799"/>
      <c r="K127" s="3901"/>
      <c r="L127" s="2052"/>
      <c r="M127" s="949"/>
      <c r="N127" s="3901"/>
      <c r="O127" s="2052"/>
      <c r="P127" s="949"/>
      <c r="Q127" s="4584"/>
      <c r="R127" s="320"/>
      <c r="S127" s="2053"/>
      <c r="T127" s="2054"/>
      <c r="U127" s="2055"/>
      <c r="V127" s="2056"/>
      <c r="W127" s="2057"/>
      <c r="X127" s="2058"/>
      <c r="Y127" s="795"/>
      <c r="Z127" s="2057"/>
      <c r="AA127" s="2055"/>
      <c r="AB127" s="328"/>
      <c r="AC127" s="4581"/>
      <c r="AD127" s="3962" t="s">
        <v>1630</v>
      </c>
      <c r="AE127" s="4228"/>
      <c r="AF127" s="2054"/>
      <c r="AG127" s="2055"/>
      <c r="AH127" s="2055"/>
      <c r="AI127" s="2055"/>
      <c r="AJ127" s="2055"/>
      <c r="AK127" s="2055"/>
      <c r="AL127" s="2055"/>
      <c r="AM127" s="2055"/>
      <c r="AN127" s="2055"/>
      <c r="AO127" s="2055"/>
      <c r="AP127" s="2056"/>
      <c r="AQ127" s="4589"/>
      <c r="AR127" s="320"/>
    </row>
    <row r="128" spans="1:44" s="103" customFormat="1" ht="39.75" customHeight="1">
      <c r="A128" s="3366"/>
      <c r="B128" s="320"/>
      <c r="C128" s="3901"/>
      <c r="D128" s="320"/>
      <c r="E128" s="4583"/>
      <c r="F128" s="4583"/>
      <c r="G128" s="320"/>
      <c r="H128" s="3351"/>
      <c r="I128" s="320"/>
      <c r="J128" s="799"/>
      <c r="K128" s="3901"/>
      <c r="L128" s="2052"/>
      <c r="M128" s="949"/>
      <c r="N128" s="3901"/>
      <c r="O128" s="2052"/>
      <c r="P128" s="949"/>
      <c r="Q128" s="4584"/>
      <c r="R128" s="320"/>
      <c r="S128" s="4590" t="s">
        <v>1239</v>
      </c>
      <c r="T128" s="4591" t="s">
        <v>4060</v>
      </c>
      <c r="U128" s="4592" t="s">
        <v>4061</v>
      </c>
      <c r="V128" s="4593" t="s">
        <v>2677</v>
      </c>
      <c r="W128" s="3307" t="s">
        <v>1630</v>
      </c>
      <c r="X128" s="3304"/>
      <c r="Y128" s="3305"/>
      <c r="Z128" s="3805" t="s">
        <v>4062</v>
      </c>
      <c r="AA128" s="4594" t="s">
        <v>1847</v>
      </c>
      <c r="AB128" s="3706" t="s">
        <v>3250</v>
      </c>
      <c r="AC128" s="4581"/>
      <c r="AD128" s="3307"/>
      <c r="AE128" s="3305"/>
      <c r="AF128" s="4591" t="s">
        <v>475</v>
      </c>
      <c r="AG128" s="4592" t="s">
        <v>1202</v>
      </c>
      <c r="AH128" s="4592" t="s">
        <v>221</v>
      </c>
      <c r="AI128" s="4592" t="s">
        <v>882</v>
      </c>
      <c r="AJ128" s="4592" t="s">
        <v>1198</v>
      </c>
      <c r="AK128" s="4592" t="s">
        <v>2939</v>
      </c>
      <c r="AL128" s="4592" t="s">
        <v>2640</v>
      </c>
      <c r="AM128" s="4592" t="s">
        <v>1197</v>
      </c>
      <c r="AN128" s="4592" t="s">
        <v>2940</v>
      </c>
      <c r="AO128" s="4592" t="s">
        <v>1732</v>
      </c>
      <c r="AP128" s="4593" t="s">
        <v>2941</v>
      </c>
      <c r="AQ128" s="4589"/>
      <c r="AR128" s="320"/>
    </row>
    <row r="129" spans="1:44" s="103" customFormat="1" ht="39.75" customHeight="1">
      <c r="A129" s="3366"/>
      <c r="B129" s="320"/>
      <c r="C129" s="3901"/>
      <c r="D129" s="320"/>
      <c r="E129" s="4583"/>
      <c r="F129" s="4583"/>
      <c r="G129" s="320"/>
      <c r="H129" s="3351"/>
      <c r="I129" s="320"/>
      <c r="J129" s="799"/>
      <c r="K129" s="3901"/>
      <c r="L129" s="2052"/>
      <c r="M129" s="949"/>
      <c r="N129" s="3901"/>
      <c r="O129" s="2052"/>
      <c r="P129" s="949"/>
      <c r="Q129" s="4584"/>
      <c r="R129" s="320"/>
      <c r="S129" s="4590"/>
      <c r="T129" s="4591"/>
      <c r="U129" s="4592"/>
      <c r="V129" s="4593"/>
      <c r="W129" s="4595" t="s">
        <v>1239</v>
      </c>
      <c r="X129" s="4597" t="s">
        <v>2918</v>
      </c>
      <c r="Y129" s="4599" t="s">
        <v>2920</v>
      </c>
      <c r="Z129" s="3805"/>
      <c r="AA129" s="4594"/>
      <c r="AB129" s="3706"/>
      <c r="AC129" s="4581"/>
      <c r="AD129" s="4585" t="s">
        <v>2918</v>
      </c>
      <c r="AE129" s="4587" t="s">
        <v>2920</v>
      </c>
      <c r="AF129" s="4591"/>
      <c r="AG129" s="4592"/>
      <c r="AH129" s="4592"/>
      <c r="AI129" s="4592"/>
      <c r="AJ129" s="4592"/>
      <c r="AK129" s="4592"/>
      <c r="AL129" s="4592"/>
      <c r="AM129" s="4592"/>
      <c r="AN129" s="4592"/>
      <c r="AO129" s="4592"/>
      <c r="AP129" s="4593"/>
      <c r="AQ129" s="4589"/>
      <c r="AR129" s="320"/>
    </row>
    <row r="130" spans="1:44" s="42" customFormat="1" ht="4.5" customHeight="1">
      <c r="A130" s="2175"/>
      <c r="B130" s="2059"/>
      <c r="C130" s="278"/>
      <c r="D130" s="2059"/>
      <c r="E130" s="2060"/>
      <c r="F130" s="2060"/>
      <c r="G130" s="2059"/>
      <c r="H130" s="2059"/>
      <c r="I130" s="2059"/>
      <c r="J130" s="494"/>
      <c r="K130" s="322"/>
      <c r="L130" s="495"/>
      <c r="M130" s="2059"/>
      <c r="N130" s="2061"/>
      <c r="O130" s="495"/>
      <c r="P130" s="2059"/>
      <c r="Q130" s="2062"/>
      <c r="R130" s="2059"/>
      <c r="S130" s="2060"/>
      <c r="T130" s="2063"/>
      <c r="U130" s="2064"/>
      <c r="V130" s="2065"/>
      <c r="W130" s="4596"/>
      <c r="X130" s="4598"/>
      <c r="Y130" s="4600"/>
      <c r="Z130" s="494"/>
      <c r="AA130" s="2064"/>
      <c r="AB130" s="495"/>
      <c r="AC130" s="4582"/>
      <c r="AD130" s="4586"/>
      <c r="AE130" s="4588"/>
      <c r="AF130" s="2063"/>
      <c r="AG130" s="2064"/>
      <c r="AH130" s="2064"/>
      <c r="AI130" s="2064"/>
      <c r="AJ130" s="2064"/>
      <c r="AK130" s="2064"/>
      <c r="AL130" s="2064"/>
      <c r="AM130" s="2064"/>
      <c r="AN130" s="2064"/>
      <c r="AO130" s="2064"/>
      <c r="AP130" s="2065"/>
      <c r="AQ130" s="2066"/>
      <c r="AR130" s="392"/>
    </row>
    <row r="131" spans="1:44" s="42" customFormat="1" ht="20.25" customHeight="1">
      <c r="A131" s="2178">
        <v>205</v>
      </c>
      <c r="B131" s="2080"/>
      <c r="C131" s="264" t="s">
        <v>4111</v>
      </c>
      <c r="D131" s="2080"/>
      <c r="E131" s="2129"/>
      <c r="F131" s="2129"/>
      <c r="G131" s="2080"/>
      <c r="H131" s="2080"/>
      <c r="I131" s="2080"/>
      <c r="J131" s="2093"/>
      <c r="K131" s="1299"/>
      <c r="L131" s="2094"/>
      <c r="M131" s="2080"/>
      <c r="N131" s="2095"/>
      <c r="O131" s="2080"/>
      <c r="P131" s="2093"/>
      <c r="Q131" s="2096"/>
      <c r="R131" s="2094"/>
      <c r="S131" s="575">
        <f>SUM(S132:S137)</f>
        <v>48</v>
      </c>
      <c r="T131" s="2097">
        <f>SUM(T132:T137)</f>
        <v>38</v>
      </c>
      <c r="U131" s="2098">
        <f>SUM(U132:U137)</f>
        <v>0</v>
      </c>
      <c r="V131" s="2099">
        <f>SUM(V132:V137)</f>
        <v>10</v>
      </c>
      <c r="W131" s="574">
        <f>X131+Y131</f>
        <v>1033</v>
      </c>
      <c r="X131" s="2097">
        <f t="shared" ref="X131:AP131" si="52">SUM(X132:X137)</f>
        <v>500</v>
      </c>
      <c r="Y131" s="737">
        <f t="shared" si="52"/>
        <v>533</v>
      </c>
      <c r="Z131" s="575">
        <f t="shared" si="52"/>
        <v>338</v>
      </c>
      <c r="AA131" s="2098">
        <f t="shared" si="52"/>
        <v>353</v>
      </c>
      <c r="AB131" s="737">
        <f t="shared" si="52"/>
        <v>342</v>
      </c>
      <c r="AC131" s="2100">
        <f t="shared" si="52"/>
        <v>29</v>
      </c>
      <c r="AD131" s="2101">
        <f t="shared" si="52"/>
        <v>63</v>
      </c>
      <c r="AE131" s="2099">
        <f t="shared" si="52"/>
        <v>52</v>
      </c>
      <c r="AF131" s="2097">
        <f t="shared" si="52"/>
        <v>5</v>
      </c>
      <c r="AG131" s="2098">
        <f t="shared" si="52"/>
        <v>0</v>
      </c>
      <c r="AH131" s="2098">
        <f t="shared" si="52"/>
        <v>6</v>
      </c>
      <c r="AI131" s="2098">
        <f t="shared" si="52"/>
        <v>0</v>
      </c>
      <c r="AJ131" s="2098">
        <f t="shared" si="52"/>
        <v>0</v>
      </c>
      <c r="AK131" s="2098">
        <f t="shared" si="52"/>
        <v>88</v>
      </c>
      <c r="AL131" s="2098">
        <f t="shared" si="52"/>
        <v>0</v>
      </c>
      <c r="AM131" s="2098">
        <f t="shared" si="52"/>
        <v>6</v>
      </c>
      <c r="AN131" s="2098">
        <f t="shared" si="52"/>
        <v>1</v>
      </c>
      <c r="AO131" s="2098">
        <f t="shared" si="52"/>
        <v>0</v>
      </c>
      <c r="AP131" s="2099">
        <f t="shared" si="52"/>
        <v>9</v>
      </c>
      <c r="AQ131" s="2138">
        <v>205</v>
      </c>
      <c r="AR131" s="392"/>
    </row>
    <row r="132" spans="1:44" s="42" customFormat="1" ht="20.25" customHeight="1">
      <c r="A132" s="2179">
        <v>3720</v>
      </c>
      <c r="B132" s="392"/>
      <c r="C132" s="274" t="s">
        <v>4112</v>
      </c>
      <c r="D132" s="392"/>
      <c r="E132" s="2120"/>
      <c r="F132" s="2120"/>
      <c r="G132" s="392"/>
      <c r="H132" s="392" t="s">
        <v>2461</v>
      </c>
      <c r="I132" s="392"/>
      <c r="J132" s="492"/>
      <c r="K132" s="320" t="s">
        <v>3383</v>
      </c>
      <c r="L132" s="493"/>
      <c r="M132" s="392"/>
      <c r="N132" s="2108" t="s">
        <v>4643</v>
      </c>
      <c r="O132" s="392"/>
      <c r="P132" s="492"/>
      <c r="Q132" s="311" t="s">
        <v>5394</v>
      </c>
      <c r="R132" s="493"/>
      <c r="S132" s="579">
        <f t="shared" ref="S132:S133" si="53">SUM(T132:V132)</f>
        <v>19</v>
      </c>
      <c r="T132" s="578">
        <v>16</v>
      </c>
      <c r="U132" s="715">
        <v>0</v>
      </c>
      <c r="V132" s="580">
        <v>3</v>
      </c>
      <c r="W132" s="579">
        <f t="shared" ref="W132:W133" si="54">SUM(X132:Y132)</f>
        <v>513</v>
      </c>
      <c r="X132" s="578">
        <v>219</v>
      </c>
      <c r="Y132" s="577">
        <v>294</v>
      </c>
      <c r="Z132" s="579">
        <v>167</v>
      </c>
      <c r="AA132" s="715">
        <v>179</v>
      </c>
      <c r="AB132" s="577">
        <v>167</v>
      </c>
      <c r="AC132" s="2109">
        <v>12</v>
      </c>
      <c r="AD132" s="2110">
        <v>21</v>
      </c>
      <c r="AE132" s="580">
        <v>20</v>
      </c>
      <c r="AF132" s="578">
        <v>1</v>
      </c>
      <c r="AG132" s="715">
        <v>0</v>
      </c>
      <c r="AH132" s="715">
        <v>1</v>
      </c>
      <c r="AI132" s="715">
        <v>0</v>
      </c>
      <c r="AJ132" s="715">
        <v>0</v>
      </c>
      <c r="AK132" s="715">
        <v>32</v>
      </c>
      <c r="AL132" s="715">
        <v>0</v>
      </c>
      <c r="AM132" s="715">
        <v>2</v>
      </c>
      <c r="AN132" s="715">
        <v>0</v>
      </c>
      <c r="AO132" s="715">
        <v>0</v>
      </c>
      <c r="AP132" s="580">
        <v>5</v>
      </c>
      <c r="AQ132" s="2111">
        <v>3720</v>
      </c>
      <c r="AR132" s="392"/>
    </row>
    <row r="133" spans="1:44" s="42" customFormat="1" ht="20.25" customHeight="1">
      <c r="A133" s="2179">
        <v>3727</v>
      </c>
      <c r="B133" s="392"/>
      <c r="C133" s="274" t="s">
        <v>4113</v>
      </c>
      <c r="D133" s="392"/>
      <c r="E133" s="2120"/>
      <c r="F133" s="2120"/>
      <c r="G133" s="392"/>
      <c r="H133" s="392" t="s">
        <v>3385</v>
      </c>
      <c r="I133" s="392"/>
      <c r="J133" s="492"/>
      <c r="K133" s="320" t="s">
        <v>659</v>
      </c>
      <c r="L133" s="493"/>
      <c r="M133" s="392"/>
      <c r="N133" s="2108" t="s">
        <v>1317</v>
      </c>
      <c r="O133" s="392"/>
      <c r="P133" s="492"/>
      <c r="Q133" s="2893" t="s">
        <v>6026</v>
      </c>
      <c r="R133" s="493"/>
      <c r="S133" s="579">
        <f t="shared" si="53"/>
        <v>5</v>
      </c>
      <c r="T133" s="578">
        <v>3</v>
      </c>
      <c r="U133" s="715">
        <v>0</v>
      </c>
      <c r="V133" s="580">
        <v>2</v>
      </c>
      <c r="W133" s="579">
        <f t="shared" si="54"/>
        <v>55</v>
      </c>
      <c r="X133" s="578">
        <v>34</v>
      </c>
      <c r="Y133" s="577">
        <v>21</v>
      </c>
      <c r="Z133" s="579">
        <v>19</v>
      </c>
      <c r="AA133" s="715">
        <v>19</v>
      </c>
      <c r="AB133" s="577">
        <v>17</v>
      </c>
      <c r="AC133" s="2109">
        <v>3</v>
      </c>
      <c r="AD133" s="2110">
        <v>5</v>
      </c>
      <c r="AE133" s="580">
        <v>6</v>
      </c>
      <c r="AF133" s="578">
        <v>0</v>
      </c>
      <c r="AG133" s="715">
        <v>0</v>
      </c>
      <c r="AH133" s="715">
        <v>1</v>
      </c>
      <c r="AI133" s="715">
        <v>0</v>
      </c>
      <c r="AJ133" s="715">
        <v>0</v>
      </c>
      <c r="AK133" s="715">
        <v>9</v>
      </c>
      <c r="AL133" s="715">
        <v>0</v>
      </c>
      <c r="AM133" s="715">
        <v>1</v>
      </c>
      <c r="AN133" s="715">
        <v>0</v>
      </c>
      <c r="AO133" s="715">
        <v>0</v>
      </c>
      <c r="AP133" s="580">
        <v>0</v>
      </c>
      <c r="AQ133" s="2111">
        <v>3727</v>
      </c>
      <c r="AR133" s="392"/>
    </row>
    <row r="134" spans="1:44" s="42" customFormat="1" ht="20.25" customHeight="1">
      <c r="A134" s="2179">
        <v>3721</v>
      </c>
      <c r="B134" s="392"/>
      <c r="C134" s="274" t="s">
        <v>1319</v>
      </c>
      <c r="D134" s="392"/>
      <c r="E134" s="2120"/>
      <c r="F134" s="2120"/>
      <c r="G134" s="392"/>
      <c r="H134" s="392" t="s">
        <v>3387</v>
      </c>
      <c r="I134" s="392"/>
      <c r="J134" s="492"/>
      <c r="K134" s="320" t="s">
        <v>3388</v>
      </c>
      <c r="L134" s="493"/>
      <c r="M134" s="392"/>
      <c r="N134" s="2108" t="s">
        <v>4348</v>
      </c>
      <c r="O134" s="392"/>
      <c r="P134" s="492"/>
      <c r="Q134" s="311" t="s">
        <v>5680</v>
      </c>
      <c r="R134" s="493"/>
      <c r="S134" s="579">
        <f>SUM(T134:V134)</f>
        <v>11</v>
      </c>
      <c r="T134" s="578">
        <v>9</v>
      </c>
      <c r="U134" s="715">
        <v>0</v>
      </c>
      <c r="V134" s="580">
        <v>2</v>
      </c>
      <c r="W134" s="579">
        <f>SUM(X134:Y134)</f>
        <v>280</v>
      </c>
      <c r="X134" s="578">
        <v>152</v>
      </c>
      <c r="Y134" s="577">
        <v>128</v>
      </c>
      <c r="Z134" s="579">
        <v>90</v>
      </c>
      <c r="AA134" s="715">
        <v>92</v>
      </c>
      <c r="AB134" s="577">
        <v>98</v>
      </c>
      <c r="AC134" s="2109">
        <v>10</v>
      </c>
      <c r="AD134" s="2110">
        <v>13</v>
      </c>
      <c r="AE134" s="580">
        <v>11</v>
      </c>
      <c r="AF134" s="578">
        <v>1</v>
      </c>
      <c r="AG134" s="715">
        <v>0</v>
      </c>
      <c r="AH134" s="715">
        <v>1</v>
      </c>
      <c r="AI134" s="715">
        <v>0</v>
      </c>
      <c r="AJ134" s="715">
        <v>0</v>
      </c>
      <c r="AK134" s="715">
        <v>18</v>
      </c>
      <c r="AL134" s="715">
        <v>0</v>
      </c>
      <c r="AM134" s="715">
        <v>1</v>
      </c>
      <c r="AN134" s="715">
        <v>0</v>
      </c>
      <c r="AO134" s="715">
        <v>0</v>
      </c>
      <c r="AP134" s="580">
        <v>3</v>
      </c>
      <c r="AQ134" s="2111">
        <v>3721</v>
      </c>
      <c r="AR134" s="392"/>
    </row>
    <row r="135" spans="1:44" s="42" customFormat="1" ht="20.25" customHeight="1">
      <c r="A135" s="2179">
        <v>3728</v>
      </c>
      <c r="B135" s="392"/>
      <c r="C135" s="274" t="s">
        <v>3963</v>
      </c>
      <c r="D135" s="392"/>
      <c r="E135" s="2120"/>
      <c r="F135" s="2120"/>
      <c r="G135" s="392"/>
      <c r="H135" s="392" t="s">
        <v>260</v>
      </c>
      <c r="I135" s="392"/>
      <c r="J135" s="492"/>
      <c r="K135" s="320" t="s">
        <v>3389</v>
      </c>
      <c r="L135" s="493"/>
      <c r="M135" s="392"/>
      <c r="N135" s="2108" t="s">
        <v>5138</v>
      </c>
      <c r="O135" s="392"/>
      <c r="P135" s="492"/>
      <c r="Q135" s="311" t="s">
        <v>5681</v>
      </c>
      <c r="R135" s="493"/>
      <c r="S135" s="579">
        <f t="shared" ref="S135:S137" si="55">SUM(T135:V135)</f>
        <v>3</v>
      </c>
      <c r="T135" s="578">
        <v>3</v>
      </c>
      <c r="U135" s="715">
        <v>0</v>
      </c>
      <c r="V135" s="580">
        <v>0</v>
      </c>
      <c r="W135" s="579">
        <f t="shared" ref="W135:W137" si="56">SUM(X135:Y135)</f>
        <v>51</v>
      </c>
      <c r="X135" s="578">
        <v>30</v>
      </c>
      <c r="Y135" s="577">
        <v>21</v>
      </c>
      <c r="Z135" s="579">
        <v>13</v>
      </c>
      <c r="AA135" s="715">
        <v>17</v>
      </c>
      <c r="AB135" s="577">
        <v>21</v>
      </c>
      <c r="AC135" s="2109">
        <v>0</v>
      </c>
      <c r="AD135" s="2110">
        <v>6</v>
      </c>
      <c r="AE135" s="580">
        <v>4</v>
      </c>
      <c r="AF135" s="578">
        <v>1</v>
      </c>
      <c r="AG135" s="715">
        <v>0</v>
      </c>
      <c r="AH135" s="715">
        <v>1</v>
      </c>
      <c r="AI135" s="715">
        <v>0</v>
      </c>
      <c r="AJ135" s="715">
        <v>0</v>
      </c>
      <c r="AK135" s="715">
        <v>7</v>
      </c>
      <c r="AL135" s="715">
        <v>0</v>
      </c>
      <c r="AM135" s="715">
        <v>1</v>
      </c>
      <c r="AN135" s="715">
        <v>0</v>
      </c>
      <c r="AO135" s="715">
        <v>0</v>
      </c>
      <c r="AP135" s="580">
        <v>0</v>
      </c>
      <c r="AQ135" s="2111">
        <v>3728</v>
      </c>
      <c r="AR135" s="392"/>
    </row>
    <row r="136" spans="1:44" s="42" customFormat="1" ht="20.25" customHeight="1">
      <c r="A136" s="2179">
        <v>4242</v>
      </c>
      <c r="B136" s="392"/>
      <c r="C136" s="274" t="s">
        <v>4114</v>
      </c>
      <c r="D136" s="392"/>
      <c r="E136" s="2120"/>
      <c r="F136" s="2120"/>
      <c r="G136" s="392"/>
      <c r="H136" s="392" t="s">
        <v>1960</v>
      </c>
      <c r="I136" s="392"/>
      <c r="J136" s="492"/>
      <c r="K136" s="320" t="s">
        <v>970</v>
      </c>
      <c r="L136" s="493"/>
      <c r="M136" s="392"/>
      <c r="N136" s="2108" t="s">
        <v>4644</v>
      </c>
      <c r="O136" s="392"/>
      <c r="P136" s="492"/>
      <c r="Q136" s="311" t="s">
        <v>5139</v>
      </c>
      <c r="R136" s="493"/>
      <c r="S136" s="579">
        <f t="shared" si="55"/>
        <v>5</v>
      </c>
      <c r="T136" s="578">
        <v>4</v>
      </c>
      <c r="U136" s="715">
        <v>0</v>
      </c>
      <c r="V136" s="580">
        <v>1</v>
      </c>
      <c r="W136" s="579">
        <f t="shared" si="56"/>
        <v>112</v>
      </c>
      <c r="X136" s="578">
        <v>55</v>
      </c>
      <c r="Y136" s="577">
        <v>57</v>
      </c>
      <c r="Z136" s="579">
        <v>41</v>
      </c>
      <c r="AA136" s="715">
        <v>42</v>
      </c>
      <c r="AB136" s="577">
        <v>29</v>
      </c>
      <c r="AC136" s="2109">
        <v>1</v>
      </c>
      <c r="AD136" s="2110">
        <v>11</v>
      </c>
      <c r="AE136" s="580">
        <v>6</v>
      </c>
      <c r="AF136" s="578">
        <v>1</v>
      </c>
      <c r="AG136" s="715">
        <v>0</v>
      </c>
      <c r="AH136" s="715">
        <v>1</v>
      </c>
      <c r="AI136" s="715">
        <v>0</v>
      </c>
      <c r="AJ136" s="715">
        <v>0</v>
      </c>
      <c r="AK136" s="715">
        <v>14</v>
      </c>
      <c r="AL136" s="715">
        <v>0</v>
      </c>
      <c r="AM136" s="715">
        <v>1</v>
      </c>
      <c r="AN136" s="715">
        <v>0</v>
      </c>
      <c r="AO136" s="715">
        <v>0</v>
      </c>
      <c r="AP136" s="580">
        <v>0</v>
      </c>
      <c r="AQ136" s="2111">
        <v>4242</v>
      </c>
      <c r="AR136" s="392"/>
    </row>
    <row r="137" spans="1:44" s="42" customFormat="1" ht="20.25" customHeight="1">
      <c r="A137" s="2175">
        <v>4283</v>
      </c>
      <c r="B137" s="2059"/>
      <c r="C137" s="278" t="s">
        <v>2801</v>
      </c>
      <c r="D137" s="2059"/>
      <c r="E137" s="2128"/>
      <c r="F137" s="2128">
        <v>1</v>
      </c>
      <c r="G137" s="2059"/>
      <c r="H137" s="2059" t="s">
        <v>2560</v>
      </c>
      <c r="I137" s="2059"/>
      <c r="J137" s="494"/>
      <c r="K137" s="322" t="s">
        <v>1477</v>
      </c>
      <c r="L137" s="495"/>
      <c r="M137" s="2059"/>
      <c r="N137" s="2061" t="s">
        <v>2739</v>
      </c>
      <c r="O137" s="2059"/>
      <c r="P137" s="494"/>
      <c r="Q137" s="2062" t="s">
        <v>4845</v>
      </c>
      <c r="R137" s="495"/>
      <c r="S137" s="1045">
        <f t="shared" si="55"/>
        <v>5</v>
      </c>
      <c r="T137" s="595">
        <v>3</v>
      </c>
      <c r="U137" s="711">
        <v>0</v>
      </c>
      <c r="V137" s="1048">
        <v>2</v>
      </c>
      <c r="W137" s="1045">
        <f t="shared" si="56"/>
        <v>22</v>
      </c>
      <c r="X137" s="595">
        <v>10</v>
      </c>
      <c r="Y137" s="596">
        <v>12</v>
      </c>
      <c r="Z137" s="1045">
        <v>8</v>
      </c>
      <c r="AA137" s="711">
        <v>4</v>
      </c>
      <c r="AB137" s="596">
        <v>10</v>
      </c>
      <c r="AC137" s="2104">
        <v>3</v>
      </c>
      <c r="AD137" s="2105">
        <v>7</v>
      </c>
      <c r="AE137" s="1048">
        <v>5</v>
      </c>
      <c r="AF137" s="595">
        <v>1</v>
      </c>
      <c r="AG137" s="711">
        <v>0</v>
      </c>
      <c r="AH137" s="711">
        <v>1</v>
      </c>
      <c r="AI137" s="711">
        <v>0</v>
      </c>
      <c r="AJ137" s="711">
        <v>0</v>
      </c>
      <c r="AK137" s="711">
        <v>8</v>
      </c>
      <c r="AL137" s="711">
        <v>0</v>
      </c>
      <c r="AM137" s="711">
        <v>0</v>
      </c>
      <c r="AN137" s="711">
        <v>1</v>
      </c>
      <c r="AO137" s="711">
        <v>0</v>
      </c>
      <c r="AP137" s="1048">
        <v>1</v>
      </c>
      <c r="AQ137" s="2111">
        <v>4283</v>
      </c>
      <c r="AR137" s="392"/>
    </row>
    <row r="138" spans="1:44" s="129" customFormat="1" ht="20.25" customHeight="1">
      <c r="A138" s="2178">
        <v>206</v>
      </c>
      <c r="B138" s="2080"/>
      <c r="C138" s="264" t="s">
        <v>4115</v>
      </c>
      <c r="D138" s="2080"/>
      <c r="E138" s="2129"/>
      <c r="F138" s="2129"/>
      <c r="G138" s="2080"/>
      <c r="H138" s="2080"/>
      <c r="I138" s="2080"/>
      <c r="J138" s="2093"/>
      <c r="K138" s="1299"/>
      <c r="L138" s="2094"/>
      <c r="M138" s="2080"/>
      <c r="N138" s="2095"/>
      <c r="O138" s="2080"/>
      <c r="P138" s="2093"/>
      <c r="Q138" s="2096"/>
      <c r="R138" s="2094"/>
      <c r="S138" s="575">
        <f>SUM(S139:S147)</f>
        <v>69</v>
      </c>
      <c r="T138" s="2097">
        <f>SUM(T139:T147)</f>
        <v>49</v>
      </c>
      <c r="U138" s="2098">
        <f>SUM(U139:U147)</f>
        <v>0</v>
      </c>
      <c r="V138" s="2099">
        <f>SUM(V139:V147)</f>
        <v>20</v>
      </c>
      <c r="W138" s="561">
        <f>X138+Y138</f>
        <v>1215</v>
      </c>
      <c r="X138" s="2078">
        <f t="shared" ref="X138:AP138" si="57">SUM(X139:X147)</f>
        <v>607</v>
      </c>
      <c r="Y138" s="728">
        <f t="shared" si="57"/>
        <v>608</v>
      </c>
      <c r="Z138" s="342">
        <f t="shared" si="57"/>
        <v>406</v>
      </c>
      <c r="AA138" s="2115">
        <f t="shared" si="57"/>
        <v>416</v>
      </c>
      <c r="AB138" s="728">
        <f t="shared" si="57"/>
        <v>393</v>
      </c>
      <c r="AC138" s="2116">
        <f t="shared" si="57"/>
        <v>92</v>
      </c>
      <c r="AD138" s="2117">
        <f t="shared" si="57"/>
        <v>72</v>
      </c>
      <c r="AE138" s="2118">
        <f t="shared" si="57"/>
        <v>77</v>
      </c>
      <c r="AF138" s="2078">
        <f t="shared" si="57"/>
        <v>6</v>
      </c>
      <c r="AG138" s="2115">
        <f t="shared" si="57"/>
        <v>0</v>
      </c>
      <c r="AH138" s="2115">
        <f t="shared" si="57"/>
        <v>10</v>
      </c>
      <c r="AI138" s="2115">
        <f t="shared" si="57"/>
        <v>0</v>
      </c>
      <c r="AJ138" s="2115">
        <f t="shared" si="57"/>
        <v>0</v>
      </c>
      <c r="AK138" s="2115">
        <f t="shared" si="57"/>
        <v>119</v>
      </c>
      <c r="AL138" s="2115">
        <f t="shared" si="57"/>
        <v>0</v>
      </c>
      <c r="AM138" s="2115">
        <f t="shared" si="57"/>
        <v>6</v>
      </c>
      <c r="AN138" s="2115">
        <f t="shared" si="57"/>
        <v>1</v>
      </c>
      <c r="AO138" s="2115">
        <f t="shared" si="57"/>
        <v>1</v>
      </c>
      <c r="AP138" s="2118">
        <f t="shared" si="57"/>
        <v>6</v>
      </c>
      <c r="AQ138" s="2137">
        <v>206</v>
      </c>
      <c r="AR138" s="2080"/>
    </row>
    <row r="139" spans="1:44" s="42" customFormat="1" ht="20.25" customHeight="1">
      <c r="A139" s="2179">
        <v>3740</v>
      </c>
      <c r="B139" s="392"/>
      <c r="C139" s="274" t="s">
        <v>1757</v>
      </c>
      <c r="D139" s="392"/>
      <c r="E139" s="2120"/>
      <c r="F139" s="2120"/>
      <c r="G139" s="392"/>
      <c r="H139" s="392" t="s">
        <v>796</v>
      </c>
      <c r="I139" s="392"/>
      <c r="J139" s="492"/>
      <c r="K139" s="320" t="s">
        <v>3391</v>
      </c>
      <c r="L139" s="493"/>
      <c r="M139" s="392"/>
      <c r="N139" s="2108" t="s">
        <v>2363</v>
      </c>
      <c r="O139" s="392"/>
      <c r="P139" s="492"/>
      <c r="Q139" s="311" t="s">
        <v>4847</v>
      </c>
      <c r="R139" s="493"/>
      <c r="S139" s="579">
        <f t="shared" ref="S139:S147" si="58">SUM(T139:V139)</f>
        <v>17</v>
      </c>
      <c r="T139" s="578">
        <v>12</v>
      </c>
      <c r="U139" s="715">
        <v>0</v>
      </c>
      <c r="V139" s="580">
        <v>5</v>
      </c>
      <c r="W139" s="579">
        <f t="shared" ref="W139:W147" si="59">SUM(X139:Y139)</f>
        <v>384</v>
      </c>
      <c r="X139" s="578">
        <v>202</v>
      </c>
      <c r="Y139" s="577">
        <v>182</v>
      </c>
      <c r="Z139" s="579">
        <v>127</v>
      </c>
      <c r="AA139" s="715">
        <v>130</v>
      </c>
      <c r="AB139" s="577">
        <v>127</v>
      </c>
      <c r="AC139" s="2109">
        <v>25</v>
      </c>
      <c r="AD139" s="2110">
        <v>19</v>
      </c>
      <c r="AE139" s="580">
        <v>16</v>
      </c>
      <c r="AF139" s="578">
        <v>1</v>
      </c>
      <c r="AG139" s="715">
        <v>0</v>
      </c>
      <c r="AH139" s="715">
        <v>2</v>
      </c>
      <c r="AI139" s="715">
        <v>0</v>
      </c>
      <c r="AJ139" s="715">
        <v>0</v>
      </c>
      <c r="AK139" s="715">
        <v>29</v>
      </c>
      <c r="AL139" s="715">
        <v>0</v>
      </c>
      <c r="AM139" s="715">
        <v>1</v>
      </c>
      <c r="AN139" s="715">
        <v>0</v>
      </c>
      <c r="AO139" s="715">
        <v>0</v>
      </c>
      <c r="AP139" s="580">
        <v>2</v>
      </c>
      <c r="AQ139" s="2111">
        <v>3740</v>
      </c>
      <c r="AR139" s="392"/>
    </row>
    <row r="140" spans="1:44" s="42" customFormat="1" ht="20.25" customHeight="1">
      <c r="A140" s="2179">
        <v>3765</v>
      </c>
      <c r="B140" s="392"/>
      <c r="C140" s="274" t="s">
        <v>4116</v>
      </c>
      <c r="D140" s="392"/>
      <c r="E140" s="2120"/>
      <c r="F140" s="2120"/>
      <c r="G140" s="392"/>
      <c r="H140" s="392" t="s">
        <v>2382</v>
      </c>
      <c r="I140" s="392"/>
      <c r="J140" s="492"/>
      <c r="K140" s="320" t="s">
        <v>1034</v>
      </c>
      <c r="L140" s="493"/>
      <c r="M140" s="392"/>
      <c r="N140" s="2108" t="s">
        <v>2281</v>
      </c>
      <c r="O140" s="392"/>
      <c r="P140" s="492"/>
      <c r="Q140" s="311" t="s">
        <v>5682</v>
      </c>
      <c r="R140" s="493"/>
      <c r="S140" s="579">
        <f t="shared" si="58"/>
        <v>11</v>
      </c>
      <c r="T140" s="578">
        <v>8</v>
      </c>
      <c r="U140" s="715">
        <v>0</v>
      </c>
      <c r="V140" s="580">
        <v>3</v>
      </c>
      <c r="W140" s="579">
        <f t="shared" si="59"/>
        <v>227</v>
      </c>
      <c r="X140" s="578">
        <v>110</v>
      </c>
      <c r="Y140" s="577">
        <v>117</v>
      </c>
      <c r="Z140" s="579">
        <v>86</v>
      </c>
      <c r="AA140" s="715">
        <v>80</v>
      </c>
      <c r="AB140" s="577">
        <v>61</v>
      </c>
      <c r="AC140" s="2109">
        <v>15</v>
      </c>
      <c r="AD140" s="2110">
        <v>10</v>
      </c>
      <c r="AE140" s="580">
        <v>13</v>
      </c>
      <c r="AF140" s="578">
        <v>1</v>
      </c>
      <c r="AG140" s="715">
        <v>0</v>
      </c>
      <c r="AH140" s="715">
        <v>1</v>
      </c>
      <c r="AI140" s="715">
        <v>0</v>
      </c>
      <c r="AJ140" s="715">
        <v>0</v>
      </c>
      <c r="AK140" s="715">
        <v>19</v>
      </c>
      <c r="AL140" s="715">
        <v>0</v>
      </c>
      <c r="AM140" s="715">
        <v>1</v>
      </c>
      <c r="AN140" s="715">
        <v>0</v>
      </c>
      <c r="AO140" s="715">
        <v>0</v>
      </c>
      <c r="AP140" s="580">
        <v>1</v>
      </c>
      <c r="AQ140" s="2111">
        <v>3765</v>
      </c>
      <c r="AR140" s="392"/>
    </row>
    <row r="141" spans="1:44" s="42" customFormat="1" ht="20.25" customHeight="1">
      <c r="A141" s="2179">
        <v>3742</v>
      </c>
      <c r="B141" s="392"/>
      <c r="C141" s="274" t="s">
        <v>4117</v>
      </c>
      <c r="D141" s="392"/>
      <c r="E141" s="2120"/>
      <c r="F141" s="2120"/>
      <c r="G141" s="392"/>
      <c r="H141" s="392" t="s">
        <v>2458</v>
      </c>
      <c r="I141" s="392"/>
      <c r="J141" s="492"/>
      <c r="K141" s="320" t="s">
        <v>3392</v>
      </c>
      <c r="L141" s="493"/>
      <c r="M141" s="392"/>
      <c r="N141" s="2108" t="s">
        <v>877</v>
      </c>
      <c r="O141" s="392"/>
      <c r="P141" s="492"/>
      <c r="Q141" s="311" t="s">
        <v>5683</v>
      </c>
      <c r="R141" s="493"/>
      <c r="S141" s="579">
        <f t="shared" si="58"/>
        <v>3</v>
      </c>
      <c r="T141" s="578">
        <v>3</v>
      </c>
      <c r="U141" s="715">
        <v>0</v>
      </c>
      <c r="V141" s="580">
        <v>0</v>
      </c>
      <c r="W141" s="579">
        <f t="shared" si="59"/>
        <v>26</v>
      </c>
      <c r="X141" s="578">
        <v>6</v>
      </c>
      <c r="Y141" s="577">
        <v>20</v>
      </c>
      <c r="Z141" s="579">
        <v>4</v>
      </c>
      <c r="AA141" s="715">
        <v>11</v>
      </c>
      <c r="AB141" s="577">
        <v>11</v>
      </c>
      <c r="AC141" s="2109">
        <v>0</v>
      </c>
      <c r="AD141" s="2110">
        <v>3</v>
      </c>
      <c r="AE141" s="580">
        <v>6</v>
      </c>
      <c r="AF141" s="578">
        <v>1</v>
      </c>
      <c r="AG141" s="715">
        <v>0</v>
      </c>
      <c r="AH141" s="715">
        <v>1</v>
      </c>
      <c r="AI141" s="715">
        <v>0</v>
      </c>
      <c r="AJ141" s="715">
        <v>0</v>
      </c>
      <c r="AK141" s="715">
        <v>6</v>
      </c>
      <c r="AL141" s="715">
        <v>0</v>
      </c>
      <c r="AM141" s="715">
        <v>1</v>
      </c>
      <c r="AN141" s="715">
        <v>0</v>
      </c>
      <c r="AO141" s="715">
        <v>0</v>
      </c>
      <c r="AP141" s="580">
        <v>0</v>
      </c>
      <c r="AQ141" s="2111">
        <v>3742</v>
      </c>
      <c r="AR141" s="392"/>
    </row>
    <row r="142" spans="1:44" s="42" customFormat="1" ht="20.25" customHeight="1">
      <c r="A142" s="2179">
        <v>3744</v>
      </c>
      <c r="B142" s="392"/>
      <c r="C142" s="274" t="s">
        <v>4119</v>
      </c>
      <c r="D142" s="392"/>
      <c r="E142" s="2120"/>
      <c r="F142" s="2120"/>
      <c r="G142" s="392"/>
      <c r="H142" s="392" t="s">
        <v>2589</v>
      </c>
      <c r="I142" s="392"/>
      <c r="J142" s="492"/>
      <c r="K142" s="320" t="s">
        <v>3393</v>
      </c>
      <c r="L142" s="493"/>
      <c r="M142" s="392"/>
      <c r="N142" s="2108" t="s">
        <v>3394</v>
      </c>
      <c r="O142" s="392"/>
      <c r="P142" s="492"/>
      <c r="Q142" s="311" t="s">
        <v>5685</v>
      </c>
      <c r="R142" s="493"/>
      <c r="S142" s="579">
        <f t="shared" si="58"/>
        <v>5</v>
      </c>
      <c r="T142" s="578">
        <v>3</v>
      </c>
      <c r="U142" s="715">
        <v>0</v>
      </c>
      <c r="V142" s="580">
        <v>2</v>
      </c>
      <c r="W142" s="579">
        <f t="shared" si="59"/>
        <v>23</v>
      </c>
      <c r="X142" s="578">
        <v>13</v>
      </c>
      <c r="Y142" s="577">
        <v>10</v>
      </c>
      <c r="Z142" s="579">
        <v>4</v>
      </c>
      <c r="AA142" s="715">
        <v>9</v>
      </c>
      <c r="AB142" s="577">
        <v>10</v>
      </c>
      <c r="AC142" s="2109">
        <v>2</v>
      </c>
      <c r="AD142" s="2110">
        <v>4</v>
      </c>
      <c r="AE142" s="580">
        <v>7</v>
      </c>
      <c r="AF142" s="578">
        <v>0</v>
      </c>
      <c r="AG142" s="715">
        <v>0</v>
      </c>
      <c r="AH142" s="715">
        <v>1</v>
      </c>
      <c r="AI142" s="715">
        <v>0</v>
      </c>
      <c r="AJ142" s="715">
        <v>0</v>
      </c>
      <c r="AK142" s="715">
        <v>9</v>
      </c>
      <c r="AL142" s="715">
        <v>0</v>
      </c>
      <c r="AM142" s="715">
        <v>0</v>
      </c>
      <c r="AN142" s="715">
        <v>0</v>
      </c>
      <c r="AO142" s="715">
        <v>0</v>
      </c>
      <c r="AP142" s="580">
        <v>1</v>
      </c>
      <c r="AQ142" s="2111">
        <v>3744</v>
      </c>
      <c r="AR142" s="392"/>
    </row>
    <row r="143" spans="1:44" s="42" customFormat="1" ht="20.25" customHeight="1">
      <c r="A143" s="2179">
        <v>3748</v>
      </c>
      <c r="B143" s="392"/>
      <c r="C143" s="274" t="s">
        <v>4120</v>
      </c>
      <c r="D143" s="392"/>
      <c r="E143" s="2120"/>
      <c r="F143" s="2120"/>
      <c r="G143" s="392"/>
      <c r="H143" s="392" t="s">
        <v>2595</v>
      </c>
      <c r="I143" s="392"/>
      <c r="J143" s="492"/>
      <c r="K143" s="320" t="s">
        <v>2994</v>
      </c>
      <c r="L143" s="493"/>
      <c r="M143" s="392"/>
      <c r="N143" s="2108" t="s">
        <v>2235</v>
      </c>
      <c r="O143" s="392"/>
      <c r="P143" s="492"/>
      <c r="Q143" s="311" t="s">
        <v>4645</v>
      </c>
      <c r="R143" s="493"/>
      <c r="S143" s="579">
        <f t="shared" si="58"/>
        <v>11</v>
      </c>
      <c r="T143" s="578">
        <v>7</v>
      </c>
      <c r="U143" s="715">
        <v>0</v>
      </c>
      <c r="V143" s="580">
        <v>4</v>
      </c>
      <c r="W143" s="579">
        <f t="shared" si="59"/>
        <v>223</v>
      </c>
      <c r="X143" s="578">
        <v>117</v>
      </c>
      <c r="Y143" s="577">
        <v>106</v>
      </c>
      <c r="Z143" s="579">
        <v>74</v>
      </c>
      <c r="AA143" s="715">
        <v>75</v>
      </c>
      <c r="AB143" s="577">
        <v>74</v>
      </c>
      <c r="AC143" s="2109">
        <v>22</v>
      </c>
      <c r="AD143" s="2110">
        <v>12</v>
      </c>
      <c r="AE143" s="580">
        <v>11</v>
      </c>
      <c r="AF143" s="578">
        <v>1</v>
      </c>
      <c r="AG143" s="715">
        <v>0</v>
      </c>
      <c r="AH143" s="715">
        <v>1</v>
      </c>
      <c r="AI143" s="715">
        <v>0</v>
      </c>
      <c r="AJ143" s="715">
        <v>0</v>
      </c>
      <c r="AK143" s="715">
        <v>19</v>
      </c>
      <c r="AL143" s="715">
        <v>0</v>
      </c>
      <c r="AM143" s="715">
        <v>1</v>
      </c>
      <c r="AN143" s="715">
        <v>0</v>
      </c>
      <c r="AO143" s="715">
        <v>0</v>
      </c>
      <c r="AP143" s="580">
        <v>1</v>
      </c>
      <c r="AQ143" s="2111">
        <v>3748</v>
      </c>
      <c r="AR143" s="392"/>
    </row>
    <row r="144" spans="1:44" s="42" customFormat="1" ht="20.25" customHeight="1">
      <c r="A144" s="2179">
        <v>3766</v>
      </c>
      <c r="B144" s="392"/>
      <c r="C144" s="274" t="s">
        <v>2518</v>
      </c>
      <c r="D144" s="392"/>
      <c r="E144" s="2120" t="s">
        <v>4980</v>
      </c>
      <c r="F144" s="2120" t="s">
        <v>3039</v>
      </c>
      <c r="G144" s="392"/>
      <c r="H144" s="392" t="s">
        <v>3315</v>
      </c>
      <c r="I144" s="392"/>
      <c r="J144" s="492"/>
      <c r="K144" s="320" t="s">
        <v>3396</v>
      </c>
      <c r="L144" s="493"/>
      <c r="M144" s="392"/>
      <c r="N144" s="2108" t="s">
        <v>1115</v>
      </c>
      <c r="O144" s="392"/>
      <c r="P144" s="492"/>
      <c r="Q144" s="311" t="s">
        <v>5622</v>
      </c>
      <c r="R144" s="493"/>
      <c r="S144" s="579">
        <f t="shared" si="58"/>
        <v>5</v>
      </c>
      <c r="T144" s="578">
        <v>3</v>
      </c>
      <c r="U144" s="715">
        <v>0</v>
      </c>
      <c r="V144" s="580">
        <v>2</v>
      </c>
      <c r="W144" s="579">
        <f t="shared" si="59"/>
        <v>23</v>
      </c>
      <c r="X144" s="578">
        <v>12</v>
      </c>
      <c r="Y144" s="577">
        <v>11</v>
      </c>
      <c r="Z144" s="579">
        <v>8</v>
      </c>
      <c r="AA144" s="715">
        <v>8</v>
      </c>
      <c r="AB144" s="577">
        <v>7</v>
      </c>
      <c r="AC144" s="2109">
        <v>7</v>
      </c>
      <c r="AD144" s="2110">
        <v>4</v>
      </c>
      <c r="AE144" s="580">
        <v>6</v>
      </c>
      <c r="AF144" s="578">
        <v>0</v>
      </c>
      <c r="AG144" s="715">
        <v>0</v>
      </c>
      <c r="AH144" s="715">
        <v>1</v>
      </c>
      <c r="AI144" s="715">
        <v>0</v>
      </c>
      <c r="AJ144" s="715">
        <v>0</v>
      </c>
      <c r="AK144" s="715">
        <v>9</v>
      </c>
      <c r="AL144" s="715">
        <v>0</v>
      </c>
      <c r="AM144" s="715">
        <v>0</v>
      </c>
      <c r="AN144" s="715">
        <v>0</v>
      </c>
      <c r="AO144" s="715">
        <v>0</v>
      </c>
      <c r="AP144" s="580">
        <v>0</v>
      </c>
      <c r="AQ144" s="2111">
        <v>3766</v>
      </c>
      <c r="AR144" s="392"/>
    </row>
    <row r="145" spans="1:44" s="42" customFormat="1" ht="20.25" customHeight="1">
      <c r="A145" s="2179">
        <v>3767</v>
      </c>
      <c r="B145" s="392"/>
      <c r="C145" s="274" t="s">
        <v>4082</v>
      </c>
      <c r="D145" s="392"/>
      <c r="E145" s="2120"/>
      <c r="F145" s="2120"/>
      <c r="G145" s="392"/>
      <c r="H145" s="392" t="s">
        <v>3397</v>
      </c>
      <c r="I145" s="392"/>
      <c r="J145" s="492"/>
      <c r="K145" s="320" t="s">
        <v>594</v>
      </c>
      <c r="L145" s="493"/>
      <c r="M145" s="392"/>
      <c r="N145" s="2108" t="s">
        <v>136</v>
      </c>
      <c r="O145" s="392"/>
      <c r="P145" s="492"/>
      <c r="Q145" s="311" t="s">
        <v>5684</v>
      </c>
      <c r="R145" s="493"/>
      <c r="S145" s="579">
        <f t="shared" si="58"/>
        <v>13</v>
      </c>
      <c r="T145" s="578">
        <v>9</v>
      </c>
      <c r="U145" s="715">
        <v>0</v>
      </c>
      <c r="V145" s="580">
        <v>4</v>
      </c>
      <c r="W145" s="579">
        <f t="shared" si="59"/>
        <v>268</v>
      </c>
      <c r="X145" s="578">
        <v>128</v>
      </c>
      <c r="Y145" s="577">
        <v>140</v>
      </c>
      <c r="Z145" s="579">
        <v>82</v>
      </c>
      <c r="AA145" s="715">
        <v>92</v>
      </c>
      <c r="AB145" s="577">
        <v>94</v>
      </c>
      <c r="AC145" s="2109">
        <v>21</v>
      </c>
      <c r="AD145" s="2110">
        <v>12</v>
      </c>
      <c r="AE145" s="580">
        <v>13</v>
      </c>
      <c r="AF145" s="578">
        <v>1</v>
      </c>
      <c r="AG145" s="715">
        <v>0</v>
      </c>
      <c r="AH145" s="715">
        <v>1</v>
      </c>
      <c r="AI145" s="715">
        <v>0</v>
      </c>
      <c r="AJ145" s="715">
        <v>0</v>
      </c>
      <c r="AK145" s="715">
        <v>20</v>
      </c>
      <c r="AL145" s="715">
        <v>0</v>
      </c>
      <c r="AM145" s="715">
        <v>1</v>
      </c>
      <c r="AN145" s="715">
        <v>0</v>
      </c>
      <c r="AO145" s="715">
        <v>1</v>
      </c>
      <c r="AP145" s="580">
        <v>1</v>
      </c>
      <c r="AQ145" s="2111">
        <v>3767</v>
      </c>
      <c r="AR145" s="392"/>
    </row>
    <row r="146" spans="1:44" s="42" customFormat="1" ht="20.25" customHeight="1">
      <c r="A146" s="2179">
        <v>4364</v>
      </c>
      <c r="B146" s="392"/>
      <c r="C146" s="274" t="s">
        <v>2141</v>
      </c>
      <c r="D146" s="392"/>
      <c r="E146" s="2120"/>
      <c r="F146" s="2120"/>
      <c r="G146" s="392"/>
      <c r="H146" s="392" t="s">
        <v>5766</v>
      </c>
      <c r="I146" s="392"/>
      <c r="J146" s="492"/>
      <c r="K146" s="320" t="s">
        <v>5767</v>
      </c>
      <c r="L146" s="493"/>
      <c r="M146" s="392"/>
      <c r="N146" s="2108" t="s">
        <v>3398</v>
      </c>
      <c r="O146" s="392"/>
      <c r="P146" s="492"/>
      <c r="Q146" s="311" t="s">
        <v>5395</v>
      </c>
      <c r="R146" s="493"/>
      <c r="S146" s="579">
        <f t="shared" si="58"/>
        <v>3</v>
      </c>
      <c r="T146" s="578">
        <v>3</v>
      </c>
      <c r="U146" s="715">
        <v>0</v>
      </c>
      <c r="V146" s="580">
        <v>0</v>
      </c>
      <c r="W146" s="579">
        <f t="shared" si="59"/>
        <v>40</v>
      </c>
      <c r="X146" s="578">
        <v>18</v>
      </c>
      <c r="Y146" s="577">
        <v>22</v>
      </c>
      <c r="Z146" s="579">
        <v>20</v>
      </c>
      <c r="AA146" s="715">
        <v>11</v>
      </c>
      <c r="AB146" s="577">
        <v>9</v>
      </c>
      <c r="AC146" s="2109">
        <v>0</v>
      </c>
      <c r="AD146" s="2110">
        <v>5</v>
      </c>
      <c r="AE146" s="580">
        <v>5</v>
      </c>
      <c r="AF146" s="578">
        <v>1</v>
      </c>
      <c r="AG146" s="715">
        <v>0</v>
      </c>
      <c r="AH146" s="715">
        <v>1</v>
      </c>
      <c r="AI146" s="715">
        <v>0</v>
      </c>
      <c r="AJ146" s="715">
        <v>0</v>
      </c>
      <c r="AK146" s="715">
        <v>6</v>
      </c>
      <c r="AL146" s="715">
        <v>0</v>
      </c>
      <c r="AM146" s="715">
        <v>1</v>
      </c>
      <c r="AN146" s="715">
        <v>1</v>
      </c>
      <c r="AO146" s="715">
        <v>0</v>
      </c>
      <c r="AP146" s="580">
        <v>0</v>
      </c>
      <c r="AQ146" s="2111">
        <v>4364</v>
      </c>
      <c r="AR146" s="392"/>
    </row>
    <row r="147" spans="1:44" s="42" customFormat="1" ht="20.25" customHeight="1">
      <c r="A147" s="2175">
        <v>4362</v>
      </c>
      <c r="B147" s="2059"/>
      <c r="C147" s="278" t="s">
        <v>5666</v>
      </c>
      <c r="D147" s="2059"/>
      <c r="E147" s="2128" t="s">
        <v>2396</v>
      </c>
      <c r="F147" s="2128">
        <v>3</v>
      </c>
      <c r="G147" s="2059"/>
      <c r="H147" s="2059" t="s">
        <v>2067</v>
      </c>
      <c r="I147" s="2059"/>
      <c r="J147" s="494"/>
      <c r="K147" s="322" t="s">
        <v>516</v>
      </c>
      <c r="L147" s="495"/>
      <c r="M147" s="2059"/>
      <c r="N147" s="2061" t="s">
        <v>3400</v>
      </c>
      <c r="O147" s="2059"/>
      <c r="P147" s="494"/>
      <c r="Q147" s="2062" t="s">
        <v>5623</v>
      </c>
      <c r="R147" s="495"/>
      <c r="S147" s="1045">
        <f t="shared" si="58"/>
        <v>1</v>
      </c>
      <c r="T147" s="595">
        <v>1</v>
      </c>
      <c r="U147" s="711">
        <v>0</v>
      </c>
      <c r="V147" s="1048">
        <v>0</v>
      </c>
      <c r="W147" s="1045">
        <f t="shared" si="59"/>
        <v>1</v>
      </c>
      <c r="X147" s="595">
        <v>1</v>
      </c>
      <c r="Y147" s="596">
        <v>0</v>
      </c>
      <c r="Z147" s="1045">
        <v>1</v>
      </c>
      <c r="AA147" s="711">
        <v>0</v>
      </c>
      <c r="AB147" s="596">
        <v>0</v>
      </c>
      <c r="AC147" s="2104">
        <v>0</v>
      </c>
      <c r="AD147" s="2105">
        <v>3</v>
      </c>
      <c r="AE147" s="1048">
        <v>0</v>
      </c>
      <c r="AF147" s="595">
        <v>0</v>
      </c>
      <c r="AG147" s="711">
        <v>0</v>
      </c>
      <c r="AH147" s="711">
        <v>1</v>
      </c>
      <c r="AI147" s="711">
        <v>0</v>
      </c>
      <c r="AJ147" s="711">
        <v>0</v>
      </c>
      <c r="AK147" s="711">
        <v>2</v>
      </c>
      <c r="AL147" s="711">
        <v>0</v>
      </c>
      <c r="AM147" s="711">
        <v>0</v>
      </c>
      <c r="AN147" s="711">
        <v>0</v>
      </c>
      <c r="AO147" s="711">
        <v>0</v>
      </c>
      <c r="AP147" s="1048">
        <v>0</v>
      </c>
      <c r="AQ147" s="2106">
        <v>4362</v>
      </c>
      <c r="AR147" s="392"/>
    </row>
    <row r="148" spans="1:44" s="129" customFormat="1" ht="20.25" customHeight="1">
      <c r="A148" s="2178">
        <v>207</v>
      </c>
      <c r="B148" s="2080"/>
      <c r="C148" s="264" t="s">
        <v>4121</v>
      </c>
      <c r="D148" s="2080"/>
      <c r="E148" s="2129"/>
      <c r="F148" s="2129"/>
      <c r="G148" s="2080"/>
      <c r="H148" s="2080"/>
      <c r="I148" s="2080"/>
      <c r="J148" s="2093"/>
      <c r="K148" s="1299"/>
      <c r="L148" s="2094"/>
      <c r="M148" s="2080"/>
      <c r="N148" s="2095"/>
      <c r="O148" s="2080"/>
      <c r="P148" s="2093"/>
      <c r="Q148" s="2096"/>
      <c r="R148" s="2094"/>
      <c r="S148" s="575">
        <f>SUM(S149:S153)</f>
        <v>46</v>
      </c>
      <c r="T148" s="2097">
        <f>SUM(T149:T153)</f>
        <v>35</v>
      </c>
      <c r="U148" s="2098">
        <f>SUM(U149:U153)</f>
        <v>0</v>
      </c>
      <c r="V148" s="2099">
        <f>SUM(V149:V153)</f>
        <v>11</v>
      </c>
      <c r="W148" s="561">
        <f>X148+Y148</f>
        <v>956</v>
      </c>
      <c r="X148" s="2078">
        <f t="shared" ref="X148:AP148" si="60">SUM(X149:X153)</f>
        <v>529</v>
      </c>
      <c r="Y148" s="728">
        <f t="shared" si="60"/>
        <v>427</v>
      </c>
      <c r="Z148" s="342">
        <f t="shared" si="60"/>
        <v>299</v>
      </c>
      <c r="AA148" s="2115">
        <f t="shared" si="60"/>
        <v>353</v>
      </c>
      <c r="AB148" s="728">
        <f t="shared" si="60"/>
        <v>304</v>
      </c>
      <c r="AC148" s="2116">
        <f t="shared" si="60"/>
        <v>50</v>
      </c>
      <c r="AD148" s="2117">
        <f t="shared" si="60"/>
        <v>46</v>
      </c>
      <c r="AE148" s="2118">
        <f t="shared" si="60"/>
        <v>54</v>
      </c>
      <c r="AF148" s="2078">
        <f t="shared" si="60"/>
        <v>5</v>
      </c>
      <c r="AG148" s="2115">
        <f t="shared" si="60"/>
        <v>0</v>
      </c>
      <c r="AH148" s="2115">
        <f t="shared" si="60"/>
        <v>5</v>
      </c>
      <c r="AI148" s="2115">
        <f t="shared" si="60"/>
        <v>0</v>
      </c>
      <c r="AJ148" s="2115">
        <f t="shared" si="60"/>
        <v>0</v>
      </c>
      <c r="AK148" s="2115">
        <f t="shared" si="60"/>
        <v>77</v>
      </c>
      <c r="AL148" s="2115">
        <f t="shared" si="60"/>
        <v>0</v>
      </c>
      <c r="AM148" s="2115">
        <f t="shared" si="60"/>
        <v>4</v>
      </c>
      <c r="AN148" s="2115">
        <f t="shared" si="60"/>
        <v>1</v>
      </c>
      <c r="AO148" s="2115">
        <f t="shared" si="60"/>
        <v>2</v>
      </c>
      <c r="AP148" s="2118">
        <f t="shared" si="60"/>
        <v>6</v>
      </c>
      <c r="AQ148" s="2102">
        <v>207</v>
      </c>
      <c r="AR148" s="2080"/>
    </row>
    <row r="149" spans="1:44" s="42" customFormat="1" ht="20.25" customHeight="1">
      <c r="A149" s="2179">
        <v>3780</v>
      </c>
      <c r="B149" s="392"/>
      <c r="C149" s="274" t="s">
        <v>2141</v>
      </c>
      <c r="D149" s="392"/>
      <c r="E149" s="2120"/>
      <c r="F149" s="2120"/>
      <c r="G149" s="392"/>
      <c r="H149" s="392" t="s">
        <v>2839</v>
      </c>
      <c r="I149" s="392"/>
      <c r="J149" s="492"/>
      <c r="K149" s="320" t="s">
        <v>2668</v>
      </c>
      <c r="L149" s="493"/>
      <c r="M149" s="392"/>
      <c r="N149" s="2108" t="s">
        <v>2841</v>
      </c>
      <c r="O149" s="392"/>
      <c r="P149" s="492"/>
      <c r="Q149" s="311" t="s">
        <v>2406</v>
      </c>
      <c r="R149" s="493"/>
      <c r="S149" s="579">
        <f t="shared" ref="S149:S153" si="61">SUM(T149:V149)</f>
        <v>13</v>
      </c>
      <c r="T149" s="578">
        <v>9</v>
      </c>
      <c r="U149" s="715">
        <v>0</v>
      </c>
      <c r="V149" s="580">
        <v>4</v>
      </c>
      <c r="W149" s="579">
        <f t="shared" ref="W149:W153" si="62">SUM(X149:Y149)</f>
        <v>262</v>
      </c>
      <c r="X149" s="578">
        <v>138</v>
      </c>
      <c r="Y149" s="577">
        <v>124</v>
      </c>
      <c r="Z149" s="579">
        <v>81</v>
      </c>
      <c r="AA149" s="715">
        <v>94</v>
      </c>
      <c r="AB149" s="577">
        <v>87</v>
      </c>
      <c r="AC149" s="2109">
        <v>20</v>
      </c>
      <c r="AD149" s="2110">
        <v>12</v>
      </c>
      <c r="AE149" s="580">
        <v>12</v>
      </c>
      <c r="AF149" s="578">
        <v>1</v>
      </c>
      <c r="AG149" s="715">
        <v>0</v>
      </c>
      <c r="AH149" s="715">
        <v>1</v>
      </c>
      <c r="AI149" s="715">
        <v>0</v>
      </c>
      <c r="AJ149" s="715">
        <v>0</v>
      </c>
      <c r="AK149" s="715">
        <v>21</v>
      </c>
      <c r="AL149" s="715">
        <v>0</v>
      </c>
      <c r="AM149" s="715">
        <v>1</v>
      </c>
      <c r="AN149" s="715">
        <v>0</v>
      </c>
      <c r="AO149" s="715">
        <v>0</v>
      </c>
      <c r="AP149" s="580">
        <v>0</v>
      </c>
      <c r="AQ149" s="2111">
        <v>3780</v>
      </c>
      <c r="AR149" s="392"/>
    </row>
    <row r="150" spans="1:44" s="42" customFormat="1" ht="20.25" customHeight="1">
      <c r="A150" s="2179">
        <v>3781</v>
      </c>
      <c r="B150" s="392"/>
      <c r="C150" s="274" t="s">
        <v>4091</v>
      </c>
      <c r="D150" s="392"/>
      <c r="E150" s="2120"/>
      <c r="F150" s="2120"/>
      <c r="G150" s="392"/>
      <c r="H150" s="392" t="s">
        <v>367</v>
      </c>
      <c r="I150" s="392"/>
      <c r="J150" s="492"/>
      <c r="K150" s="320" t="s">
        <v>61</v>
      </c>
      <c r="L150" s="493"/>
      <c r="M150" s="392"/>
      <c r="N150" s="2108" t="s">
        <v>2869</v>
      </c>
      <c r="O150" s="392"/>
      <c r="P150" s="492"/>
      <c r="Q150" s="311" t="s">
        <v>4846</v>
      </c>
      <c r="R150" s="493"/>
      <c r="S150" s="579">
        <f t="shared" si="61"/>
        <v>9</v>
      </c>
      <c r="T150" s="578">
        <v>7</v>
      </c>
      <c r="U150" s="715">
        <v>0</v>
      </c>
      <c r="V150" s="580">
        <v>2</v>
      </c>
      <c r="W150" s="579">
        <f t="shared" si="62"/>
        <v>198</v>
      </c>
      <c r="X150" s="578">
        <v>108</v>
      </c>
      <c r="Y150" s="577">
        <v>90</v>
      </c>
      <c r="Z150" s="579">
        <v>55</v>
      </c>
      <c r="AA150" s="715">
        <v>76</v>
      </c>
      <c r="AB150" s="577">
        <v>67</v>
      </c>
      <c r="AC150" s="2109">
        <v>10</v>
      </c>
      <c r="AD150" s="2110">
        <v>8</v>
      </c>
      <c r="AE150" s="580">
        <v>14</v>
      </c>
      <c r="AF150" s="578">
        <v>1</v>
      </c>
      <c r="AG150" s="715">
        <v>0</v>
      </c>
      <c r="AH150" s="715">
        <v>1</v>
      </c>
      <c r="AI150" s="715">
        <v>0</v>
      </c>
      <c r="AJ150" s="715">
        <v>0</v>
      </c>
      <c r="AK150" s="715">
        <v>14</v>
      </c>
      <c r="AL150" s="715">
        <v>0</v>
      </c>
      <c r="AM150" s="715">
        <v>1</v>
      </c>
      <c r="AN150" s="715">
        <v>0</v>
      </c>
      <c r="AO150" s="715">
        <v>2</v>
      </c>
      <c r="AP150" s="580">
        <v>3</v>
      </c>
      <c r="AQ150" s="2111">
        <v>3781</v>
      </c>
      <c r="AR150" s="392"/>
    </row>
    <row r="151" spans="1:44" s="42" customFormat="1" ht="20.25" customHeight="1">
      <c r="A151" s="2179">
        <v>3782</v>
      </c>
      <c r="B151" s="392"/>
      <c r="C151" s="274" t="s">
        <v>4092</v>
      </c>
      <c r="D151" s="392"/>
      <c r="E151" s="2120"/>
      <c r="F151" s="2120">
        <v>1</v>
      </c>
      <c r="G151" s="392"/>
      <c r="H151" s="392" t="s">
        <v>367</v>
      </c>
      <c r="I151" s="392"/>
      <c r="J151" s="492"/>
      <c r="K151" s="320" t="s">
        <v>2620</v>
      </c>
      <c r="L151" s="493"/>
      <c r="M151" s="392"/>
      <c r="N151" s="2108" t="s">
        <v>3401</v>
      </c>
      <c r="O151" s="392"/>
      <c r="P151" s="492"/>
      <c r="Q151" s="311" t="s">
        <v>5686</v>
      </c>
      <c r="R151" s="493"/>
      <c r="S151" s="579">
        <f t="shared" si="61"/>
        <v>4</v>
      </c>
      <c r="T151" s="578">
        <v>3</v>
      </c>
      <c r="U151" s="715">
        <v>0</v>
      </c>
      <c r="V151" s="580">
        <v>1</v>
      </c>
      <c r="W151" s="579">
        <f t="shared" si="62"/>
        <v>35</v>
      </c>
      <c r="X151" s="578">
        <v>23</v>
      </c>
      <c r="Y151" s="577">
        <v>12</v>
      </c>
      <c r="Z151" s="579">
        <v>13</v>
      </c>
      <c r="AA151" s="715">
        <v>13</v>
      </c>
      <c r="AB151" s="577">
        <v>9</v>
      </c>
      <c r="AC151" s="2109">
        <v>1</v>
      </c>
      <c r="AD151" s="2110">
        <v>3</v>
      </c>
      <c r="AE151" s="580">
        <v>7</v>
      </c>
      <c r="AF151" s="578">
        <v>1</v>
      </c>
      <c r="AG151" s="715">
        <v>0</v>
      </c>
      <c r="AH151" s="715">
        <v>1</v>
      </c>
      <c r="AI151" s="715">
        <v>0</v>
      </c>
      <c r="AJ151" s="715">
        <v>0</v>
      </c>
      <c r="AK151" s="715">
        <v>7</v>
      </c>
      <c r="AL151" s="715">
        <v>0</v>
      </c>
      <c r="AM151" s="715">
        <v>0</v>
      </c>
      <c r="AN151" s="715">
        <v>1</v>
      </c>
      <c r="AO151" s="715">
        <v>0</v>
      </c>
      <c r="AP151" s="580">
        <v>0</v>
      </c>
      <c r="AQ151" s="2111">
        <v>3782</v>
      </c>
      <c r="AR151" s="392"/>
    </row>
    <row r="152" spans="1:44" s="42" customFormat="1" ht="20.25" customHeight="1">
      <c r="A152" s="2179">
        <v>3783</v>
      </c>
      <c r="B152" s="392"/>
      <c r="C152" s="274" t="s">
        <v>4093</v>
      </c>
      <c r="D152" s="392"/>
      <c r="E152" s="2120"/>
      <c r="F152" s="2120"/>
      <c r="G152" s="392"/>
      <c r="H152" s="392" t="s">
        <v>2043</v>
      </c>
      <c r="I152" s="392"/>
      <c r="J152" s="492"/>
      <c r="K152" s="320" t="s">
        <v>3403</v>
      </c>
      <c r="L152" s="493"/>
      <c r="M152" s="392"/>
      <c r="N152" s="2108" t="s">
        <v>3405</v>
      </c>
      <c r="O152" s="392"/>
      <c r="P152" s="492"/>
      <c r="Q152" s="311" t="s">
        <v>5687</v>
      </c>
      <c r="R152" s="493"/>
      <c r="S152" s="579">
        <f t="shared" si="61"/>
        <v>6</v>
      </c>
      <c r="T152" s="578">
        <v>4</v>
      </c>
      <c r="U152" s="715">
        <v>0</v>
      </c>
      <c r="V152" s="580">
        <v>2</v>
      </c>
      <c r="W152" s="579">
        <f t="shared" si="62"/>
        <v>119</v>
      </c>
      <c r="X152" s="578">
        <v>71</v>
      </c>
      <c r="Y152" s="577">
        <v>48</v>
      </c>
      <c r="Z152" s="579">
        <v>37</v>
      </c>
      <c r="AA152" s="715">
        <v>47</v>
      </c>
      <c r="AB152" s="577">
        <v>35</v>
      </c>
      <c r="AC152" s="2109">
        <v>7</v>
      </c>
      <c r="AD152" s="2110">
        <v>7</v>
      </c>
      <c r="AE152" s="580">
        <v>7</v>
      </c>
      <c r="AF152" s="578">
        <v>1</v>
      </c>
      <c r="AG152" s="715">
        <v>0</v>
      </c>
      <c r="AH152" s="715">
        <v>1</v>
      </c>
      <c r="AI152" s="715">
        <v>0</v>
      </c>
      <c r="AJ152" s="715">
        <v>0</v>
      </c>
      <c r="AK152" s="715">
        <v>10</v>
      </c>
      <c r="AL152" s="715">
        <v>0</v>
      </c>
      <c r="AM152" s="715">
        <v>1</v>
      </c>
      <c r="AN152" s="715">
        <v>0</v>
      </c>
      <c r="AO152" s="715">
        <v>0</v>
      </c>
      <c r="AP152" s="580">
        <v>1</v>
      </c>
      <c r="AQ152" s="2111">
        <v>3783</v>
      </c>
      <c r="AR152" s="392"/>
    </row>
    <row r="153" spans="1:44" s="42" customFormat="1" ht="20.25" customHeight="1">
      <c r="A153" s="2175">
        <v>3791</v>
      </c>
      <c r="B153" s="2059"/>
      <c r="C153" s="278" t="s">
        <v>4122</v>
      </c>
      <c r="D153" s="2059"/>
      <c r="E153" s="2128"/>
      <c r="F153" s="2128"/>
      <c r="G153" s="2059"/>
      <c r="H153" s="2059" t="s">
        <v>367</v>
      </c>
      <c r="I153" s="2059"/>
      <c r="J153" s="494"/>
      <c r="K153" s="322" t="s">
        <v>3406</v>
      </c>
      <c r="L153" s="495"/>
      <c r="M153" s="2059"/>
      <c r="N153" s="2061" t="s">
        <v>3407</v>
      </c>
      <c r="O153" s="2059"/>
      <c r="P153" s="494"/>
      <c r="Q153" s="2062" t="s">
        <v>5141</v>
      </c>
      <c r="R153" s="495"/>
      <c r="S153" s="1045">
        <f t="shared" si="61"/>
        <v>14</v>
      </c>
      <c r="T153" s="595">
        <v>12</v>
      </c>
      <c r="U153" s="711">
        <v>0</v>
      </c>
      <c r="V153" s="1048">
        <v>2</v>
      </c>
      <c r="W153" s="1045">
        <f t="shared" si="62"/>
        <v>342</v>
      </c>
      <c r="X153" s="595">
        <v>189</v>
      </c>
      <c r="Y153" s="596">
        <v>153</v>
      </c>
      <c r="Z153" s="1045">
        <v>113</v>
      </c>
      <c r="AA153" s="711">
        <v>123</v>
      </c>
      <c r="AB153" s="596">
        <v>106</v>
      </c>
      <c r="AC153" s="2104">
        <v>12</v>
      </c>
      <c r="AD153" s="2105">
        <v>16</v>
      </c>
      <c r="AE153" s="1048">
        <v>14</v>
      </c>
      <c r="AF153" s="595">
        <v>1</v>
      </c>
      <c r="AG153" s="711">
        <v>0</v>
      </c>
      <c r="AH153" s="711">
        <v>1</v>
      </c>
      <c r="AI153" s="711">
        <v>0</v>
      </c>
      <c r="AJ153" s="711">
        <v>0</v>
      </c>
      <c r="AK153" s="711">
        <v>25</v>
      </c>
      <c r="AL153" s="711">
        <v>0</v>
      </c>
      <c r="AM153" s="711">
        <v>1</v>
      </c>
      <c r="AN153" s="711">
        <v>0</v>
      </c>
      <c r="AO153" s="711">
        <v>0</v>
      </c>
      <c r="AP153" s="1048">
        <v>2</v>
      </c>
      <c r="AQ153" s="2066">
        <v>3791</v>
      </c>
      <c r="AR153" s="392"/>
    </row>
    <row r="154" spans="1:44" s="129" customFormat="1" ht="20.25" customHeight="1">
      <c r="A154" s="2178">
        <v>208</v>
      </c>
      <c r="B154" s="2080"/>
      <c r="C154" s="264" t="s">
        <v>2850</v>
      </c>
      <c r="D154" s="2080"/>
      <c r="E154" s="2129"/>
      <c r="F154" s="2129"/>
      <c r="G154" s="2080"/>
      <c r="H154" s="2080"/>
      <c r="I154" s="2080"/>
      <c r="J154" s="2093"/>
      <c r="K154" s="1299"/>
      <c r="L154" s="2094"/>
      <c r="M154" s="2080"/>
      <c r="N154" s="2095"/>
      <c r="O154" s="2080"/>
      <c r="P154" s="2093"/>
      <c r="Q154" s="2096"/>
      <c r="R154" s="2094"/>
      <c r="S154" s="575">
        <f>SUM(S155:S163)</f>
        <v>63</v>
      </c>
      <c r="T154" s="2097">
        <f>SUM(T155:T163)</f>
        <v>45</v>
      </c>
      <c r="U154" s="2098">
        <f>SUM(U155:U163)</f>
        <v>2</v>
      </c>
      <c r="V154" s="2099">
        <f>SUM(V155:V163)</f>
        <v>16</v>
      </c>
      <c r="W154" s="561">
        <f>X154+Y154</f>
        <v>1223</v>
      </c>
      <c r="X154" s="2078">
        <f t="shared" ref="X154:AP154" si="63">SUM(X155:X163)</f>
        <v>642</v>
      </c>
      <c r="Y154" s="728">
        <f t="shared" si="63"/>
        <v>581</v>
      </c>
      <c r="Z154" s="342">
        <f t="shared" si="63"/>
        <v>390</v>
      </c>
      <c r="AA154" s="2115">
        <f t="shared" si="63"/>
        <v>450</v>
      </c>
      <c r="AB154" s="728">
        <f t="shared" si="63"/>
        <v>383</v>
      </c>
      <c r="AC154" s="2116">
        <f t="shared" si="63"/>
        <v>59</v>
      </c>
      <c r="AD154" s="2117">
        <f t="shared" si="63"/>
        <v>77</v>
      </c>
      <c r="AE154" s="2118">
        <f t="shared" si="63"/>
        <v>72</v>
      </c>
      <c r="AF154" s="2078">
        <f t="shared" si="63"/>
        <v>7</v>
      </c>
      <c r="AG154" s="2115">
        <f t="shared" si="63"/>
        <v>0</v>
      </c>
      <c r="AH154" s="2115">
        <f t="shared" si="63"/>
        <v>9</v>
      </c>
      <c r="AI154" s="2115">
        <f t="shared" si="63"/>
        <v>0</v>
      </c>
      <c r="AJ154" s="2115">
        <f t="shared" si="63"/>
        <v>0</v>
      </c>
      <c r="AK154" s="2115">
        <f t="shared" si="63"/>
        <v>108</v>
      </c>
      <c r="AL154" s="2115">
        <f t="shared" si="63"/>
        <v>0</v>
      </c>
      <c r="AM154" s="2115">
        <f t="shared" si="63"/>
        <v>6</v>
      </c>
      <c r="AN154" s="2115">
        <f t="shared" si="63"/>
        <v>3</v>
      </c>
      <c r="AO154" s="2115">
        <f t="shared" si="63"/>
        <v>2</v>
      </c>
      <c r="AP154" s="2118">
        <f t="shared" si="63"/>
        <v>14</v>
      </c>
      <c r="AQ154" s="2102">
        <v>208</v>
      </c>
      <c r="AR154" s="2080"/>
    </row>
    <row r="155" spans="1:44" s="42" customFormat="1" ht="20.25" customHeight="1">
      <c r="A155" s="2179">
        <v>3800</v>
      </c>
      <c r="B155" s="392"/>
      <c r="C155" s="274" t="s">
        <v>1171</v>
      </c>
      <c r="D155" s="392"/>
      <c r="E155" s="2120"/>
      <c r="F155" s="2120"/>
      <c r="G155" s="392"/>
      <c r="H155" s="392" t="s">
        <v>1127</v>
      </c>
      <c r="I155" s="392"/>
      <c r="J155" s="492"/>
      <c r="K155" s="320" t="s">
        <v>2181</v>
      </c>
      <c r="L155" s="493"/>
      <c r="M155" s="392"/>
      <c r="N155" s="2108" t="s">
        <v>3408</v>
      </c>
      <c r="O155" s="392"/>
      <c r="P155" s="492"/>
      <c r="Q155" s="311" t="s">
        <v>5142</v>
      </c>
      <c r="R155" s="493"/>
      <c r="S155" s="579">
        <f t="shared" ref="S155:S163" si="64">SUM(T155:V155)</f>
        <v>23</v>
      </c>
      <c r="T155" s="578">
        <v>18</v>
      </c>
      <c r="U155" s="715">
        <v>0</v>
      </c>
      <c r="V155" s="580">
        <v>5</v>
      </c>
      <c r="W155" s="579">
        <f t="shared" ref="W155:W163" si="65">SUM(X155:Y155)</f>
        <v>589</v>
      </c>
      <c r="X155" s="578">
        <v>301</v>
      </c>
      <c r="Y155" s="577">
        <v>288</v>
      </c>
      <c r="Z155" s="579">
        <v>185</v>
      </c>
      <c r="AA155" s="715">
        <v>206</v>
      </c>
      <c r="AB155" s="577">
        <v>198</v>
      </c>
      <c r="AC155" s="2109">
        <v>28</v>
      </c>
      <c r="AD155" s="2110">
        <v>29</v>
      </c>
      <c r="AE155" s="580">
        <v>20</v>
      </c>
      <c r="AF155" s="578">
        <v>1</v>
      </c>
      <c r="AG155" s="715">
        <v>0</v>
      </c>
      <c r="AH155" s="715">
        <v>1</v>
      </c>
      <c r="AI155" s="715">
        <v>0</v>
      </c>
      <c r="AJ155" s="715">
        <v>0</v>
      </c>
      <c r="AK155" s="715">
        <v>35</v>
      </c>
      <c r="AL155" s="715">
        <v>0</v>
      </c>
      <c r="AM155" s="715">
        <v>2</v>
      </c>
      <c r="AN155" s="715">
        <v>0</v>
      </c>
      <c r="AO155" s="715">
        <v>1</v>
      </c>
      <c r="AP155" s="580">
        <v>9</v>
      </c>
      <c r="AQ155" s="2111">
        <v>3800</v>
      </c>
      <c r="AR155" s="392"/>
    </row>
    <row r="156" spans="1:44" s="42" customFormat="1" ht="20.25" customHeight="1">
      <c r="A156" s="2179">
        <v>3801</v>
      </c>
      <c r="B156" s="392"/>
      <c r="C156" s="274" t="s">
        <v>4123</v>
      </c>
      <c r="D156" s="392"/>
      <c r="E156" s="2120"/>
      <c r="F156" s="2120"/>
      <c r="G156" s="392"/>
      <c r="H156" s="392" t="s">
        <v>2675</v>
      </c>
      <c r="I156" s="392"/>
      <c r="J156" s="492"/>
      <c r="K156" s="320" t="s">
        <v>3409</v>
      </c>
      <c r="L156" s="493"/>
      <c r="M156" s="392"/>
      <c r="N156" s="2108" t="s">
        <v>3410</v>
      </c>
      <c r="O156" s="392"/>
      <c r="P156" s="492"/>
      <c r="Q156" s="311" t="s">
        <v>5396</v>
      </c>
      <c r="R156" s="493"/>
      <c r="S156" s="579">
        <f t="shared" si="64"/>
        <v>8</v>
      </c>
      <c r="T156" s="578">
        <v>6</v>
      </c>
      <c r="U156" s="715">
        <v>0</v>
      </c>
      <c r="V156" s="580">
        <v>2</v>
      </c>
      <c r="W156" s="579">
        <f t="shared" si="65"/>
        <v>170</v>
      </c>
      <c r="X156" s="578">
        <v>105</v>
      </c>
      <c r="Y156" s="577">
        <v>65</v>
      </c>
      <c r="Z156" s="579">
        <v>58</v>
      </c>
      <c r="AA156" s="715">
        <v>58</v>
      </c>
      <c r="AB156" s="577">
        <v>54</v>
      </c>
      <c r="AC156" s="2109">
        <v>10</v>
      </c>
      <c r="AD156" s="2110">
        <v>9</v>
      </c>
      <c r="AE156" s="580">
        <v>9</v>
      </c>
      <c r="AF156" s="578">
        <v>1</v>
      </c>
      <c r="AG156" s="715">
        <v>0</v>
      </c>
      <c r="AH156" s="715">
        <v>1</v>
      </c>
      <c r="AI156" s="715">
        <v>0</v>
      </c>
      <c r="AJ156" s="715">
        <v>0</v>
      </c>
      <c r="AK156" s="715">
        <v>14</v>
      </c>
      <c r="AL156" s="715">
        <v>0</v>
      </c>
      <c r="AM156" s="715">
        <v>1</v>
      </c>
      <c r="AN156" s="715">
        <v>0</v>
      </c>
      <c r="AO156" s="715">
        <v>0</v>
      </c>
      <c r="AP156" s="580">
        <v>1</v>
      </c>
      <c r="AQ156" s="2111">
        <v>3801</v>
      </c>
      <c r="AR156" s="392"/>
    </row>
    <row r="157" spans="1:44" s="42" customFormat="1" ht="20.25" customHeight="1">
      <c r="A157" s="2179">
        <v>3802</v>
      </c>
      <c r="B157" s="392"/>
      <c r="C157" s="274" t="s">
        <v>4125</v>
      </c>
      <c r="D157" s="392"/>
      <c r="E157" s="2120"/>
      <c r="F157" s="2120"/>
      <c r="G157" s="392"/>
      <c r="H157" s="392" t="s">
        <v>1265</v>
      </c>
      <c r="I157" s="392"/>
      <c r="J157" s="492"/>
      <c r="K157" s="320" t="s">
        <v>1968</v>
      </c>
      <c r="L157" s="493"/>
      <c r="M157" s="392"/>
      <c r="N157" s="2108" t="s">
        <v>1076</v>
      </c>
      <c r="O157" s="392"/>
      <c r="P157" s="492"/>
      <c r="Q157" s="311" t="s">
        <v>5397</v>
      </c>
      <c r="R157" s="493"/>
      <c r="S157" s="579">
        <f t="shared" si="64"/>
        <v>4</v>
      </c>
      <c r="T157" s="578">
        <v>3</v>
      </c>
      <c r="U157" s="715">
        <v>0</v>
      </c>
      <c r="V157" s="580">
        <v>1</v>
      </c>
      <c r="W157" s="579">
        <f t="shared" si="65"/>
        <v>28</v>
      </c>
      <c r="X157" s="578">
        <v>11</v>
      </c>
      <c r="Y157" s="577">
        <v>17</v>
      </c>
      <c r="Z157" s="579">
        <v>9</v>
      </c>
      <c r="AA157" s="715">
        <v>12</v>
      </c>
      <c r="AB157" s="577">
        <v>7</v>
      </c>
      <c r="AC157" s="2109">
        <v>1</v>
      </c>
      <c r="AD157" s="2110">
        <v>5</v>
      </c>
      <c r="AE157" s="580">
        <v>6</v>
      </c>
      <c r="AF157" s="578">
        <v>1</v>
      </c>
      <c r="AG157" s="715">
        <v>0</v>
      </c>
      <c r="AH157" s="715">
        <v>1</v>
      </c>
      <c r="AI157" s="715">
        <v>0</v>
      </c>
      <c r="AJ157" s="715">
        <v>0</v>
      </c>
      <c r="AK157" s="715">
        <v>7</v>
      </c>
      <c r="AL157" s="715">
        <v>0</v>
      </c>
      <c r="AM157" s="715">
        <v>0</v>
      </c>
      <c r="AN157" s="715">
        <v>1</v>
      </c>
      <c r="AO157" s="715">
        <v>0</v>
      </c>
      <c r="AP157" s="580">
        <v>1</v>
      </c>
      <c r="AQ157" s="2111">
        <v>3802</v>
      </c>
      <c r="AR157" s="392"/>
    </row>
    <row r="158" spans="1:44" s="42" customFormat="1" ht="20.25" customHeight="1">
      <c r="A158" s="2179">
        <v>3803</v>
      </c>
      <c r="B158" s="392"/>
      <c r="C158" s="274" t="s">
        <v>4126</v>
      </c>
      <c r="D158" s="392"/>
      <c r="E158" s="2120"/>
      <c r="F158" s="2120">
        <v>1</v>
      </c>
      <c r="G158" s="392"/>
      <c r="H158" s="392" t="s">
        <v>1964</v>
      </c>
      <c r="I158" s="392"/>
      <c r="J158" s="492"/>
      <c r="K158" s="320" t="s">
        <v>3411</v>
      </c>
      <c r="L158" s="493"/>
      <c r="M158" s="392"/>
      <c r="N158" s="2108" t="s">
        <v>3412</v>
      </c>
      <c r="O158" s="392"/>
      <c r="P158" s="492"/>
      <c r="Q158" s="311" t="s">
        <v>5398</v>
      </c>
      <c r="R158" s="493"/>
      <c r="S158" s="579">
        <f t="shared" si="64"/>
        <v>4</v>
      </c>
      <c r="T158" s="578">
        <v>1</v>
      </c>
      <c r="U158" s="715">
        <v>1</v>
      </c>
      <c r="V158" s="580">
        <v>2</v>
      </c>
      <c r="W158" s="579">
        <f t="shared" si="65"/>
        <v>10</v>
      </c>
      <c r="X158" s="578">
        <v>5</v>
      </c>
      <c r="Y158" s="577">
        <v>5</v>
      </c>
      <c r="Z158" s="579">
        <v>3</v>
      </c>
      <c r="AA158" s="715">
        <v>4</v>
      </c>
      <c r="AB158" s="577">
        <v>3</v>
      </c>
      <c r="AC158" s="2109">
        <v>2</v>
      </c>
      <c r="AD158" s="2110">
        <v>4</v>
      </c>
      <c r="AE158" s="580">
        <v>6</v>
      </c>
      <c r="AF158" s="578">
        <v>1</v>
      </c>
      <c r="AG158" s="715">
        <v>0</v>
      </c>
      <c r="AH158" s="715">
        <v>1</v>
      </c>
      <c r="AI158" s="715">
        <v>0</v>
      </c>
      <c r="AJ158" s="715">
        <v>0</v>
      </c>
      <c r="AK158" s="715">
        <v>6</v>
      </c>
      <c r="AL158" s="715">
        <v>0</v>
      </c>
      <c r="AM158" s="715">
        <v>0</v>
      </c>
      <c r="AN158" s="715">
        <v>1</v>
      </c>
      <c r="AO158" s="715">
        <v>0</v>
      </c>
      <c r="AP158" s="580">
        <v>1</v>
      </c>
      <c r="AQ158" s="2111">
        <v>3803</v>
      </c>
      <c r="AR158" s="392"/>
    </row>
    <row r="159" spans="1:44" s="42" customFormat="1" ht="20.25" customHeight="1">
      <c r="A159" s="2179">
        <v>3804</v>
      </c>
      <c r="B159" s="392"/>
      <c r="C159" s="274" t="s">
        <v>3262</v>
      </c>
      <c r="D159" s="392"/>
      <c r="E159" s="2120"/>
      <c r="F159" s="2120"/>
      <c r="G159" s="392"/>
      <c r="H159" s="392" t="s">
        <v>3413</v>
      </c>
      <c r="I159" s="392"/>
      <c r="J159" s="492"/>
      <c r="K159" s="320" t="s">
        <v>3415</v>
      </c>
      <c r="L159" s="493"/>
      <c r="M159" s="392"/>
      <c r="N159" s="2108" t="s">
        <v>350</v>
      </c>
      <c r="O159" s="392"/>
      <c r="P159" s="492"/>
      <c r="Q159" s="311" t="s">
        <v>5329</v>
      </c>
      <c r="R159" s="493"/>
      <c r="S159" s="579">
        <f t="shared" si="64"/>
        <v>9</v>
      </c>
      <c r="T159" s="578">
        <v>7</v>
      </c>
      <c r="U159" s="715">
        <v>0</v>
      </c>
      <c r="V159" s="580">
        <v>2</v>
      </c>
      <c r="W159" s="579">
        <f t="shared" si="65"/>
        <v>211</v>
      </c>
      <c r="X159" s="578">
        <v>106</v>
      </c>
      <c r="Y159" s="577">
        <v>105</v>
      </c>
      <c r="Z159" s="579">
        <v>69</v>
      </c>
      <c r="AA159" s="715">
        <v>76</v>
      </c>
      <c r="AB159" s="577">
        <v>66</v>
      </c>
      <c r="AC159" s="2109">
        <v>8</v>
      </c>
      <c r="AD159" s="2110">
        <v>10</v>
      </c>
      <c r="AE159" s="580">
        <v>9</v>
      </c>
      <c r="AF159" s="578">
        <v>1</v>
      </c>
      <c r="AG159" s="715">
        <v>0</v>
      </c>
      <c r="AH159" s="715">
        <v>1</v>
      </c>
      <c r="AI159" s="715">
        <v>0</v>
      </c>
      <c r="AJ159" s="715">
        <v>0</v>
      </c>
      <c r="AK159" s="715">
        <v>15</v>
      </c>
      <c r="AL159" s="715">
        <v>0</v>
      </c>
      <c r="AM159" s="715">
        <v>1</v>
      </c>
      <c r="AN159" s="715">
        <v>0</v>
      </c>
      <c r="AO159" s="715">
        <v>0</v>
      </c>
      <c r="AP159" s="580">
        <v>1</v>
      </c>
      <c r="AQ159" s="2111">
        <v>3804</v>
      </c>
      <c r="AR159" s="392"/>
    </row>
    <row r="160" spans="1:44" s="42" customFormat="1" ht="20.25" customHeight="1">
      <c r="A160" s="2179">
        <v>3805</v>
      </c>
      <c r="B160" s="392"/>
      <c r="C160" s="274" t="s">
        <v>4127</v>
      </c>
      <c r="D160" s="392"/>
      <c r="E160" s="2120"/>
      <c r="F160" s="2120"/>
      <c r="G160" s="392"/>
      <c r="H160" s="392" t="s">
        <v>3418</v>
      </c>
      <c r="I160" s="392"/>
      <c r="J160" s="492"/>
      <c r="K160" s="320" t="s">
        <v>3419</v>
      </c>
      <c r="L160" s="493"/>
      <c r="M160" s="392"/>
      <c r="N160" s="2108" t="s">
        <v>3420</v>
      </c>
      <c r="O160" s="392"/>
      <c r="P160" s="492"/>
      <c r="Q160" s="311" t="s">
        <v>5688</v>
      </c>
      <c r="R160" s="493"/>
      <c r="S160" s="579">
        <f t="shared" si="64"/>
        <v>4</v>
      </c>
      <c r="T160" s="578">
        <v>3</v>
      </c>
      <c r="U160" s="715">
        <v>0</v>
      </c>
      <c r="V160" s="580">
        <v>1</v>
      </c>
      <c r="W160" s="579">
        <f t="shared" si="65"/>
        <v>45</v>
      </c>
      <c r="X160" s="578">
        <v>25</v>
      </c>
      <c r="Y160" s="577">
        <v>20</v>
      </c>
      <c r="Z160" s="579">
        <v>14</v>
      </c>
      <c r="AA160" s="715">
        <v>20</v>
      </c>
      <c r="AB160" s="577">
        <v>11</v>
      </c>
      <c r="AC160" s="2109">
        <v>2</v>
      </c>
      <c r="AD160" s="2110">
        <v>5</v>
      </c>
      <c r="AE160" s="580">
        <v>6</v>
      </c>
      <c r="AF160" s="578">
        <v>1</v>
      </c>
      <c r="AG160" s="715">
        <v>0</v>
      </c>
      <c r="AH160" s="715">
        <v>1</v>
      </c>
      <c r="AI160" s="715">
        <v>0</v>
      </c>
      <c r="AJ160" s="715">
        <v>0</v>
      </c>
      <c r="AK160" s="715">
        <v>8</v>
      </c>
      <c r="AL160" s="715">
        <v>0</v>
      </c>
      <c r="AM160" s="715">
        <v>1</v>
      </c>
      <c r="AN160" s="715">
        <v>0</v>
      </c>
      <c r="AO160" s="715">
        <v>0</v>
      </c>
      <c r="AP160" s="580">
        <v>0</v>
      </c>
      <c r="AQ160" s="2111">
        <v>3805</v>
      </c>
      <c r="AR160" s="392"/>
    </row>
    <row r="161" spans="1:44" s="42" customFormat="1" ht="20.25" customHeight="1">
      <c r="A161" s="2179">
        <v>4504</v>
      </c>
      <c r="B161" s="392"/>
      <c r="C161" s="274" t="s">
        <v>4128</v>
      </c>
      <c r="D161" s="392"/>
      <c r="E161" s="2120" t="s">
        <v>4980</v>
      </c>
      <c r="F161" s="2120">
        <v>1</v>
      </c>
      <c r="G161" s="392"/>
      <c r="H161" s="392" t="s">
        <v>1910</v>
      </c>
      <c r="I161" s="392"/>
      <c r="J161" s="492"/>
      <c r="K161" s="320" t="s">
        <v>2527</v>
      </c>
      <c r="L161" s="493"/>
      <c r="M161" s="392"/>
      <c r="N161" s="2108" t="s">
        <v>56</v>
      </c>
      <c r="O161" s="392"/>
      <c r="P161" s="492"/>
      <c r="Q161" s="311" t="s">
        <v>5327</v>
      </c>
      <c r="R161" s="493"/>
      <c r="S161" s="579">
        <f t="shared" si="64"/>
        <v>5</v>
      </c>
      <c r="T161" s="578">
        <v>3</v>
      </c>
      <c r="U161" s="715">
        <v>0</v>
      </c>
      <c r="V161" s="580">
        <v>2</v>
      </c>
      <c r="W161" s="579">
        <f t="shared" si="65"/>
        <v>66</v>
      </c>
      <c r="X161" s="578">
        <v>34</v>
      </c>
      <c r="Y161" s="577">
        <v>32</v>
      </c>
      <c r="Z161" s="579">
        <v>19</v>
      </c>
      <c r="AA161" s="715">
        <v>23</v>
      </c>
      <c r="AB161" s="577">
        <v>24</v>
      </c>
      <c r="AC161" s="2109">
        <v>7</v>
      </c>
      <c r="AD161" s="2110">
        <v>5</v>
      </c>
      <c r="AE161" s="580">
        <v>7</v>
      </c>
      <c r="AF161" s="578">
        <v>0</v>
      </c>
      <c r="AG161" s="715">
        <v>0</v>
      </c>
      <c r="AH161" s="715">
        <v>1</v>
      </c>
      <c r="AI161" s="715">
        <v>0</v>
      </c>
      <c r="AJ161" s="715">
        <v>0</v>
      </c>
      <c r="AK161" s="715">
        <v>10</v>
      </c>
      <c r="AL161" s="715">
        <v>0</v>
      </c>
      <c r="AM161" s="715">
        <v>0</v>
      </c>
      <c r="AN161" s="715">
        <v>1</v>
      </c>
      <c r="AO161" s="715">
        <v>0</v>
      </c>
      <c r="AP161" s="580">
        <v>0</v>
      </c>
      <c r="AQ161" s="2111">
        <v>4504</v>
      </c>
      <c r="AR161" s="392"/>
    </row>
    <row r="162" spans="1:44" s="42" customFormat="1" ht="20.25" customHeight="1">
      <c r="A162" s="2179">
        <v>4510</v>
      </c>
      <c r="B162" s="392"/>
      <c r="C162" s="274" t="s">
        <v>4129</v>
      </c>
      <c r="D162" s="392"/>
      <c r="E162" s="2120"/>
      <c r="F162" s="2120"/>
      <c r="G162" s="392"/>
      <c r="H162" s="392" t="s">
        <v>978</v>
      </c>
      <c r="I162" s="392"/>
      <c r="J162" s="492"/>
      <c r="K162" s="320" t="s">
        <v>3422</v>
      </c>
      <c r="L162" s="493"/>
      <c r="M162" s="392"/>
      <c r="N162" s="2108" t="s">
        <v>3048</v>
      </c>
      <c r="O162" s="392"/>
      <c r="P162" s="492"/>
      <c r="Q162" s="311" t="s">
        <v>5689</v>
      </c>
      <c r="R162" s="493"/>
      <c r="S162" s="579">
        <f t="shared" si="64"/>
        <v>5</v>
      </c>
      <c r="T162" s="578">
        <v>4</v>
      </c>
      <c r="U162" s="715">
        <v>0</v>
      </c>
      <c r="V162" s="580">
        <v>1</v>
      </c>
      <c r="W162" s="579">
        <f t="shared" si="65"/>
        <v>98</v>
      </c>
      <c r="X162" s="578">
        <v>53</v>
      </c>
      <c r="Y162" s="577">
        <v>45</v>
      </c>
      <c r="Z162" s="579">
        <v>31</v>
      </c>
      <c r="AA162" s="715">
        <v>47</v>
      </c>
      <c r="AB162" s="577">
        <v>20</v>
      </c>
      <c r="AC162" s="2109">
        <v>1</v>
      </c>
      <c r="AD162" s="2110">
        <v>7</v>
      </c>
      <c r="AE162" s="580">
        <v>8</v>
      </c>
      <c r="AF162" s="578">
        <v>1</v>
      </c>
      <c r="AG162" s="715">
        <v>0</v>
      </c>
      <c r="AH162" s="715">
        <v>1</v>
      </c>
      <c r="AI162" s="715">
        <v>0</v>
      </c>
      <c r="AJ162" s="715">
        <v>0</v>
      </c>
      <c r="AK162" s="715">
        <v>11</v>
      </c>
      <c r="AL162" s="715">
        <v>0</v>
      </c>
      <c r="AM162" s="715">
        <v>1</v>
      </c>
      <c r="AN162" s="715">
        <v>0</v>
      </c>
      <c r="AO162" s="715">
        <v>1</v>
      </c>
      <c r="AP162" s="580">
        <v>0</v>
      </c>
      <c r="AQ162" s="2111">
        <v>4510</v>
      </c>
      <c r="AR162" s="392"/>
    </row>
    <row r="163" spans="1:44" s="42" customFormat="1" ht="20.25" customHeight="1">
      <c r="A163" s="2175">
        <v>4600</v>
      </c>
      <c r="B163" s="2059"/>
      <c r="C163" s="278" t="s">
        <v>3761</v>
      </c>
      <c r="D163" s="2059"/>
      <c r="E163" s="2128" t="s">
        <v>4980</v>
      </c>
      <c r="F163" s="2128">
        <v>2</v>
      </c>
      <c r="G163" s="2059"/>
      <c r="H163" s="2059" t="s">
        <v>857</v>
      </c>
      <c r="I163" s="2059"/>
      <c r="J163" s="494"/>
      <c r="K163" s="322" t="s">
        <v>3423</v>
      </c>
      <c r="L163" s="495"/>
      <c r="M163" s="2059"/>
      <c r="N163" s="2061" t="s">
        <v>173</v>
      </c>
      <c r="O163" s="2059"/>
      <c r="P163" s="494"/>
      <c r="Q163" s="2062" t="s">
        <v>5628</v>
      </c>
      <c r="R163" s="495"/>
      <c r="S163" s="1045">
        <f t="shared" si="64"/>
        <v>1</v>
      </c>
      <c r="T163" s="595">
        <v>0</v>
      </c>
      <c r="U163" s="711">
        <v>1</v>
      </c>
      <c r="V163" s="1048">
        <v>0</v>
      </c>
      <c r="W163" s="1045">
        <f t="shared" si="65"/>
        <v>6</v>
      </c>
      <c r="X163" s="595">
        <v>2</v>
      </c>
      <c r="Y163" s="596">
        <v>4</v>
      </c>
      <c r="Z163" s="1045">
        <v>2</v>
      </c>
      <c r="AA163" s="711">
        <v>4</v>
      </c>
      <c r="AB163" s="596">
        <v>0</v>
      </c>
      <c r="AC163" s="2104">
        <v>0</v>
      </c>
      <c r="AD163" s="2105">
        <v>3</v>
      </c>
      <c r="AE163" s="1048">
        <v>1</v>
      </c>
      <c r="AF163" s="595">
        <v>0</v>
      </c>
      <c r="AG163" s="711">
        <v>0</v>
      </c>
      <c r="AH163" s="711">
        <v>1</v>
      </c>
      <c r="AI163" s="711">
        <v>0</v>
      </c>
      <c r="AJ163" s="711">
        <v>0</v>
      </c>
      <c r="AK163" s="711">
        <v>2</v>
      </c>
      <c r="AL163" s="711">
        <v>0</v>
      </c>
      <c r="AM163" s="711">
        <v>0</v>
      </c>
      <c r="AN163" s="711">
        <v>0</v>
      </c>
      <c r="AO163" s="711">
        <v>0</v>
      </c>
      <c r="AP163" s="1048">
        <v>1</v>
      </c>
      <c r="AQ163" s="2111">
        <v>4600</v>
      </c>
      <c r="AR163" s="392"/>
    </row>
    <row r="164" spans="1:44" s="129" customFormat="1" ht="20.25" customHeight="1">
      <c r="A164" s="2178">
        <v>209</v>
      </c>
      <c r="B164" s="2080"/>
      <c r="C164" s="264" t="s">
        <v>4130</v>
      </c>
      <c r="D164" s="2080"/>
      <c r="E164" s="2129"/>
      <c r="F164" s="2129"/>
      <c r="G164" s="2080"/>
      <c r="H164" s="2080"/>
      <c r="I164" s="2080"/>
      <c r="J164" s="2093"/>
      <c r="K164" s="1299"/>
      <c r="L164" s="2094"/>
      <c r="M164" s="2080"/>
      <c r="N164" s="2095"/>
      <c r="O164" s="2080"/>
      <c r="P164" s="2093"/>
      <c r="Q164" s="2096"/>
      <c r="R164" s="2094"/>
      <c r="S164" s="575">
        <f>SUM(S165:S169)</f>
        <v>33</v>
      </c>
      <c r="T164" s="2097">
        <f>SUM(T165:T169)</f>
        <v>24</v>
      </c>
      <c r="U164" s="2098">
        <f>SUM(U165:U169)</f>
        <v>0</v>
      </c>
      <c r="V164" s="2099">
        <f>SUM(V165:V169)</f>
        <v>9</v>
      </c>
      <c r="W164" s="561">
        <f>X164+Y164</f>
        <v>582</v>
      </c>
      <c r="X164" s="2078">
        <f t="shared" ref="X164:AP164" si="66">SUM(X165:X169)</f>
        <v>295</v>
      </c>
      <c r="Y164" s="728">
        <f t="shared" si="66"/>
        <v>287</v>
      </c>
      <c r="Z164" s="342">
        <f t="shared" si="66"/>
        <v>178</v>
      </c>
      <c r="AA164" s="2115">
        <f t="shared" si="66"/>
        <v>197</v>
      </c>
      <c r="AB164" s="728">
        <f t="shared" si="66"/>
        <v>207</v>
      </c>
      <c r="AC164" s="2116">
        <f t="shared" si="66"/>
        <v>25</v>
      </c>
      <c r="AD164" s="2117">
        <f t="shared" si="66"/>
        <v>48</v>
      </c>
      <c r="AE164" s="2118">
        <f t="shared" si="66"/>
        <v>43</v>
      </c>
      <c r="AF164" s="2078">
        <f t="shared" si="66"/>
        <v>5</v>
      </c>
      <c r="AG164" s="2115">
        <f t="shared" si="66"/>
        <v>0</v>
      </c>
      <c r="AH164" s="2115">
        <f t="shared" si="66"/>
        <v>5</v>
      </c>
      <c r="AI164" s="2115">
        <f t="shared" si="66"/>
        <v>0</v>
      </c>
      <c r="AJ164" s="2115">
        <f t="shared" si="66"/>
        <v>0</v>
      </c>
      <c r="AK164" s="2115">
        <f t="shared" si="66"/>
        <v>63</v>
      </c>
      <c r="AL164" s="2115">
        <f t="shared" si="66"/>
        <v>0</v>
      </c>
      <c r="AM164" s="2115">
        <f t="shared" si="66"/>
        <v>6</v>
      </c>
      <c r="AN164" s="2115">
        <f t="shared" si="66"/>
        <v>2</v>
      </c>
      <c r="AO164" s="2115">
        <f t="shared" si="66"/>
        <v>1</v>
      </c>
      <c r="AP164" s="2118">
        <f t="shared" si="66"/>
        <v>9</v>
      </c>
      <c r="AQ164" s="2137">
        <v>209</v>
      </c>
      <c r="AR164" s="2080"/>
    </row>
    <row r="165" spans="1:44" s="42" customFormat="1" ht="20.25" customHeight="1">
      <c r="A165" s="2179">
        <v>3950</v>
      </c>
      <c r="B165" s="392"/>
      <c r="C165" s="274" t="s">
        <v>4131</v>
      </c>
      <c r="D165" s="392"/>
      <c r="E165" s="2120"/>
      <c r="F165" s="2120"/>
      <c r="G165" s="392"/>
      <c r="H165" s="392" t="s">
        <v>653</v>
      </c>
      <c r="I165" s="392"/>
      <c r="J165" s="492"/>
      <c r="K165" s="320" t="s">
        <v>3196</v>
      </c>
      <c r="L165" s="493"/>
      <c r="M165" s="392"/>
      <c r="N165" s="2108" t="s">
        <v>4979</v>
      </c>
      <c r="O165" s="392"/>
      <c r="P165" s="492"/>
      <c r="Q165" s="311" t="s">
        <v>5399</v>
      </c>
      <c r="R165" s="493"/>
      <c r="S165" s="579">
        <f t="shared" ref="S165:S169" si="67">SUM(T165:V165)</f>
        <v>12</v>
      </c>
      <c r="T165" s="578">
        <v>10</v>
      </c>
      <c r="U165" s="715">
        <v>0</v>
      </c>
      <c r="V165" s="580">
        <v>2</v>
      </c>
      <c r="W165" s="579">
        <f t="shared" ref="W165:W169" si="68">SUM(X165:Y165)</f>
        <v>277</v>
      </c>
      <c r="X165" s="578">
        <v>141</v>
      </c>
      <c r="Y165" s="577">
        <v>136</v>
      </c>
      <c r="Z165" s="579">
        <v>75</v>
      </c>
      <c r="AA165" s="715">
        <v>105</v>
      </c>
      <c r="AB165" s="577">
        <v>97</v>
      </c>
      <c r="AC165" s="2109">
        <v>11</v>
      </c>
      <c r="AD165" s="2110">
        <v>17</v>
      </c>
      <c r="AE165" s="580">
        <v>15</v>
      </c>
      <c r="AF165" s="578">
        <v>1</v>
      </c>
      <c r="AG165" s="715">
        <v>0</v>
      </c>
      <c r="AH165" s="715">
        <v>1</v>
      </c>
      <c r="AI165" s="715">
        <v>0</v>
      </c>
      <c r="AJ165" s="715">
        <v>0</v>
      </c>
      <c r="AK165" s="715">
        <v>22</v>
      </c>
      <c r="AL165" s="715">
        <v>0</v>
      </c>
      <c r="AM165" s="715">
        <v>2</v>
      </c>
      <c r="AN165" s="715">
        <v>1</v>
      </c>
      <c r="AO165" s="715">
        <v>1</v>
      </c>
      <c r="AP165" s="580">
        <v>4</v>
      </c>
      <c r="AQ165" s="2111">
        <v>3950</v>
      </c>
      <c r="AR165" s="392"/>
    </row>
    <row r="166" spans="1:44" s="42" customFormat="1" ht="20.25" customHeight="1">
      <c r="A166" s="2179">
        <v>4000</v>
      </c>
      <c r="B166" s="392"/>
      <c r="C166" s="274" t="s">
        <v>4132</v>
      </c>
      <c r="D166" s="392"/>
      <c r="E166" s="2120"/>
      <c r="F166" s="2120"/>
      <c r="G166" s="392"/>
      <c r="H166" s="392" t="s">
        <v>2012</v>
      </c>
      <c r="I166" s="392"/>
      <c r="J166" s="492"/>
      <c r="K166" s="320" t="s">
        <v>4133</v>
      </c>
      <c r="L166" s="493"/>
      <c r="M166" s="392"/>
      <c r="N166" s="2108" t="s">
        <v>4135</v>
      </c>
      <c r="O166" s="392"/>
      <c r="P166" s="492"/>
      <c r="Q166" s="311" t="s">
        <v>4848</v>
      </c>
      <c r="R166" s="493"/>
      <c r="S166" s="579">
        <f t="shared" si="67"/>
        <v>5</v>
      </c>
      <c r="T166" s="578">
        <v>3</v>
      </c>
      <c r="U166" s="715">
        <v>0</v>
      </c>
      <c r="V166" s="580">
        <v>2</v>
      </c>
      <c r="W166" s="579">
        <f t="shared" si="68"/>
        <v>55</v>
      </c>
      <c r="X166" s="578">
        <v>30</v>
      </c>
      <c r="Y166" s="577">
        <v>25</v>
      </c>
      <c r="Z166" s="579">
        <v>12</v>
      </c>
      <c r="AA166" s="715">
        <v>21</v>
      </c>
      <c r="AB166" s="577">
        <v>22</v>
      </c>
      <c r="AC166" s="2109">
        <v>3</v>
      </c>
      <c r="AD166" s="2110">
        <v>7</v>
      </c>
      <c r="AE166" s="580">
        <v>6</v>
      </c>
      <c r="AF166" s="578">
        <v>1</v>
      </c>
      <c r="AG166" s="715">
        <v>0</v>
      </c>
      <c r="AH166" s="715">
        <v>1</v>
      </c>
      <c r="AI166" s="715">
        <v>0</v>
      </c>
      <c r="AJ166" s="715">
        <v>0</v>
      </c>
      <c r="AK166" s="715">
        <v>9</v>
      </c>
      <c r="AL166" s="715">
        <v>0</v>
      </c>
      <c r="AM166" s="715">
        <v>1</v>
      </c>
      <c r="AN166" s="715">
        <v>0</v>
      </c>
      <c r="AO166" s="715">
        <v>0</v>
      </c>
      <c r="AP166" s="580">
        <v>1</v>
      </c>
      <c r="AQ166" s="2111">
        <v>4000</v>
      </c>
      <c r="AR166" s="392"/>
    </row>
    <row r="167" spans="1:44" s="42" customFormat="1" ht="20.25" customHeight="1">
      <c r="A167" s="2179">
        <v>4010</v>
      </c>
      <c r="B167" s="392"/>
      <c r="C167" s="274" t="s">
        <v>4136</v>
      </c>
      <c r="D167" s="392"/>
      <c r="E167" s="2120"/>
      <c r="F167" s="2120"/>
      <c r="G167" s="392"/>
      <c r="H167" s="392" t="s">
        <v>2016</v>
      </c>
      <c r="I167" s="392"/>
      <c r="J167" s="492"/>
      <c r="K167" s="320" t="s">
        <v>668</v>
      </c>
      <c r="L167" s="493"/>
      <c r="M167" s="392"/>
      <c r="N167" s="2108" t="s">
        <v>4137</v>
      </c>
      <c r="O167" s="392"/>
      <c r="P167" s="492"/>
      <c r="Q167" s="311" t="s">
        <v>5690</v>
      </c>
      <c r="R167" s="493"/>
      <c r="S167" s="579">
        <f t="shared" si="67"/>
        <v>7</v>
      </c>
      <c r="T167" s="578">
        <v>5</v>
      </c>
      <c r="U167" s="715">
        <v>0</v>
      </c>
      <c r="V167" s="580">
        <v>2</v>
      </c>
      <c r="W167" s="579">
        <f t="shared" si="68"/>
        <v>127</v>
      </c>
      <c r="X167" s="578">
        <v>67</v>
      </c>
      <c r="Y167" s="577">
        <v>60</v>
      </c>
      <c r="Z167" s="579">
        <v>49</v>
      </c>
      <c r="AA167" s="715">
        <v>31</v>
      </c>
      <c r="AB167" s="577">
        <v>47</v>
      </c>
      <c r="AC167" s="2109">
        <v>6</v>
      </c>
      <c r="AD167" s="2110">
        <v>11</v>
      </c>
      <c r="AE167" s="580">
        <v>8</v>
      </c>
      <c r="AF167" s="578">
        <v>1</v>
      </c>
      <c r="AG167" s="715">
        <v>0</v>
      </c>
      <c r="AH167" s="715">
        <v>1</v>
      </c>
      <c r="AI167" s="715">
        <v>0</v>
      </c>
      <c r="AJ167" s="715">
        <v>0</v>
      </c>
      <c r="AK167" s="715">
        <v>14</v>
      </c>
      <c r="AL167" s="715">
        <v>0</v>
      </c>
      <c r="AM167" s="715">
        <v>1</v>
      </c>
      <c r="AN167" s="715">
        <v>0</v>
      </c>
      <c r="AO167" s="715">
        <v>0</v>
      </c>
      <c r="AP167" s="580">
        <v>2</v>
      </c>
      <c r="AQ167" s="2111">
        <v>4010</v>
      </c>
      <c r="AR167" s="392"/>
    </row>
    <row r="168" spans="1:44" s="42" customFormat="1" ht="20.25" customHeight="1">
      <c r="A168" s="2179">
        <v>4020</v>
      </c>
      <c r="B168" s="392"/>
      <c r="C168" s="274" t="s">
        <v>4138</v>
      </c>
      <c r="D168" s="392"/>
      <c r="E168" s="2120"/>
      <c r="F168" s="2120"/>
      <c r="G168" s="392"/>
      <c r="H168" s="392" t="s">
        <v>132</v>
      </c>
      <c r="I168" s="392"/>
      <c r="J168" s="492"/>
      <c r="K168" s="320" t="s">
        <v>4139</v>
      </c>
      <c r="L168" s="493"/>
      <c r="M168" s="392"/>
      <c r="N168" s="2108" t="s">
        <v>4140</v>
      </c>
      <c r="O168" s="392"/>
      <c r="P168" s="492"/>
      <c r="Q168" s="311" t="s">
        <v>5691</v>
      </c>
      <c r="R168" s="493"/>
      <c r="S168" s="579">
        <f t="shared" si="67"/>
        <v>5</v>
      </c>
      <c r="T168" s="578">
        <v>3</v>
      </c>
      <c r="U168" s="715">
        <v>0</v>
      </c>
      <c r="V168" s="580">
        <v>2</v>
      </c>
      <c r="W168" s="579">
        <f t="shared" si="68"/>
        <v>54</v>
      </c>
      <c r="X168" s="578">
        <v>25</v>
      </c>
      <c r="Y168" s="577">
        <v>29</v>
      </c>
      <c r="Z168" s="579">
        <v>17</v>
      </c>
      <c r="AA168" s="715">
        <v>19</v>
      </c>
      <c r="AB168" s="577">
        <v>18</v>
      </c>
      <c r="AC168" s="2109">
        <v>4</v>
      </c>
      <c r="AD168" s="2110">
        <v>7</v>
      </c>
      <c r="AE168" s="580">
        <v>9</v>
      </c>
      <c r="AF168" s="578">
        <v>1</v>
      </c>
      <c r="AG168" s="715">
        <v>0</v>
      </c>
      <c r="AH168" s="715">
        <v>1</v>
      </c>
      <c r="AI168" s="715">
        <v>0</v>
      </c>
      <c r="AJ168" s="715">
        <v>0</v>
      </c>
      <c r="AK168" s="715">
        <v>11</v>
      </c>
      <c r="AL168" s="715">
        <v>0</v>
      </c>
      <c r="AM168" s="715">
        <v>1</v>
      </c>
      <c r="AN168" s="715">
        <v>1</v>
      </c>
      <c r="AO168" s="715">
        <v>0</v>
      </c>
      <c r="AP168" s="580">
        <v>1</v>
      </c>
      <c r="AQ168" s="2111">
        <v>4020</v>
      </c>
      <c r="AR168" s="392"/>
    </row>
    <row r="169" spans="1:44" s="42" customFormat="1" ht="20.25" customHeight="1">
      <c r="A169" s="2175">
        <v>4030</v>
      </c>
      <c r="B169" s="2059"/>
      <c r="C169" s="278" t="s">
        <v>3601</v>
      </c>
      <c r="D169" s="2059"/>
      <c r="E169" s="2128"/>
      <c r="F169" s="2128">
        <v>1</v>
      </c>
      <c r="G169" s="2059"/>
      <c r="H169" s="2059" t="s">
        <v>147</v>
      </c>
      <c r="I169" s="2059"/>
      <c r="J169" s="494"/>
      <c r="K169" s="322" t="s">
        <v>411</v>
      </c>
      <c r="L169" s="495"/>
      <c r="M169" s="2059"/>
      <c r="N169" s="2061" t="s">
        <v>1292</v>
      </c>
      <c r="O169" s="2059"/>
      <c r="P169" s="494"/>
      <c r="Q169" s="2062" t="s">
        <v>4849</v>
      </c>
      <c r="R169" s="495"/>
      <c r="S169" s="1045">
        <f t="shared" si="67"/>
        <v>4</v>
      </c>
      <c r="T169" s="595">
        <v>3</v>
      </c>
      <c r="U169" s="711">
        <v>0</v>
      </c>
      <c r="V169" s="1048">
        <v>1</v>
      </c>
      <c r="W169" s="1045">
        <f t="shared" si="68"/>
        <v>69</v>
      </c>
      <c r="X169" s="595">
        <v>32</v>
      </c>
      <c r="Y169" s="596">
        <v>37</v>
      </c>
      <c r="Z169" s="1045">
        <v>25</v>
      </c>
      <c r="AA169" s="711">
        <v>21</v>
      </c>
      <c r="AB169" s="596">
        <v>23</v>
      </c>
      <c r="AC169" s="2104">
        <v>1</v>
      </c>
      <c r="AD169" s="2105">
        <v>6</v>
      </c>
      <c r="AE169" s="1048">
        <v>5</v>
      </c>
      <c r="AF169" s="595">
        <v>1</v>
      </c>
      <c r="AG169" s="711">
        <v>0</v>
      </c>
      <c r="AH169" s="711">
        <v>1</v>
      </c>
      <c r="AI169" s="711">
        <v>0</v>
      </c>
      <c r="AJ169" s="711">
        <v>0</v>
      </c>
      <c r="AK169" s="711">
        <v>7</v>
      </c>
      <c r="AL169" s="711">
        <v>0</v>
      </c>
      <c r="AM169" s="711">
        <v>1</v>
      </c>
      <c r="AN169" s="711">
        <v>0</v>
      </c>
      <c r="AO169" s="711">
        <v>0</v>
      </c>
      <c r="AP169" s="1048">
        <v>1</v>
      </c>
      <c r="AQ169" s="2111">
        <v>4030</v>
      </c>
      <c r="AR169" s="392"/>
    </row>
    <row r="170" spans="1:44" s="129" customFormat="1" ht="20.25" customHeight="1">
      <c r="A170" s="2178">
        <v>210</v>
      </c>
      <c r="B170" s="2080"/>
      <c r="C170" s="264" t="s">
        <v>4141</v>
      </c>
      <c r="D170" s="2080"/>
      <c r="E170" s="2129"/>
      <c r="F170" s="2129"/>
      <c r="G170" s="2080"/>
      <c r="H170" s="2080"/>
      <c r="I170" s="2080"/>
      <c r="J170" s="2093"/>
      <c r="K170" s="1299"/>
      <c r="L170" s="2094"/>
      <c r="M170" s="2080"/>
      <c r="N170" s="2095"/>
      <c r="O170" s="2080"/>
      <c r="P170" s="2093"/>
      <c r="Q170" s="2096"/>
      <c r="R170" s="2094"/>
      <c r="S170" s="575">
        <f>SUM(S171:S174)</f>
        <v>34</v>
      </c>
      <c r="T170" s="2097">
        <f>SUM(T171:T174)</f>
        <v>26</v>
      </c>
      <c r="U170" s="2098">
        <f>SUM(U171:U174)</f>
        <v>0</v>
      </c>
      <c r="V170" s="2099">
        <f>SUM(V171:V174)</f>
        <v>8</v>
      </c>
      <c r="W170" s="561">
        <f>X170+Y170</f>
        <v>674</v>
      </c>
      <c r="X170" s="2078">
        <f t="shared" ref="X170:AP170" si="69">SUM(X171:X174)</f>
        <v>334</v>
      </c>
      <c r="Y170" s="728">
        <f t="shared" si="69"/>
        <v>340</v>
      </c>
      <c r="Z170" s="342">
        <f t="shared" si="69"/>
        <v>239</v>
      </c>
      <c r="AA170" s="2115">
        <f t="shared" si="69"/>
        <v>209</v>
      </c>
      <c r="AB170" s="728">
        <f t="shared" si="69"/>
        <v>226</v>
      </c>
      <c r="AC170" s="2116">
        <f t="shared" si="69"/>
        <v>25</v>
      </c>
      <c r="AD170" s="2117">
        <f t="shared" si="69"/>
        <v>39</v>
      </c>
      <c r="AE170" s="2118">
        <f t="shared" si="69"/>
        <v>33</v>
      </c>
      <c r="AF170" s="2078">
        <f t="shared" si="69"/>
        <v>3</v>
      </c>
      <c r="AG170" s="2115">
        <f t="shared" si="69"/>
        <v>0</v>
      </c>
      <c r="AH170" s="2115">
        <f t="shared" si="69"/>
        <v>4</v>
      </c>
      <c r="AI170" s="2115">
        <f t="shared" si="69"/>
        <v>0</v>
      </c>
      <c r="AJ170" s="2115">
        <f t="shared" si="69"/>
        <v>0</v>
      </c>
      <c r="AK170" s="2115">
        <f t="shared" si="69"/>
        <v>55</v>
      </c>
      <c r="AL170" s="2115">
        <f t="shared" si="69"/>
        <v>0</v>
      </c>
      <c r="AM170" s="2115">
        <f t="shared" si="69"/>
        <v>3</v>
      </c>
      <c r="AN170" s="2115">
        <f t="shared" si="69"/>
        <v>1</v>
      </c>
      <c r="AO170" s="2115">
        <f t="shared" si="69"/>
        <v>0</v>
      </c>
      <c r="AP170" s="2118">
        <f t="shared" si="69"/>
        <v>6</v>
      </c>
      <c r="AQ170" s="2137">
        <v>210</v>
      </c>
      <c r="AR170" s="2080"/>
    </row>
    <row r="171" spans="1:44" s="42" customFormat="1" ht="20.25" customHeight="1">
      <c r="A171" s="2179">
        <v>4120</v>
      </c>
      <c r="B171" s="392"/>
      <c r="C171" s="274" t="s">
        <v>4142</v>
      </c>
      <c r="D171" s="392"/>
      <c r="E171" s="2120"/>
      <c r="F171" s="2120"/>
      <c r="G171" s="392"/>
      <c r="H171" s="392" t="s">
        <v>1037</v>
      </c>
      <c r="I171" s="392"/>
      <c r="J171" s="492"/>
      <c r="K171" s="320" t="s">
        <v>3425</v>
      </c>
      <c r="L171" s="493"/>
      <c r="M171" s="392"/>
      <c r="N171" s="2108" t="s">
        <v>2008</v>
      </c>
      <c r="O171" s="392"/>
      <c r="P171" s="492"/>
      <c r="Q171" s="311" t="s">
        <v>4488</v>
      </c>
      <c r="R171" s="493"/>
      <c r="S171" s="579">
        <f t="shared" ref="S171:S174" si="70">SUM(T171:V171)</f>
        <v>9</v>
      </c>
      <c r="T171" s="578">
        <v>7</v>
      </c>
      <c r="U171" s="715">
        <v>0</v>
      </c>
      <c r="V171" s="580">
        <v>2</v>
      </c>
      <c r="W171" s="579">
        <f t="shared" ref="W171:W174" si="71">SUM(X171:Y171)</f>
        <v>206</v>
      </c>
      <c r="X171" s="578">
        <v>101</v>
      </c>
      <c r="Y171" s="577">
        <v>105</v>
      </c>
      <c r="Z171" s="579">
        <v>67</v>
      </c>
      <c r="AA171" s="715">
        <v>66</v>
      </c>
      <c r="AB171" s="577">
        <v>73</v>
      </c>
      <c r="AC171" s="2109">
        <v>7</v>
      </c>
      <c r="AD171" s="2110">
        <v>9</v>
      </c>
      <c r="AE171" s="580">
        <v>10</v>
      </c>
      <c r="AF171" s="578">
        <v>1</v>
      </c>
      <c r="AG171" s="715">
        <v>0</v>
      </c>
      <c r="AH171" s="715">
        <v>1</v>
      </c>
      <c r="AI171" s="715">
        <v>0</v>
      </c>
      <c r="AJ171" s="715">
        <v>0</v>
      </c>
      <c r="AK171" s="715">
        <v>14</v>
      </c>
      <c r="AL171" s="715">
        <v>0</v>
      </c>
      <c r="AM171" s="715">
        <v>1</v>
      </c>
      <c r="AN171" s="715">
        <v>0</v>
      </c>
      <c r="AO171" s="715">
        <v>0</v>
      </c>
      <c r="AP171" s="580">
        <v>2</v>
      </c>
      <c r="AQ171" s="2111">
        <v>4120</v>
      </c>
      <c r="AR171" s="392"/>
    </row>
    <row r="172" spans="1:44" s="42" customFormat="1" ht="20.25" customHeight="1">
      <c r="A172" s="2179">
        <v>4150</v>
      </c>
      <c r="B172" s="392"/>
      <c r="C172" s="274" t="s">
        <v>1705</v>
      </c>
      <c r="D172" s="392"/>
      <c r="E172" s="2120"/>
      <c r="F172" s="2120"/>
      <c r="G172" s="392"/>
      <c r="H172" s="392" t="s">
        <v>1999</v>
      </c>
      <c r="I172" s="392"/>
      <c r="J172" s="492"/>
      <c r="K172" s="320" t="s">
        <v>3426</v>
      </c>
      <c r="L172" s="493"/>
      <c r="M172" s="392"/>
      <c r="N172" s="2108" t="s">
        <v>489</v>
      </c>
      <c r="O172" s="392"/>
      <c r="P172" s="492"/>
      <c r="Q172" s="311" t="s">
        <v>5409</v>
      </c>
      <c r="R172" s="493"/>
      <c r="S172" s="579">
        <f t="shared" si="70"/>
        <v>14</v>
      </c>
      <c r="T172" s="578">
        <v>10</v>
      </c>
      <c r="U172" s="715">
        <v>0</v>
      </c>
      <c r="V172" s="580">
        <v>4</v>
      </c>
      <c r="W172" s="579">
        <f t="shared" si="71"/>
        <v>301</v>
      </c>
      <c r="X172" s="578">
        <v>151</v>
      </c>
      <c r="Y172" s="577">
        <v>150</v>
      </c>
      <c r="Z172" s="579">
        <v>121</v>
      </c>
      <c r="AA172" s="715">
        <v>90</v>
      </c>
      <c r="AB172" s="577">
        <v>90</v>
      </c>
      <c r="AC172" s="2109">
        <v>15</v>
      </c>
      <c r="AD172" s="2110">
        <v>17</v>
      </c>
      <c r="AE172" s="580">
        <v>10</v>
      </c>
      <c r="AF172" s="578">
        <v>1</v>
      </c>
      <c r="AG172" s="715">
        <v>0</v>
      </c>
      <c r="AH172" s="715">
        <v>1</v>
      </c>
      <c r="AI172" s="715">
        <v>0</v>
      </c>
      <c r="AJ172" s="715">
        <v>0</v>
      </c>
      <c r="AK172" s="715">
        <v>21</v>
      </c>
      <c r="AL172" s="715">
        <v>0</v>
      </c>
      <c r="AM172" s="715">
        <v>1</v>
      </c>
      <c r="AN172" s="715">
        <v>0</v>
      </c>
      <c r="AO172" s="715">
        <v>0</v>
      </c>
      <c r="AP172" s="580">
        <v>3</v>
      </c>
      <c r="AQ172" s="2111">
        <v>4150</v>
      </c>
      <c r="AR172" s="392"/>
    </row>
    <row r="173" spans="1:44" s="42" customFormat="1" ht="20.25" customHeight="1">
      <c r="A173" s="2179">
        <v>4151</v>
      </c>
      <c r="B173" s="392"/>
      <c r="C173" s="274" t="s">
        <v>4143</v>
      </c>
      <c r="D173" s="392"/>
      <c r="E173" s="2120"/>
      <c r="F173" s="2120"/>
      <c r="G173" s="392"/>
      <c r="H173" s="392" t="s">
        <v>3427</v>
      </c>
      <c r="I173" s="392"/>
      <c r="J173" s="492"/>
      <c r="K173" s="320" t="s">
        <v>3428</v>
      </c>
      <c r="L173" s="493"/>
      <c r="M173" s="392"/>
      <c r="N173" s="2108" t="s">
        <v>3430</v>
      </c>
      <c r="O173" s="392"/>
      <c r="P173" s="492"/>
      <c r="Q173" s="311" t="s">
        <v>5400</v>
      </c>
      <c r="R173" s="493"/>
      <c r="S173" s="579">
        <f t="shared" si="70"/>
        <v>8</v>
      </c>
      <c r="T173" s="578">
        <v>6</v>
      </c>
      <c r="U173" s="715">
        <v>0</v>
      </c>
      <c r="V173" s="580">
        <v>2</v>
      </c>
      <c r="W173" s="579">
        <f t="shared" si="71"/>
        <v>140</v>
      </c>
      <c r="X173" s="578">
        <v>67</v>
      </c>
      <c r="Y173" s="577">
        <v>73</v>
      </c>
      <c r="Z173" s="579">
        <v>42</v>
      </c>
      <c r="AA173" s="715">
        <v>42</v>
      </c>
      <c r="AB173" s="577">
        <v>56</v>
      </c>
      <c r="AC173" s="2109">
        <v>3</v>
      </c>
      <c r="AD173" s="2110">
        <v>10</v>
      </c>
      <c r="AE173" s="580">
        <v>9</v>
      </c>
      <c r="AF173" s="578">
        <v>1</v>
      </c>
      <c r="AG173" s="715">
        <v>0</v>
      </c>
      <c r="AH173" s="715">
        <v>1</v>
      </c>
      <c r="AI173" s="715">
        <v>0</v>
      </c>
      <c r="AJ173" s="715">
        <v>0</v>
      </c>
      <c r="AK173" s="715">
        <v>14</v>
      </c>
      <c r="AL173" s="715">
        <v>0</v>
      </c>
      <c r="AM173" s="715">
        <v>1</v>
      </c>
      <c r="AN173" s="715">
        <v>1</v>
      </c>
      <c r="AO173" s="715">
        <v>0</v>
      </c>
      <c r="AP173" s="580">
        <v>1</v>
      </c>
      <c r="AQ173" s="2119">
        <v>4151</v>
      </c>
      <c r="AR173" s="392"/>
    </row>
    <row r="174" spans="1:44" s="42" customFormat="1" ht="20.25" customHeight="1">
      <c r="A174" s="2179">
        <v>4200</v>
      </c>
      <c r="B174" s="392"/>
      <c r="C174" s="274" t="s">
        <v>4118</v>
      </c>
      <c r="D174" s="392"/>
      <c r="E174" s="2139" t="s">
        <v>2396</v>
      </c>
      <c r="F174" s="2120"/>
      <c r="G174" s="392"/>
      <c r="H174" s="392" t="s">
        <v>52</v>
      </c>
      <c r="I174" s="392"/>
      <c r="J174" s="492"/>
      <c r="K174" s="320" t="s">
        <v>64</v>
      </c>
      <c r="L174" s="493"/>
      <c r="M174" s="392"/>
      <c r="N174" s="2108" t="s">
        <v>3431</v>
      </c>
      <c r="O174" s="392"/>
      <c r="P174" s="492"/>
      <c r="Q174" s="311" t="s">
        <v>5636</v>
      </c>
      <c r="R174" s="493"/>
      <c r="S174" s="579">
        <f t="shared" si="70"/>
        <v>3</v>
      </c>
      <c r="T174" s="578">
        <v>3</v>
      </c>
      <c r="U174" s="715">
        <v>0</v>
      </c>
      <c r="V174" s="580">
        <v>0</v>
      </c>
      <c r="W174" s="579">
        <f t="shared" si="71"/>
        <v>27</v>
      </c>
      <c r="X174" s="578">
        <v>15</v>
      </c>
      <c r="Y174" s="577">
        <v>12</v>
      </c>
      <c r="Z174" s="579">
        <v>9</v>
      </c>
      <c r="AA174" s="715">
        <v>11</v>
      </c>
      <c r="AB174" s="577">
        <v>7</v>
      </c>
      <c r="AC174" s="2109">
        <v>0</v>
      </c>
      <c r="AD174" s="2110">
        <v>3</v>
      </c>
      <c r="AE174" s="580">
        <v>4</v>
      </c>
      <c r="AF174" s="578">
        <v>0</v>
      </c>
      <c r="AG174" s="715">
        <v>0</v>
      </c>
      <c r="AH174" s="715">
        <v>1</v>
      </c>
      <c r="AI174" s="715">
        <v>0</v>
      </c>
      <c r="AJ174" s="715">
        <v>0</v>
      </c>
      <c r="AK174" s="715">
        <v>6</v>
      </c>
      <c r="AL174" s="715">
        <v>0</v>
      </c>
      <c r="AM174" s="715">
        <v>0</v>
      </c>
      <c r="AN174" s="715">
        <v>0</v>
      </c>
      <c r="AO174" s="715">
        <v>0</v>
      </c>
      <c r="AP174" s="580">
        <v>0</v>
      </c>
      <c r="AQ174" s="2111">
        <v>4200</v>
      </c>
      <c r="AR174" s="392"/>
    </row>
    <row r="175" spans="1:44" s="129" customFormat="1" ht="20.25" customHeight="1">
      <c r="A175" s="2176"/>
      <c r="B175" s="2067"/>
      <c r="C175" s="292" t="s">
        <v>5526</v>
      </c>
      <c r="D175" s="2067"/>
      <c r="E175" s="2140"/>
      <c r="F175" s="2140"/>
      <c r="G175" s="2067"/>
      <c r="H175" s="2067"/>
      <c r="I175" s="2067"/>
      <c r="J175" s="2069"/>
      <c r="K175" s="2070"/>
      <c r="L175" s="2071"/>
      <c r="M175" s="2067"/>
      <c r="N175" s="2072"/>
      <c r="O175" s="2067"/>
      <c r="P175" s="2069"/>
      <c r="Q175" s="2073"/>
      <c r="R175" s="2071"/>
      <c r="S175" s="336">
        <f>S176+S178+S180+S190</f>
        <v>23</v>
      </c>
      <c r="T175" s="339">
        <f>T176+T178+T180+T190</f>
        <v>14</v>
      </c>
      <c r="U175" s="2074">
        <f>U176+U178+U180+U190</f>
        <v>2</v>
      </c>
      <c r="V175" s="2075">
        <f>V176+V178+V180+V190</f>
        <v>7</v>
      </c>
      <c r="W175" s="714">
        <f>X175+Y175</f>
        <v>343</v>
      </c>
      <c r="X175" s="339">
        <f t="shared" ref="X175:AP175" si="72">X176+X178+X180+X190</f>
        <v>184</v>
      </c>
      <c r="Y175" s="735">
        <f t="shared" si="72"/>
        <v>159</v>
      </c>
      <c r="Z175" s="336">
        <f t="shared" si="72"/>
        <v>113</v>
      </c>
      <c r="AA175" s="2074">
        <f t="shared" si="72"/>
        <v>115</v>
      </c>
      <c r="AB175" s="735">
        <f t="shared" si="72"/>
        <v>115</v>
      </c>
      <c r="AC175" s="2076">
        <f t="shared" si="72"/>
        <v>19</v>
      </c>
      <c r="AD175" s="2077">
        <f t="shared" si="72"/>
        <v>36</v>
      </c>
      <c r="AE175" s="2075">
        <f t="shared" si="72"/>
        <v>30</v>
      </c>
      <c r="AF175" s="339">
        <f t="shared" si="72"/>
        <v>5</v>
      </c>
      <c r="AG175" s="2074">
        <f t="shared" si="72"/>
        <v>0</v>
      </c>
      <c r="AH175" s="2074">
        <f t="shared" si="72"/>
        <v>5</v>
      </c>
      <c r="AI175" s="2074">
        <f t="shared" si="72"/>
        <v>0</v>
      </c>
      <c r="AJ175" s="2074">
        <f t="shared" si="72"/>
        <v>0</v>
      </c>
      <c r="AK175" s="2074">
        <f t="shared" si="72"/>
        <v>42</v>
      </c>
      <c r="AL175" s="2074">
        <f t="shared" si="72"/>
        <v>0</v>
      </c>
      <c r="AM175" s="2074">
        <f t="shared" si="72"/>
        <v>4</v>
      </c>
      <c r="AN175" s="2074">
        <f t="shared" si="72"/>
        <v>1</v>
      </c>
      <c r="AO175" s="2074">
        <f t="shared" si="72"/>
        <v>2</v>
      </c>
      <c r="AP175" s="2075">
        <f t="shared" si="72"/>
        <v>7</v>
      </c>
      <c r="AQ175" s="2141"/>
      <c r="AR175" s="2080"/>
    </row>
    <row r="176" spans="1:44" s="129" customFormat="1" ht="20.25" customHeight="1">
      <c r="A176" s="2178">
        <v>301</v>
      </c>
      <c r="B176" s="2080"/>
      <c r="C176" s="264" t="s">
        <v>5405</v>
      </c>
      <c r="D176" s="2080"/>
      <c r="E176" s="2129"/>
      <c r="F176" s="2129"/>
      <c r="G176" s="2080"/>
      <c r="H176" s="2080"/>
      <c r="I176" s="2080"/>
      <c r="J176" s="2093"/>
      <c r="K176" s="1299"/>
      <c r="L176" s="2094"/>
      <c r="M176" s="2080"/>
      <c r="N176" s="2095"/>
      <c r="O176" s="2080"/>
      <c r="P176" s="2093"/>
      <c r="Q176" s="2096"/>
      <c r="R176" s="2094"/>
      <c r="S176" s="575">
        <f>SUM(S177:S177)</f>
        <v>10</v>
      </c>
      <c r="T176" s="2097">
        <f>SUM(T177:T177)</f>
        <v>7</v>
      </c>
      <c r="U176" s="2098">
        <f>SUM(U177:U177)</f>
        <v>0</v>
      </c>
      <c r="V176" s="2099">
        <f>SUM(V177:V177)</f>
        <v>3</v>
      </c>
      <c r="W176" s="561">
        <f>X176+Y176</f>
        <v>206</v>
      </c>
      <c r="X176" s="2078">
        <f t="shared" ref="X176:AP176" si="73">SUM(X177:X177)</f>
        <v>108</v>
      </c>
      <c r="Y176" s="728">
        <f t="shared" si="73"/>
        <v>98</v>
      </c>
      <c r="Z176" s="342">
        <f t="shared" si="73"/>
        <v>66</v>
      </c>
      <c r="AA176" s="2115">
        <f t="shared" si="73"/>
        <v>71</v>
      </c>
      <c r="AB176" s="728">
        <f t="shared" si="73"/>
        <v>69</v>
      </c>
      <c r="AC176" s="2116">
        <f t="shared" si="73"/>
        <v>10</v>
      </c>
      <c r="AD176" s="2117">
        <f t="shared" si="73"/>
        <v>13</v>
      </c>
      <c r="AE176" s="2118">
        <f t="shared" si="73"/>
        <v>11</v>
      </c>
      <c r="AF176" s="2078">
        <f t="shared" si="73"/>
        <v>1</v>
      </c>
      <c r="AG176" s="2115">
        <f t="shared" si="73"/>
        <v>0</v>
      </c>
      <c r="AH176" s="2115">
        <f t="shared" si="73"/>
        <v>1</v>
      </c>
      <c r="AI176" s="2115">
        <f t="shared" si="73"/>
        <v>0</v>
      </c>
      <c r="AJ176" s="2115">
        <f t="shared" si="73"/>
        <v>0</v>
      </c>
      <c r="AK176" s="2115">
        <f t="shared" si="73"/>
        <v>19</v>
      </c>
      <c r="AL176" s="2115">
        <f t="shared" si="73"/>
        <v>0</v>
      </c>
      <c r="AM176" s="2115">
        <f t="shared" si="73"/>
        <v>1</v>
      </c>
      <c r="AN176" s="2115">
        <f t="shared" si="73"/>
        <v>0</v>
      </c>
      <c r="AO176" s="2115">
        <f t="shared" si="73"/>
        <v>0</v>
      </c>
      <c r="AP176" s="2118">
        <f t="shared" si="73"/>
        <v>2</v>
      </c>
      <c r="AQ176" s="2137">
        <v>301</v>
      </c>
      <c r="AR176" s="2080"/>
    </row>
    <row r="177" spans="1:44" s="42" customFormat="1" ht="20.25" customHeight="1">
      <c r="A177" s="2175" t="s">
        <v>5401</v>
      </c>
      <c r="B177" s="2059"/>
      <c r="C177" s="278" t="s">
        <v>5402</v>
      </c>
      <c r="D177" s="2059"/>
      <c r="E177" s="2128"/>
      <c r="F177" s="2128"/>
      <c r="G177" s="2059"/>
      <c r="H177" s="2059" t="s">
        <v>2577</v>
      </c>
      <c r="I177" s="2059"/>
      <c r="J177" s="494"/>
      <c r="K177" s="322" t="s">
        <v>5859</v>
      </c>
      <c r="L177" s="495"/>
      <c r="M177" s="2059"/>
      <c r="N177" s="2061" t="s">
        <v>5403</v>
      </c>
      <c r="O177" s="2059"/>
      <c r="P177" s="494"/>
      <c r="Q177" s="2062" t="s">
        <v>5404</v>
      </c>
      <c r="R177" s="495"/>
      <c r="S177" s="1045">
        <f t="shared" ref="S177" si="74">SUM(T177:V177)</f>
        <v>10</v>
      </c>
      <c r="T177" s="595">
        <v>7</v>
      </c>
      <c r="U177" s="711">
        <v>0</v>
      </c>
      <c r="V177" s="1048">
        <v>3</v>
      </c>
      <c r="W177" s="1045">
        <f t="shared" ref="W177" si="75">SUM(X177:Y177)</f>
        <v>206</v>
      </c>
      <c r="X177" s="595">
        <v>108</v>
      </c>
      <c r="Y177" s="596">
        <v>98</v>
      </c>
      <c r="Z177" s="1045">
        <v>66</v>
      </c>
      <c r="AA177" s="711">
        <v>71</v>
      </c>
      <c r="AB177" s="596">
        <v>69</v>
      </c>
      <c r="AC177" s="2104">
        <v>10</v>
      </c>
      <c r="AD177" s="2105">
        <v>13</v>
      </c>
      <c r="AE177" s="1048">
        <v>11</v>
      </c>
      <c r="AF177" s="595">
        <v>1</v>
      </c>
      <c r="AG177" s="711">
        <v>0</v>
      </c>
      <c r="AH177" s="711">
        <v>1</v>
      </c>
      <c r="AI177" s="711">
        <v>0</v>
      </c>
      <c r="AJ177" s="711">
        <v>0</v>
      </c>
      <c r="AK177" s="711">
        <v>19</v>
      </c>
      <c r="AL177" s="711">
        <v>0</v>
      </c>
      <c r="AM177" s="711">
        <v>1</v>
      </c>
      <c r="AN177" s="711">
        <v>0</v>
      </c>
      <c r="AO177" s="711">
        <v>0</v>
      </c>
      <c r="AP177" s="1048">
        <v>2</v>
      </c>
      <c r="AQ177" s="2106">
        <v>3830</v>
      </c>
      <c r="AR177" s="392"/>
    </row>
    <row r="178" spans="1:44" s="129" customFormat="1" ht="20.25" customHeight="1">
      <c r="A178" s="2178">
        <v>303</v>
      </c>
      <c r="B178" s="2080"/>
      <c r="C178" s="264" t="s">
        <v>3115</v>
      </c>
      <c r="D178" s="2080"/>
      <c r="E178" s="2129"/>
      <c r="F178" s="2129"/>
      <c r="G178" s="2080"/>
      <c r="H178" s="2080"/>
      <c r="I178" s="2080"/>
      <c r="J178" s="2093"/>
      <c r="K178" s="1299"/>
      <c r="L178" s="2094"/>
      <c r="M178" s="2080"/>
      <c r="N178" s="2095"/>
      <c r="O178" s="2080"/>
      <c r="P178" s="2093"/>
      <c r="Q178" s="2096"/>
      <c r="R178" s="2094"/>
      <c r="S178" s="575">
        <f>S179</f>
        <v>2</v>
      </c>
      <c r="T178" s="2097">
        <f>T179</f>
        <v>1</v>
      </c>
      <c r="U178" s="2098">
        <f>U179</f>
        <v>1</v>
      </c>
      <c r="V178" s="2099">
        <f>V179</f>
        <v>0</v>
      </c>
      <c r="W178" s="574">
        <f>X178+Y178</f>
        <v>14</v>
      </c>
      <c r="X178" s="2097">
        <f t="shared" ref="X178:AP178" si="76">X179</f>
        <v>4</v>
      </c>
      <c r="Y178" s="737">
        <f t="shared" si="76"/>
        <v>10</v>
      </c>
      <c r="Z178" s="575">
        <f t="shared" si="76"/>
        <v>7</v>
      </c>
      <c r="AA178" s="2098">
        <f t="shared" si="76"/>
        <v>2</v>
      </c>
      <c r="AB178" s="737">
        <f t="shared" si="76"/>
        <v>5</v>
      </c>
      <c r="AC178" s="2100">
        <f t="shared" si="76"/>
        <v>0</v>
      </c>
      <c r="AD178" s="2101">
        <f t="shared" si="76"/>
        <v>4</v>
      </c>
      <c r="AE178" s="2099">
        <f t="shared" si="76"/>
        <v>3</v>
      </c>
      <c r="AF178" s="2097">
        <f t="shared" si="76"/>
        <v>1</v>
      </c>
      <c r="AG178" s="2098">
        <f t="shared" si="76"/>
        <v>0</v>
      </c>
      <c r="AH178" s="2098">
        <f t="shared" si="76"/>
        <v>1</v>
      </c>
      <c r="AI178" s="2098">
        <f t="shared" si="76"/>
        <v>0</v>
      </c>
      <c r="AJ178" s="2098">
        <f t="shared" si="76"/>
        <v>0</v>
      </c>
      <c r="AK178" s="2098">
        <f t="shared" si="76"/>
        <v>4</v>
      </c>
      <c r="AL178" s="2098">
        <f t="shared" si="76"/>
        <v>0</v>
      </c>
      <c r="AM178" s="2098">
        <f t="shared" si="76"/>
        <v>1</v>
      </c>
      <c r="AN178" s="2098">
        <f t="shared" si="76"/>
        <v>0</v>
      </c>
      <c r="AO178" s="2098">
        <f t="shared" si="76"/>
        <v>0</v>
      </c>
      <c r="AP178" s="2099">
        <f t="shared" si="76"/>
        <v>0</v>
      </c>
      <c r="AQ178" s="2138">
        <v>303</v>
      </c>
      <c r="AR178" s="2080"/>
    </row>
    <row r="179" spans="1:44" s="42" customFormat="1" ht="20.25" customHeight="1">
      <c r="A179" s="2179">
        <v>3861</v>
      </c>
      <c r="B179" s="392"/>
      <c r="C179" s="274" t="s">
        <v>1043</v>
      </c>
      <c r="D179" s="392"/>
      <c r="E179" s="2120"/>
      <c r="F179" s="2120">
        <v>1</v>
      </c>
      <c r="G179" s="392"/>
      <c r="H179" s="392" t="s">
        <v>3432</v>
      </c>
      <c r="I179" s="392"/>
      <c r="J179" s="492"/>
      <c r="K179" s="320" t="s">
        <v>3434</v>
      </c>
      <c r="L179" s="493"/>
      <c r="M179" s="392"/>
      <c r="N179" s="2108" t="s">
        <v>72</v>
      </c>
      <c r="O179" s="392"/>
      <c r="P179" s="492"/>
      <c r="Q179" s="311" t="s">
        <v>5218</v>
      </c>
      <c r="R179" s="493"/>
      <c r="S179" s="579">
        <f t="shared" ref="S179" si="77">SUM(T179:V179)</f>
        <v>2</v>
      </c>
      <c r="T179" s="578">
        <v>1</v>
      </c>
      <c r="U179" s="715">
        <v>1</v>
      </c>
      <c r="V179" s="580">
        <v>0</v>
      </c>
      <c r="W179" s="579">
        <f t="shared" ref="W179" si="78">SUM(X179:Y179)</f>
        <v>14</v>
      </c>
      <c r="X179" s="578">
        <v>4</v>
      </c>
      <c r="Y179" s="577">
        <v>10</v>
      </c>
      <c r="Z179" s="579">
        <v>7</v>
      </c>
      <c r="AA179" s="715">
        <v>2</v>
      </c>
      <c r="AB179" s="577">
        <v>5</v>
      </c>
      <c r="AC179" s="2109">
        <v>0</v>
      </c>
      <c r="AD179" s="2110">
        <v>4</v>
      </c>
      <c r="AE179" s="580">
        <v>3</v>
      </c>
      <c r="AF179" s="578">
        <v>1</v>
      </c>
      <c r="AG179" s="715">
        <v>0</v>
      </c>
      <c r="AH179" s="715">
        <v>1</v>
      </c>
      <c r="AI179" s="715">
        <v>0</v>
      </c>
      <c r="AJ179" s="715">
        <v>0</v>
      </c>
      <c r="AK179" s="715">
        <v>4</v>
      </c>
      <c r="AL179" s="715">
        <v>0</v>
      </c>
      <c r="AM179" s="715">
        <v>1</v>
      </c>
      <c r="AN179" s="715">
        <v>0</v>
      </c>
      <c r="AO179" s="715">
        <v>0</v>
      </c>
      <c r="AP179" s="580">
        <v>0</v>
      </c>
      <c r="AQ179" s="2111">
        <v>3861</v>
      </c>
      <c r="AR179" s="392"/>
    </row>
    <row r="180" spans="1:44" s="129" customFormat="1" ht="20.25" customHeight="1">
      <c r="A180" s="2181">
        <v>304</v>
      </c>
      <c r="B180" s="2130"/>
      <c r="C180" s="288" t="s">
        <v>4145</v>
      </c>
      <c r="D180" s="2130"/>
      <c r="E180" s="2131"/>
      <c r="F180" s="2131"/>
      <c r="G180" s="2130"/>
      <c r="H180" s="2130"/>
      <c r="I180" s="2130"/>
      <c r="J180" s="2132"/>
      <c r="K180" s="2133"/>
      <c r="L180" s="2134"/>
      <c r="M180" s="2130"/>
      <c r="N180" s="2135"/>
      <c r="O180" s="2130"/>
      <c r="P180" s="2132"/>
      <c r="Q180" s="2136"/>
      <c r="R180" s="2134"/>
      <c r="S180" s="342">
        <f>S181</f>
        <v>5</v>
      </c>
      <c r="T180" s="2078">
        <f>T181</f>
        <v>3</v>
      </c>
      <c r="U180" s="2115">
        <f>U181</f>
        <v>0</v>
      </c>
      <c r="V180" s="2118">
        <f>V181</f>
        <v>2</v>
      </c>
      <c r="W180" s="561">
        <f>X180+Y180</f>
        <v>65</v>
      </c>
      <c r="X180" s="2078">
        <f t="shared" ref="X180:AP180" si="79">X181</f>
        <v>41</v>
      </c>
      <c r="Y180" s="728">
        <f t="shared" si="79"/>
        <v>24</v>
      </c>
      <c r="Z180" s="342">
        <f t="shared" si="79"/>
        <v>18</v>
      </c>
      <c r="AA180" s="2115">
        <f t="shared" si="79"/>
        <v>26</v>
      </c>
      <c r="AB180" s="728">
        <f t="shared" si="79"/>
        <v>21</v>
      </c>
      <c r="AC180" s="2116">
        <f t="shared" si="79"/>
        <v>4</v>
      </c>
      <c r="AD180" s="2117">
        <f t="shared" si="79"/>
        <v>7</v>
      </c>
      <c r="AE180" s="2118">
        <f t="shared" si="79"/>
        <v>6</v>
      </c>
      <c r="AF180" s="2078">
        <f t="shared" si="79"/>
        <v>1</v>
      </c>
      <c r="AG180" s="2115">
        <f t="shared" si="79"/>
        <v>0</v>
      </c>
      <c r="AH180" s="2115">
        <f t="shared" si="79"/>
        <v>1</v>
      </c>
      <c r="AI180" s="2115">
        <f t="shared" si="79"/>
        <v>0</v>
      </c>
      <c r="AJ180" s="2115">
        <f t="shared" si="79"/>
        <v>0</v>
      </c>
      <c r="AK180" s="2115">
        <f t="shared" si="79"/>
        <v>8</v>
      </c>
      <c r="AL180" s="2115">
        <f t="shared" si="79"/>
        <v>0</v>
      </c>
      <c r="AM180" s="2115">
        <f t="shared" si="79"/>
        <v>1</v>
      </c>
      <c r="AN180" s="2115">
        <f t="shared" si="79"/>
        <v>0</v>
      </c>
      <c r="AO180" s="2115">
        <f t="shared" si="79"/>
        <v>1</v>
      </c>
      <c r="AP180" s="2118">
        <f t="shared" si="79"/>
        <v>1</v>
      </c>
      <c r="AQ180" s="2137">
        <v>304</v>
      </c>
      <c r="AR180" s="2080"/>
    </row>
    <row r="181" spans="1:44" s="129" customFormat="1" ht="20.25" customHeight="1" thickBot="1">
      <c r="A181" s="2180">
        <v>3870</v>
      </c>
      <c r="B181" s="2121"/>
      <c r="C181" s="1153" t="s">
        <v>153</v>
      </c>
      <c r="D181" s="2121"/>
      <c r="E181" s="2122"/>
      <c r="F181" s="2122"/>
      <c r="G181" s="2121"/>
      <c r="H181" s="2121" t="s">
        <v>3435</v>
      </c>
      <c r="I181" s="2121"/>
      <c r="J181" s="496"/>
      <c r="K181" s="331" t="s">
        <v>3437</v>
      </c>
      <c r="L181" s="497"/>
      <c r="M181" s="2121"/>
      <c r="N181" s="2123" t="s">
        <v>3438</v>
      </c>
      <c r="O181" s="2121"/>
      <c r="P181" s="496"/>
      <c r="Q181" s="2124" t="s">
        <v>5406</v>
      </c>
      <c r="R181" s="497"/>
      <c r="S181" s="386">
        <f t="shared" ref="S181" si="80">SUM(T181:V181)</f>
        <v>5</v>
      </c>
      <c r="T181" s="385">
        <v>3</v>
      </c>
      <c r="U181" s="716">
        <v>0</v>
      </c>
      <c r="V181" s="615">
        <v>2</v>
      </c>
      <c r="W181" s="386">
        <f t="shared" ref="W181" si="81">SUM(X181:Y181)</f>
        <v>65</v>
      </c>
      <c r="X181" s="385">
        <v>41</v>
      </c>
      <c r="Y181" s="613">
        <v>24</v>
      </c>
      <c r="Z181" s="386">
        <v>18</v>
      </c>
      <c r="AA181" s="716">
        <v>26</v>
      </c>
      <c r="AB181" s="613">
        <v>21</v>
      </c>
      <c r="AC181" s="2125">
        <v>4</v>
      </c>
      <c r="AD181" s="2126">
        <v>7</v>
      </c>
      <c r="AE181" s="615">
        <v>6</v>
      </c>
      <c r="AF181" s="385">
        <v>1</v>
      </c>
      <c r="AG181" s="716">
        <v>0</v>
      </c>
      <c r="AH181" s="716">
        <v>1</v>
      </c>
      <c r="AI181" s="716">
        <v>0</v>
      </c>
      <c r="AJ181" s="716">
        <v>0</v>
      </c>
      <c r="AK181" s="716">
        <v>8</v>
      </c>
      <c r="AL181" s="716">
        <v>0</v>
      </c>
      <c r="AM181" s="716">
        <v>1</v>
      </c>
      <c r="AN181" s="716">
        <v>0</v>
      </c>
      <c r="AO181" s="716">
        <v>1</v>
      </c>
      <c r="AP181" s="615">
        <v>1</v>
      </c>
      <c r="AQ181" s="2127">
        <v>3870</v>
      </c>
      <c r="AR181" s="2080"/>
    </row>
    <row r="182" spans="1:44" ht="15.75" customHeight="1">
      <c r="C182" s="311"/>
      <c r="AQ182" s="2042"/>
    </row>
    <row r="183" spans="1:44" ht="18" customHeight="1">
      <c r="A183" s="1205"/>
      <c r="C183" s="311"/>
      <c r="K183" s="2043"/>
      <c r="S183" s="512"/>
      <c r="T183" s="512"/>
      <c r="U183" s="512"/>
      <c r="V183" s="512"/>
      <c r="W183" s="512"/>
      <c r="X183" s="512"/>
      <c r="Y183" s="512"/>
      <c r="Z183" s="512"/>
      <c r="AA183" s="512"/>
      <c r="AB183" s="512"/>
      <c r="AC183" s="512"/>
      <c r="AD183" s="512"/>
      <c r="AE183" s="512"/>
      <c r="AF183" s="512"/>
      <c r="AG183" s="512"/>
      <c r="AH183" s="512"/>
      <c r="AI183" s="512"/>
      <c r="AJ183" s="512"/>
      <c r="AK183" s="512"/>
      <c r="AL183" s="512"/>
      <c r="AM183" s="512"/>
      <c r="AN183" s="512"/>
      <c r="AO183" s="512"/>
      <c r="AP183" s="512"/>
    </row>
    <row r="184" spans="1:44" ht="4.5" customHeight="1">
      <c r="A184" s="2174"/>
      <c r="B184" s="2045"/>
      <c r="C184" s="2050"/>
      <c r="D184" s="2045"/>
      <c r="E184" s="2046"/>
      <c r="F184" s="2046"/>
      <c r="G184" s="2045"/>
      <c r="H184" s="2045"/>
      <c r="I184" s="2045"/>
      <c r="J184" s="2047"/>
      <c r="K184" s="2044"/>
      <c r="L184" s="2048"/>
      <c r="M184" s="2045"/>
      <c r="N184" s="2049"/>
      <c r="O184" s="2048"/>
      <c r="P184" s="2045"/>
      <c r="Q184" s="2050"/>
      <c r="R184" s="2045"/>
      <c r="S184" s="3569" t="s">
        <v>3164</v>
      </c>
      <c r="T184" s="4578"/>
      <c r="U184" s="4578"/>
      <c r="V184" s="3566"/>
      <c r="W184" s="3569" t="s">
        <v>2842</v>
      </c>
      <c r="X184" s="4578"/>
      <c r="Y184" s="4578"/>
      <c r="Z184" s="4578"/>
      <c r="AA184" s="4578"/>
      <c r="AB184" s="3566"/>
      <c r="AC184" s="4580" t="s">
        <v>3258</v>
      </c>
      <c r="AD184" s="3569" t="s">
        <v>4057</v>
      </c>
      <c r="AE184" s="4578"/>
      <c r="AF184" s="4578"/>
      <c r="AG184" s="4578"/>
      <c r="AH184" s="4578"/>
      <c r="AI184" s="4578"/>
      <c r="AJ184" s="4578"/>
      <c r="AK184" s="4578"/>
      <c r="AL184" s="4578"/>
      <c r="AM184" s="4578"/>
      <c r="AN184" s="4578"/>
      <c r="AO184" s="4578"/>
      <c r="AP184" s="3566"/>
      <c r="AQ184" s="2051"/>
    </row>
    <row r="185" spans="1:44" s="103" customFormat="1" ht="21" customHeight="1">
      <c r="A185" s="3366" t="s">
        <v>1521</v>
      </c>
      <c r="B185" s="320"/>
      <c r="C185" s="3901" t="s">
        <v>2752</v>
      </c>
      <c r="D185" s="320"/>
      <c r="E185" s="4583" t="s">
        <v>1309</v>
      </c>
      <c r="F185" s="4583" t="s">
        <v>4058</v>
      </c>
      <c r="G185" s="320"/>
      <c r="H185" s="3351" t="s">
        <v>3792</v>
      </c>
      <c r="I185" s="320"/>
      <c r="J185" s="799"/>
      <c r="K185" s="3901" t="s">
        <v>1841</v>
      </c>
      <c r="L185" s="2052"/>
      <c r="M185" s="949"/>
      <c r="N185" s="3901" t="s">
        <v>1673</v>
      </c>
      <c r="O185" s="2052"/>
      <c r="P185" s="949"/>
      <c r="Q185" s="4584" t="s">
        <v>4059</v>
      </c>
      <c r="R185" s="320"/>
      <c r="S185" s="3570"/>
      <c r="T185" s="4579"/>
      <c r="U185" s="4579"/>
      <c r="V185" s="3568"/>
      <c r="W185" s="3570"/>
      <c r="X185" s="4579"/>
      <c r="Y185" s="4579"/>
      <c r="Z185" s="4579"/>
      <c r="AA185" s="4579"/>
      <c r="AB185" s="3568"/>
      <c r="AC185" s="4581"/>
      <c r="AD185" s="3570"/>
      <c r="AE185" s="4579"/>
      <c r="AF185" s="4579"/>
      <c r="AG185" s="4579"/>
      <c r="AH185" s="4579"/>
      <c r="AI185" s="4579"/>
      <c r="AJ185" s="4579"/>
      <c r="AK185" s="4579"/>
      <c r="AL185" s="4579"/>
      <c r="AM185" s="4579"/>
      <c r="AN185" s="4579"/>
      <c r="AO185" s="4579"/>
      <c r="AP185" s="3568"/>
      <c r="AQ185" s="4589" t="s">
        <v>1521</v>
      </c>
      <c r="AR185" s="320"/>
    </row>
    <row r="186" spans="1:44" s="103" customFormat="1" ht="4.5" customHeight="1">
      <c r="A186" s="3366"/>
      <c r="B186" s="320"/>
      <c r="C186" s="3901"/>
      <c r="D186" s="320"/>
      <c r="E186" s="4583"/>
      <c r="F186" s="4583"/>
      <c r="G186" s="320"/>
      <c r="H186" s="3351"/>
      <c r="I186" s="320"/>
      <c r="J186" s="799"/>
      <c r="K186" s="3901"/>
      <c r="L186" s="2052"/>
      <c r="M186" s="949"/>
      <c r="N186" s="3901"/>
      <c r="O186" s="2052"/>
      <c r="P186" s="949"/>
      <c r="Q186" s="4584"/>
      <c r="R186" s="320"/>
      <c r="S186" s="2053"/>
      <c r="T186" s="2054"/>
      <c r="U186" s="2055"/>
      <c r="V186" s="2056"/>
      <c r="W186" s="2057"/>
      <c r="X186" s="2058"/>
      <c r="Y186" s="795"/>
      <c r="Z186" s="2057"/>
      <c r="AA186" s="2055"/>
      <c r="AB186" s="328"/>
      <c r="AC186" s="4581"/>
      <c r="AD186" s="3962" t="s">
        <v>1630</v>
      </c>
      <c r="AE186" s="4228"/>
      <c r="AF186" s="2054"/>
      <c r="AG186" s="2055"/>
      <c r="AH186" s="2055"/>
      <c r="AI186" s="2055"/>
      <c r="AJ186" s="2055"/>
      <c r="AK186" s="2055"/>
      <c r="AL186" s="2055"/>
      <c r="AM186" s="2055"/>
      <c r="AN186" s="2055"/>
      <c r="AO186" s="2055"/>
      <c r="AP186" s="2056"/>
      <c r="AQ186" s="4589"/>
      <c r="AR186" s="320"/>
    </row>
    <row r="187" spans="1:44" s="103" customFormat="1" ht="39.75" customHeight="1">
      <c r="A187" s="3366"/>
      <c r="B187" s="320"/>
      <c r="C187" s="3901"/>
      <c r="D187" s="320"/>
      <c r="E187" s="4583"/>
      <c r="F187" s="4583"/>
      <c r="G187" s="320"/>
      <c r="H187" s="3351"/>
      <c r="I187" s="320"/>
      <c r="J187" s="799"/>
      <c r="K187" s="3901"/>
      <c r="L187" s="2052"/>
      <c r="M187" s="949"/>
      <c r="N187" s="3901"/>
      <c r="O187" s="2052"/>
      <c r="P187" s="949"/>
      <c r="Q187" s="4584"/>
      <c r="R187" s="320"/>
      <c r="S187" s="4590" t="s">
        <v>1239</v>
      </c>
      <c r="T187" s="4591" t="s">
        <v>4060</v>
      </c>
      <c r="U187" s="4592" t="s">
        <v>4061</v>
      </c>
      <c r="V187" s="4593" t="s">
        <v>2677</v>
      </c>
      <c r="W187" s="3307" t="s">
        <v>1630</v>
      </c>
      <c r="X187" s="3304"/>
      <c r="Y187" s="3305"/>
      <c r="Z187" s="3805" t="s">
        <v>4062</v>
      </c>
      <c r="AA187" s="4594" t="s">
        <v>1847</v>
      </c>
      <c r="AB187" s="3706" t="s">
        <v>3250</v>
      </c>
      <c r="AC187" s="4581"/>
      <c r="AD187" s="3307"/>
      <c r="AE187" s="3305"/>
      <c r="AF187" s="4591" t="s">
        <v>475</v>
      </c>
      <c r="AG187" s="4592" t="s">
        <v>1202</v>
      </c>
      <c r="AH187" s="4592" t="s">
        <v>221</v>
      </c>
      <c r="AI187" s="4592" t="s">
        <v>882</v>
      </c>
      <c r="AJ187" s="4592" t="s">
        <v>1198</v>
      </c>
      <c r="AK187" s="4592" t="s">
        <v>2939</v>
      </c>
      <c r="AL187" s="4592" t="s">
        <v>2640</v>
      </c>
      <c r="AM187" s="4592" t="s">
        <v>1197</v>
      </c>
      <c r="AN187" s="4592" t="s">
        <v>2940</v>
      </c>
      <c r="AO187" s="4592" t="s">
        <v>1732</v>
      </c>
      <c r="AP187" s="4593" t="s">
        <v>2941</v>
      </c>
      <c r="AQ187" s="4589"/>
      <c r="AR187" s="320"/>
    </row>
    <row r="188" spans="1:44" s="103" customFormat="1" ht="39.75" customHeight="1">
      <c r="A188" s="3366"/>
      <c r="B188" s="320"/>
      <c r="C188" s="3901"/>
      <c r="D188" s="320"/>
      <c r="E188" s="4583"/>
      <c r="F188" s="4583"/>
      <c r="G188" s="320"/>
      <c r="H188" s="3351"/>
      <c r="I188" s="320"/>
      <c r="J188" s="799"/>
      <c r="K188" s="3901"/>
      <c r="L188" s="2052"/>
      <c r="M188" s="949"/>
      <c r="N188" s="3901"/>
      <c r="O188" s="2052"/>
      <c r="P188" s="949"/>
      <c r="Q188" s="4584"/>
      <c r="R188" s="320"/>
      <c r="S188" s="4590"/>
      <c r="T188" s="4591"/>
      <c r="U188" s="4592"/>
      <c r="V188" s="4593"/>
      <c r="W188" s="4595" t="s">
        <v>1239</v>
      </c>
      <c r="X188" s="4597" t="s">
        <v>2918</v>
      </c>
      <c r="Y188" s="4599" t="s">
        <v>2920</v>
      </c>
      <c r="Z188" s="3805"/>
      <c r="AA188" s="4594"/>
      <c r="AB188" s="3706"/>
      <c r="AC188" s="4581"/>
      <c r="AD188" s="4585" t="s">
        <v>2918</v>
      </c>
      <c r="AE188" s="4587" t="s">
        <v>2920</v>
      </c>
      <c r="AF188" s="4591"/>
      <c r="AG188" s="4592"/>
      <c r="AH188" s="4592"/>
      <c r="AI188" s="4592"/>
      <c r="AJ188" s="4592"/>
      <c r="AK188" s="4592"/>
      <c r="AL188" s="4592"/>
      <c r="AM188" s="4592"/>
      <c r="AN188" s="4592"/>
      <c r="AO188" s="4592"/>
      <c r="AP188" s="4593"/>
      <c r="AQ188" s="4589"/>
      <c r="AR188" s="320"/>
    </row>
    <row r="189" spans="1:44" s="42" customFormat="1" ht="4.5" customHeight="1">
      <c r="A189" s="2175"/>
      <c r="B189" s="2059"/>
      <c r="C189" s="278"/>
      <c r="D189" s="2059"/>
      <c r="E189" s="2060"/>
      <c r="F189" s="2060"/>
      <c r="G189" s="2059"/>
      <c r="H189" s="2059"/>
      <c r="I189" s="2059"/>
      <c r="J189" s="494"/>
      <c r="K189" s="322"/>
      <c r="L189" s="495"/>
      <c r="M189" s="2059"/>
      <c r="N189" s="2061"/>
      <c r="O189" s="495"/>
      <c r="P189" s="2059"/>
      <c r="Q189" s="2062"/>
      <c r="R189" s="2059"/>
      <c r="S189" s="2060"/>
      <c r="T189" s="2063"/>
      <c r="U189" s="2064"/>
      <c r="V189" s="2065"/>
      <c r="W189" s="4596"/>
      <c r="X189" s="4598"/>
      <c r="Y189" s="4600"/>
      <c r="Z189" s="494"/>
      <c r="AA189" s="2064"/>
      <c r="AB189" s="495"/>
      <c r="AC189" s="4582"/>
      <c r="AD189" s="4586"/>
      <c r="AE189" s="4588"/>
      <c r="AF189" s="2063"/>
      <c r="AG189" s="2064"/>
      <c r="AH189" s="2064"/>
      <c r="AI189" s="2064"/>
      <c r="AJ189" s="2064"/>
      <c r="AK189" s="2064"/>
      <c r="AL189" s="2064"/>
      <c r="AM189" s="2064"/>
      <c r="AN189" s="2064"/>
      <c r="AO189" s="2064"/>
      <c r="AP189" s="2065"/>
      <c r="AQ189" s="2066"/>
      <c r="AR189" s="392"/>
    </row>
    <row r="190" spans="1:44" s="129" customFormat="1" ht="20.25" customHeight="1">
      <c r="A190" s="2181">
        <v>307</v>
      </c>
      <c r="B190" s="2130"/>
      <c r="C190" s="288" t="s">
        <v>2273</v>
      </c>
      <c r="D190" s="2130"/>
      <c r="E190" s="2131"/>
      <c r="F190" s="2131"/>
      <c r="G190" s="2130"/>
      <c r="H190" s="2130"/>
      <c r="I190" s="2130"/>
      <c r="J190" s="2132"/>
      <c r="K190" s="2133"/>
      <c r="L190" s="2134"/>
      <c r="M190" s="2130"/>
      <c r="N190" s="2135"/>
      <c r="O190" s="2130"/>
      <c r="P190" s="2132"/>
      <c r="Q190" s="2136"/>
      <c r="R190" s="2134"/>
      <c r="S190" s="342">
        <f>SUM(S191:S192)</f>
        <v>6</v>
      </c>
      <c r="T190" s="2078">
        <f>SUM(T191:T192)</f>
        <v>3</v>
      </c>
      <c r="U190" s="2115">
        <f>SUM(U191:U192)</f>
        <v>1</v>
      </c>
      <c r="V190" s="2118">
        <f>SUM(V191:V192)</f>
        <v>2</v>
      </c>
      <c r="W190" s="561">
        <f>X190+Y190</f>
        <v>58</v>
      </c>
      <c r="X190" s="2078">
        <f t="shared" ref="X190:AP190" si="82">SUM(X191:X192)</f>
        <v>31</v>
      </c>
      <c r="Y190" s="728">
        <f t="shared" si="82"/>
        <v>27</v>
      </c>
      <c r="Z190" s="342">
        <f t="shared" si="82"/>
        <v>22</v>
      </c>
      <c r="AA190" s="2115">
        <f t="shared" si="82"/>
        <v>16</v>
      </c>
      <c r="AB190" s="728">
        <f t="shared" si="82"/>
        <v>20</v>
      </c>
      <c r="AC190" s="2116">
        <f t="shared" si="82"/>
        <v>5</v>
      </c>
      <c r="AD190" s="2117">
        <f t="shared" si="82"/>
        <v>12</v>
      </c>
      <c r="AE190" s="2118">
        <f t="shared" si="82"/>
        <v>10</v>
      </c>
      <c r="AF190" s="2078">
        <f t="shared" si="82"/>
        <v>2</v>
      </c>
      <c r="AG190" s="2115">
        <f t="shared" si="82"/>
        <v>0</v>
      </c>
      <c r="AH190" s="2115">
        <f t="shared" si="82"/>
        <v>2</v>
      </c>
      <c r="AI190" s="2115">
        <f t="shared" si="82"/>
        <v>0</v>
      </c>
      <c r="AJ190" s="2115">
        <f t="shared" si="82"/>
        <v>0</v>
      </c>
      <c r="AK190" s="2115">
        <f t="shared" si="82"/>
        <v>11</v>
      </c>
      <c r="AL190" s="2115">
        <f t="shared" si="82"/>
        <v>0</v>
      </c>
      <c r="AM190" s="2115">
        <f t="shared" si="82"/>
        <v>1</v>
      </c>
      <c r="AN190" s="2115">
        <f t="shared" si="82"/>
        <v>1</v>
      </c>
      <c r="AO190" s="2115">
        <f t="shared" si="82"/>
        <v>1</v>
      </c>
      <c r="AP190" s="2118">
        <f t="shared" si="82"/>
        <v>4</v>
      </c>
      <c r="AQ190" s="2137">
        <v>307</v>
      </c>
      <c r="AR190" s="2080"/>
    </row>
    <row r="191" spans="1:44" s="129" customFormat="1" ht="20.25" customHeight="1">
      <c r="A191" s="2179">
        <v>3850</v>
      </c>
      <c r="B191" s="392"/>
      <c r="C191" s="274" t="s">
        <v>466</v>
      </c>
      <c r="D191" s="392"/>
      <c r="E191" s="2120"/>
      <c r="F191" s="2120"/>
      <c r="G191" s="392"/>
      <c r="H191" s="392" t="s">
        <v>205</v>
      </c>
      <c r="I191" s="392"/>
      <c r="J191" s="492"/>
      <c r="K191" s="320" t="s">
        <v>2183</v>
      </c>
      <c r="L191" s="493"/>
      <c r="M191" s="392"/>
      <c r="N191" s="2108" t="s">
        <v>3440</v>
      </c>
      <c r="O191" s="392"/>
      <c r="P191" s="492"/>
      <c r="Q191" s="311" t="s">
        <v>5143</v>
      </c>
      <c r="R191" s="493"/>
      <c r="S191" s="579">
        <f t="shared" ref="S191:S192" si="83">SUM(T191:V191)</f>
        <v>4</v>
      </c>
      <c r="T191" s="578">
        <v>3</v>
      </c>
      <c r="U191" s="715">
        <v>0</v>
      </c>
      <c r="V191" s="580">
        <v>1</v>
      </c>
      <c r="W191" s="579">
        <f t="shared" ref="W191:W192" si="84">SUM(X191:Y191)</f>
        <v>49</v>
      </c>
      <c r="X191" s="578">
        <v>26</v>
      </c>
      <c r="Y191" s="577">
        <v>23</v>
      </c>
      <c r="Z191" s="579">
        <v>22</v>
      </c>
      <c r="AA191" s="715">
        <v>12</v>
      </c>
      <c r="AB191" s="577">
        <v>15</v>
      </c>
      <c r="AC191" s="2109">
        <v>4</v>
      </c>
      <c r="AD191" s="2110">
        <v>6</v>
      </c>
      <c r="AE191" s="580">
        <v>7</v>
      </c>
      <c r="AF191" s="578">
        <v>1</v>
      </c>
      <c r="AG191" s="715">
        <v>0</v>
      </c>
      <c r="AH191" s="715">
        <v>1</v>
      </c>
      <c r="AI191" s="715">
        <v>0</v>
      </c>
      <c r="AJ191" s="715">
        <v>0</v>
      </c>
      <c r="AK191" s="715">
        <v>7</v>
      </c>
      <c r="AL191" s="715">
        <v>0</v>
      </c>
      <c r="AM191" s="715">
        <v>1</v>
      </c>
      <c r="AN191" s="715">
        <v>0</v>
      </c>
      <c r="AO191" s="715">
        <v>1</v>
      </c>
      <c r="AP191" s="580">
        <v>2</v>
      </c>
      <c r="AQ191" s="2111">
        <v>3850</v>
      </c>
      <c r="AR191" s="2080"/>
    </row>
    <row r="192" spans="1:44" s="42" customFormat="1" ht="20.25" customHeight="1">
      <c r="A192" s="2175">
        <v>3885</v>
      </c>
      <c r="B192" s="2059"/>
      <c r="C192" s="278" t="s">
        <v>1070</v>
      </c>
      <c r="D192" s="2059"/>
      <c r="E192" s="2128"/>
      <c r="F192" s="2128">
        <v>3</v>
      </c>
      <c r="G192" s="2059"/>
      <c r="H192" s="2059" t="s">
        <v>3441</v>
      </c>
      <c r="I192" s="2059"/>
      <c r="J192" s="494"/>
      <c r="K192" s="322" t="s">
        <v>105</v>
      </c>
      <c r="L192" s="495"/>
      <c r="M192" s="2059"/>
      <c r="N192" s="2061" t="s">
        <v>4349</v>
      </c>
      <c r="O192" s="2059"/>
      <c r="P192" s="494"/>
      <c r="Q192" s="2062" t="s">
        <v>5407</v>
      </c>
      <c r="R192" s="495"/>
      <c r="S192" s="1045">
        <f t="shared" si="83"/>
        <v>2</v>
      </c>
      <c r="T192" s="595">
        <v>0</v>
      </c>
      <c r="U192" s="711">
        <v>1</v>
      </c>
      <c r="V192" s="1048">
        <v>1</v>
      </c>
      <c r="W192" s="1045">
        <f t="shared" si="84"/>
        <v>9</v>
      </c>
      <c r="X192" s="595">
        <v>5</v>
      </c>
      <c r="Y192" s="596">
        <v>4</v>
      </c>
      <c r="Z192" s="1045">
        <v>0</v>
      </c>
      <c r="AA192" s="711">
        <v>4</v>
      </c>
      <c r="AB192" s="596">
        <v>5</v>
      </c>
      <c r="AC192" s="2104">
        <v>1</v>
      </c>
      <c r="AD192" s="2105">
        <v>6</v>
      </c>
      <c r="AE192" s="1048">
        <v>3</v>
      </c>
      <c r="AF192" s="595">
        <v>1</v>
      </c>
      <c r="AG192" s="711">
        <v>0</v>
      </c>
      <c r="AH192" s="711">
        <v>1</v>
      </c>
      <c r="AI192" s="711">
        <v>0</v>
      </c>
      <c r="AJ192" s="711">
        <v>0</v>
      </c>
      <c r="AK192" s="711">
        <v>4</v>
      </c>
      <c r="AL192" s="711">
        <v>0</v>
      </c>
      <c r="AM192" s="711">
        <v>0</v>
      </c>
      <c r="AN192" s="711">
        <v>1</v>
      </c>
      <c r="AO192" s="711">
        <v>0</v>
      </c>
      <c r="AP192" s="1048">
        <v>2</v>
      </c>
      <c r="AQ192" s="2106">
        <v>3885</v>
      </c>
      <c r="AR192" s="392"/>
    </row>
    <row r="193" spans="1:44" s="129" customFormat="1" ht="20.25" customHeight="1">
      <c r="A193" s="2182"/>
      <c r="B193" s="2142"/>
      <c r="C193" s="1403" t="s">
        <v>5144</v>
      </c>
      <c r="D193" s="2142"/>
      <c r="E193" s="2143"/>
      <c r="F193" s="2143"/>
      <c r="G193" s="2142"/>
      <c r="H193" s="2142"/>
      <c r="I193" s="2142"/>
      <c r="J193" s="2144"/>
      <c r="K193" s="2145"/>
      <c r="L193" s="2146"/>
      <c r="M193" s="2142"/>
      <c r="N193" s="2147"/>
      <c r="O193" s="2142"/>
      <c r="P193" s="2144"/>
      <c r="Q193" s="2148"/>
      <c r="R193" s="2146"/>
      <c r="S193" s="358">
        <f>S194+S196</f>
        <v>17</v>
      </c>
      <c r="T193" s="2149">
        <f>T194+T196</f>
        <v>12</v>
      </c>
      <c r="U193" s="2150">
        <f>U194+U196</f>
        <v>0</v>
      </c>
      <c r="V193" s="2151">
        <f>V194+V196</f>
        <v>5</v>
      </c>
      <c r="W193" s="592">
        <f>X193+Y193</f>
        <v>264</v>
      </c>
      <c r="X193" s="2149">
        <f t="shared" ref="X193:AP193" si="85">X194+X196</f>
        <v>128</v>
      </c>
      <c r="Y193" s="732">
        <f t="shared" si="85"/>
        <v>136</v>
      </c>
      <c r="Z193" s="358">
        <f t="shared" si="85"/>
        <v>78</v>
      </c>
      <c r="AA193" s="2150">
        <f t="shared" si="85"/>
        <v>102</v>
      </c>
      <c r="AB193" s="732">
        <f t="shared" si="85"/>
        <v>84</v>
      </c>
      <c r="AC193" s="2152">
        <f t="shared" si="85"/>
        <v>12</v>
      </c>
      <c r="AD193" s="2153">
        <f t="shared" si="85"/>
        <v>30</v>
      </c>
      <c r="AE193" s="2151">
        <f t="shared" si="85"/>
        <v>12</v>
      </c>
      <c r="AF193" s="2149">
        <f t="shared" si="85"/>
        <v>3</v>
      </c>
      <c r="AG193" s="2150">
        <f t="shared" si="85"/>
        <v>0</v>
      </c>
      <c r="AH193" s="2150">
        <f t="shared" si="85"/>
        <v>3</v>
      </c>
      <c r="AI193" s="2150">
        <f t="shared" si="85"/>
        <v>0</v>
      </c>
      <c r="AJ193" s="2150">
        <f t="shared" si="85"/>
        <v>0</v>
      </c>
      <c r="AK193" s="2150">
        <f t="shared" si="85"/>
        <v>27</v>
      </c>
      <c r="AL193" s="2150">
        <f t="shared" si="85"/>
        <v>0</v>
      </c>
      <c r="AM193" s="2150">
        <f t="shared" si="85"/>
        <v>3</v>
      </c>
      <c r="AN193" s="2150">
        <f t="shared" si="85"/>
        <v>0</v>
      </c>
      <c r="AO193" s="2150">
        <f t="shared" si="85"/>
        <v>0</v>
      </c>
      <c r="AP193" s="2151">
        <f t="shared" si="85"/>
        <v>6</v>
      </c>
      <c r="AQ193" s="2154"/>
      <c r="AR193" s="2080"/>
    </row>
    <row r="194" spans="1:44" s="129" customFormat="1" ht="20.25" customHeight="1">
      <c r="A194" s="2178">
        <v>321</v>
      </c>
      <c r="B194" s="2080"/>
      <c r="C194" s="264" t="s">
        <v>4146</v>
      </c>
      <c r="D194" s="2080"/>
      <c r="E194" s="2129"/>
      <c r="F194" s="2129"/>
      <c r="G194" s="2080"/>
      <c r="H194" s="2080"/>
      <c r="I194" s="2080"/>
      <c r="J194" s="2093"/>
      <c r="K194" s="1299"/>
      <c r="L194" s="2094"/>
      <c r="M194" s="2080"/>
      <c r="N194" s="2095"/>
      <c r="O194" s="2080"/>
      <c r="P194" s="2093"/>
      <c r="Q194" s="2096"/>
      <c r="R194" s="2094"/>
      <c r="S194" s="575">
        <f>S195</f>
        <v>8</v>
      </c>
      <c r="T194" s="2097">
        <f>T195</f>
        <v>6</v>
      </c>
      <c r="U194" s="2098">
        <f>U195</f>
        <v>0</v>
      </c>
      <c r="V194" s="2099">
        <f>V195</f>
        <v>2</v>
      </c>
      <c r="W194" s="561">
        <f>X194+Y194</f>
        <v>163</v>
      </c>
      <c r="X194" s="2078">
        <f t="shared" ref="X194:AP194" si="86">X195</f>
        <v>83</v>
      </c>
      <c r="Y194" s="728">
        <f t="shared" si="86"/>
        <v>80</v>
      </c>
      <c r="Z194" s="342">
        <f t="shared" si="86"/>
        <v>43</v>
      </c>
      <c r="AA194" s="2115">
        <f t="shared" si="86"/>
        <v>60</v>
      </c>
      <c r="AB194" s="728">
        <f t="shared" si="86"/>
        <v>60</v>
      </c>
      <c r="AC194" s="2116">
        <f t="shared" si="86"/>
        <v>4</v>
      </c>
      <c r="AD194" s="2117">
        <f t="shared" si="86"/>
        <v>15</v>
      </c>
      <c r="AE194" s="2118">
        <f t="shared" si="86"/>
        <v>2</v>
      </c>
      <c r="AF194" s="2078">
        <f t="shared" si="86"/>
        <v>1</v>
      </c>
      <c r="AG194" s="2115">
        <f t="shared" si="86"/>
        <v>0</v>
      </c>
      <c r="AH194" s="2115">
        <f t="shared" si="86"/>
        <v>1</v>
      </c>
      <c r="AI194" s="2115">
        <f t="shared" si="86"/>
        <v>0</v>
      </c>
      <c r="AJ194" s="2115">
        <f t="shared" si="86"/>
        <v>0</v>
      </c>
      <c r="AK194" s="2115">
        <f t="shared" si="86"/>
        <v>12</v>
      </c>
      <c r="AL194" s="2115">
        <f t="shared" si="86"/>
        <v>0</v>
      </c>
      <c r="AM194" s="2115">
        <f t="shared" si="86"/>
        <v>1</v>
      </c>
      <c r="AN194" s="2115">
        <f t="shared" si="86"/>
        <v>0</v>
      </c>
      <c r="AO194" s="2115">
        <f t="shared" si="86"/>
        <v>0</v>
      </c>
      <c r="AP194" s="2118">
        <f t="shared" si="86"/>
        <v>2</v>
      </c>
      <c r="AQ194" s="2137">
        <v>321</v>
      </c>
      <c r="AR194" s="2080"/>
    </row>
    <row r="195" spans="1:44" s="42" customFormat="1" ht="20.25" customHeight="1">
      <c r="A195" s="2179">
        <v>3919</v>
      </c>
      <c r="B195" s="392"/>
      <c r="C195" s="274" t="s">
        <v>4147</v>
      </c>
      <c r="D195" s="392"/>
      <c r="E195" s="2120"/>
      <c r="F195" s="2120"/>
      <c r="G195" s="392"/>
      <c r="H195" s="392" t="s">
        <v>3442</v>
      </c>
      <c r="I195" s="392"/>
      <c r="J195" s="492"/>
      <c r="K195" s="320" t="s">
        <v>4364</v>
      </c>
      <c r="L195" s="493"/>
      <c r="M195" s="392"/>
      <c r="N195" s="2061" t="s">
        <v>1937</v>
      </c>
      <c r="O195" s="392"/>
      <c r="P195" s="492"/>
      <c r="Q195" s="311" t="s">
        <v>5692</v>
      </c>
      <c r="R195" s="493"/>
      <c r="S195" s="579">
        <f t="shared" ref="S195" si="87">SUM(T195:V195)</f>
        <v>8</v>
      </c>
      <c r="T195" s="578">
        <v>6</v>
      </c>
      <c r="U195" s="715">
        <v>0</v>
      </c>
      <c r="V195" s="580">
        <v>2</v>
      </c>
      <c r="W195" s="579">
        <f t="shared" ref="W195" si="88">SUM(X195:Y195)</f>
        <v>163</v>
      </c>
      <c r="X195" s="578">
        <v>83</v>
      </c>
      <c r="Y195" s="577">
        <v>80</v>
      </c>
      <c r="Z195" s="579">
        <v>43</v>
      </c>
      <c r="AA195" s="715">
        <v>60</v>
      </c>
      <c r="AB195" s="577">
        <v>60</v>
      </c>
      <c r="AC195" s="2109">
        <v>4</v>
      </c>
      <c r="AD195" s="2110">
        <v>15</v>
      </c>
      <c r="AE195" s="580">
        <v>2</v>
      </c>
      <c r="AF195" s="578">
        <v>1</v>
      </c>
      <c r="AG195" s="715">
        <v>0</v>
      </c>
      <c r="AH195" s="715">
        <v>1</v>
      </c>
      <c r="AI195" s="715">
        <v>0</v>
      </c>
      <c r="AJ195" s="715">
        <v>0</v>
      </c>
      <c r="AK195" s="715">
        <v>12</v>
      </c>
      <c r="AL195" s="715">
        <v>0</v>
      </c>
      <c r="AM195" s="715">
        <v>1</v>
      </c>
      <c r="AN195" s="715">
        <v>0</v>
      </c>
      <c r="AO195" s="715">
        <v>0</v>
      </c>
      <c r="AP195" s="580">
        <v>2</v>
      </c>
      <c r="AQ195" s="2111">
        <v>3919</v>
      </c>
      <c r="AR195" s="392"/>
    </row>
    <row r="196" spans="1:44" s="129" customFormat="1" ht="20.25" customHeight="1">
      <c r="A196" s="2181">
        <v>323</v>
      </c>
      <c r="B196" s="2130"/>
      <c r="C196" s="288" t="s">
        <v>5145</v>
      </c>
      <c r="D196" s="2130"/>
      <c r="E196" s="2131"/>
      <c r="F196" s="2131"/>
      <c r="G196" s="2130"/>
      <c r="H196" s="2130"/>
      <c r="I196" s="2130"/>
      <c r="J196" s="2132"/>
      <c r="K196" s="2133"/>
      <c r="L196" s="2134"/>
      <c r="M196" s="2130"/>
      <c r="N196" s="2135"/>
      <c r="O196" s="2130"/>
      <c r="P196" s="2132"/>
      <c r="Q196" s="2136"/>
      <c r="R196" s="2134"/>
      <c r="S196" s="342">
        <f>SUM(S197:S198)</f>
        <v>9</v>
      </c>
      <c r="T196" s="2078">
        <f>SUM(T197:T198)</f>
        <v>6</v>
      </c>
      <c r="U196" s="2115">
        <f>SUM(U197:U198)</f>
        <v>0</v>
      </c>
      <c r="V196" s="2118">
        <f>SUM(V197:V198)</f>
        <v>3</v>
      </c>
      <c r="W196" s="561">
        <f>X196+Y196</f>
        <v>101</v>
      </c>
      <c r="X196" s="2078">
        <f t="shared" ref="X196:AP196" si="89">SUM(X197:X198)</f>
        <v>45</v>
      </c>
      <c r="Y196" s="728">
        <f t="shared" si="89"/>
        <v>56</v>
      </c>
      <c r="Z196" s="342">
        <f t="shared" si="89"/>
        <v>35</v>
      </c>
      <c r="AA196" s="2115">
        <f t="shared" si="89"/>
        <v>42</v>
      </c>
      <c r="AB196" s="728">
        <f t="shared" si="89"/>
        <v>24</v>
      </c>
      <c r="AC196" s="2116">
        <f t="shared" si="89"/>
        <v>8</v>
      </c>
      <c r="AD196" s="2117">
        <f t="shared" si="89"/>
        <v>15</v>
      </c>
      <c r="AE196" s="2118">
        <f t="shared" si="89"/>
        <v>10</v>
      </c>
      <c r="AF196" s="2078">
        <f t="shared" si="89"/>
        <v>2</v>
      </c>
      <c r="AG196" s="2115">
        <f t="shared" si="89"/>
        <v>0</v>
      </c>
      <c r="AH196" s="2115">
        <f t="shared" si="89"/>
        <v>2</v>
      </c>
      <c r="AI196" s="2115">
        <f t="shared" si="89"/>
        <v>0</v>
      </c>
      <c r="AJ196" s="2115">
        <f t="shared" si="89"/>
        <v>0</v>
      </c>
      <c r="AK196" s="2115">
        <f t="shared" si="89"/>
        <v>15</v>
      </c>
      <c r="AL196" s="2115">
        <f t="shared" si="89"/>
        <v>0</v>
      </c>
      <c r="AM196" s="2115">
        <f t="shared" si="89"/>
        <v>2</v>
      </c>
      <c r="AN196" s="2115">
        <f t="shared" si="89"/>
        <v>0</v>
      </c>
      <c r="AO196" s="2115">
        <f t="shared" si="89"/>
        <v>0</v>
      </c>
      <c r="AP196" s="2118">
        <f t="shared" si="89"/>
        <v>4</v>
      </c>
      <c r="AQ196" s="2137">
        <v>323</v>
      </c>
      <c r="AR196" s="2080"/>
    </row>
    <row r="197" spans="1:44" s="42" customFormat="1" ht="20.25" customHeight="1">
      <c r="A197" s="2179">
        <v>3960</v>
      </c>
      <c r="B197" s="392"/>
      <c r="C197" s="274" t="s">
        <v>4148</v>
      </c>
      <c r="D197" s="392"/>
      <c r="E197" s="2120"/>
      <c r="F197" s="2120">
        <v>1</v>
      </c>
      <c r="G197" s="392"/>
      <c r="H197" s="392" t="s">
        <v>218</v>
      </c>
      <c r="I197" s="392"/>
      <c r="J197" s="492"/>
      <c r="K197" s="320" t="s">
        <v>2767</v>
      </c>
      <c r="L197" s="493"/>
      <c r="M197" s="392"/>
      <c r="N197" s="2108" t="s">
        <v>1713</v>
      </c>
      <c r="O197" s="392"/>
      <c r="P197" s="492"/>
      <c r="Q197" s="311" t="s">
        <v>5693</v>
      </c>
      <c r="R197" s="493"/>
      <c r="S197" s="579">
        <f t="shared" ref="S197:S198" si="90">SUM(T197:V197)</f>
        <v>5</v>
      </c>
      <c r="T197" s="578">
        <v>3</v>
      </c>
      <c r="U197" s="715">
        <v>0</v>
      </c>
      <c r="V197" s="580">
        <v>2</v>
      </c>
      <c r="W197" s="579">
        <f t="shared" ref="W197:W198" si="91">SUM(X197:Y197)</f>
        <v>69</v>
      </c>
      <c r="X197" s="578">
        <v>27</v>
      </c>
      <c r="Y197" s="577">
        <v>42</v>
      </c>
      <c r="Z197" s="579">
        <v>28</v>
      </c>
      <c r="AA197" s="715">
        <v>25</v>
      </c>
      <c r="AB197" s="577">
        <v>16</v>
      </c>
      <c r="AC197" s="2109">
        <v>7</v>
      </c>
      <c r="AD197" s="2110">
        <v>8</v>
      </c>
      <c r="AE197" s="580">
        <v>7</v>
      </c>
      <c r="AF197" s="578">
        <v>1</v>
      </c>
      <c r="AG197" s="715">
        <v>0</v>
      </c>
      <c r="AH197" s="715">
        <v>1</v>
      </c>
      <c r="AI197" s="715">
        <v>0</v>
      </c>
      <c r="AJ197" s="715">
        <v>0</v>
      </c>
      <c r="AK197" s="715">
        <v>8</v>
      </c>
      <c r="AL197" s="715">
        <v>0</v>
      </c>
      <c r="AM197" s="715">
        <v>1</v>
      </c>
      <c r="AN197" s="715">
        <v>0</v>
      </c>
      <c r="AO197" s="715">
        <v>0</v>
      </c>
      <c r="AP197" s="580">
        <v>4</v>
      </c>
      <c r="AQ197" s="2111">
        <v>3960</v>
      </c>
      <c r="AR197" s="392"/>
    </row>
    <row r="198" spans="1:44" s="42" customFormat="1" ht="20.25" customHeight="1">
      <c r="A198" s="2179">
        <v>3961</v>
      </c>
      <c r="B198" s="392"/>
      <c r="C198" s="274" t="s">
        <v>2168</v>
      </c>
      <c r="D198" s="392"/>
      <c r="E198" s="2120"/>
      <c r="F198" s="2120">
        <v>1</v>
      </c>
      <c r="G198" s="392"/>
      <c r="H198" s="392" t="s">
        <v>3444</v>
      </c>
      <c r="I198" s="392"/>
      <c r="J198" s="492"/>
      <c r="K198" s="320" t="s">
        <v>2622</v>
      </c>
      <c r="L198" s="493"/>
      <c r="M198" s="392"/>
      <c r="N198" s="2108" t="s">
        <v>3447</v>
      </c>
      <c r="O198" s="392"/>
      <c r="P198" s="492"/>
      <c r="Q198" s="311" t="s">
        <v>5408</v>
      </c>
      <c r="R198" s="493"/>
      <c r="S198" s="579">
        <f t="shared" si="90"/>
        <v>4</v>
      </c>
      <c r="T198" s="578">
        <v>3</v>
      </c>
      <c r="U198" s="715">
        <v>0</v>
      </c>
      <c r="V198" s="580">
        <v>1</v>
      </c>
      <c r="W198" s="579">
        <f t="shared" si="91"/>
        <v>32</v>
      </c>
      <c r="X198" s="578">
        <v>18</v>
      </c>
      <c r="Y198" s="577">
        <v>14</v>
      </c>
      <c r="Z198" s="579">
        <v>7</v>
      </c>
      <c r="AA198" s="715">
        <v>17</v>
      </c>
      <c r="AB198" s="577">
        <v>8</v>
      </c>
      <c r="AC198" s="2109">
        <v>1</v>
      </c>
      <c r="AD198" s="2110">
        <v>7</v>
      </c>
      <c r="AE198" s="580">
        <v>3</v>
      </c>
      <c r="AF198" s="578">
        <v>1</v>
      </c>
      <c r="AG198" s="715">
        <v>0</v>
      </c>
      <c r="AH198" s="715">
        <v>1</v>
      </c>
      <c r="AI198" s="715">
        <v>0</v>
      </c>
      <c r="AJ198" s="715">
        <v>0</v>
      </c>
      <c r="AK198" s="715">
        <v>7</v>
      </c>
      <c r="AL198" s="715">
        <v>0</v>
      </c>
      <c r="AM198" s="715">
        <v>1</v>
      </c>
      <c r="AN198" s="715">
        <v>0</v>
      </c>
      <c r="AO198" s="715">
        <v>0</v>
      </c>
      <c r="AP198" s="580">
        <v>0</v>
      </c>
      <c r="AQ198" s="2111">
        <v>3961</v>
      </c>
      <c r="AR198" s="392"/>
    </row>
    <row r="199" spans="1:44" s="129" customFormat="1" ht="20.25" customHeight="1">
      <c r="A199" s="2176"/>
      <c r="B199" s="2067"/>
      <c r="C199" s="292" t="s">
        <v>4149</v>
      </c>
      <c r="D199" s="2067"/>
      <c r="E199" s="2140"/>
      <c r="F199" s="2140"/>
      <c r="G199" s="2067"/>
      <c r="H199" s="2067"/>
      <c r="I199" s="2067"/>
      <c r="J199" s="2069"/>
      <c r="K199" s="2070"/>
      <c r="L199" s="2071"/>
      <c r="M199" s="2067"/>
      <c r="N199" s="2072"/>
      <c r="O199" s="2067"/>
      <c r="P199" s="2069"/>
      <c r="Q199" s="2073"/>
      <c r="R199" s="2071"/>
      <c r="S199" s="336">
        <f>S200+S203+S205</f>
        <v>35</v>
      </c>
      <c r="T199" s="339">
        <f>T200+T203+T205</f>
        <v>27</v>
      </c>
      <c r="U199" s="2074">
        <f>U200+U203+U205</f>
        <v>0</v>
      </c>
      <c r="V199" s="2075">
        <f>V200+V203+V205</f>
        <v>8</v>
      </c>
      <c r="W199" s="714">
        <f>X199+Y199</f>
        <v>694</v>
      </c>
      <c r="X199" s="339">
        <f t="shared" ref="X199:AP199" si="92">X200+X203+X205</f>
        <v>342</v>
      </c>
      <c r="Y199" s="735">
        <f t="shared" si="92"/>
        <v>352</v>
      </c>
      <c r="Z199" s="336">
        <f t="shared" si="92"/>
        <v>253</v>
      </c>
      <c r="AA199" s="2074">
        <f t="shared" si="92"/>
        <v>216</v>
      </c>
      <c r="AB199" s="735">
        <f t="shared" si="92"/>
        <v>225</v>
      </c>
      <c r="AC199" s="2076">
        <f t="shared" si="92"/>
        <v>18</v>
      </c>
      <c r="AD199" s="2077">
        <f t="shared" si="92"/>
        <v>43</v>
      </c>
      <c r="AE199" s="2075">
        <f t="shared" si="92"/>
        <v>30</v>
      </c>
      <c r="AF199" s="339">
        <f t="shared" si="92"/>
        <v>4</v>
      </c>
      <c r="AG199" s="2074">
        <f t="shared" si="92"/>
        <v>0</v>
      </c>
      <c r="AH199" s="2074">
        <f t="shared" si="92"/>
        <v>4</v>
      </c>
      <c r="AI199" s="2074">
        <f t="shared" si="92"/>
        <v>0</v>
      </c>
      <c r="AJ199" s="2074">
        <f t="shared" si="92"/>
        <v>0</v>
      </c>
      <c r="AK199" s="2074">
        <f t="shared" si="92"/>
        <v>50</v>
      </c>
      <c r="AL199" s="2074">
        <f t="shared" si="92"/>
        <v>0</v>
      </c>
      <c r="AM199" s="2074">
        <f t="shared" si="92"/>
        <v>4</v>
      </c>
      <c r="AN199" s="2074">
        <f t="shared" si="92"/>
        <v>0</v>
      </c>
      <c r="AO199" s="2074">
        <f t="shared" si="92"/>
        <v>2</v>
      </c>
      <c r="AP199" s="2075">
        <f t="shared" si="92"/>
        <v>9</v>
      </c>
      <c r="AQ199" s="2141"/>
      <c r="AR199" s="2080"/>
    </row>
    <row r="200" spans="1:44" s="129" customFormat="1" ht="20.25" customHeight="1">
      <c r="A200" s="2178">
        <v>361</v>
      </c>
      <c r="B200" s="2080"/>
      <c r="C200" s="264" t="s">
        <v>3837</v>
      </c>
      <c r="D200" s="2080"/>
      <c r="E200" s="2129"/>
      <c r="F200" s="2129"/>
      <c r="G200" s="2080"/>
      <c r="H200" s="2080"/>
      <c r="I200" s="2080"/>
      <c r="J200" s="2093"/>
      <c r="K200" s="1299"/>
      <c r="L200" s="2094"/>
      <c r="M200" s="2080"/>
      <c r="N200" s="2095"/>
      <c r="O200" s="2080"/>
      <c r="P200" s="2093"/>
      <c r="Q200" s="2096"/>
      <c r="R200" s="2094"/>
      <c r="S200" s="575">
        <f>S201+S202</f>
        <v>19</v>
      </c>
      <c r="T200" s="2097">
        <f>T201+T202</f>
        <v>14</v>
      </c>
      <c r="U200" s="2098">
        <f>U201+U202</f>
        <v>0</v>
      </c>
      <c r="V200" s="2099">
        <f>V201+V202</f>
        <v>5</v>
      </c>
      <c r="W200" s="561">
        <f>X200+Y200</f>
        <v>358</v>
      </c>
      <c r="X200" s="2078">
        <f t="shared" ref="X200:AP200" si="93">X201+X202</f>
        <v>169</v>
      </c>
      <c r="Y200" s="728">
        <f t="shared" si="93"/>
        <v>189</v>
      </c>
      <c r="Z200" s="342">
        <f t="shared" si="93"/>
        <v>139</v>
      </c>
      <c r="AA200" s="2115">
        <f t="shared" si="93"/>
        <v>108</v>
      </c>
      <c r="AB200" s="728">
        <f t="shared" si="93"/>
        <v>111</v>
      </c>
      <c r="AC200" s="2116">
        <f t="shared" si="93"/>
        <v>12</v>
      </c>
      <c r="AD200" s="2117">
        <f t="shared" si="93"/>
        <v>24</v>
      </c>
      <c r="AE200" s="2118">
        <f t="shared" si="93"/>
        <v>14</v>
      </c>
      <c r="AF200" s="2078">
        <f t="shared" si="93"/>
        <v>2</v>
      </c>
      <c r="AG200" s="2115">
        <f t="shared" si="93"/>
        <v>0</v>
      </c>
      <c r="AH200" s="2115">
        <f t="shared" si="93"/>
        <v>2</v>
      </c>
      <c r="AI200" s="2115">
        <f t="shared" si="93"/>
        <v>0</v>
      </c>
      <c r="AJ200" s="2115">
        <f t="shared" si="93"/>
        <v>0</v>
      </c>
      <c r="AK200" s="2115">
        <f t="shared" si="93"/>
        <v>26</v>
      </c>
      <c r="AL200" s="2115">
        <f t="shared" si="93"/>
        <v>0</v>
      </c>
      <c r="AM200" s="2115">
        <f t="shared" si="93"/>
        <v>2</v>
      </c>
      <c r="AN200" s="2115">
        <f t="shared" si="93"/>
        <v>0</v>
      </c>
      <c r="AO200" s="2115">
        <f t="shared" si="93"/>
        <v>0</v>
      </c>
      <c r="AP200" s="2118">
        <f t="shared" si="93"/>
        <v>6</v>
      </c>
      <c r="AQ200" s="2137">
        <v>361</v>
      </c>
      <c r="AR200" s="2080"/>
    </row>
    <row r="201" spans="1:44" s="42" customFormat="1" ht="20.25" customHeight="1">
      <c r="A201" s="2179">
        <v>4100</v>
      </c>
      <c r="B201" s="392"/>
      <c r="C201" s="274" t="s">
        <v>1124</v>
      </c>
      <c r="D201" s="392"/>
      <c r="E201" s="2120"/>
      <c r="F201" s="2120"/>
      <c r="G201" s="392"/>
      <c r="H201" s="392" t="s">
        <v>2205</v>
      </c>
      <c r="I201" s="392"/>
      <c r="J201" s="492"/>
      <c r="K201" s="320" t="s">
        <v>3294</v>
      </c>
      <c r="L201" s="493"/>
      <c r="M201" s="392"/>
      <c r="N201" s="2108" t="s">
        <v>202</v>
      </c>
      <c r="O201" s="392"/>
      <c r="P201" s="492"/>
      <c r="Q201" s="311" t="s">
        <v>5694</v>
      </c>
      <c r="R201" s="493"/>
      <c r="S201" s="579">
        <f t="shared" ref="S201:S202" si="94">SUM(T201:V201)</f>
        <v>11</v>
      </c>
      <c r="T201" s="578">
        <v>8</v>
      </c>
      <c r="U201" s="715">
        <v>0</v>
      </c>
      <c r="V201" s="580">
        <v>3</v>
      </c>
      <c r="W201" s="579">
        <f t="shared" ref="W201:W202" si="95">SUM(X201:Y201)</f>
        <v>199</v>
      </c>
      <c r="X201" s="578">
        <v>85</v>
      </c>
      <c r="Y201" s="577">
        <v>114</v>
      </c>
      <c r="Z201" s="579">
        <v>72</v>
      </c>
      <c r="AA201" s="715">
        <v>60</v>
      </c>
      <c r="AB201" s="577">
        <v>67</v>
      </c>
      <c r="AC201" s="2109">
        <v>7</v>
      </c>
      <c r="AD201" s="2110">
        <v>15</v>
      </c>
      <c r="AE201" s="580">
        <v>7</v>
      </c>
      <c r="AF201" s="578">
        <v>1</v>
      </c>
      <c r="AG201" s="715">
        <v>0</v>
      </c>
      <c r="AH201" s="715">
        <v>1</v>
      </c>
      <c r="AI201" s="715">
        <v>0</v>
      </c>
      <c r="AJ201" s="715">
        <v>0</v>
      </c>
      <c r="AK201" s="715">
        <v>16</v>
      </c>
      <c r="AL201" s="715">
        <v>0</v>
      </c>
      <c r="AM201" s="715">
        <v>1</v>
      </c>
      <c r="AN201" s="715">
        <v>0</v>
      </c>
      <c r="AO201" s="715">
        <v>0</v>
      </c>
      <c r="AP201" s="580">
        <v>3</v>
      </c>
      <c r="AQ201" s="2111">
        <v>4100</v>
      </c>
      <c r="AR201" s="392"/>
    </row>
    <row r="202" spans="1:44" s="42" customFormat="1" ht="20.25" customHeight="1">
      <c r="A202" s="2179">
        <v>4180</v>
      </c>
      <c r="B202" s="392"/>
      <c r="C202" s="274" t="s">
        <v>4150</v>
      </c>
      <c r="D202" s="392"/>
      <c r="E202" s="2120"/>
      <c r="F202" s="2120"/>
      <c r="G202" s="392"/>
      <c r="H202" s="392" t="s">
        <v>316</v>
      </c>
      <c r="I202" s="392"/>
      <c r="J202" s="492"/>
      <c r="K202" s="320" t="s">
        <v>2601</v>
      </c>
      <c r="L202" s="493"/>
      <c r="M202" s="392"/>
      <c r="N202" s="2108" t="s">
        <v>3449</v>
      </c>
      <c r="O202" s="392"/>
      <c r="P202" s="492"/>
      <c r="Q202" s="2062" t="s">
        <v>5410</v>
      </c>
      <c r="R202" s="493"/>
      <c r="S202" s="579">
        <f t="shared" si="94"/>
        <v>8</v>
      </c>
      <c r="T202" s="578">
        <v>6</v>
      </c>
      <c r="U202" s="715">
        <v>0</v>
      </c>
      <c r="V202" s="580">
        <v>2</v>
      </c>
      <c r="W202" s="579">
        <f t="shared" si="95"/>
        <v>159</v>
      </c>
      <c r="X202" s="578">
        <v>84</v>
      </c>
      <c r="Y202" s="577">
        <v>75</v>
      </c>
      <c r="Z202" s="579">
        <v>67</v>
      </c>
      <c r="AA202" s="715">
        <v>48</v>
      </c>
      <c r="AB202" s="577">
        <v>44</v>
      </c>
      <c r="AC202" s="2109">
        <v>5</v>
      </c>
      <c r="AD202" s="2110">
        <v>9</v>
      </c>
      <c r="AE202" s="580">
        <v>7</v>
      </c>
      <c r="AF202" s="578">
        <v>1</v>
      </c>
      <c r="AG202" s="715">
        <v>0</v>
      </c>
      <c r="AH202" s="715">
        <v>1</v>
      </c>
      <c r="AI202" s="715">
        <v>0</v>
      </c>
      <c r="AJ202" s="715">
        <v>0</v>
      </c>
      <c r="AK202" s="715">
        <v>10</v>
      </c>
      <c r="AL202" s="715">
        <v>0</v>
      </c>
      <c r="AM202" s="715">
        <v>1</v>
      </c>
      <c r="AN202" s="715">
        <v>0</v>
      </c>
      <c r="AO202" s="715">
        <v>0</v>
      </c>
      <c r="AP202" s="580">
        <v>3</v>
      </c>
      <c r="AQ202" s="2111">
        <v>4180</v>
      </c>
      <c r="AR202" s="392"/>
    </row>
    <row r="203" spans="1:44" s="129" customFormat="1" ht="20.25" customHeight="1">
      <c r="A203" s="2181">
        <v>362</v>
      </c>
      <c r="B203" s="2130"/>
      <c r="C203" s="288" t="s">
        <v>4151</v>
      </c>
      <c r="D203" s="2130"/>
      <c r="E203" s="2131"/>
      <c r="F203" s="2131"/>
      <c r="G203" s="2130"/>
      <c r="H203" s="2130"/>
      <c r="I203" s="2130"/>
      <c r="J203" s="2132"/>
      <c r="K203" s="2133"/>
      <c r="L203" s="2134"/>
      <c r="M203" s="2130"/>
      <c r="N203" s="2135"/>
      <c r="O203" s="2130"/>
      <c r="P203" s="2132"/>
      <c r="Q203" s="2136"/>
      <c r="R203" s="2134"/>
      <c r="S203" s="342">
        <f>S204</f>
        <v>7</v>
      </c>
      <c r="T203" s="2078">
        <f>T204</f>
        <v>5</v>
      </c>
      <c r="U203" s="2115">
        <f>U204</f>
        <v>0</v>
      </c>
      <c r="V203" s="2118">
        <f>V204</f>
        <v>2</v>
      </c>
      <c r="W203" s="561">
        <f>X203+Y203</f>
        <v>132</v>
      </c>
      <c r="X203" s="2078">
        <f t="shared" ref="X203:AP203" si="96">X204</f>
        <v>70</v>
      </c>
      <c r="Y203" s="728">
        <f t="shared" si="96"/>
        <v>62</v>
      </c>
      <c r="Z203" s="342">
        <f t="shared" si="96"/>
        <v>48</v>
      </c>
      <c r="AA203" s="2115">
        <f t="shared" si="96"/>
        <v>39</v>
      </c>
      <c r="AB203" s="728">
        <f t="shared" si="96"/>
        <v>45</v>
      </c>
      <c r="AC203" s="2116">
        <f t="shared" si="96"/>
        <v>5</v>
      </c>
      <c r="AD203" s="2117">
        <f t="shared" si="96"/>
        <v>8</v>
      </c>
      <c r="AE203" s="2118">
        <f t="shared" si="96"/>
        <v>8</v>
      </c>
      <c r="AF203" s="2078">
        <f t="shared" si="96"/>
        <v>1</v>
      </c>
      <c r="AG203" s="2115">
        <f t="shared" si="96"/>
        <v>0</v>
      </c>
      <c r="AH203" s="2115">
        <f t="shared" si="96"/>
        <v>1</v>
      </c>
      <c r="AI203" s="2115">
        <f t="shared" si="96"/>
        <v>0</v>
      </c>
      <c r="AJ203" s="2115">
        <f t="shared" si="96"/>
        <v>0</v>
      </c>
      <c r="AK203" s="2115">
        <f t="shared" si="96"/>
        <v>11</v>
      </c>
      <c r="AL203" s="2115">
        <f t="shared" si="96"/>
        <v>0</v>
      </c>
      <c r="AM203" s="2115">
        <f t="shared" si="96"/>
        <v>1</v>
      </c>
      <c r="AN203" s="2115">
        <f t="shared" si="96"/>
        <v>0</v>
      </c>
      <c r="AO203" s="2115">
        <f t="shared" si="96"/>
        <v>1</v>
      </c>
      <c r="AP203" s="2118">
        <f t="shared" si="96"/>
        <v>1</v>
      </c>
      <c r="AQ203" s="2137">
        <v>362</v>
      </c>
      <c r="AR203" s="2080"/>
    </row>
    <row r="204" spans="1:44" s="42" customFormat="1" ht="20.25" customHeight="1">
      <c r="A204" s="2175">
        <v>4110</v>
      </c>
      <c r="B204" s="2059"/>
      <c r="C204" s="278" t="s">
        <v>4152</v>
      </c>
      <c r="D204" s="2059"/>
      <c r="E204" s="2128"/>
      <c r="F204" s="2128"/>
      <c r="G204" s="2059"/>
      <c r="H204" s="2059" t="s">
        <v>893</v>
      </c>
      <c r="I204" s="2059"/>
      <c r="J204" s="494"/>
      <c r="K204" s="322" t="s">
        <v>1969</v>
      </c>
      <c r="L204" s="495"/>
      <c r="M204" s="2059"/>
      <c r="N204" s="2108" t="s">
        <v>3450</v>
      </c>
      <c r="O204" s="2059"/>
      <c r="P204" s="494"/>
      <c r="Q204" s="2062" t="s">
        <v>5411</v>
      </c>
      <c r="R204" s="495"/>
      <c r="S204" s="1045">
        <f t="shared" ref="S204" si="97">SUM(T204:V204)</f>
        <v>7</v>
      </c>
      <c r="T204" s="595">
        <v>5</v>
      </c>
      <c r="U204" s="711">
        <v>0</v>
      </c>
      <c r="V204" s="1048">
        <v>2</v>
      </c>
      <c r="W204" s="1045">
        <f t="shared" ref="W204" si="98">SUM(X204:Y204)</f>
        <v>132</v>
      </c>
      <c r="X204" s="595">
        <v>70</v>
      </c>
      <c r="Y204" s="596">
        <v>62</v>
      </c>
      <c r="Z204" s="1045">
        <v>48</v>
      </c>
      <c r="AA204" s="711">
        <v>39</v>
      </c>
      <c r="AB204" s="596">
        <v>45</v>
      </c>
      <c r="AC204" s="2104">
        <v>5</v>
      </c>
      <c r="AD204" s="2105">
        <v>8</v>
      </c>
      <c r="AE204" s="1048">
        <v>8</v>
      </c>
      <c r="AF204" s="595">
        <v>1</v>
      </c>
      <c r="AG204" s="711">
        <v>0</v>
      </c>
      <c r="AH204" s="711">
        <v>1</v>
      </c>
      <c r="AI204" s="711">
        <v>0</v>
      </c>
      <c r="AJ204" s="711">
        <v>0</v>
      </c>
      <c r="AK204" s="711">
        <v>11</v>
      </c>
      <c r="AL204" s="711">
        <v>0</v>
      </c>
      <c r="AM204" s="711">
        <v>1</v>
      </c>
      <c r="AN204" s="711">
        <v>0</v>
      </c>
      <c r="AO204" s="711">
        <v>1</v>
      </c>
      <c r="AP204" s="1048">
        <v>1</v>
      </c>
      <c r="AQ204" s="2106">
        <v>4110</v>
      </c>
      <c r="AR204" s="392"/>
    </row>
    <row r="205" spans="1:44" s="129" customFormat="1" ht="20.25" customHeight="1">
      <c r="A205" s="2181">
        <v>367</v>
      </c>
      <c r="B205" s="2130"/>
      <c r="C205" s="288" t="s">
        <v>4153</v>
      </c>
      <c r="D205" s="2130"/>
      <c r="E205" s="2131"/>
      <c r="F205" s="2131"/>
      <c r="G205" s="2130"/>
      <c r="H205" s="2130"/>
      <c r="I205" s="2130"/>
      <c r="J205" s="2132"/>
      <c r="K205" s="2133"/>
      <c r="L205" s="2134"/>
      <c r="M205" s="2130"/>
      <c r="N205" s="2135"/>
      <c r="O205" s="2130"/>
      <c r="P205" s="2132"/>
      <c r="Q205" s="2136"/>
      <c r="R205" s="2134"/>
      <c r="S205" s="342">
        <f>S206</f>
        <v>9</v>
      </c>
      <c r="T205" s="2078">
        <f>T206</f>
        <v>8</v>
      </c>
      <c r="U205" s="2115">
        <f>U206</f>
        <v>0</v>
      </c>
      <c r="V205" s="2118">
        <f>V206</f>
        <v>1</v>
      </c>
      <c r="W205" s="561">
        <f>X205+Y205</f>
        <v>204</v>
      </c>
      <c r="X205" s="2078">
        <f t="shared" ref="X205:AP205" si="99">X206</f>
        <v>103</v>
      </c>
      <c r="Y205" s="728">
        <f t="shared" si="99"/>
        <v>101</v>
      </c>
      <c r="Z205" s="342">
        <f t="shared" si="99"/>
        <v>66</v>
      </c>
      <c r="AA205" s="2115">
        <f t="shared" si="99"/>
        <v>69</v>
      </c>
      <c r="AB205" s="728">
        <f t="shared" si="99"/>
        <v>69</v>
      </c>
      <c r="AC205" s="2116">
        <f t="shared" si="99"/>
        <v>1</v>
      </c>
      <c r="AD205" s="2117">
        <f t="shared" si="99"/>
        <v>11</v>
      </c>
      <c r="AE205" s="2118">
        <f t="shared" si="99"/>
        <v>8</v>
      </c>
      <c r="AF205" s="2078">
        <f t="shared" si="99"/>
        <v>1</v>
      </c>
      <c r="AG205" s="2115">
        <f t="shared" si="99"/>
        <v>0</v>
      </c>
      <c r="AH205" s="2115">
        <f t="shared" si="99"/>
        <v>1</v>
      </c>
      <c r="AI205" s="2115">
        <f t="shared" si="99"/>
        <v>0</v>
      </c>
      <c r="AJ205" s="2115">
        <f t="shared" si="99"/>
        <v>0</v>
      </c>
      <c r="AK205" s="2115">
        <f t="shared" si="99"/>
        <v>13</v>
      </c>
      <c r="AL205" s="2115">
        <f t="shared" si="99"/>
        <v>0</v>
      </c>
      <c r="AM205" s="2115">
        <f t="shared" si="99"/>
        <v>1</v>
      </c>
      <c r="AN205" s="2115">
        <f t="shared" si="99"/>
        <v>0</v>
      </c>
      <c r="AO205" s="2115">
        <f t="shared" si="99"/>
        <v>1</v>
      </c>
      <c r="AP205" s="2118">
        <f t="shared" si="99"/>
        <v>2</v>
      </c>
      <c r="AQ205" s="2137">
        <v>367</v>
      </c>
      <c r="AR205" s="2080"/>
    </row>
    <row r="206" spans="1:44" s="42" customFormat="1" ht="20.25" customHeight="1">
      <c r="A206" s="2175">
        <v>4190</v>
      </c>
      <c r="B206" s="2059"/>
      <c r="C206" s="278" t="s">
        <v>4154</v>
      </c>
      <c r="D206" s="2059"/>
      <c r="E206" s="2128"/>
      <c r="F206" s="2128"/>
      <c r="G206" s="2059"/>
      <c r="H206" s="2059" t="s">
        <v>3453</v>
      </c>
      <c r="I206" s="2059"/>
      <c r="J206" s="494"/>
      <c r="K206" s="322" t="s">
        <v>3454</v>
      </c>
      <c r="L206" s="495"/>
      <c r="M206" s="2059"/>
      <c r="N206" s="2061" t="s">
        <v>3456</v>
      </c>
      <c r="O206" s="2059"/>
      <c r="P206" s="494"/>
      <c r="Q206" s="2062" t="s">
        <v>5219</v>
      </c>
      <c r="R206" s="495"/>
      <c r="S206" s="1045">
        <f t="shared" ref="S206" si="100">SUM(T206:V206)</f>
        <v>9</v>
      </c>
      <c r="T206" s="595">
        <v>8</v>
      </c>
      <c r="U206" s="711">
        <v>0</v>
      </c>
      <c r="V206" s="1048">
        <v>1</v>
      </c>
      <c r="W206" s="1045">
        <f t="shared" ref="W206" si="101">SUM(X206:Y206)</f>
        <v>204</v>
      </c>
      <c r="X206" s="595">
        <v>103</v>
      </c>
      <c r="Y206" s="596">
        <v>101</v>
      </c>
      <c r="Z206" s="1045">
        <v>66</v>
      </c>
      <c r="AA206" s="711">
        <v>69</v>
      </c>
      <c r="AB206" s="596">
        <v>69</v>
      </c>
      <c r="AC206" s="2104">
        <v>1</v>
      </c>
      <c r="AD206" s="2105">
        <v>11</v>
      </c>
      <c r="AE206" s="1048">
        <v>8</v>
      </c>
      <c r="AF206" s="595">
        <v>1</v>
      </c>
      <c r="AG206" s="711">
        <v>0</v>
      </c>
      <c r="AH206" s="711">
        <v>1</v>
      </c>
      <c r="AI206" s="711">
        <v>0</v>
      </c>
      <c r="AJ206" s="711">
        <v>0</v>
      </c>
      <c r="AK206" s="711">
        <v>13</v>
      </c>
      <c r="AL206" s="711">
        <v>0</v>
      </c>
      <c r="AM206" s="711">
        <v>1</v>
      </c>
      <c r="AN206" s="711">
        <v>0</v>
      </c>
      <c r="AO206" s="711">
        <v>1</v>
      </c>
      <c r="AP206" s="1048">
        <v>2</v>
      </c>
      <c r="AQ206" s="2106">
        <v>4190</v>
      </c>
      <c r="AR206" s="392"/>
    </row>
    <row r="207" spans="1:44" s="129" customFormat="1" ht="20.25" customHeight="1">
      <c r="A207" s="2176"/>
      <c r="B207" s="2067"/>
      <c r="C207" s="292" t="s">
        <v>4155</v>
      </c>
      <c r="D207" s="2067"/>
      <c r="E207" s="2140"/>
      <c r="F207" s="2140"/>
      <c r="G207" s="2067"/>
      <c r="H207" s="2067"/>
      <c r="I207" s="2067"/>
      <c r="J207" s="2069"/>
      <c r="K207" s="2070"/>
      <c r="L207" s="2071"/>
      <c r="M207" s="2067"/>
      <c r="N207" s="2072"/>
      <c r="O207" s="2067"/>
      <c r="P207" s="2069"/>
      <c r="Q207" s="2073"/>
      <c r="R207" s="2071"/>
      <c r="S207" s="336">
        <f>S208+S210+S212</f>
        <v>35</v>
      </c>
      <c r="T207" s="339">
        <f>T208+T210+T212</f>
        <v>27</v>
      </c>
      <c r="U207" s="2074">
        <f>U208+U210+U212</f>
        <v>0</v>
      </c>
      <c r="V207" s="2075">
        <f>V208+V210+V212</f>
        <v>8</v>
      </c>
      <c r="W207" s="714">
        <f>X207+Y207</f>
        <v>694</v>
      </c>
      <c r="X207" s="339">
        <f t="shared" ref="X207:AP207" si="102">X208+X210+X212</f>
        <v>343</v>
      </c>
      <c r="Y207" s="735">
        <f t="shared" si="102"/>
        <v>351</v>
      </c>
      <c r="Z207" s="336">
        <f t="shared" si="102"/>
        <v>232</v>
      </c>
      <c r="AA207" s="2074">
        <f t="shared" si="102"/>
        <v>228</v>
      </c>
      <c r="AB207" s="735">
        <f t="shared" si="102"/>
        <v>234</v>
      </c>
      <c r="AC207" s="2076">
        <f t="shared" si="102"/>
        <v>20</v>
      </c>
      <c r="AD207" s="2077">
        <f t="shared" si="102"/>
        <v>39</v>
      </c>
      <c r="AE207" s="2075">
        <f t="shared" si="102"/>
        <v>34</v>
      </c>
      <c r="AF207" s="339">
        <f t="shared" si="102"/>
        <v>3</v>
      </c>
      <c r="AG207" s="2074">
        <f t="shared" si="102"/>
        <v>0</v>
      </c>
      <c r="AH207" s="2074">
        <f t="shared" si="102"/>
        <v>4</v>
      </c>
      <c r="AI207" s="2074">
        <f t="shared" si="102"/>
        <v>0</v>
      </c>
      <c r="AJ207" s="2074">
        <f t="shared" si="102"/>
        <v>0</v>
      </c>
      <c r="AK207" s="2074">
        <f t="shared" si="102"/>
        <v>57</v>
      </c>
      <c r="AL207" s="2074">
        <f t="shared" si="102"/>
        <v>0</v>
      </c>
      <c r="AM207" s="2074">
        <f t="shared" si="102"/>
        <v>3</v>
      </c>
      <c r="AN207" s="2074">
        <f t="shared" si="102"/>
        <v>1</v>
      </c>
      <c r="AO207" s="2074">
        <f t="shared" si="102"/>
        <v>1</v>
      </c>
      <c r="AP207" s="2075">
        <f t="shared" si="102"/>
        <v>4</v>
      </c>
      <c r="AQ207" s="2141"/>
      <c r="AR207" s="2080"/>
    </row>
    <row r="208" spans="1:44" s="129" customFormat="1" ht="20.25" customHeight="1">
      <c r="A208" s="2178">
        <v>381</v>
      </c>
      <c r="B208" s="2080"/>
      <c r="C208" s="264" t="s">
        <v>4156</v>
      </c>
      <c r="D208" s="2080"/>
      <c r="E208" s="2129"/>
      <c r="F208" s="2129"/>
      <c r="G208" s="2080"/>
      <c r="H208" s="2080"/>
      <c r="I208" s="2080"/>
      <c r="J208" s="2093"/>
      <c r="K208" s="1299"/>
      <c r="L208" s="2094"/>
      <c r="M208" s="2080"/>
      <c r="N208" s="2095"/>
      <c r="O208" s="2080"/>
      <c r="P208" s="2093"/>
      <c r="Q208" s="2096"/>
      <c r="R208" s="2094"/>
      <c r="S208" s="575">
        <f>S209</f>
        <v>11</v>
      </c>
      <c r="T208" s="2097">
        <f>T209</f>
        <v>9</v>
      </c>
      <c r="U208" s="2098">
        <f>U209</f>
        <v>0</v>
      </c>
      <c r="V208" s="2099">
        <f>V209</f>
        <v>2</v>
      </c>
      <c r="W208" s="561">
        <f>X208+Y208</f>
        <v>255</v>
      </c>
      <c r="X208" s="2078">
        <f t="shared" ref="X208:AP208" si="103">X209</f>
        <v>129</v>
      </c>
      <c r="Y208" s="728">
        <f t="shared" si="103"/>
        <v>126</v>
      </c>
      <c r="Z208" s="342">
        <f t="shared" si="103"/>
        <v>87</v>
      </c>
      <c r="AA208" s="2115">
        <f t="shared" si="103"/>
        <v>77</v>
      </c>
      <c r="AB208" s="728">
        <f t="shared" si="103"/>
        <v>91</v>
      </c>
      <c r="AC208" s="2116">
        <f t="shared" si="103"/>
        <v>4</v>
      </c>
      <c r="AD208" s="2117">
        <f t="shared" si="103"/>
        <v>12</v>
      </c>
      <c r="AE208" s="2118">
        <f t="shared" si="103"/>
        <v>13</v>
      </c>
      <c r="AF208" s="2078">
        <f t="shared" si="103"/>
        <v>1</v>
      </c>
      <c r="AG208" s="2115">
        <f t="shared" si="103"/>
        <v>0</v>
      </c>
      <c r="AH208" s="2115">
        <f t="shared" si="103"/>
        <v>1</v>
      </c>
      <c r="AI208" s="2115">
        <f t="shared" si="103"/>
        <v>0</v>
      </c>
      <c r="AJ208" s="2115">
        <f t="shared" si="103"/>
        <v>0</v>
      </c>
      <c r="AK208" s="2115">
        <f t="shared" si="103"/>
        <v>18</v>
      </c>
      <c r="AL208" s="2115">
        <f t="shared" si="103"/>
        <v>0</v>
      </c>
      <c r="AM208" s="2115">
        <f t="shared" si="103"/>
        <v>1</v>
      </c>
      <c r="AN208" s="2115">
        <f t="shared" si="103"/>
        <v>0</v>
      </c>
      <c r="AO208" s="2115">
        <f t="shared" si="103"/>
        <v>1</v>
      </c>
      <c r="AP208" s="2118">
        <f t="shared" si="103"/>
        <v>3</v>
      </c>
      <c r="AQ208" s="2137">
        <v>381</v>
      </c>
      <c r="AR208" s="2080"/>
    </row>
    <row r="209" spans="1:44" s="42" customFormat="1" ht="20.25" customHeight="1">
      <c r="A209" s="2179">
        <v>4230</v>
      </c>
      <c r="B209" s="392"/>
      <c r="C209" s="274" t="s">
        <v>1250</v>
      </c>
      <c r="D209" s="392"/>
      <c r="E209" s="2120"/>
      <c r="F209" s="2120"/>
      <c r="G209" s="392"/>
      <c r="H209" s="392" t="s">
        <v>135</v>
      </c>
      <c r="I209" s="392"/>
      <c r="J209" s="492"/>
      <c r="K209" s="320" t="s">
        <v>1754</v>
      </c>
      <c r="L209" s="493"/>
      <c r="M209" s="392"/>
      <c r="N209" s="2061" t="s">
        <v>3458</v>
      </c>
      <c r="O209" s="392"/>
      <c r="P209" s="492"/>
      <c r="Q209" s="311" t="s">
        <v>3946</v>
      </c>
      <c r="R209" s="493"/>
      <c r="S209" s="579">
        <f t="shared" ref="S209" si="104">SUM(T209:V209)</f>
        <v>11</v>
      </c>
      <c r="T209" s="578">
        <v>9</v>
      </c>
      <c r="U209" s="715">
        <v>0</v>
      </c>
      <c r="V209" s="580">
        <v>2</v>
      </c>
      <c r="W209" s="579">
        <f t="shared" ref="W209" si="105">SUM(X209:Y209)</f>
        <v>255</v>
      </c>
      <c r="X209" s="578">
        <v>129</v>
      </c>
      <c r="Y209" s="577">
        <v>126</v>
      </c>
      <c r="Z209" s="579">
        <v>87</v>
      </c>
      <c r="AA209" s="715">
        <v>77</v>
      </c>
      <c r="AB209" s="577">
        <v>91</v>
      </c>
      <c r="AC209" s="2109">
        <v>4</v>
      </c>
      <c r="AD209" s="2110">
        <v>12</v>
      </c>
      <c r="AE209" s="580">
        <v>13</v>
      </c>
      <c r="AF209" s="578">
        <v>1</v>
      </c>
      <c r="AG209" s="715">
        <v>0</v>
      </c>
      <c r="AH209" s="715">
        <v>1</v>
      </c>
      <c r="AI209" s="715">
        <v>0</v>
      </c>
      <c r="AJ209" s="715">
        <v>0</v>
      </c>
      <c r="AK209" s="715">
        <v>18</v>
      </c>
      <c r="AL209" s="715">
        <v>0</v>
      </c>
      <c r="AM209" s="715">
        <v>1</v>
      </c>
      <c r="AN209" s="715">
        <v>0</v>
      </c>
      <c r="AO209" s="715">
        <v>1</v>
      </c>
      <c r="AP209" s="580">
        <v>3</v>
      </c>
      <c r="AQ209" s="2111">
        <v>4230</v>
      </c>
      <c r="AR209" s="392"/>
    </row>
    <row r="210" spans="1:44" s="129" customFormat="1" ht="20.25" customHeight="1">
      <c r="A210" s="2181">
        <v>384</v>
      </c>
      <c r="B210" s="2130"/>
      <c r="C210" s="288" t="s">
        <v>4157</v>
      </c>
      <c r="D210" s="2130"/>
      <c r="E210" s="2131"/>
      <c r="F210" s="2131"/>
      <c r="G210" s="2130"/>
      <c r="H210" s="2130"/>
      <c r="I210" s="2130"/>
      <c r="J210" s="2132"/>
      <c r="K210" s="2133"/>
      <c r="L210" s="2134"/>
      <c r="M210" s="2130"/>
      <c r="N210" s="2135"/>
      <c r="O210" s="2130"/>
      <c r="P210" s="2132"/>
      <c r="Q210" s="2136"/>
      <c r="R210" s="2134"/>
      <c r="S210" s="342">
        <f>S211</f>
        <v>12</v>
      </c>
      <c r="T210" s="2078">
        <f>T211</f>
        <v>9</v>
      </c>
      <c r="U210" s="2115">
        <f>U211</f>
        <v>0</v>
      </c>
      <c r="V210" s="2118">
        <f>V211</f>
        <v>3</v>
      </c>
      <c r="W210" s="561">
        <f>X210+Y210</f>
        <v>261</v>
      </c>
      <c r="X210" s="2078">
        <f t="shared" ref="X210:AP210" si="106">X211</f>
        <v>122</v>
      </c>
      <c r="Y210" s="728">
        <f t="shared" si="106"/>
        <v>139</v>
      </c>
      <c r="Z210" s="342">
        <f t="shared" si="106"/>
        <v>90</v>
      </c>
      <c r="AA210" s="2115">
        <f t="shared" si="106"/>
        <v>86</v>
      </c>
      <c r="AB210" s="728">
        <f t="shared" si="106"/>
        <v>85</v>
      </c>
      <c r="AC210" s="2116">
        <f t="shared" si="106"/>
        <v>12</v>
      </c>
      <c r="AD210" s="2117">
        <f t="shared" si="106"/>
        <v>11</v>
      </c>
      <c r="AE210" s="2118">
        <f t="shared" si="106"/>
        <v>12</v>
      </c>
      <c r="AF210" s="2078">
        <f t="shared" si="106"/>
        <v>1</v>
      </c>
      <c r="AG210" s="2115">
        <f t="shared" si="106"/>
        <v>0</v>
      </c>
      <c r="AH210" s="2115">
        <f t="shared" si="106"/>
        <v>1</v>
      </c>
      <c r="AI210" s="2115">
        <f t="shared" si="106"/>
        <v>0</v>
      </c>
      <c r="AJ210" s="2115">
        <f t="shared" si="106"/>
        <v>0</v>
      </c>
      <c r="AK210" s="2115">
        <f t="shared" si="106"/>
        <v>19</v>
      </c>
      <c r="AL210" s="2115">
        <f t="shared" si="106"/>
        <v>0</v>
      </c>
      <c r="AM210" s="2115">
        <f t="shared" si="106"/>
        <v>1</v>
      </c>
      <c r="AN210" s="2115">
        <f t="shared" si="106"/>
        <v>0</v>
      </c>
      <c r="AO210" s="2115">
        <f t="shared" si="106"/>
        <v>0</v>
      </c>
      <c r="AP210" s="2118">
        <f t="shared" si="106"/>
        <v>1</v>
      </c>
      <c r="AQ210" s="2137">
        <v>384</v>
      </c>
      <c r="AR210" s="2080"/>
    </row>
    <row r="211" spans="1:44" s="42" customFormat="1" ht="20.25" customHeight="1">
      <c r="A211" s="2175">
        <v>4270</v>
      </c>
      <c r="B211" s="2059"/>
      <c r="C211" s="278" t="s">
        <v>1648</v>
      </c>
      <c r="D211" s="2059"/>
      <c r="E211" s="2128"/>
      <c r="F211" s="2128"/>
      <c r="G211" s="2059"/>
      <c r="H211" s="2059" t="s">
        <v>883</v>
      </c>
      <c r="I211" s="2059"/>
      <c r="J211" s="494"/>
      <c r="K211" s="322" t="s">
        <v>917</v>
      </c>
      <c r="L211" s="495"/>
      <c r="M211" s="2059"/>
      <c r="N211" s="2061" t="s">
        <v>3322</v>
      </c>
      <c r="O211" s="2059"/>
      <c r="P211" s="494"/>
      <c r="Q211" s="2062" t="s">
        <v>5146</v>
      </c>
      <c r="R211" s="495"/>
      <c r="S211" s="1045">
        <f t="shared" ref="S211" si="107">SUM(T211:V211)</f>
        <v>12</v>
      </c>
      <c r="T211" s="595">
        <v>9</v>
      </c>
      <c r="U211" s="711">
        <v>0</v>
      </c>
      <c r="V211" s="1048">
        <v>3</v>
      </c>
      <c r="W211" s="1045">
        <f t="shared" ref="W211" si="108">SUM(X211:Y211)</f>
        <v>261</v>
      </c>
      <c r="X211" s="595">
        <v>122</v>
      </c>
      <c r="Y211" s="596">
        <v>139</v>
      </c>
      <c r="Z211" s="1045">
        <v>90</v>
      </c>
      <c r="AA211" s="711">
        <v>86</v>
      </c>
      <c r="AB211" s="596">
        <v>85</v>
      </c>
      <c r="AC211" s="2104">
        <v>12</v>
      </c>
      <c r="AD211" s="2105">
        <v>11</v>
      </c>
      <c r="AE211" s="1048">
        <v>12</v>
      </c>
      <c r="AF211" s="595">
        <v>1</v>
      </c>
      <c r="AG211" s="711">
        <v>0</v>
      </c>
      <c r="AH211" s="711">
        <v>1</v>
      </c>
      <c r="AI211" s="711">
        <v>0</v>
      </c>
      <c r="AJ211" s="711">
        <v>0</v>
      </c>
      <c r="AK211" s="711">
        <v>19</v>
      </c>
      <c r="AL211" s="711">
        <v>0</v>
      </c>
      <c r="AM211" s="711">
        <v>1</v>
      </c>
      <c r="AN211" s="711">
        <v>0</v>
      </c>
      <c r="AO211" s="711">
        <v>0</v>
      </c>
      <c r="AP211" s="1048">
        <v>1</v>
      </c>
      <c r="AQ211" s="2106">
        <v>4270</v>
      </c>
      <c r="AR211" s="392"/>
    </row>
    <row r="212" spans="1:44" s="129" customFormat="1" ht="20.25" customHeight="1">
      <c r="A212" s="2178">
        <v>387</v>
      </c>
      <c r="B212" s="2080"/>
      <c r="C212" s="264" t="s">
        <v>1326</v>
      </c>
      <c r="D212" s="2080"/>
      <c r="E212" s="2129"/>
      <c r="F212" s="2129"/>
      <c r="G212" s="2080"/>
      <c r="H212" s="2080"/>
      <c r="I212" s="2080"/>
      <c r="J212" s="2093"/>
      <c r="K212" s="1299"/>
      <c r="L212" s="2094"/>
      <c r="M212" s="2080"/>
      <c r="N212" s="2095"/>
      <c r="O212" s="2080"/>
      <c r="P212" s="2093"/>
      <c r="Q212" s="2096"/>
      <c r="R212" s="2094"/>
      <c r="S212" s="575">
        <f>S213+S214</f>
        <v>12</v>
      </c>
      <c r="T212" s="2097">
        <f>T213+T214</f>
        <v>9</v>
      </c>
      <c r="U212" s="2098">
        <f>U213+U214</f>
        <v>0</v>
      </c>
      <c r="V212" s="2099">
        <f>V213+V214</f>
        <v>3</v>
      </c>
      <c r="W212" s="561">
        <f>X212+Y212</f>
        <v>178</v>
      </c>
      <c r="X212" s="2078">
        <f t="shared" ref="X212:AP212" si="109">X213+X214</f>
        <v>92</v>
      </c>
      <c r="Y212" s="728">
        <f t="shared" si="109"/>
        <v>86</v>
      </c>
      <c r="Z212" s="342">
        <f t="shared" si="109"/>
        <v>55</v>
      </c>
      <c r="AA212" s="2115">
        <f t="shared" si="109"/>
        <v>65</v>
      </c>
      <c r="AB212" s="728">
        <f t="shared" si="109"/>
        <v>58</v>
      </c>
      <c r="AC212" s="2116">
        <f t="shared" si="109"/>
        <v>4</v>
      </c>
      <c r="AD212" s="2117">
        <f t="shared" si="109"/>
        <v>16</v>
      </c>
      <c r="AE212" s="2118">
        <f t="shared" si="109"/>
        <v>9</v>
      </c>
      <c r="AF212" s="2078">
        <f t="shared" si="109"/>
        <v>1</v>
      </c>
      <c r="AG212" s="2115">
        <f t="shared" si="109"/>
        <v>0</v>
      </c>
      <c r="AH212" s="2115">
        <f t="shared" si="109"/>
        <v>2</v>
      </c>
      <c r="AI212" s="2115">
        <f t="shared" si="109"/>
        <v>0</v>
      </c>
      <c r="AJ212" s="2115">
        <f t="shared" si="109"/>
        <v>0</v>
      </c>
      <c r="AK212" s="2115">
        <f t="shared" si="109"/>
        <v>20</v>
      </c>
      <c r="AL212" s="2115">
        <f t="shared" si="109"/>
        <v>0</v>
      </c>
      <c r="AM212" s="2115">
        <f t="shared" si="109"/>
        <v>1</v>
      </c>
      <c r="AN212" s="2115">
        <f t="shared" si="109"/>
        <v>1</v>
      </c>
      <c r="AO212" s="2115">
        <f t="shared" si="109"/>
        <v>0</v>
      </c>
      <c r="AP212" s="2118">
        <f t="shared" si="109"/>
        <v>0</v>
      </c>
      <c r="AQ212" s="2137">
        <v>387</v>
      </c>
      <c r="AR212" s="2080"/>
    </row>
    <row r="213" spans="1:44" s="42" customFormat="1" ht="20.25" customHeight="1">
      <c r="A213" s="2179">
        <v>4253</v>
      </c>
      <c r="B213" s="392"/>
      <c r="C213" s="274" t="s">
        <v>4158</v>
      </c>
      <c r="D213" s="392"/>
      <c r="E213" s="2120"/>
      <c r="F213" s="2120"/>
      <c r="G213" s="392"/>
      <c r="H213" s="392" t="s">
        <v>158</v>
      </c>
      <c r="I213" s="392"/>
      <c r="J213" s="492"/>
      <c r="K213" s="320" t="s">
        <v>427</v>
      </c>
      <c r="L213" s="493"/>
      <c r="M213" s="392"/>
      <c r="N213" s="2108" t="s">
        <v>3459</v>
      </c>
      <c r="O213" s="392"/>
      <c r="P213" s="492"/>
      <c r="Q213" s="311" t="s">
        <v>5412</v>
      </c>
      <c r="R213" s="493"/>
      <c r="S213" s="579">
        <f t="shared" ref="S213:S214" si="110">SUM(T213:V213)</f>
        <v>8</v>
      </c>
      <c r="T213" s="578">
        <v>6</v>
      </c>
      <c r="U213" s="715">
        <v>0</v>
      </c>
      <c r="V213" s="580">
        <v>2</v>
      </c>
      <c r="W213" s="579">
        <f t="shared" ref="W213:W214" si="111">SUM(X213:Y213)</f>
        <v>143</v>
      </c>
      <c r="X213" s="578">
        <v>73</v>
      </c>
      <c r="Y213" s="577">
        <v>70</v>
      </c>
      <c r="Z213" s="579">
        <v>44</v>
      </c>
      <c r="AA213" s="715">
        <v>53</v>
      </c>
      <c r="AB213" s="577">
        <v>46</v>
      </c>
      <c r="AC213" s="2109">
        <v>3</v>
      </c>
      <c r="AD213" s="2110">
        <v>9</v>
      </c>
      <c r="AE213" s="580">
        <v>8</v>
      </c>
      <c r="AF213" s="578">
        <v>1</v>
      </c>
      <c r="AG213" s="715">
        <v>0</v>
      </c>
      <c r="AH213" s="715">
        <v>1</v>
      </c>
      <c r="AI213" s="715">
        <v>0</v>
      </c>
      <c r="AJ213" s="715">
        <v>0</v>
      </c>
      <c r="AK213" s="715">
        <v>13</v>
      </c>
      <c r="AL213" s="715">
        <v>0</v>
      </c>
      <c r="AM213" s="715">
        <v>1</v>
      </c>
      <c r="AN213" s="715">
        <v>1</v>
      </c>
      <c r="AO213" s="715">
        <v>0</v>
      </c>
      <c r="AP213" s="580">
        <v>0</v>
      </c>
      <c r="AQ213" s="2111">
        <v>4253</v>
      </c>
      <c r="AR213" s="392"/>
    </row>
    <row r="214" spans="1:44" s="42" customFormat="1" ht="20.25" customHeight="1">
      <c r="A214" s="2179">
        <v>4290</v>
      </c>
      <c r="B214" s="392"/>
      <c r="C214" s="274" t="s">
        <v>4159</v>
      </c>
      <c r="D214" s="392"/>
      <c r="E214" s="2139" t="s">
        <v>2396</v>
      </c>
      <c r="F214" s="2120">
        <v>1</v>
      </c>
      <c r="G214" s="392"/>
      <c r="H214" s="392" t="s">
        <v>204</v>
      </c>
      <c r="I214" s="392"/>
      <c r="J214" s="492"/>
      <c r="K214" s="320" t="s">
        <v>5105</v>
      </c>
      <c r="L214" s="493"/>
      <c r="M214" s="392"/>
      <c r="N214" s="2108" t="s">
        <v>3462</v>
      </c>
      <c r="O214" s="392"/>
      <c r="P214" s="492"/>
      <c r="Q214" s="311" t="s">
        <v>4831</v>
      </c>
      <c r="R214" s="493"/>
      <c r="S214" s="579">
        <f t="shared" si="110"/>
        <v>4</v>
      </c>
      <c r="T214" s="578">
        <v>3</v>
      </c>
      <c r="U214" s="715">
        <v>0</v>
      </c>
      <c r="V214" s="580">
        <v>1</v>
      </c>
      <c r="W214" s="579">
        <f t="shared" si="111"/>
        <v>35</v>
      </c>
      <c r="X214" s="578">
        <v>19</v>
      </c>
      <c r="Y214" s="577">
        <v>16</v>
      </c>
      <c r="Z214" s="579">
        <v>11</v>
      </c>
      <c r="AA214" s="715">
        <v>12</v>
      </c>
      <c r="AB214" s="577">
        <v>12</v>
      </c>
      <c r="AC214" s="2109">
        <v>1</v>
      </c>
      <c r="AD214" s="2110">
        <v>7</v>
      </c>
      <c r="AE214" s="580">
        <v>1</v>
      </c>
      <c r="AF214" s="578">
        <v>0</v>
      </c>
      <c r="AG214" s="715">
        <v>0</v>
      </c>
      <c r="AH214" s="715">
        <v>1</v>
      </c>
      <c r="AI214" s="715">
        <v>0</v>
      </c>
      <c r="AJ214" s="715">
        <v>0</v>
      </c>
      <c r="AK214" s="715">
        <v>7</v>
      </c>
      <c r="AL214" s="715">
        <v>0</v>
      </c>
      <c r="AM214" s="715">
        <v>0</v>
      </c>
      <c r="AN214" s="715">
        <v>0</v>
      </c>
      <c r="AO214" s="715">
        <v>0</v>
      </c>
      <c r="AP214" s="580">
        <v>0</v>
      </c>
      <c r="AQ214" s="2111">
        <v>4290</v>
      </c>
      <c r="AR214" s="392"/>
    </row>
    <row r="215" spans="1:44" s="129" customFormat="1" ht="20.25" customHeight="1">
      <c r="A215" s="2176"/>
      <c r="B215" s="2067"/>
      <c r="C215" s="292" t="s">
        <v>4585</v>
      </c>
      <c r="D215" s="2067"/>
      <c r="E215" s="2140"/>
      <c r="F215" s="2140"/>
      <c r="G215" s="2067"/>
      <c r="H215" s="2067"/>
      <c r="I215" s="2067"/>
      <c r="J215" s="2069"/>
      <c r="K215" s="2070"/>
      <c r="L215" s="2071"/>
      <c r="M215" s="2067"/>
      <c r="N215" s="2072"/>
      <c r="O215" s="2067"/>
      <c r="P215" s="2069"/>
      <c r="Q215" s="2073"/>
      <c r="R215" s="2071"/>
      <c r="S215" s="336">
        <f>S216+S218+S221+S224+S226+S229+S233</f>
        <v>105</v>
      </c>
      <c r="T215" s="339">
        <f>T216+T218+T221+T224+T226+T229+T233</f>
        <v>75</v>
      </c>
      <c r="U215" s="2074">
        <f>U216+U218+U221+U224+U226+U229+U233</f>
        <v>0</v>
      </c>
      <c r="V215" s="2075">
        <f>V216+V218+V221+V224+V226+V229+V233</f>
        <v>30</v>
      </c>
      <c r="W215" s="714">
        <f>X215+Y215</f>
        <v>2102</v>
      </c>
      <c r="X215" s="339">
        <f t="shared" ref="X215:AP215" si="112">X216+X218+X221+X224+X226+X229+X233</f>
        <v>1057</v>
      </c>
      <c r="Y215" s="735">
        <f t="shared" si="112"/>
        <v>1045</v>
      </c>
      <c r="Z215" s="336">
        <f t="shared" si="112"/>
        <v>681</v>
      </c>
      <c r="AA215" s="2074">
        <f t="shared" si="112"/>
        <v>728</v>
      </c>
      <c r="AB215" s="735">
        <f t="shared" si="112"/>
        <v>693</v>
      </c>
      <c r="AC215" s="2076">
        <f t="shared" si="112"/>
        <v>109</v>
      </c>
      <c r="AD215" s="2077">
        <f t="shared" si="112"/>
        <v>135</v>
      </c>
      <c r="AE215" s="2075">
        <f t="shared" si="112"/>
        <v>111</v>
      </c>
      <c r="AF215" s="339">
        <f t="shared" si="112"/>
        <v>13</v>
      </c>
      <c r="AG215" s="2074">
        <f t="shared" si="112"/>
        <v>0</v>
      </c>
      <c r="AH215" s="2074">
        <f t="shared" si="112"/>
        <v>14</v>
      </c>
      <c r="AI215" s="2074">
        <f t="shared" si="112"/>
        <v>0</v>
      </c>
      <c r="AJ215" s="2074">
        <f t="shared" si="112"/>
        <v>0</v>
      </c>
      <c r="AK215" s="2074">
        <f t="shared" si="112"/>
        <v>185</v>
      </c>
      <c r="AL215" s="2074">
        <f t="shared" si="112"/>
        <v>0</v>
      </c>
      <c r="AM215" s="2074">
        <f t="shared" si="112"/>
        <v>13</v>
      </c>
      <c r="AN215" s="2074">
        <f t="shared" si="112"/>
        <v>2</v>
      </c>
      <c r="AO215" s="2074">
        <f t="shared" si="112"/>
        <v>4</v>
      </c>
      <c r="AP215" s="2075">
        <f t="shared" si="112"/>
        <v>15</v>
      </c>
      <c r="AQ215" s="2141"/>
      <c r="AR215" s="2080"/>
    </row>
    <row r="216" spans="1:44" s="129" customFormat="1" ht="20.25" customHeight="1">
      <c r="A216" s="2178">
        <v>401</v>
      </c>
      <c r="B216" s="2080"/>
      <c r="C216" s="264" t="s">
        <v>4160</v>
      </c>
      <c r="D216" s="2080"/>
      <c r="E216" s="2129"/>
      <c r="F216" s="2129"/>
      <c r="G216" s="2080"/>
      <c r="H216" s="2080"/>
      <c r="I216" s="2080"/>
      <c r="J216" s="2093"/>
      <c r="K216" s="1299"/>
      <c r="L216" s="2094"/>
      <c r="M216" s="2080"/>
      <c r="N216" s="2095"/>
      <c r="O216" s="2080"/>
      <c r="P216" s="2093"/>
      <c r="Q216" s="2096"/>
      <c r="R216" s="2094"/>
      <c r="S216" s="575">
        <f>S217</f>
        <v>11</v>
      </c>
      <c r="T216" s="2097">
        <f>T217</f>
        <v>8</v>
      </c>
      <c r="U216" s="2098">
        <f>U217</f>
        <v>0</v>
      </c>
      <c r="V216" s="2099">
        <f>V217</f>
        <v>3</v>
      </c>
      <c r="W216" s="561">
        <f>X216+Y216</f>
        <v>233</v>
      </c>
      <c r="X216" s="2078">
        <f t="shared" ref="X216:AP216" si="113">X217</f>
        <v>117</v>
      </c>
      <c r="Y216" s="728">
        <f t="shared" si="113"/>
        <v>116</v>
      </c>
      <c r="Z216" s="342">
        <f t="shared" si="113"/>
        <v>70</v>
      </c>
      <c r="AA216" s="2115">
        <f t="shared" si="113"/>
        <v>86</v>
      </c>
      <c r="AB216" s="728">
        <f t="shared" si="113"/>
        <v>77</v>
      </c>
      <c r="AC216" s="2116">
        <f t="shared" si="113"/>
        <v>13</v>
      </c>
      <c r="AD216" s="2117">
        <f t="shared" si="113"/>
        <v>14</v>
      </c>
      <c r="AE216" s="2118">
        <f t="shared" si="113"/>
        <v>9</v>
      </c>
      <c r="AF216" s="2078">
        <f t="shared" si="113"/>
        <v>1</v>
      </c>
      <c r="AG216" s="2115">
        <f t="shared" si="113"/>
        <v>0</v>
      </c>
      <c r="AH216" s="2115">
        <f t="shared" si="113"/>
        <v>1</v>
      </c>
      <c r="AI216" s="2115">
        <f t="shared" si="113"/>
        <v>0</v>
      </c>
      <c r="AJ216" s="2115">
        <f t="shared" si="113"/>
        <v>0</v>
      </c>
      <c r="AK216" s="2115">
        <f t="shared" si="113"/>
        <v>18</v>
      </c>
      <c r="AL216" s="2115">
        <f t="shared" si="113"/>
        <v>0</v>
      </c>
      <c r="AM216" s="2115">
        <f t="shared" si="113"/>
        <v>1</v>
      </c>
      <c r="AN216" s="2115">
        <f t="shared" si="113"/>
        <v>0</v>
      </c>
      <c r="AO216" s="2115">
        <f t="shared" si="113"/>
        <v>0</v>
      </c>
      <c r="AP216" s="2118">
        <f t="shared" si="113"/>
        <v>2</v>
      </c>
      <c r="AQ216" s="2137">
        <v>401</v>
      </c>
      <c r="AR216" s="2080"/>
    </row>
    <row r="217" spans="1:44" s="42" customFormat="1" ht="20.25" customHeight="1">
      <c r="A217" s="2179">
        <v>4310</v>
      </c>
      <c r="B217" s="392"/>
      <c r="C217" s="274" t="s">
        <v>3103</v>
      </c>
      <c r="D217" s="392"/>
      <c r="E217" s="2120"/>
      <c r="F217" s="2120"/>
      <c r="G217" s="392"/>
      <c r="H217" s="392" t="s">
        <v>6</v>
      </c>
      <c r="I217" s="392"/>
      <c r="J217" s="492"/>
      <c r="K217" s="320" t="s">
        <v>4144</v>
      </c>
      <c r="L217" s="493"/>
      <c r="M217" s="392"/>
      <c r="N217" s="2108" t="s">
        <v>3463</v>
      </c>
      <c r="O217" s="392"/>
      <c r="P217" s="492"/>
      <c r="Q217" s="311" t="s">
        <v>5140</v>
      </c>
      <c r="R217" s="493"/>
      <c r="S217" s="579">
        <f t="shared" ref="S217" si="114">SUM(T217:V217)</f>
        <v>11</v>
      </c>
      <c r="T217" s="578">
        <v>8</v>
      </c>
      <c r="U217" s="715">
        <v>0</v>
      </c>
      <c r="V217" s="580">
        <v>3</v>
      </c>
      <c r="W217" s="579">
        <f t="shared" ref="W217" si="115">SUM(X217:Y217)</f>
        <v>233</v>
      </c>
      <c r="X217" s="578">
        <v>117</v>
      </c>
      <c r="Y217" s="577">
        <v>116</v>
      </c>
      <c r="Z217" s="579">
        <v>70</v>
      </c>
      <c r="AA217" s="715">
        <v>86</v>
      </c>
      <c r="AB217" s="577">
        <v>77</v>
      </c>
      <c r="AC217" s="2109">
        <v>13</v>
      </c>
      <c r="AD217" s="2110">
        <v>14</v>
      </c>
      <c r="AE217" s="580">
        <v>9</v>
      </c>
      <c r="AF217" s="578">
        <v>1</v>
      </c>
      <c r="AG217" s="715">
        <v>0</v>
      </c>
      <c r="AH217" s="715">
        <v>1</v>
      </c>
      <c r="AI217" s="715">
        <v>0</v>
      </c>
      <c r="AJ217" s="715">
        <v>0</v>
      </c>
      <c r="AK217" s="715">
        <v>18</v>
      </c>
      <c r="AL217" s="715">
        <v>0</v>
      </c>
      <c r="AM217" s="715">
        <v>1</v>
      </c>
      <c r="AN217" s="715">
        <v>0</v>
      </c>
      <c r="AO217" s="715">
        <v>0</v>
      </c>
      <c r="AP217" s="580">
        <v>2</v>
      </c>
      <c r="AQ217" s="2111">
        <v>4310</v>
      </c>
      <c r="AR217" s="392"/>
    </row>
    <row r="218" spans="1:44" s="129" customFormat="1" ht="20.25" customHeight="1">
      <c r="A218" s="2181">
        <v>402</v>
      </c>
      <c r="B218" s="2130"/>
      <c r="C218" s="288" t="s">
        <v>4344</v>
      </c>
      <c r="D218" s="2130"/>
      <c r="E218" s="2131"/>
      <c r="F218" s="2131"/>
      <c r="G218" s="2130"/>
      <c r="H218" s="2130"/>
      <c r="I218" s="2130"/>
      <c r="J218" s="2132"/>
      <c r="K218" s="2133"/>
      <c r="L218" s="2134"/>
      <c r="M218" s="2130"/>
      <c r="N218" s="2135"/>
      <c r="O218" s="2130"/>
      <c r="P218" s="2132"/>
      <c r="Q218" s="2136"/>
      <c r="R218" s="2134"/>
      <c r="S218" s="342">
        <f>S219+S220</f>
        <v>16</v>
      </c>
      <c r="T218" s="2078">
        <f>T219+T220</f>
        <v>11</v>
      </c>
      <c r="U218" s="2115">
        <f>U219+U220</f>
        <v>0</v>
      </c>
      <c r="V218" s="2118">
        <f>V219+V220</f>
        <v>5</v>
      </c>
      <c r="W218" s="561">
        <f>X218+Y218</f>
        <v>298</v>
      </c>
      <c r="X218" s="2078">
        <f t="shared" ref="X218:AP218" si="116">X219+X220</f>
        <v>135</v>
      </c>
      <c r="Y218" s="728">
        <f t="shared" si="116"/>
        <v>163</v>
      </c>
      <c r="Z218" s="342">
        <f t="shared" si="116"/>
        <v>94</v>
      </c>
      <c r="AA218" s="2115">
        <f t="shared" si="116"/>
        <v>109</v>
      </c>
      <c r="AB218" s="728">
        <f t="shared" si="116"/>
        <v>95</v>
      </c>
      <c r="AC218" s="2116">
        <f t="shared" si="116"/>
        <v>27</v>
      </c>
      <c r="AD218" s="2117">
        <f t="shared" si="116"/>
        <v>19</v>
      </c>
      <c r="AE218" s="2118">
        <f t="shared" si="116"/>
        <v>19</v>
      </c>
      <c r="AF218" s="2078">
        <f t="shared" si="116"/>
        <v>2</v>
      </c>
      <c r="AG218" s="2115">
        <f t="shared" si="116"/>
        <v>0</v>
      </c>
      <c r="AH218" s="2115">
        <f t="shared" si="116"/>
        <v>2</v>
      </c>
      <c r="AI218" s="2115">
        <f t="shared" si="116"/>
        <v>0</v>
      </c>
      <c r="AJ218" s="2115">
        <f t="shared" si="116"/>
        <v>0</v>
      </c>
      <c r="AK218" s="2115">
        <f t="shared" si="116"/>
        <v>28</v>
      </c>
      <c r="AL218" s="2115">
        <f t="shared" si="116"/>
        <v>0</v>
      </c>
      <c r="AM218" s="2115">
        <f t="shared" si="116"/>
        <v>2</v>
      </c>
      <c r="AN218" s="2115">
        <f t="shared" si="116"/>
        <v>0</v>
      </c>
      <c r="AO218" s="2115">
        <f t="shared" si="116"/>
        <v>2</v>
      </c>
      <c r="AP218" s="2118">
        <f t="shared" si="116"/>
        <v>2</v>
      </c>
      <c r="AQ218" s="2137">
        <v>402</v>
      </c>
      <c r="AR218" s="2080"/>
    </row>
    <row r="219" spans="1:44" s="42" customFormat="1" ht="20.25" customHeight="1">
      <c r="A219" s="2179">
        <v>4320</v>
      </c>
      <c r="B219" s="392"/>
      <c r="C219" s="274" t="s">
        <v>4161</v>
      </c>
      <c r="D219" s="392"/>
      <c r="E219" s="2120"/>
      <c r="F219" s="2120"/>
      <c r="G219" s="392"/>
      <c r="H219" s="392" t="s">
        <v>1884</v>
      </c>
      <c r="I219" s="392"/>
      <c r="J219" s="492"/>
      <c r="K219" s="320" t="s">
        <v>3461</v>
      </c>
      <c r="L219" s="493"/>
      <c r="M219" s="392"/>
      <c r="N219" s="2108" t="s">
        <v>957</v>
      </c>
      <c r="O219" s="392"/>
      <c r="P219" s="492"/>
      <c r="Q219" s="311" t="s">
        <v>5414</v>
      </c>
      <c r="R219" s="493"/>
      <c r="S219" s="579">
        <f t="shared" ref="S219:S220" si="117">SUM(T219:V219)</f>
        <v>8</v>
      </c>
      <c r="T219" s="578">
        <v>6</v>
      </c>
      <c r="U219" s="715">
        <v>0</v>
      </c>
      <c r="V219" s="580">
        <v>2</v>
      </c>
      <c r="W219" s="579">
        <f t="shared" ref="W219:W236" si="118">SUM(X219:Y219)</f>
        <v>166</v>
      </c>
      <c r="X219" s="578">
        <v>72</v>
      </c>
      <c r="Y219" s="577">
        <v>94</v>
      </c>
      <c r="Z219" s="579">
        <v>48</v>
      </c>
      <c r="AA219" s="715">
        <v>64</v>
      </c>
      <c r="AB219" s="577">
        <v>54</v>
      </c>
      <c r="AC219" s="2109">
        <v>12</v>
      </c>
      <c r="AD219" s="2110">
        <v>10</v>
      </c>
      <c r="AE219" s="580">
        <v>9</v>
      </c>
      <c r="AF219" s="578">
        <v>1</v>
      </c>
      <c r="AG219" s="715">
        <v>0</v>
      </c>
      <c r="AH219" s="715">
        <v>1</v>
      </c>
      <c r="AI219" s="715">
        <v>0</v>
      </c>
      <c r="AJ219" s="715">
        <v>0</v>
      </c>
      <c r="AK219" s="715">
        <v>15</v>
      </c>
      <c r="AL219" s="715">
        <v>0</v>
      </c>
      <c r="AM219" s="715">
        <v>1</v>
      </c>
      <c r="AN219" s="715">
        <v>0</v>
      </c>
      <c r="AO219" s="715">
        <v>0</v>
      </c>
      <c r="AP219" s="580">
        <v>1</v>
      </c>
      <c r="AQ219" s="2111">
        <v>4320</v>
      </c>
      <c r="AR219" s="392"/>
    </row>
    <row r="220" spans="1:44" s="42" customFormat="1" ht="20.25" customHeight="1">
      <c r="A220" s="2175" t="s">
        <v>4345</v>
      </c>
      <c r="B220" s="2059"/>
      <c r="C220" s="278" t="s">
        <v>3665</v>
      </c>
      <c r="D220" s="2059"/>
      <c r="E220" s="2128"/>
      <c r="F220" s="2128"/>
      <c r="G220" s="2059"/>
      <c r="H220" s="2059" t="s">
        <v>596</v>
      </c>
      <c r="I220" s="2059"/>
      <c r="J220" s="494"/>
      <c r="K220" s="322" t="s">
        <v>4346</v>
      </c>
      <c r="L220" s="495"/>
      <c r="M220" s="2059"/>
      <c r="N220" s="2061" t="s">
        <v>4347</v>
      </c>
      <c r="O220" s="2059"/>
      <c r="P220" s="494"/>
      <c r="Q220" s="2062" t="s">
        <v>5695</v>
      </c>
      <c r="R220" s="495"/>
      <c r="S220" s="1045">
        <f t="shared" si="117"/>
        <v>8</v>
      </c>
      <c r="T220" s="595">
        <v>5</v>
      </c>
      <c r="U220" s="711">
        <v>0</v>
      </c>
      <c r="V220" s="1048">
        <v>3</v>
      </c>
      <c r="W220" s="1045">
        <f t="shared" si="118"/>
        <v>132</v>
      </c>
      <c r="X220" s="595">
        <v>63</v>
      </c>
      <c r="Y220" s="596">
        <v>69</v>
      </c>
      <c r="Z220" s="1045">
        <v>46</v>
      </c>
      <c r="AA220" s="711">
        <v>45</v>
      </c>
      <c r="AB220" s="596">
        <v>41</v>
      </c>
      <c r="AC220" s="2104">
        <v>15</v>
      </c>
      <c r="AD220" s="2105">
        <v>9</v>
      </c>
      <c r="AE220" s="1048">
        <v>10</v>
      </c>
      <c r="AF220" s="595">
        <v>1</v>
      </c>
      <c r="AG220" s="711">
        <v>0</v>
      </c>
      <c r="AH220" s="711">
        <v>1</v>
      </c>
      <c r="AI220" s="711">
        <v>0</v>
      </c>
      <c r="AJ220" s="711">
        <v>0</v>
      </c>
      <c r="AK220" s="711">
        <v>13</v>
      </c>
      <c r="AL220" s="711">
        <v>0</v>
      </c>
      <c r="AM220" s="711">
        <v>1</v>
      </c>
      <c r="AN220" s="711">
        <v>0</v>
      </c>
      <c r="AO220" s="711">
        <v>2</v>
      </c>
      <c r="AP220" s="1048">
        <v>1</v>
      </c>
      <c r="AQ220" s="2106" t="s">
        <v>4345</v>
      </c>
      <c r="AR220" s="392"/>
    </row>
    <row r="221" spans="1:44" s="129" customFormat="1" ht="20.25" customHeight="1">
      <c r="A221" s="2181">
        <v>405</v>
      </c>
      <c r="B221" s="2130"/>
      <c r="C221" s="288" t="s">
        <v>4162</v>
      </c>
      <c r="D221" s="2130"/>
      <c r="E221" s="2131"/>
      <c r="F221" s="2131"/>
      <c r="G221" s="2130"/>
      <c r="H221" s="2130"/>
      <c r="I221" s="2130"/>
      <c r="J221" s="2132"/>
      <c r="K221" s="2133"/>
      <c r="L221" s="2134"/>
      <c r="M221" s="2130"/>
      <c r="N221" s="2135"/>
      <c r="O221" s="2130"/>
      <c r="P221" s="2132"/>
      <c r="Q221" s="2136"/>
      <c r="R221" s="2134"/>
      <c r="S221" s="342">
        <f>S222+S223</f>
        <v>13</v>
      </c>
      <c r="T221" s="2078">
        <f>T222+T223</f>
        <v>9</v>
      </c>
      <c r="U221" s="2115">
        <f>U222+U223</f>
        <v>0</v>
      </c>
      <c r="V221" s="2118">
        <f>V222+V223</f>
        <v>4</v>
      </c>
      <c r="W221" s="561">
        <f>X221+Y221</f>
        <v>279</v>
      </c>
      <c r="X221" s="2078">
        <f t="shared" ref="X221:AP221" si="119">X222+X223</f>
        <v>153</v>
      </c>
      <c r="Y221" s="728">
        <f t="shared" si="119"/>
        <v>126</v>
      </c>
      <c r="Z221" s="342">
        <f t="shared" si="119"/>
        <v>94</v>
      </c>
      <c r="AA221" s="2115">
        <f t="shared" si="119"/>
        <v>86</v>
      </c>
      <c r="AB221" s="728">
        <f t="shared" si="119"/>
        <v>99</v>
      </c>
      <c r="AC221" s="2116">
        <f t="shared" si="119"/>
        <v>11</v>
      </c>
      <c r="AD221" s="2117">
        <f t="shared" si="119"/>
        <v>14</v>
      </c>
      <c r="AE221" s="2118">
        <f t="shared" si="119"/>
        <v>19</v>
      </c>
      <c r="AF221" s="2078">
        <f t="shared" si="119"/>
        <v>2</v>
      </c>
      <c r="AG221" s="2115">
        <f t="shared" si="119"/>
        <v>0</v>
      </c>
      <c r="AH221" s="2115">
        <f t="shared" si="119"/>
        <v>2</v>
      </c>
      <c r="AI221" s="2115">
        <f t="shared" si="119"/>
        <v>0</v>
      </c>
      <c r="AJ221" s="2115">
        <f t="shared" si="119"/>
        <v>0</v>
      </c>
      <c r="AK221" s="2115">
        <f t="shared" si="119"/>
        <v>26</v>
      </c>
      <c r="AL221" s="2115">
        <f t="shared" si="119"/>
        <v>0</v>
      </c>
      <c r="AM221" s="2115">
        <f t="shared" si="119"/>
        <v>2</v>
      </c>
      <c r="AN221" s="2115">
        <f t="shared" si="119"/>
        <v>0</v>
      </c>
      <c r="AO221" s="2115">
        <f t="shared" si="119"/>
        <v>0</v>
      </c>
      <c r="AP221" s="2118">
        <f t="shared" si="119"/>
        <v>1</v>
      </c>
      <c r="AQ221" s="2137">
        <v>405</v>
      </c>
      <c r="AR221" s="2080"/>
    </row>
    <row r="222" spans="1:44" s="42" customFormat="1" ht="20.25" customHeight="1">
      <c r="A222" s="2179">
        <v>4380</v>
      </c>
      <c r="B222" s="392"/>
      <c r="C222" s="274" t="s">
        <v>339</v>
      </c>
      <c r="D222" s="392"/>
      <c r="E222" s="2120"/>
      <c r="F222" s="2120"/>
      <c r="G222" s="392"/>
      <c r="H222" s="392" t="s">
        <v>2888</v>
      </c>
      <c r="I222" s="392"/>
      <c r="J222" s="492"/>
      <c r="K222" s="320" t="s">
        <v>2323</v>
      </c>
      <c r="L222" s="493"/>
      <c r="M222" s="392"/>
      <c r="N222" s="2108" t="s">
        <v>2422</v>
      </c>
      <c r="O222" s="392"/>
      <c r="P222" s="492"/>
      <c r="Q222" s="311" t="s">
        <v>5696</v>
      </c>
      <c r="R222" s="493"/>
      <c r="S222" s="579">
        <f t="shared" ref="S222:S223" si="120">SUM(T222:V222)</f>
        <v>5</v>
      </c>
      <c r="T222" s="578">
        <v>3</v>
      </c>
      <c r="U222" s="715">
        <v>0</v>
      </c>
      <c r="V222" s="580">
        <v>2</v>
      </c>
      <c r="W222" s="579">
        <f t="shared" si="118"/>
        <v>99</v>
      </c>
      <c r="X222" s="578">
        <v>48</v>
      </c>
      <c r="Y222" s="577">
        <v>51</v>
      </c>
      <c r="Z222" s="579">
        <v>25</v>
      </c>
      <c r="AA222" s="715">
        <v>34</v>
      </c>
      <c r="AB222" s="577">
        <v>40</v>
      </c>
      <c r="AC222" s="2109">
        <v>4</v>
      </c>
      <c r="AD222" s="2110">
        <v>8</v>
      </c>
      <c r="AE222" s="580">
        <v>7</v>
      </c>
      <c r="AF222" s="578">
        <v>1</v>
      </c>
      <c r="AG222" s="715">
        <v>0</v>
      </c>
      <c r="AH222" s="715">
        <v>1</v>
      </c>
      <c r="AI222" s="715">
        <v>0</v>
      </c>
      <c r="AJ222" s="715">
        <v>0</v>
      </c>
      <c r="AK222" s="715">
        <v>12</v>
      </c>
      <c r="AL222" s="715">
        <v>0</v>
      </c>
      <c r="AM222" s="715">
        <v>1</v>
      </c>
      <c r="AN222" s="715">
        <v>0</v>
      </c>
      <c r="AO222" s="715">
        <v>0</v>
      </c>
      <c r="AP222" s="580">
        <v>0</v>
      </c>
      <c r="AQ222" s="2111">
        <v>4380</v>
      </c>
      <c r="AR222" s="392"/>
    </row>
    <row r="223" spans="1:44" s="42" customFormat="1" ht="20.25" customHeight="1">
      <c r="A223" s="2179">
        <v>4381</v>
      </c>
      <c r="B223" s="392"/>
      <c r="C223" s="274" t="s">
        <v>735</v>
      </c>
      <c r="D223" s="392"/>
      <c r="E223" s="2120"/>
      <c r="F223" s="2120"/>
      <c r="G223" s="392"/>
      <c r="H223" s="392" t="s">
        <v>635</v>
      </c>
      <c r="I223" s="392"/>
      <c r="J223" s="492"/>
      <c r="K223" s="320" t="s">
        <v>3465</v>
      </c>
      <c r="L223" s="493"/>
      <c r="M223" s="392"/>
      <c r="N223" s="2108" t="s">
        <v>2970</v>
      </c>
      <c r="O223" s="392"/>
      <c r="P223" s="492"/>
      <c r="Q223" s="2062" t="s">
        <v>4356</v>
      </c>
      <c r="R223" s="493"/>
      <c r="S223" s="579">
        <f t="shared" si="120"/>
        <v>8</v>
      </c>
      <c r="T223" s="578">
        <v>6</v>
      </c>
      <c r="U223" s="715">
        <v>0</v>
      </c>
      <c r="V223" s="580">
        <v>2</v>
      </c>
      <c r="W223" s="579">
        <f t="shared" si="118"/>
        <v>180</v>
      </c>
      <c r="X223" s="578">
        <v>105</v>
      </c>
      <c r="Y223" s="577">
        <v>75</v>
      </c>
      <c r="Z223" s="579">
        <v>69</v>
      </c>
      <c r="AA223" s="715">
        <v>52</v>
      </c>
      <c r="AB223" s="577">
        <v>59</v>
      </c>
      <c r="AC223" s="2109">
        <v>7</v>
      </c>
      <c r="AD223" s="2110">
        <v>6</v>
      </c>
      <c r="AE223" s="580">
        <v>12</v>
      </c>
      <c r="AF223" s="578">
        <v>1</v>
      </c>
      <c r="AG223" s="715">
        <v>0</v>
      </c>
      <c r="AH223" s="715">
        <v>1</v>
      </c>
      <c r="AI223" s="715">
        <v>0</v>
      </c>
      <c r="AJ223" s="715">
        <v>0</v>
      </c>
      <c r="AK223" s="715">
        <v>14</v>
      </c>
      <c r="AL223" s="715">
        <v>0</v>
      </c>
      <c r="AM223" s="715">
        <v>1</v>
      </c>
      <c r="AN223" s="715">
        <v>0</v>
      </c>
      <c r="AO223" s="715">
        <v>0</v>
      </c>
      <c r="AP223" s="580">
        <v>1</v>
      </c>
      <c r="AQ223" s="2111">
        <v>4381</v>
      </c>
      <c r="AR223" s="392"/>
    </row>
    <row r="224" spans="1:44" s="129" customFormat="1" ht="20.25" customHeight="1">
      <c r="A224" s="2181">
        <v>406</v>
      </c>
      <c r="B224" s="2130"/>
      <c r="C224" s="288" t="s">
        <v>1056</v>
      </c>
      <c r="D224" s="2130"/>
      <c r="E224" s="2131"/>
      <c r="F224" s="2131"/>
      <c r="G224" s="2130"/>
      <c r="H224" s="2130"/>
      <c r="I224" s="2130"/>
      <c r="J224" s="2132"/>
      <c r="K224" s="2133"/>
      <c r="L224" s="2134"/>
      <c r="M224" s="2130"/>
      <c r="N224" s="2135"/>
      <c r="O224" s="2130"/>
      <c r="P224" s="2132"/>
      <c r="Q224" s="2136"/>
      <c r="R224" s="2134"/>
      <c r="S224" s="342">
        <f>S225</f>
        <v>4</v>
      </c>
      <c r="T224" s="2078">
        <f>T225</f>
        <v>3</v>
      </c>
      <c r="U224" s="2115">
        <f>U225</f>
        <v>0</v>
      </c>
      <c r="V224" s="2118">
        <f>V225</f>
        <v>1</v>
      </c>
      <c r="W224" s="561">
        <f>X224+Y224</f>
        <v>80</v>
      </c>
      <c r="X224" s="2078">
        <f t="shared" ref="X224:AP224" si="121">X225</f>
        <v>47</v>
      </c>
      <c r="Y224" s="728">
        <f t="shared" si="121"/>
        <v>33</v>
      </c>
      <c r="Z224" s="342">
        <f t="shared" si="121"/>
        <v>27</v>
      </c>
      <c r="AA224" s="2115">
        <f t="shared" si="121"/>
        <v>31</v>
      </c>
      <c r="AB224" s="728">
        <f t="shared" si="121"/>
        <v>22</v>
      </c>
      <c r="AC224" s="2116">
        <f t="shared" si="121"/>
        <v>2</v>
      </c>
      <c r="AD224" s="2117">
        <f t="shared" si="121"/>
        <v>5</v>
      </c>
      <c r="AE224" s="2118">
        <f t="shared" si="121"/>
        <v>7</v>
      </c>
      <c r="AF224" s="2078">
        <f t="shared" si="121"/>
        <v>1</v>
      </c>
      <c r="AG224" s="2115">
        <f t="shared" si="121"/>
        <v>0</v>
      </c>
      <c r="AH224" s="2115">
        <f t="shared" si="121"/>
        <v>1</v>
      </c>
      <c r="AI224" s="2115">
        <f t="shared" si="121"/>
        <v>0</v>
      </c>
      <c r="AJ224" s="2115">
        <f t="shared" si="121"/>
        <v>0</v>
      </c>
      <c r="AK224" s="2115">
        <f t="shared" si="121"/>
        <v>8</v>
      </c>
      <c r="AL224" s="2115">
        <f t="shared" si="121"/>
        <v>0</v>
      </c>
      <c r="AM224" s="2115">
        <f t="shared" si="121"/>
        <v>1</v>
      </c>
      <c r="AN224" s="2115">
        <f t="shared" si="121"/>
        <v>1</v>
      </c>
      <c r="AO224" s="2115">
        <f t="shared" si="121"/>
        <v>0</v>
      </c>
      <c r="AP224" s="2118">
        <f t="shared" si="121"/>
        <v>0</v>
      </c>
      <c r="AQ224" s="2137">
        <v>406</v>
      </c>
      <c r="AR224" s="2080"/>
    </row>
    <row r="225" spans="1:44" s="42" customFormat="1" ht="20.25" customHeight="1">
      <c r="A225" s="2179">
        <v>4393</v>
      </c>
      <c r="B225" s="392"/>
      <c r="C225" s="274" t="s">
        <v>4163</v>
      </c>
      <c r="D225" s="392"/>
      <c r="E225" s="2120"/>
      <c r="F225" s="2120"/>
      <c r="G225" s="392"/>
      <c r="H225" s="392" t="s">
        <v>2086</v>
      </c>
      <c r="I225" s="392"/>
      <c r="J225" s="492"/>
      <c r="K225" s="320" t="s">
        <v>483</v>
      </c>
      <c r="L225" s="493"/>
      <c r="M225" s="392"/>
      <c r="N225" s="2108" t="s">
        <v>1097</v>
      </c>
      <c r="O225" s="392"/>
      <c r="P225" s="492"/>
      <c r="Q225" s="311" t="s">
        <v>5413</v>
      </c>
      <c r="R225" s="493"/>
      <c r="S225" s="579">
        <f t="shared" ref="S225" si="122">SUM(T225:V225)</f>
        <v>4</v>
      </c>
      <c r="T225" s="578">
        <v>3</v>
      </c>
      <c r="U225" s="715">
        <v>0</v>
      </c>
      <c r="V225" s="580">
        <v>1</v>
      </c>
      <c r="W225" s="579">
        <f t="shared" si="118"/>
        <v>80</v>
      </c>
      <c r="X225" s="578">
        <v>47</v>
      </c>
      <c r="Y225" s="577">
        <v>33</v>
      </c>
      <c r="Z225" s="579">
        <v>27</v>
      </c>
      <c r="AA225" s="715">
        <v>31</v>
      </c>
      <c r="AB225" s="577">
        <v>22</v>
      </c>
      <c r="AC225" s="2109">
        <v>2</v>
      </c>
      <c r="AD225" s="2110">
        <v>5</v>
      </c>
      <c r="AE225" s="580">
        <v>7</v>
      </c>
      <c r="AF225" s="578">
        <v>1</v>
      </c>
      <c r="AG225" s="715">
        <v>0</v>
      </c>
      <c r="AH225" s="715">
        <v>1</v>
      </c>
      <c r="AI225" s="715">
        <v>0</v>
      </c>
      <c r="AJ225" s="715">
        <v>0</v>
      </c>
      <c r="AK225" s="715">
        <v>8</v>
      </c>
      <c r="AL225" s="715">
        <v>0</v>
      </c>
      <c r="AM225" s="715">
        <v>1</v>
      </c>
      <c r="AN225" s="715">
        <v>1</v>
      </c>
      <c r="AO225" s="715">
        <v>0</v>
      </c>
      <c r="AP225" s="580">
        <v>0</v>
      </c>
      <c r="AQ225" s="2111">
        <v>4393</v>
      </c>
      <c r="AR225" s="392"/>
    </row>
    <row r="226" spans="1:44" s="129" customFormat="1" ht="20.25" customHeight="1">
      <c r="A226" s="2181">
        <v>408</v>
      </c>
      <c r="B226" s="2130"/>
      <c r="C226" s="288" t="s">
        <v>4164</v>
      </c>
      <c r="D226" s="2130"/>
      <c r="E226" s="2131"/>
      <c r="F226" s="2131"/>
      <c r="G226" s="2130"/>
      <c r="H226" s="2130"/>
      <c r="I226" s="2130"/>
      <c r="J226" s="2132"/>
      <c r="K226" s="2133"/>
      <c r="L226" s="2134"/>
      <c r="M226" s="2130"/>
      <c r="N226" s="2135"/>
      <c r="O226" s="2130"/>
      <c r="P226" s="2132"/>
      <c r="Q226" s="2136"/>
      <c r="R226" s="2134"/>
      <c r="S226" s="342">
        <f>S227+S228</f>
        <v>17</v>
      </c>
      <c r="T226" s="2078">
        <f>T227+T228</f>
        <v>12</v>
      </c>
      <c r="U226" s="2115">
        <f>U227+U228</f>
        <v>0</v>
      </c>
      <c r="V226" s="2118">
        <f>V227+V228</f>
        <v>5</v>
      </c>
      <c r="W226" s="561">
        <f>X226+Y226</f>
        <v>342</v>
      </c>
      <c r="X226" s="2078">
        <f t="shared" ref="X226:AP226" si="123">X227+X228</f>
        <v>171</v>
      </c>
      <c r="Y226" s="728">
        <f t="shared" si="123"/>
        <v>171</v>
      </c>
      <c r="Z226" s="342">
        <f t="shared" si="123"/>
        <v>114</v>
      </c>
      <c r="AA226" s="2115">
        <f t="shared" si="123"/>
        <v>123</v>
      </c>
      <c r="AB226" s="728">
        <f t="shared" si="123"/>
        <v>105</v>
      </c>
      <c r="AC226" s="2116">
        <f t="shared" si="123"/>
        <v>19</v>
      </c>
      <c r="AD226" s="2117">
        <f t="shared" si="123"/>
        <v>23</v>
      </c>
      <c r="AE226" s="2118">
        <f t="shared" si="123"/>
        <v>15</v>
      </c>
      <c r="AF226" s="2078">
        <f t="shared" si="123"/>
        <v>2</v>
      </c>
      <c r="AG226" s="2115">
        <f t="shared" si="123"/>
        <v>0</v>
      </c>
      <c r="AH226" s="2115">
        <f t="shared" si="123"/>
        <v>2</v>
      </c>
      <c r="AI226" s="2115">
        <f t="shared" si="123"/>
        <v>0</v>
      </c>
      <c r="AJ226" s="2115">
        <f t="shared" si="123"/>
        <v>0</v>
      </c>
      <c r="AK226" s="2115">
        <f t="shared" si="123"/>
        <v>29</v>
      </c>
      <c r="AL226" s="2115">
        <f t="shared" si="123"/>
        <v>0</v>
      </c>
      <c r="AM226" s="2115">
        <f t="shared" si="123"/>
        <v>2</v>
      </c>
      <c r="AN226" s="2115">
        <f t="shared" si="123"/>
        <v>0</v>
      </c>
      <c r="AO226" s="2115">
        <f t="shared" si="123"/>
        <v>0</v>
      </c>
      <c r="AP226" s="2118">
        <f t="shared" si="123"/>
        <v>3</v>
      </c>
      <c r="AQ226" s="2137">
        <v>408</v>
      </c>
      <c r="AR226" s="2080"/>
    </row>
    <row r="227" spans="1:44" s="42" customFormat="1" ht="20.25" customHeight="1">
      <c r="A227" s="2179">
        <v>4401</v>
      </c>
      <c r="B227" s="392"/>
      <c r="C227" s="274" t="s">
        <v>2964</v>
      </c>
      <c r="D227" s="392"/>
      <c r="E227" s="2120"/>
      <c r="F227" s="2120"/>
      <c r="G227" s="392"/>
      <c r="H227" s="392" t="s">
        <v>3466</v>
      </c>
      <c r="I227" s="392"/>
      <c r="J227" s="492"/>
      <c r="K227" s="320" t="s">
        <v>2513</v>
      </c>
      <c r="L227" s="493"/>
      <c r="M227" s="392"/>
      <c r="N227" s="2108" t="s">
        <v>3467</v>
      </c>
      <c r="O227" s="392"/>
      <c r="P227" s="492"/>
      <c r="Q227" s="311" t="s">
        <v>5697</v>
      </c>
      <c r="R227" s="493"/>
      <c r="S227" s="579">
        <f t="shared" ref="S227:S228" si="124">SUM(T227:V227)</f>
        <v>9</v>
      </c>
      <c r="T227" s="578">
        <v>6</v>
      </c>
      <c r="U227" s="715">
        <v>0</v>
      </c>
      <c r="V227" s="580">
        <v>3</v>
      </c>
      <c r="W227" s="579">
        <f t="shared" si="118"/>
        <v>182</v>
      </c>
      <c r="X227" s="578">
        <v>90</v>
      </c>
      <c r="Y227" s="577">
        <v>92</v>
      </c>
      <c r="Z227" s="579">
        <v>63</v>
      </c>
      <c r="AA227" s="715">
        <v>58</v>
      </c>
      <c r="AB227" s="577">
        <v>61</v>
      </c>
      <c r="AC227" s="2109">
        <v>10</v>
      </c>
      <c r="AD227" s="2110">
        <v>12</v>
      </c>
      <c r="AE227" s="580">
        <v>8</v>
      </c>
      <c r="AF227" s="578">
        <v>1</v>
      </c>
      <c r="AG227" s="715">
        <v>0</v>
      </c>
      <c r="AH227" s="715">
        <v>1</v>
      </c>
      <c r="AI227" s="715">
        <v>0</v>
      </c>
      <c r="AJ227" s="715">
        <v>0</v>
      </c>
      <c r="AK227" s="715">
        <v>14</v>
      </c>
      <c r="AL227" s="715">
        <v>0</v>
      </c>
      <c r="AM227" s="715">
        <v>1</v>
      </c>
      <c r="AN227" s="715">
        <v>0</v>
      </c>
      <c r="AO227" s="715">
        <v>0</v>
      </c>
      <c r="AP227" s="580">
        <v>3</v>
      </c>
      <c r="AQ227" s="2111">
        <v>4401</v>
      </c>
      <c r="AR227" s="392"/>
    </row>
    <row r="228" spans="1:44" s="42" customFormat="1" ht="20.25" customHeight="1">
      <c r="A228" s="2175">
        <v>4402</v>
      </c>
      <c r="B228" s="2059"/>
      <c r="C228" s="278" t="s">
        <v>3502</v>
      </c>
      <c r="D228" s="2059"/>
      <c r="E228" s="2128"/>
      <c r="F228" s="2128"/>
      <c r="G228" s="2059"/>
      <c r="H228" s="2059" t="s">
        <v>700</v>
      </c>
      <c r="I228" s="2059"/>
      <c r="J228" s="494"/>
      <c r="K228" s="322" t="s">
        <v>1514</v>
      </c>
      <c r="L228" s="495"/>
      <c r="M228" s="2059"/>
      <c r="N228" s="2061" t="s">
        <v>4165</v>
      </c>
      <c r="O228" s="2059"/>
      <c r="P228" s="494"/>
      <c r="Q228" s="2062" t="s">
        <v>5314</v>
      </c>
      <c r="R228" s="495"/>
      <c r="S228" s="1045">
        <f t="shared" si="124"/>
        <v>8</v>
      </c>
      <c r="T228" s="595">
        <v>6</v>
      </c>
      <c r="U228" s="711">
        <v>0</v>
      </c>
      <c r="V228" s="1048">
        <v>2</v>
      </c>
      <c r="W228" s="1045">
        <f t="shared" si="118"/>
        <v>160</v>
      </c>
      <c r="X228" s="595">
        <v>81</v>
      </c>
      <c r="Y228" s="596">
        <v>79</v>
      </c>
      <c r="Z228" s="1045">
        <v>51</v>
      </c>
      <c r="AA228" s="711">
        <v>65</v>
      </c>
      <c r="AB228" s="596">
        <v>44</v>
      </c>
      <c r="AC228" s="2104">
        <v>9</v>
      </c>
      <c r="AD228" s="2105">
        <v>11</v>
      </c>
      <c r="AE228" s="1048">
        <v>7</v>
      </c>
      <c r="AF228" s="595">
        <v>1</v>
      </c>
      <c r="AG228" s="711">
        <v>0</v>
      </c>
      <c r="AH228" s="711">
        <v>1</v>
      </c>
      <c r="AI228" s="711">
        <v>0</v>
      </c>
      <c r="AJ228" s="711">
        <v>0</v>
      </c>
      <c r="AK228" s="711">
        <v>15</v>
      </c>
      <c r="AL228" s="711">
        <v>0</v>
      </c>
      <c r="AM228" s="711">
        <v>1</v>
      </c>
      <c r="AN228" s="711">
        <v>0</v>
      </c>
      <c r="AO228" s="711">
        <v>0</v>
      </c>
      <c r="AP228" s="1048">
        <v>0</v>
      </c>
      <c r="AQ228" s="2106">
        <v>4402</v>
      </c>
      <c r="AR228" s="392"/>
    </row>
    <row r="229" spans="1:44" s="129" customFormat="1" ht="20.25" customHeight="1">
      <c r="A229" s="2181">
        <v>411</v>
      </c>
      <c r="B229" s="2130"/>
      <c r="C229" s="288" t="s">
        <v>4584</v>
      </c>
      <c r="D229" s="2130"/>
      <c r="E229" s="2131"/>
      <c r="F229" s="2131"/>
      <c r="G229" s="2130"/>
      <c r="H229" s="2130"/>
      <c r="I229" s="2130"/>
      <c r="J229" s="2132"/>
      <c r="K229" s="2133"/>
      <c r="L229" s="2134"/>
      <c r="M229" s="2130"/>
      <c r="N229" s="2135"/>
      <c r="O229" s="2130"/>
      <c r="P229" s="2132"/>
      <c r="Q229" s="2136"/>
      <c r="R229" s="2134"/>
      <c r="S229" s="342">
        <f>SUM(S230:S232)</f>
        <v>14</v>
      </c>
      <c r="T229" s="2078">
        <f>SUM(T230:T232)</f>
        <v>9</v>
      </c>
      <c r="U229" s="2115">
        <f>SUM(U230:U232)</f>
        <v>0</v>
      </c>
      <c r="V229" s="2118">
        <f>SUM(V230:V232)</f>
        <v>5</v>
      </c>
      <c r="W229" s="561">
        <f>X229+Y229</f>
        <v>208</v>
      </c>
      <c r="X229" s="2078">
        <f t="shared" ref="X229:AP229" si="125">SUM(X230:X232)</f>
        <v>99</v>
      </c>
      <c r="Y229" s="728">
        <f t="shared" si="125"/>
        <v>109</v>
      </c>
      <c r="Z229" s="342">
        <f t="shared" si="125"/>
        <v>65</v>
      </c>
      <c r="AA229" s="2115">
        <f t="shared" si="125"/>
        <v>72</v>
      </c>
      <c r="AB229" s="728">
        <f t="shared" si="125"/>
        <v>71</v>
      </c>
      <c r="AC229" s="2116">
        <f t="shared" si="125"/>
        <v>8</v>
      </c>
      <c r="AD229" s="2117">
        <f t="shared" si="125"/>
        <v>25</v>
      </c>
      <c r="AE229" s="2118">
        <f t="shared" si="125"/>
        <v>14</v>
      </c>
      <c r="AF229" s="2078">
        <f t="shared" si="125"/>
        <v>2</v>
      </c>
      <c r="AG229" s="2115">
        <f t="shared" si="125"/>
        <v>0</v>
      </c>
      <c r="AH229" s="2115">
        <f t="shared" si="125"/>
        <v>3</v>
      </c>
      <c r="AI229" s="2115">
        <f t="shared" si="125"/>
        <v>0</v>
      </c>
      <c r="AJ229" s="2115">
        <f t="shared" si="125"/>
        <v>0</v>
      </c>
      <c r="AK229" s="2115">
        <f t="shared" si="125"/>
        <v>27</v>
      </c>
      <c r="AL229" s="2115">
        <f t="shared" si="125"/>
        <v>0</v>
      </c>
      <c r="AM229" s="2115">
        <f t="shared" si="125"/>
        <v>2</v>
      </c>
      <c r="AN229" s="2115">
        <f t="shared" si="125"/>
        <v>1</v>
      </c>
      <c r="AO229" s="2115">
        <f t="shared" si="125"/>
        <v>1</v>
      </c>
      <c r="AP229" s="2118">
        <f t="shared" si="125"/>
        <v>3</v>
      </c>
      <c r="AQ229" s="2137">
        <v>411</v>
      </c>
      <c r="AR229" s="2080"/>
    </row>
    <row r="230" spans="1:44" s="42" customFormat="1" ht="20.25" customHeight="1">
      <c r="A230" s="2179">
        <v>4460</v>
      </c>
      <c r="B230" s="392"/>
      <c r="C230" s="274" t="s">
        <v>380</v>
      </c>
      <c r="D230" s="392"/>
      <c r="E230" s="2120" t="s">
        <v>4980</v>
      </c>
      <c r="F230" s="2120">
        <v>2</v>
      </c>
      <c r="G230" s="392"/>
      <c r="H230" s="392" t="s">
        <v>713</v>
      </c>
      <c r="I230" s="392"/>
      <c r="J230" s="492"/>
      <c r="K230" s="320" t="s">
        <v>87</v>
      </c>
      <c r="L230" s="493"/>
      <c r="M230" s="392"/>
      <c r="N230" s="2108" t="s">
        <v>3171</v>
      </c>
      <c r="O230" s="392"/>
      <c r="P230" s="492"/>
      <c r="Q230" s="311" t="s">
        <v>5348</v>
      </c>
      <c r="R230" s="493"/>
      <c r="S230" s="579">
        <f t="shared" ref="S230:S232" si="126">SUM(T230:V230)</f>
        <v>5</v>
      </c>
      <c r="T230" s="578">
        <v>3</v>
      </c>
      <c r="U230" s="715">
        <v>0</v>
      </c>
      <c r="V230" s="580">
        <v>2</v>
      </c>
      <c r="W230" s="579">
        <f t="shared" si="118"/>
        <v>59</v>
      </c>
      <c r="X230" s="578">
        <v>31</v>
      </c>
      <c r="Y230" s="577">
        <v>28</v>
      </c>
      <c r="Z230" s="579">
        <v>14</v>
      </c>
      <c r="AA230" s="715">
        <v>22</v>
      </c>
      <c r="AB230" s="577">
        <v>23</v>
      </c>
      <c r="AC230" s="2109">
        <v>5</v>
      </c>
      <c r="AD230" s="2110">
        <v>10</v>
      </c>
      <c r="AE230" s="580">
        <v>3</v>
      </c>
      <c r="AF230" s="578">
        <v>0</v>
      </c>
      <c r="AG230" s="715">
        <v>0</v>
      </c>
      <c r="AH230" s="715">
        <v>1</v>
      </c>
      <c r="AI230" s="715">
        <v>0</v>
      </c>
      <c r="AJ230" s="715">
        <v>0</v>
      </c>
      <c r="AK230" s="715">
        <v>9</v>
      </c>
      <c r="AL230" s="715">
        <v>0</v>
      </c>
      <c r="AM230" s="715">
        <v>0</v>
      </c>
      <c r="AN230" s="715">
        <v>1</v>
      </c>
      <c r="AO230" s="715">
        <v>0</v>
      </c>
      <c r="AP230" s="580">
        <v>2</v>
      </c>
      <c r="AQ230" s="2111">
        <v>4460</v>
      </c>
      <c r="AR230" s="392"/>
    </row>
    <row r="231" spans="1:44" s="42" customFormat="1" ht="20.25" customHeight="1">
      <c r="A231" s="2179">
        <v>4461</v>
      </c>
      <c r="B231" s="392"/>
      <c r="C231" s="274" t="s">
        <v>2141</v>
      </c>
      <c r="D231" s="392"/>
      <c r="E231" s="2120"/>
      <c r="F231" s="2120">
        <v>1</v>
      </c>
      <c r="G231" s="392"/>
      <c r="H231" s="392" t="s">
        <v>2022</v>
      </c>
      <c r="I231" s="392"/>
      <c r="J231" s="492"/>
      <c r="K231" s="320" t="s">
        <v>3470</v>
      </c>
      <c r="L231" s="493"/>
      <c r="M231" s="392"/>
      <c r="N231" s="2108" t="s">
        <v>3471</v>
      </c>
      <c r="O231" s="392"/>
      <c r="P231" s="492"/>
      <c r="Q231" s="311" t="s">
        <v>4850</v>
      </c>
      <c r="R231" s="493"/>
      <c r="S231" s="579">
        <f t="shared" si="126"/>
        <v>5</v>
      </c>
      <c r="T231" s="578">
        <v>3</v>
      </c>
      <c r="U231" s="715">
        <v>0</v>
      </c>
      <c r="V231" s="580">
        <v>2</v>
      </c>
      <c r="W231" s="579">
        <f t="shared" si="118"/>
        <v>84</v>
      </c>
      <c r="X231" s="578">
        <v>36</v>
      </c>
      <c r="Y231" s="577">
        <v>48</v>
      </c>
      <c r="Z231" s="579">
        <v>31</v>
      </c>
      <c r="AA231" s="715">
        <v>25</v>
      </c>
      <c r="AB231" s="577">
        <v>28</v>
      </c>
      <c r="AC231" s="2109">
        <v>2</v>
      </c>
      <c r="AD231" s="2110">
        <v>9</v>
      </c>
      <c r="AE231" s="580">
        <v>5</v>
      </c>
      <c r="AF231" s="578">
        <v>1</v>
      </c>
      <c r="AG231" s="715">
        <v>0</v>
      </c>
      <c r="AH231" s="715">
        <v>1</v>
      </c>
      <c r="AI231" s="715">
        <v>0</v>
      </c>
      <c r="AJ231" s="715">
        <v>0</v>
      </c>
      <c r="AK231" s="715">
        <v>10</v>
      </c>
      <c r="AL231" s="715">
        <v>0</v>
      </c>
      <c r="AM231" s="715">
        <v>1</v>
      </c>
      <c r="AN231" s="715">
        <v>0</v>
      </c>
      <c r="AO231" s="715">
        <v>1</v>
      </c>
      <c r="AP231" s="580">
        <v>0</v>
      </c>
      <c r="AQ231" s="2111">
        <v>4461</v>
      </c>
      <c r="AR231" s="392"/>
    </row>
    <row r="232" spans="1:44" s="42" customFormat="1" ht="20.25" customHeight="1">
      <c r="A232" s="2175">
        <v>4468</v>
      </c>
      <c r="B232" s="2059"/>
      <c r="C232" s="278" t="s">
        <v>4091</v>
      </c>
      <c r="D232" s="2059"/>
      <c r="E232" s="2128"/>
      <c r="F232" s="2128">
        <v>1</v>
      </c>
      <c r="G232" s="2059"/>
      <c r="H232" s="2059" t="s">
        <v>718</v>
      </c>
      <c r="I232" s="2059"/>
      <c r="J232" s="494"/>
      <c r="K232" s="322" t="s">
        <v>3473</v>
      </c>
      <c r="L232" s="495"/>
      <c r="M232" s="2059"/>
      <c r="N232" s="2061" t="s">
        <v>1248</v>
      </c>
      <c r="O232" s="2059"/>
      <c r="P232" s="494"/>
      <c r="Q232" s="2062" t="s">
        <v>5698</v>
      </c>
      <c r="R232" s="495"/>
      <c r="S232" s="1045">
        <f t="shared" si="126"/>
        <v>4</v>
      </c>
      <c r="T232" s="595">
        <v>3</v>
      </c>
      <c r="U232" s="711">
        <v>0</v>
      </c>
      <c r="V232" s="1048">
        <v>1</v>
      </c>
      <c r="W232" s="1045">
        <f t="shared" si="118"/>
        <v>65</v>
      </c>
      <c r="X232" s="595">
        <v>32</v>
      </c>
      <c r="Y232" s="596">
        <v>33</v>
      </c>
      <c r="Z232" s="1045">
        <v>20</v>
      </c>
      <c r="AA232" s="711">
        <v>25</v>
      </c>
      <c r="AB232" s="596">
        <v>20</v>
      </c>
      <c r="AC232" s="2104">
        <v>1</v>
      </c>
      <c r="AD232" s="2105">
        <v>6</v>
      </c>
      <c r="AE232" s="1048">
        <v>6</v>
      </c>
      <c r="AF232" s="595">
        <v>1</v>
      </c>
      <c r="AG232" s="711">
        <v>0</v>
      </c>
      <c r="AH232" s="711">
        <v>1</v>
      </c>
      <c r="AI232" s="711">
        <v>0</v>
      </c>
      <c r="AJ232" s="711">
        <v>0</v>
      </c>
      <c r="AK232" s="711">
        <v>8</v>
      </c>
      <c r="AL232" s="711">
        <v>0</v>
      </c>
      <c r="AM232" s="711">
        <v>1</v>
      </c>
      <c r="AN232" s="711">
        <v>0</v>
      </c>
      <c r="AO232" s="711">
        <v>0</v>
      </c>
      <c r="AP232" s="1048">
        <v>1</v>
      </c>
      <c r="AQ232" s="2106">
        <v>4468</v>
      </c>
      <c r="AR232" s="392"/>
    </row>
    <row r="233" spans="1:44" s="129" customFormat="1" ht="20.25" customHeight="1">
      <c r="A233" s="2181">
        <v>412</v>
      </c>
      <c r="B233" s="2130"/>
      <c r="C233" s="288" t="s">
        <v>307</v>
      </c>
      <c r="D233" s="2130"/>
      <c r="E233" s="2131"/>
      <c r="F233" s="2131"/>
      <c r="G233" s="2130"/>
      <c r="H233" s="2130"/>
      <c r="I233" s="2130"/>
      <c r="J233" s="2132"/>
      <c r="K233" s="2133"/>
      <c r="L233" s="2134"/>
      <c r="M233" s="2130"/>
      <c r="N233" s="2135"/>
      <c r="O233" s="2130"/>
      <c r="P233" s="2132"/>
      <c r="Q233" s="2136"/>
      <c r="R233" s="2134"/>
      <c r="S233" s="342">
        <f>SUM(S234:S236)</f>
        <v>30</v>
      </c>
      <c r="T233" s="2078">
        <f>SUM(T234:T236)</f>
        <v>23</v>
      </c>
      <c r="U233" s="2115">
        <f>SUM(U234:U236)</f>
        <v>0</v>
      </c>
      <c r="V233" s="2118">
        <f>SUM(V234:V236)</f>
        <v>7</v>
      </c>
      <c r="W233" s="561">
        <f>X233+Y233</f>
        <v>662</v>
      </c>
      <c r="X233" s="2078">
        <f t="shared" ref="X233:AP233" si="127">SUM(X234:X236)</f>
        <v>335</v>
      </c>
      <c r="Y233" s="728">
        <f t="shared" si="127"/>
        <v>327</v>
      </c>
      <c r="Z233" s="342">
        <f t="shared" si="127"/>
        <v>217</v>
      </c>
      <c r="AA233" s="2115">
        <f t="shared" si="127"/>
        <v>221</v>
      </c>
      <c r="AB233" s="728">
        <f t="shared" si="127"/>
        <v>224</v>
      </c>
      <c r="AC233" s="2116">
        <f t="shared" si="127"/>
        <v>29</v>
      </c>
      <c r="AD233" s="2117">
        <f t="shared" si="127"/>
        <v>35</v>
      </c>
      <c r="AE233" s="2118">
        <f t="shared" si="127"/>
        <v>28</v>
      </c>
      <c r="AF233" s="2078">
        <f t="shared" si="127"/>
        <v>3</v>
      </c>
      <c r="AG233" s="2115">
        <f t="shared" si="127"/>
        <v>0</v>
      </c>
      <c r="AH233" s="2115">
        <f t="shared" si="127"/>
        <v>3</v>
      </c>
      <c r="AI233" s="2115">
        <f t="shared" si="127"/>
        <v>0</v>
      </c>
      <c r="AJ233" s="2115">
        <f t="shared" si="127"/>
        <v>0</v>
      </c>
      <c r="AK233" s="2115">
        <f t="shared" si="127"/>
        <v>49</v>
      </c>
      <c r="AL233" s="2115">
        <f t="shared" si="127"/>
        <v>0</v>
      </c>
      <c r="AM233" s="2115">
        <f t="shared" si="127"/>
        <v>3</v>
      </c>
      <c r="AN233" s="2115">
        <f t="shared" si="127"/>
        <v>0</v>
      </c>
      <c r="AO233" s="2115">
        <f t="shared" si="127"/>
        <v>1</v>
      </c>
      <c r="AP233" s="2118">
        <f t="shared" si="127"/>
        <v>4</v>
      </c>
      <c r="AQ233" s="2137">
        <v>412</v>
      </c>
      <c r="AR233" s="2080"/>
    </row>
    <row r="234" spans="1:44" s="42" customFormat="1" ht="20.25" customHeight="1">
      <c r="A234" s="2179">
        <v>4340</v>
      </c>
      <c r="B234" s="392"/>
      <c r="C234" s="274" t="s">
        <v>3549</v>
      </c>
      <c r="D234" s="392"/>
      <c r="E234" s="2120"/>
      <c r="F234" s="2120"/>
      <c r="G234" s="392"/>
      <c r="H234" s="392" t="s">
        <v>3475</v>
      </c>
      <c r="I234" s="392"/>
      <c r="J234" s="492"/>
      <c r="K234" s="320" t="s">
        <v>3476</v>
      </c>
      <c r="L234" s="493"/>
      <c r="M234" s="392"/>
      <c r="N234" s="2108" t="s">
        <v>2619</v>
      </c>
      <c r="O234" s="392"/>
      <c r="P234" s="492"/>
      <c r="Q234" s="311" t="s">
        <v>5699</v>
      </c>
      <c r="R234" s="493"/>
      <c r="S234" s="579">
        <f t="shared" ref="S234:S236" si="128">SUM(T234:V234)</f>
        <v>8</v>
      </c>
      <c r="T234" s="578">
        <v>6</v>
      </c>
      <c r="U234" s="715">
        <v>0</v>
      </c>
      <c r="V234" s="580">
        <v>2</v>
      </c>
      <c r="W234" s="579">
        <f t="shared" si="118"/>
        <v>163</v>
      </c>
      <c r="X234" s="578">
        <v>94</v>
      </c>
      <c r="Y234" s="577">
        <v>69</v>
      </c>
      <c r="Z234" s="579">
        <v>49</v>
      </c>
      <c r="AA234" s="715">
        <v>58</v>
      </c>
      <c r="AB234" s="577">
        <v>56</v>
      </c>
      <c r="AC234" s="2109">
        <v>9</v>
      </c>
      <c r="AD234" s="2110">
        <v>10</v>
      </c>
      <c r="AE234" s="580">
        <v>8</v>
      </c>
      <c r="AF234" s="578">
        <v>1</v>
      </c>
      <c r="AG234" s="715">
        <v>0</v>
      </c>
      <c r="AH234" s="715">
        <v>1</v>
      </c>
      <c r="AI234" s="715">
        <v>0</v>
      </c>
      <c r="AJ234" s="715">
        <v>0</v>
      </c>
      <c r="AK234" s="715">
        <v>15</v>
      </c>
      <c r="AL234" s="715">
        <v>0</v>
      </c>
      <c r="AM234" s="715">
        <v>1</v>
      </c>
      <c r="AN234" s="715">
        <v>0</v>
      </c>
      <c r="AO234" s="715">
        <v>0</v>
      </c>
      <c r="AP234" s="580">
        <v>0</v>
      </c>
      <c r="AQ234" s="2111">
        <v>4340</v>
      </c>
      <c r="AR234" s="392"/>
    </row>
    <row r="235" spans="1:44" s="42" customFormat="1" ht="20.25" customHeight="1">
      <c r="A235" s="2179">
        <v>4430</v>
      </c>
      <c r="B235" s="392"/>
      <c r="C235" s="274" t="s">
        <v>2910</v>
      </c>
      <c r="D235" s="392"/>
      <c r="E235" s="2120"/>
      <c r="F235" s="2120"/>
      <c r="G235" s="392"/>
      <c r="H235" s="392" t="s">
        <v>2088</v>
      </c>
      <c r="I235" s="392"/>
      <c r="J235" s="492"/>
      <c r="K235" s="320" t="s">
        <v>1506</v>
      </c>
      <c r="L235" s="493"/>
      <c r="M235" s="392"/>
      <c r="N235" s="2108" t="s">
        <v>3163</v>
      </c>
      <c r="O235" s="392"/>
      <c r="P235" s="492"/>
      <c r="Q235" s="311" t="s">
        <v>5147</v>
      </c>
      <c r="R235" s="493"/>
      <c r="S235" s="579">
        <f t="shared" si="128"/>
        <v>8</v>
      </c>
      <c r="T235" s="578">
        <v>6</v>
      </c>
      <c r="U235" s="715">
        <v>0</v>
      </c>
      <c r="V235" s="580">
        <v>2</v>
      </c>
      <c r="W235" s="579">
        <f t="shared" si="118"/>
        <v>180</v>
      </c>
      <c r="X235" s="578">
        <v>85</v>
      </c>
      <c r="Y235" s="577">
        <v>95</v>
      </c>
      <c r="Z235" s="579">
        <v>61</v>
      </c>
      <c r="AA235" s="715">
        <v>65</v>
      </c>
      <c r="AB235" s="577">
        <v>54</v>
      </c>
      <c r="AC235" s="2109">
        <v>6</v>
      </c>
      <c r="AD235" s="2110">
        <v>10</v>
      </c>
      <c r="AE235" s="580">
        <v>8</v>
      </c>
      <c r="AF235" s="578">
        <v>1</v>
      </c>
      <c r="AG235" s="715">
        <v>0</v>
      </c>
      <c r="AH235" s="715">
        <v>1</v>
      </c>
      <c r="AI235" s="715">
        <v>0</v>
      </c>
      <c r="AJ235" s="715">
        <v>0</v>
      </c>
      <c r="AK235" s="715">
        <v>14</v>
      </c>
      <c r="AL235" s="715">
        <v>0</v>
      </c>
      <c r="AM235" s="715">
        <v>1</v>
      </c>
      <c r="AN235" s="715">
        <v>0</v>
      </c>
      <c r="AO235" s="715">
        <v>1</v>
      </c>
      <c r="AP235" s="580">
        <v>0</v>
      </c>
      <c r="AQ235" s="2111">
        <v>4430</v>
      </c>
      <c r="AR235" s="392"/>
    </row>
    <row r="236" spans="1:44" s="42" customFormat="1" ht="20.25" customHeight="1">
      <c r="A236" s="2175">
        <v>4431</v>
      </c>
      <c r="B236" s="2059"/>
      <c r="C236" s="278" t="s">
        <v>4166</v>
      </c>
      <c r="D236" s="2059"/>
      <c r="E236" s="2128"/>
      <c r="F236" s="2128"/>
      <c r="G236" s="2059"/>
      <c r="H236" s="2059" t="s">
        <v>3325</v>
      </c>
      <c r="I236" s="2059"/>
      <c r="J236" s="494"/>
      <c r="K236" s="322" t="s">
        <v>3477</v>
      </c>
      <c r="L236" s="495"/>
      <c r="M236" s="2059"/>
      <c r="N236" s="2061" t="s">
        <v>3478</v>
      </c>
      <c r="O236" s="2059"/>
      <c r="P236" s="494"/>
      <c r="Q236" s="2062" t="s">
        <v>5415</v>
      </c>
      <c r="R236" s="495"/>
      <c r="S236" s="1045">
        <f t="shared" si="128"/>
        <v>14</v>
      </c>
      <c r="T236" s="595">
        <v>11</v>
      </c>
      <c r="U236" s="711">
        <v>0</v>
      </c>
      <c r="V236" s="1048">
        <v>3</v>
      </c>
      <c r="W236" s="1045">
        <f t="shared" si="118"/>
        <v>319</v>
      </c>
      <c r="X236" s="595">
        <v>156</v>
      </c>
      <c r="Y236" s="596">
        <v>163</v>
      </c>
      <c r="Z236" s="1045">
        <v>107</v>
      </c>
      <c r="AA236" s="711">
        <v>98</v>
      </c>
      <c r="AB236" s="596">
        <v>114</v>
      </c>
      <c r="AC236" s="2104">
        <v>14</v>
      </c>
      <c r="AD236" s="2105">
        <v>15</v>
      </c>
      <c r="AE236" s="1048">
        <v>12</v>
      </c>
      <c r="AF236" s="595">
        <v>1</v>
      </c>
      <c r="AG236" s="711">
        <v>0</v>
      </c>
      <c r="AH236" s="711">
        <v>1</v>
      </c>
      <c r="AI236" s="711">
        <v>0</v>
      </c>
      <c r="AJ236" s="711">
        <v>0</v>
      </c>
      <c r="AK236" s="711">
        <v>20</v>
      </c>
      <c r="AL236" s="711">
        <v>0</v>
      </c>
      <c r="AM236" s="711">
        <v>1</v>
      </c>
      <c r="AN236" s="711">
        <v>0</v>
      </c>
      <c r="AO236" s="711">
        <v>0</v>
      </c>
      <c r="AP236" s="1048">
        <v>4</v>
      </c>
      <c r="AQ236" s="2106">
        <v>4431</v>
      </c>
      <c r="AR236" s="392"/>
    </row>
    <row r="237" spans="1:44" s="129" customFormat="1" ht="20.25" customHeight="1">
      <c r="A237" s="2176"/>
      <c r="B237" s="2067"/>
      <c r="C237" s="292" t="s">
        <v>4947</v>
      </c>
      <c r="D237" s="2067"/>
      <c r="E237" s="2140"/>
      <c r="F237" s="2140"/>
      <c r="G237" s="2067"/>
      <c r="H237" s="2067"/>
      <c r="I237" s="2067"/>
      <c r="J237" s="2069"/>
      <c r="K237" s="2070"/>
      <c r="L237" s="2071"/>
      <c r="M237" s="2067"/>
      <c r="N237" s="2072"/>
      <c r="O237" s="2067"/>
      <c r="P237" s="2069"/>
      <c r="Q237" s="2073"/>
      <c r="R237" s="2071"/>
      <c r="S237" s="336">
        <f>S238+S248+S250+S252</f>
        <v>22</v>
      </c>
      <c r="T237" s="339">
        <f>T238+T248+T250+T252</f>
        <v>16</v>
      </c>
      <c r="U237" s="2074">
        <f>U238+U248+U250+U252</f>
        <v>0</v>
      </c>
      <c r="V237" s="2075">
        <f>V238+V248+V250+V252</f>
        <v>6</v>
      </c>
      <c r="W237" s="714">
        <f>X237+Y237</f>
        <v>296</v>
      </c>
      <c r="X237" s="339">
        <f t="shared" ref="X237:AP237" si="129">X238+X248+X250+X252</f>
        <v>150</v>
      </c>
      <c r="Y237" s="735">
        <f t="shared" si="129"/>
        <v>146</v>
      </c>
      <c r="Z237" s="336">
        <f t="shared" si="129"/>
        <v>95</v>
      </c>
      <c r="AA237" s="2074">
        <f t="shared" si="129"/>
        <v>102</v>
      </c>
      <c r="AB237" s="735">
        <f t="shared" si="129"/>
        <v>99</v>
      </c>
      <c r="AC237" s="2076">
        <f t="shared" si="129"/>
        <v>12</v>
      </c>
      <c r="AD237" s="2077">
        <f t="shared" si="129"/>
        <v>36</v>
      </c>
      <c r="AE237" s="2075">
        <f t="shared" si="129"/>
        <v>24</v>
      </c>
      <c r="AF237" s="339">
        <f t="shared" si="129"/>
        <v>4</v>
      </c>
      <c r="AG237" s="2074">
        <f t="shared" si="129"/>
        <v>0</v>
      </c>
      <c r="AH237" s="2074">
        <f t="shared" si="129"/>
        <v>4</v>
      </c>
      <c r="AI237" s="2074">
        <f t="shared" si="129"/>
        <v>0</v>
      </c>
      <c r="AJ237" s="2074">
        <f t="shared" si="129"/>
        <v>0</v>
      </c>
      <c r="AK237" s="2074">
        <f t="shared" si="129"/>
        <v>41</v>
      </c>
      <c r="AL237" s="2074">
        <f t="shared" si="129"/>
        <v>0</v>
      </c>
      <c r="AM237" s="2074">
        <f t="shared" si="129"/>
        <v>4</v>
      </c>
      <c r="AN237" s="2074">
        <f t="shared" si="129"/>
        <v>0</v>
      </c>
      <c r="AO237" s="2074">
        <f t="shared" si="129"/>
        <v>0</v>
      </c>
      <c r="AP237" s="2075">
        <f t="shared" si="129"/>
        <v>7</v>
      </c>
      <c r="AQ237" s="2141"/>
      <c r="AR237" s="2080"/>
    </row>
    <row r="238" spans="1:44" s="129" customFormat="1" ht="20.25" customHeight="1">
      <c r="A238" s="2178">
        <v>423</v>
      </c>
      <c r="B238" s="2080"/>
      <c r="C238" s="264" t="s">
        <v>4948</v>
      </c>
      <c r="D238" s="2080"/>
      <c r="E238" s="2129"/>
      <c r="F238" s="2129"/>
      <c r="G238" s="2080"/>
      <c r="H238" s="2080"/>
      <c r="I238" s="2080"/>
      <c r="J238" s="2093"/>
      <c r="K238" s="1299"/>
      <c r="L238" s="2094"/>
      <c r="M238" s="2080"/>
      <c r="N238" s="2095"/>
      <c r="O238" s="2080"/>
      <c r="P238" s="2093"/>
      <c r="Q238" s="2096"/>
      <c r="R238" s="2094"/>
      <c r="S238" s="575">
        <f t="shared" ref="S238:AO238" si="130">S239</f>
        <v>5</v>
      </c>
      <c r="T238" s="2097">
        <f t="shared" si="130"/>
        <v>4</v>
      </c>
      <c r="U238" s="2098">
        <f t="shared" si="130"/>
        <v>0</v>
      </c>
      <c r="V238" s="2099">
        <f t="shared" si="130"/>
        <v>1</v>
      </c>
      <c r="W238" s="561">
        <f t="shared" si="130"/>
        <v>111</v>
      </c>
      <c r="X238" s="2078">
        <f t="shared" si="130"/>
        <v>56</v>
      </c>
      <c r="Y238" s="728">
        <f t="shared" si="130"/>
        <v>55</v>
      </c>
      <c r="Z238" s="342">
        <f t="shared" si="130"/>
        <v>32</v>
      </c>
      <c r="AA238" s="2115">
        <f t="shared" si="130"/>
        <v>42</v>
      </c>
      <c r="AB238" s="728">
        <f t="shared" si="130"/>
        <v>37</v>
      </c>
      <c r="AC238" s="2116">
        <f t="shared" si="130"/>
        <v>1</v>
      </c>
      <c r="AD238" s="2117">
        <f t="shared" si="130"/>
        <v>11</v>
      </c>
      <c r="AE238" s="2118">
        <f t="shared" si="130"/>
        <v>4</v>
      </c>
      <c r="AF238" s="2078">
        <f t="shared" si="130"/>
        <v>1</v>
      </c>
      <c r="AG238" s="2115">
        <f t="shared" si="130"/>
        <v>0</v>
      </c>
      <c r="AH238" s="2115">
        <f t="shared" si="130"/>
        <v>1</v>
      </c>
      <c r="AI238" s="2115">
        <f t="shared" si="130"/>
        <v>0</v>
      </c>
      <c r="AJ238" s="2115">
        <f t="shared" si="130"/>
        <v>0</v>
      </c>
      <c r="AK238" s="2115">
        <f t="shared" si="130"/>
        <v>11</v>
      </c>
      <c r="AL238" s="2115">
        <f t="shared" si="130"/>
        <v>0</v>
      </c>
      <c r="AM238" s="2115">
        <f t="shared" si="130"/>
        <v>1</v>
      </c>
      <c r="AN238" s="2115">
        <f t="shared" si="130"/>
        <v>0</v>
      </c>
      <c r="AO238" s="2115">
        <f t="shared" si="130"/>
        <v>0</v>
      </c>
      <c r="AP238" s="2118">
        <f>AP239</f>
        <v>1</v>
      </c>
      <c r="AQ238" s="2137">
        <v>423</v>
      </c>
      <c r="AR238" s="2080"/>
    </row>
    <row r="239" spans="1:44" s="42" customFormat="1" ht="20.25" customHeight="1" thickBot="1">
      <c r="A239" s="2180">
        <v>4530</v>
      </c>
      <c r="B239" s="2121"/>
      <c r="C239" s="1153" t="s">
        <v>4167</v>
      </c>
      <c r="D239" s="2121"/>
      <c r="E239" s="2122"/>
      <c r="F239" s="2122" t="s">
        <v>3829</v>
      </c>
      <c r="G239" s="2121"/>
      <c r="H239" s="2121" t="s">
        <v>1380</v>
      </c>
      <c r="I239" s="2121"/>
      <c r="J239" s="496"/>
      <c r="K239" s="331" t="s">
        <v>3479</v>
      </c>
      <c r="L239" s="497"/>
      <c r="M239" s="2121"/>
      <c r="N239" s="2123" t="s">
        <v>3480</v>
      </c>
      <c r="O239" s="2121"/>
      <c r="P239" s="496"/>
      <c r="Q239" s="2124" t="s">
        <v>4851</v>
      </c>
      <c r="R239" s="497"/>
      <c r="S239" s="386">
        <f t="shared" ref="S239" si="131">SUM(T239:V239)</f>
        <v>5</v>
      </c>
      <c r="T239" s="385">
        <v>4</v>
      </c>
      <c r="U239" s="716">
        <v>0</v>
      </c>
      <c r="V239" s="615">
        <v>1</v>
      </c>
      <c r="W239" s="386">
        <f t="shared" ref="W239" si="132">SUM(X239:Y239)</f>
        <v>111</v>
      </c>
      <c r="X239" s="385">
        <v>56</v>
      </c>
      <c r="Y239" s="613">
        <v>55</v>
      </c>
      <c r="Z239" s="386">
        <v>32</v>
      </c>
      <c r="AA239" s="716">
        <v>42</v>
      </c>
      <c r="AB239" s="613">
        <v>37</v>
      </c>
      <c r="AC239" s="2125">
        <v>1</v>
      </c>
      <c r="AD239" s="2126">
        <v>11</v>
      </c>
      <c r="AE239" s="615">
        <v>4</v>
      </c>
      <c r="AF239" s="385">
        <v>1</v>
      </c>
      <c r="AG239" s="716">
        <v>0</v>
      </c>
      <c r="AH239" s="716">
        <v>1</v>
      </c>
      <c r="AI239" s="716">
        <v>0</v>
      </c>
      <c r="AJ239" s="716">
        <v>0</v>
      </c>
      <c r="AK239" s="716">
        <v>11</v>
      </c>
      <c r="AL239" s="716">
        <v>0</v>
      </c>
      <c r="AM239" s="716">
        <v>1</v>
      </c>
      <c r="AN239" s="716">
        <v>0</v>
      </c>
      <c r="AO239" s="716">
        <v>0</v>
      </c>
      <c r="AP239" s="615">
        <v>1</v>
      </c>
      <c r="AQ239" s="2127">
        <v>4530</v>
      </c>
      <c r="AR239" s="392"/>
    </row>
    <row r="240" spans="1:44" ht="15.75" customHeight="1">
      <c r="C240" s="311"/>
      <c r="AQ240" s="2042"/>
    </row>
    <row r="241" spans="1:44" ht="18" customHeight="1">
      <c r="A241" s="1205"/>
      <c r="C241" s="311"/>
      <c r="K241" s="2043"/>
      <c r="S241" s="512"/>
      <c r="T241" s="512"/>
      <c r="U241" s="512"/>
      <c r="V241" s="512"/>
      <c r="W241" s="512"/>
      <c r="X241" s="512"/>
      <c r="Y241" s="512"/>
      <c r="Z241" s="512"/>
      <c r="AA241" s="512"/>
      <c r="AB241" s="512"/>
      <c r="AC241" s="512"/>
      <c r="AD241" s="512"/>
      <c r="AE241" s="512"/>
      <c r="AF241" s="512"/>
      <c r="AG241" s="512"/>
      <c r="AH241" s="512"/>
      <c r="AI241" s="512"/>
      <c r="AJ241" s="512"/>
      <c r="AK241" s="512"/>
      <c r="AL241" s="512"/>
      <c r="AM241" s="512"/>
      <c r="AN241" s="512"/>
      <c r="AO241" s="512"/>
      <c r="AP241" s="512"/>
    </row>
    <row r="242" spans="1:44" ht="4.5" customHeight="1">
      <c r="A242" s="2174"/>
      <c r="B242" s="2045"/>
      <c r="C242" s="2050"/>
      <c r="D242" s="2045"/>
      <c r="E242" s="2046"/>
      <c r="F242" s="2046"/>
      <c r="G242" s="2045"/>
      <c r="H242" s="2045"/>
      <c r="I242" s="2045"/>
      <c r="J242" s="2047"/>
      <c r="K242" s="2044"/>
      <c r="L242" s="2048"/>
      <c r="M242" s="2045"/>
      <c r="N242" s="2049"/>
      <c r="O242" s="2048"/>
      <c r="P242" s="2045"/>
      <c r="Q242" s="2050"/>
      <c r="R242" s="2045"/>
      <c r="S242" s="3569" t="s">
        <v>3164</v>
      </c>
      <c r="T242" s="4578"/>
      <c r="U242" s="4578"/>
      <c r="V242" s="3566"/>
      <c r="W242" s="3569" t="s">
        <v>2842</v>
      </c>
      <c r="X242" s="4578"/>
      <c r="Y242" s="4578"/>
      <c r="Z242" s="4578"/>
      <c r="AA242" s="4578"/>
      <c r="AB242" s="3566"/>
      <c r="AC242" s="4580" t="s">
        <v>3258</v>
      </c>
      <c r="AD242" s="3569" t="s">
        <v>4057</v>
      </c>
      <c r="AE242" s="4578"/>
      <c r="AF242" s="4578"/>
      <c r="AG242" s="4578"/>
      <c r="AH242" s="4578"/>
      <c r="AI242" s="4578"/>
      <c r="AJ242" s="4578"/>
      <c r="AK242" s="4578"/>
      <c r="AL242" s="4578"/>
      <c r="AM242" s="4578"/>
      <c r="AN242" s="4578"/>
      <c r="AO242" s="4578"/>
      <c r="AP242" s="3566"/>
      <c r="AQ242" s="2051"/>
    </row>
    <row r="243" spans="1:44" s="103" customFormat="1" ht="21" customHeight="1">
      <c r="A243" s="3366" t="s">
        <v>1521</v>
      </c>
      <c r="B243" s="320"/>
      <c r="C243" s="3901" t="s">
        <v>2752</v>
      </c>
      <c r="D243" s="320"/>
      <c r="E243" s="4583" t="s">
        <v>1309</v>
      </c>
      <c r="F243" s="4583" t="s">
        <v>4058</v>
      </c>
      <c r="G243" s="320"/>
      <c r="H243" s="3351" t="s">
        <v>3792</v>
      </c>
      <c r="I243" s="320"/>
      <c r="J243" s="799"/>
      <c r="K243" s="3901" t="s">
        <v>1841</v>
      </c>
      <c r="L243" s="2052"/>
      <c r="M243" s="949"/>
      <c r="N243" s="3901" t="s">
        <v>1673</v>
      </c>
      <c r="O243" s="2052"/>
      <c r="P243" s="949"/>
      <c r="Q243" s="4584" t="s">
        <v>4059</v>
      </c>
      <c r="R243" s="320"/>
      <c r="S243" s="3570"/>
      <c r="T243" s="4579"/>
      <c r="U243" s="4579"/>
      <c r="V243" s="3568"/>
      <c r="W243" s="3570"/>
      <c r="X243" s="4579"/>
      <c r="Y243" s="4579"/>
      <c r="Z243" s="4579"/>
      <c r="AA243" s="4579"/>
      <c r="AB243" s="3568"/>
      <c r="AC243" s="4581"/>
      <c r="AD243" s="3570"/>
      <c r="AE243" s="4579"/>
      <c r="AF243" s="4579"/>
      <c r="AG243" s="4579"/>
      <c r="AH243" s="4579"/>
      <c r="AI243" s="4579"/>
      <c r="AJ243" s="4579"/>
      <c r="AK243" s="4579"/>
      <c r="AL243" s="4579"/>
      <c r="AM243" s="4579"/>
      <c r="AN243" s="4579"/>
      <c r="AO243" s="4579"/>
      <c r="AP243" s="3568"/>
      <c r="AQ243" s="4589" t="s">
        <v>1521</v>
      </c>
      <c r="AR243" s="320"/>
    </row>
    <row r="244" spans="1:44" s="103" customFormat="1" ht="4.5" customHeight="1">
      <c r="A244" s="3366"/>
      <c r="B244" s="320"/>
      <c r="C244" s="3901"/>
      <c r="D244" s="320"/>
      <c r="E244" s="4583"/>
      <c r="F244" s="4583"/>
      <c r="G244" s="320"/>
      <c r="H244" s="3351"/>
      <c r="I244" s="320"/>
      <c r="J244" s="799"/>
      <c r="K244" s="3901"/>
      <c r="L244" s="2052"/>
      <c r="M244" s="949"/>
      <c r="N244" s="3901"/>
      <c r="O244" s="2052"/>
      <c r="P244" s="949"/>
      <c r="Q244" s="4584"/>
      <c r="R244" s="320"/>
      <c r="S244" s="2053"/>
      <c r="T244" s="2054"/>
      <c r="U244" s="2055"/>
      <c r="V244" s="2056"/>
      <c r="W244" s="2057"/>
      <c r="X244" s="2058"/>
      <c r="Y244" s="795"/>
      <c r="Z244" s="2057"/>
      <c r="AA244" s="2055"/>
      <c r="AB244" s="328"/>
      <c r="AC244" s="4581"/>
      <c r="AD244" s="3962" t="s">
        <v>1630</v>
      </c>
      <c r="AE244" s="4228"/>
      <c r="AF244" s="2054"/>
      <c r="AG244" s="2055"/>
      <c r="AH244" s="2055"/>
      <c r="AI244" s="2055"/>
      <c r="AJ244" s="2055"/>
      <c r="AK244" s="2055"/>
      <c r="AL244" s="2055"/>
      <c r="AM244" s="2055"/>
      <c r="AN244" s="2055"/>
      <c r="AO244" s="2055"/>
      <c r="AP244" s="2056"/>
      <c r="AQ244" s="4589"/>
      <c r="AR244" s="320"/>
    </row>
    <row r="245" spans="1:44" s="103" customFormat="1" ht="39.75" customHeight="1">
      <c r="A245" s="3366"/>
      <c r="B245" s="320"/>
      <c r="C245" s="3901"/>
      <c r="D245" s="320"/>
      <c r="E245" s="4583"/>
      <c r="F245" s="4583"/>
      <c r="G245" s="320"/>
      <c r="H245" s="3351"/>
      <c r="I245" s="320"/>
      <c r="J245" s="799"/>
      <c r="K245" s="3901"/>
      <c r="L245" s="2052"/>
      <c r="M245" s="949"/>
      <c r="N245" s="3901"/>
      <c r="O245" s="2052"/>
      <c r="P245" s="949"/>
      <c r="Q245" s="4584"/>
      <c r="R245" s="320"/>
      <c r="S245" s="4590" t="s">
        <v>1239</v>
      </c>
      <c r="T245" s="4591" t="s">
        <v>4060</v>
      </c>
      <c r="U245" s="4592" t="s">
        <v>4061</v>
      </c>
      <c r="V245" s="4593" t="s">
        <v>2677</v>
      </c>
      <c r="W245" s="3307" t="s">
        <v>1630</v>
      </c>
      <c r="X245" s="3304"/>
      <c r="Y245" s="3305"/>
      <c r="Z245" s="3805" t="s">
        <v>4062</v>
      </c>
      <c r="AA245" s="4594" t="s">
        <v>1847</v>
      </c>
      <c r="AB245" s="3706" t="s">
        <v>3250</v>
      </c>
      <c r="AC245" s="4581"/>
      <c r="AD245" s="3307"/>
      <c r="AE245" s="3305"/>
      <c r="AF245" s="4591" t="s">
        <v>475</v>
      </c>
      <c r="AG245" s="4592" t="s">
        <v>1202</v>
      </c>
      <c r="AH245" s="4592" t="s">
        <v>221</v>
      </c>
      <c r="AI245" s="4592" t="s">
        <v>882</v>
      </c>
      <c r="AJ245" s="4592" t="s">
        <v>1198</v>
      </c>
      <c r="AK245" s="4592" t="s">
        <v>2939</v>
      </c>
      <c r="AL245" s="4592" t="s">
        <v>2640</v>
      </c>
      <c r="AM245" s="4592" t="s">
        <v>1197</v>
      </c>
      <c r="AN245" s="4592" t="s">
        <v>2940</v>
      </c>
      <c r="AO245" s="4592" t="s">
        <v>1732</v>
      </c>
      <c r="AP245" s="4593" t="s">
        <v>2941</v>
      </c>
      <c r="AQ245" s="4589"/>
      <c r="AR245" s="320"/>
    </row>
    <row r="246" spans="1:44" s="103" customFormat="1" ht="39.75" customHeight="1">
      <c r="A246" s="3366"/>
      <c r="B246" s="320"/>
      <c r="C246" s="3901"/>
      <c r="D246" s="320"/>
      <c r="E246" s="4583"/>
      <c r="F246" s="4583"/>
      <c r="G246" s="320"/>
      <c r="H246" s="3351"/>
      <c r="I246" s="320"/>
      <c r="J246" s="799"/>
      <c r="K246" s="3901"/>
      <c r="L246" s="2052"/>
      <c r="M246" s="949"/>
      <c r="N246" s="3901"/>
      <c r="O246" s="2052"/>
      <c r="P246" s="949"/>
      <c r="Q246" s="4584"/>
      <c r="R246" s="320"/>
      <c r="S246" s="4590"/>
      <c r="T246" s="4591"/>
      <c r="U246" s="4592"/>
      <c r="V246" s="4593"/>
      <c r="W246" s="4595" t="s">
        <v>1239</v>
      </c>
      <c r="X246" s="4597" t="s">
        <v>2918</v>
      </c>
      <c r="Y246" s="4599" t="s">
        <v>2920</v>
      </c>
      <c r="Z246" s="3805"/>
      <c r="AA246" s="4594"/>
      <c r="AB246" s="3706"/>
      <c r="AC246" s="4581"/>
      <c r="AD246" s="4585" t="s">
        <v>2918</v>
      </c>
      <c r="AE246" s="4587" t="s">
        <v>2920</v>
      </c>
      <c r="AF246" s="4591"/>
      <c r="AG246" s="4592"/>
      <c r="AH246" s="4592"/>
      <c r="AI246" s="4592"/>
      <c r="AJ246" s="4592"/>
      <c r="AK246" s="4592"/>
      <c r="AL246" s="4592"/>
      <c r="AM246" s="4592"/>
      <c r="AN246" s="4592"/>
      <c r="AO246" s="4592"/>
      <c r="AP246" s="4593"/>
      <c r="AQ246" s="4589"/>
      <c r="AR246" s="320"/>
    </row>
    <row r="247" spans="1:44" s="42" customFormat="1" ht="4.5" customHeight="1">
      <c r="A247" s="2175"/>
      <c r="B247" s="2059"/>
      <c r="C247" s="278"/>
      <c r="D247" s="2059"/>
      <c r="E247" s="2060"/>
      <c r="F247" s="2060"/>
      <c r="G247" s="2059"/>
      <c r="H247" s="2059"/>
      <c r="I247" s="2059"/>
      <c r="J247" s="494"/>
      <c r="K247" s="322"/>
      <c r="L247" s="495"/>
      <c r="M247" s="2059"/>
      <c r="N247" s="2061"/>
      <c r="O247" s="495"/>
      <c r="P247" s="2059"/>
      <c r="Q247" s="2062"/>
      <c r="R247" s="2059"/>
      <c r="S247" s="2060"/>
      <c r="T247" s="2063"/>
      <c r="U247" s="2064"/>
      <c r="V247" s="2065"/>
      <c r="W247" s="4596"/>
      <c r="X247" s="4598"/>
      <c r="Y247" s="4600"/>
      <c r="Z247" s="494"/>
      <c r="AA247" s="2064"/>
      <c r="AB247" s="495"/>
      <c r="AC247" s="4582"/>
      <c r="AD247" s="4586"/>
      <c r="AE247" s="4588"/>
      <c r="AF247" s="2063"/>
      <c r="AG247" s="2064"/>
      <c r="AH247" s="2064"/>
      <c r="AI247" s="2064"/>
      <c r="AJ247" s="2064"/>
      <c r="AK247" s="2064"/>
      <c r="AL247" s="2064"/>
      <c r="AM247" s="2064"/>
      <c r="AN247" s="2064"/>
      <c r="AO247" s="2064"/>
      <c r="AP247" s="2065"/>
      <c r="AQ247" s="2066"/>
      <c r="AR247" s="392"/>
    </row>
    <row r="248" spans="1:44" s="42" customFormat="1" ht="20.25" customHeight="1">
      <c r="A248" s="2181">
        <v>424</v>
      </c>
      <c r="B248" s="2130"/>
      <c r="C248" s="288" t="s">
        <v>4168</v>
      </c>
      <c r="D248" s="2155"/>
      <c r="E248" s="2156"/>
      <c r="F248" s="2156"/>
      <c r="G248" s="2155"/>
      <c r="H248" s="2155"/>
      <c r="I248" s="2155"/>
      <c r="J248" s="2157"/>
      <c r="K248" s="2158"/>
      <c r="L248" s="2159"/>
      <c r="M248" s="2155"/>
      <c r="N248" s="2160"/>
      <c r="O248" s="2155"/>
      <c r="P248" s="2157"/>
      <c r="Q248" s="2136"/>
      <c r="R248" s="2159"/>
      <c r="S248" s="342">
        <f>S249</f>
        <v>9</v>
      </c>
      <c r="T248" s="2078">
        <f>T249</f>
        <v>6</v>
      </c>
      <c r="U248" s="2115">
        <f>U249</f>
        <v>0</v>
      </c>
      <c r="V248" s="2118">
        <f>V249</f>
        <v>3</v>
      </c>
      <c r="W248" s="561">
        <f>X248+Y248</f>
        <v>131</v>
      </c>
      <c r="X248" s="2078">
        <f t="shared" ref="X248:AP248" si="133">X249</f>
        <v>66</v>
      </c>
      <c r="Y248" s="728">
        <f t="shared" si="133"/>
        <v>65</v>
      </c>
      <c r="Z248" s="342">
        <f t="shared" si="133"/>
        <v>43</v>
      </c>
      <c r="AA248" s="2115">
        <f t="shared" si="133"/>
        <v>42</v>
      </c>
      <c r="AB248" s="728">
        <f t="shared" si="133"/>
        <v>46</v>
      </c>
      <c r="AC248" s="2116">
        <f t="shared" si="133"/>
        <v>9</v>
      </c>
      <c r="AD248" s="2117">
        <f t="shared" si="133"/>
        <v>12</v>
      </c>
      <c r="AE248" s="2118">
        <f t="shared" si="133"/>
        <v>12</v>
      </c>
      <c r="AF248" s="2078">
        <f t="shared" si="133"/>
        <v>1</v>
      </c>
      <c r="AG248" s="2115">
        <f t="shared" si="133"/>
        <v>0</v>
      </c>
      <c r="AH248" s="2115">
        <f t="shared" si="133"/>
        <v>1</v>
      </c>
      <c r="AI248" s="2115">
        <f t="shared" si="133"/>
        <v>0</v>
      </c>
      <c r="AJ248" s="2115">
        <f t="shared" si="133"/>
        <v>0</v>
      </c>
      <c r="AK248" s="2115">
        <f t="shared" si="133"/>
        <v>17</v>
      </c>
      <c r="AL248" s="2115">
        <f t="shared" si="133"/>
        <v>0</v>
      </c>
      <c r="AM248" s="2115">
        <f t="shared" si="133"/>
        <v>1</v>
      </c>
      <c r="AN248" s="2115">
        <f t="shared" si="133"/>
        <v>0</v>
      </c>
      <c r="AO248" s="2115">
        <f t="shared" si="133"/>
        <v>0</v>
      </c>
      <c r="AP248" s="2118">
        <f t="shared" si="133"/>
        <v>4</v>
      </c>
      <c r="AQ248" s="2137">
        <v>424</v>
      </c>
      <c r="AR248" s="392"/>
    </row>
    <row r="249" spans="1:44" s="42" customFormat="1" ht="20.25" customHeight="1">
      <c r="A249" s="2179">
        <v>4575</v>
      </c>
      <c r="B249" s="392"/>
      <c r="C249" s="274" t="s">
        <v>4169</v>
      </c>
      <c r="D249" s="392"/>
      <c r="E249" s="2120"/>
      <c r="F249" s="2120"/>
      <c r="G249" s="392"/>
      <c r="H249" s="392" t="s">
        <v>1894</v>
      </c>
      <c r="I249" s="392"/>
      <c r="J249" s="492"/>
      <c r="K249" s="320" t="s">
        <v>128</v>
      </c>
      <c r="L249" s="493"/>
      <c r="M249" s="392"/>
      <c r="N249" s="2108" t="s">
        <v>3481</v>
      </c>
      <c r="O249" s="392"/>
      <c r="P249" s="492"/>
      <c r="Q249" s="311" t="s">
        <v>5220</v>
      </c>
      <c r="R249" s="493"/>
      <c r="S249" s="579">
        <f t="shared" ref="S249" si="134">SUM(T249:V249)</f>
        <v>9</v>
      </c>
      <c r="T249" s="578">
        <v>6</v>
      </c>
      <c r="U249" s="715">
        <v>0</v>
      </c>
      <c r="V249" s="580">
        <v>3</v>
      </c>
      <c r="W249" s="579">
        <f t="shared" ref="W249" si="135">SUM(X249:Y249)</f>
        <v>131</v>
      </c>
      <c r="X249" s="578">
        <v>66</v>
      </c>
      <c r="Y249" s="577">
        <v>65</v>
      </c>
      <c r="Z249" s="579">
        <v>43</v>
      </c>
      <c r="AA249" s="715">
        <v>42</v>
      </c>
      <c r="AB249" s="577">
        <v>46</v>
      </c>
      <c r="AC249" s="2109">
        <v>9</v>
      </c>
      <c r="AD249" s="2110">
        <v>12</v>
      </c>
      <c r="AE249" s="580">
        <v>12</v>
      </c>
      <c r="AF249" s="578">
        <v>1</v>
      </c>
      <c r="AG249" s="715">
        <v>0</v>
      </c>
      <c r="AH249" s="715">
        <v>1</v>
      </c>
      <c r="AI249" s="715">
        <v>0</v>
      </c>
      <c r="AJ249" s="715">
        <v>0</v>
      </c>
      <c r="AK249" s="715">
        <v>17</v>
      </c>
      <c r="AL249" s="715">
        <v>0</v>
      </c>
      <c r="AM249" s="715">
        <v>1</v>
      </c>
      <c r="AN249" s="715">
        <v>0</v>
      </c>
      <c r="AO249" s="715">
        <v>0</v>
      </c>
      <c r="AP249" s="580">
        <v>4</v>
      </c>
      <c r="AQ249" s="2111">
        <v>4575</v>
      </c>
      <c r="AR249" s="392"/>
    </row>
    <row r="250" spans="1:44" s="42" customFormat="1" ht="20.25" customHeight="1">
      <c r="A250" s="2181">
        <v>425</v>
      </c>
      <c r="B250" s="2130"/>
      <c r="C250" s="288" t="s">
        <v>4170</v>
      </c>
      <c r="D250" s="2155"/>
      <c r="E250" s="2156"/>
      <c r="F250" s="2156"/>
      <c r="G250" s="2155"/>
      <c r="H250" s="2155"/>
      <c r="I250" s="2155"/>
      <c r="J250" s="2157"/>
      <c r="K250" s="2158"/>
      <c r="L250" s="2159"/>
      <c r="M250" s="2155"/>
      <c r="N250" s="2160"/>
      <c r="O250" s="2155"/>
      <c r="P250" s="2157"/>
      <c r="Q250" s="2136"/>
      <c r="R250" s="2159"/>
      <c r="S250" s="342">
        <f>S251</f>
        <v>4</v>
      </c>
      <c r="T250" s="2078">
        <f>T251</f>
        <v>3</v>
      </c>
      <c r="U250" s="2115">
        <f>U251</f>
        <v>0</v>
      </c>
      <c r="V250" s="2118">
        <f>V251</f>
        <v>1</v>
      </c>
      <c r="W250" s="561">
        <f>X250+Y250</f>
        <v>29</v>
      </c>
      <c r="X250" s="2078">
        <f t="shared" ref="X250:AP250" si="136">X251</f>
        <v>12</v>
      </c>
      <c r="Y250" s="728">
        <f t="shared" si="136"/>
        <v>17</v>
      </c>
      <c r="Z250" s="342">
        <f t="shared" si="136"/>
        <v>10</v>
      </c>
      <c r="AA250" s="2115">
        <f t="shared" si="136"/>
        <v>11</v>
      </c>
      <c r="AB250" s="728">
        <f t="shared" si="136"/>
        <v>8</v>
      </c>
      <c r="AC250" s="2116">
        <f t="shared" si="136"/>
        <v>1</v>
      </c>
      <c r="AD250" s="2117">
        <f t="shared" si="136"/>
        <v>7</v>
      </c>
      <c r="AE250" s="2118">
        <f t="shared" si="136"/>
        <v>4</v>
      </c>
      <c r="AF250" s="2078">
        <f t="shared" si="136"/>
        <v>1</v>
      </c>
      <c r="AG250" s="2115">
        <f t="shared" si="136"/>
        <v>0</v>
      </c>
      <c r="AH250" s="2115">
        <f t="shared" si="136"/>
        <v>1</v>
      </c>
      <c r="AI250" s="2115">
        <f t="shared" si="136"/>
        <v>0</v>
      </c>
      <c r="AJ250" s="2115">
        <f t="shared" si="136"/>
        <v>0</v>
      </c>
      <c r="AK250" s="2115">
        <f t="shared" si="136"/>
        <v>7</v>
      </c>
      <c r="AL250" s="2115">
        <f t="shared" si="136"/>
        <v>0</v>
      </c>
      <c r="AM250" s="2115">
        <f t="shared" si="136"/>
        <v>1</v>
      </c>
      <c r="AN250" s="2115">
        <f t="shared" si="136"/>
        <v>0</v>
      </c>
      <c r="AO250" s="2115">
        <f t="shared" si="136"/>
        <v>0</v>
      </c>
      <c r="AP250" s="2118">
        <f t="shared" si="136"/>
        <v>1</v>
      </c>
      <c r="AQ250" s="2137">
        <v>425</v>
      </c>
      <c r="AR250" s="392"/>
    </row>
    <row r="251" spans="1:44" s="42" customFormat="1" ht="20.25" customHeight="1">
      <c r="A251" s="2175">
        <v>4583</v>
      </c>
      <c r="B251" s="2059"/>
      <c r="C251" s="278" t="s">
        <v>3672</v>
      </c>
      <c r="D251" s="2059"/>
      <c r="E251" s="2128"/>
      <c r="F251" s="2128">
        <v>1</v>
      </c>
      <c r="G251" s="2059"/>
      <c r="H251" s="2059" t="s">
        <v>816</v>
      </c>
      <c r="I251" s="2059"/>
      <c r="J251" s="494"/>
      <c r="K251" s="322" t="s">
        <v>3429</v>
      </c>
      <c r="L251" s="495"/>
      <c r="M251" s="2059"/>
      <c r="N251" s="2061" t="s">
        <v>2952</v>
      </c>
      <c r="O251" s="2059"/>
      <c r="P251" s="494"/>
      <c r="Q251" s="2062" t="s">
        <v>5416</v>
      </c>
      <c r="R251" s="495"/>
      <c r="S251" s="1045">
        <f t="shared" ref="S251" si="137">SUM(T251:V251)</f>
        <v>4</v>
      </c>
      <c r="T251" s="595">
        <v>3</v>
      </c>
      <c r="U251" s="711">
        <v>0</v>
      </c>
      <c r="V251" s="1048">
        <v>1</v>
      </c>
      <c r="W251" s="1045">
        <f t="shared" ref="W251" si="138">SUM(X251:Y251)</f>
        <v>29</v>
      </c>
      <c r="X251" s="595">
        <v>12</v>
      </c>
      <c r="Y251" s="596">
        <v>17</v>
      </c>
      <c r="Z251" s="1045">
        <v>10</v>
      </c>
      <c r="AA251" s="711">
        <v>11</v>
      </c>
      <c r="AB251" s="596">
        <v>8</v>
      </c>
      <c r="AC251" s="2104">
        <v>1</v>
      </c>
      <c r="AD251" s="2105">
        <v>7</v>
      </c>
      <c r="AE251" s="1048">
        <v>4</v>
      </c>
      <c r="AF251" s="595">
        <v>1</v>
      </c>
      <c r="AG251" s="711">
        <v>0</v>
      </c>
      <c r="AH251" s="711">
        <v>1</v>
      </c>
      <c r="AI251" s="711">
        <v>0</v>
      </c>
      <c r="AJ251" s="711">
        <v>0</v>
      </c>
      <c r="AK251" s="711">
        <v>7</v>
      </c>
      <c r="AL251" s="711">
        <v>0</v>
      </c>
      <c r="AM251" s="711">
        <v>1</v>
      </c>
      <c r="AN251" s="711">
        <v>0</v>
      </c>
      <c r="AO251" s="711">
        <v>0</v>
      </c>
      <c r="AP251" s="1048">
        <v>1</v>
      </c>
      <c r="AQ251" s="2106">
        <v>4583</v>
      </c>
      <c r="AR251" s="392"/>
    </row>
    <row r="252" spans="1:44" s="130" customFormat="1" ht="20.25" customHeight="1">
      <c r="A252" s="2178">
        <v>426</v>
      </c>
      <c r="B252" s="2080"/>
      <c r="C252" s="264" t="s">
        <v>342</v>
      </c>
      <c r="D252" s="2161"/>
      <c r="E252" s="2162"/>
      <c r="F252" s="2162"/>
      <c r="G252" s="2161"/>
      <c r="H252" s="2161"/>
      <c r="I252" s="2161"/>
      <c r="J252" s="2163"/>
      <c r="K252" s="2164"/>
      <c r="L252" s="2165"/>
      <c r="M252" s="2161"/>
      <c r="N252" s="2166"/>
      <c r="O252" s="2161"/>
      <c r="P252" s="2163"/>
      <c r="Q252" s="2096"/>
      <c r="R252" s="2165"/>
      <c r="S252" s="575">
        <f>SUM(S253:S254)</f>
        <v>4</v>
      </c>
      <c r="T252" s="2097">
        <f>SUM(T253:T254)</f>
        <v>3</v>
      </c>
      <c r="U252" s="2098">
        <f>SUM(U253:U254)</f>
        <v>0</v>
      </c>
      <c r="V252" s="2099">
        <f>SUM(V253:V254)</f>
        <v>1</v>
      </c>
      <c r="W252" s="574">
        <f>X252+Y252</f>
        <v>25</v>
      </c>
      <c r="X252" s="2097">
        <f t="shared" ref="X252:AP252" si="139">SUM(X253:X254)</f>
        <v>16</v>
      </c>
      <c r="Y252" s="737">
        <f t="shared" si="139"/>
        <v>9</v>
      </c>
      <c r="Z252" s="575">
        <f t="shared" si="139"/>
        <v>10</v>
      </c>
      <c r="AA252" s="2098">
        <f t="shared" si="139"/>
        <v>7</v>
      </c>
      <c r="AB252" s="737">
        <f t="shared" si="139"/>
        <v>8</v>
      </c>
      <c r="AC252" s="2100">
        <f t="shared" si="139"/>
        <v>1</v>
      </c>
      <c r="AD252" s="2101">
        <f t="shared" si="139"/>
        <v>6</v>
      </c>
      <c r="AE252" s="2099">
        <f t="shared" si="139"/>
        <v>4</v>
      </c>
      <c r="AF252" s="2097">
        <f t="shared" si="139"/>
        <v>1</v>
      </c>
      <c r="AG252" s="2098">
        <f t="shared" si="139"/>
        <v>0</v>
      </c>
      <c r="AH252" s="2098">
        <f t="shared" si="139"/>
        <v>1</v>
      </c>
      <c r="AI252" s="2098">
        <f t="shared" si="139"/>
        <v>0</v>
      </c>
      <c r="AJ252" s="2098">
        <f t="shared" si="139"/>
        <v>0</v>
      </c>
      <c r="AK252" s="2098">
        <f t="shared" si="139"/>
        <v>6</v>
      </c>
      <c r="AL252" s="2098">
        <f t="shared" si="139"/>
        <v>0</v>
      </c>
      <c r="AM252" s="2098">
        <f t="shared" si="139"/>
        <v>1</v>
      </c>
      <c r="AN252" s="2098">
        <f t="shared" si="139"/>
        <v>0</v>
      </c>
      <c r="AO252" s="2098">
        <f t="shared" si="139"/>
        <v>0</v>
      </c>
      <c r="AP252" s="2099">
        <f t="shared" si="139"/>
        <v>1</v>
      </c>
      <c r="AQ252" s="2138">
        <v>426</v>
      </c>
      <c r="AR252" s="2161"/>
    </row>
    <row r="253" spans="1:44" s="42" customFormat="1" ht="20.25" customHeight="1">
      <c r="A253" s="2179">
        <v>4590</v>
      </c>
      <c r="B253" s="392"/>
      <c r="C253" s="274" t="s">
        <v>4171</v>
      </c>
      <c r="D253" s="392"/>
      <c r="E253" s="2120"/>
      <c r="F253" s="2120">
        <v>1</v>
      </c>
      <c r="G253" s="392"/>
      <c r="H253" s="392" t="s">
        <v>824</v>
      </c>
      <c r="I253" s="392"/>
      <c r="J253" s="492"/>
      <c r="K253" s="320" t="s">
        <v>3483</v>
      </c>
      <c r="L253" s="493"/>
      <c r="M253" s="392"/>
      <c r="N253" s="2108" t="s">
        <v>3484</v>
      </c>
      <c r="O253" s="392"/>
      <c r="P253" s="492"/>
      <c r="Q253" s="311" t="s">
        <v>5417</v>
      </c>
      <c r="R253" s="493"/>
      <c r="S253" s="579">
        <f t="shared" ref="S253:S254" si="140">SUM(T253:V253)</f>
        <v>4</v>
      </c>
      <c r="T253" s="578">
        <v>3</v>
      </c>
      <c r="U253" s="715">
        <v>0</v>
      </c>
      <c r="V253" s="580">
        <v>1</v>
      </c>
      <c r="W253" s="579">
        <f t="shared" ref="W253:W254" si="141">SUM(X253:Y253)</f>
        <v>25</v>
      </c>
      <c r="X253" s="578">
        <v>16</v>
      </c>
      <c r="Y253" s="577">
        <v>9</v>
      </c>
      <c r="Z253" s="579">
        <v>10</v>
      </c>
      <c r="AA253" s="715">
        <v>7</v>
      </c>
      <c r="AB253" s="577">
        <v>8</v>
      </c>
      <c r="AC253" s="2109">
        <v>1</v>
      </c>
      <c r="AD253" s="2110">
        <v>6</v>
      </c>
      <c r="AE253" s="580">
        <v>4</v>
      </c>
      <c r="AF253" s="578">
        <v>1</v>
      </c>
      <c r="AG253" s="715">
        <v>0</v>
      </c>
      <c r="AH253" s="715">
        <v>1</v>
      </c>
      <c r="AI253" s="715">
        <v>0</v>
      </c>
      <c r="AJ253" s="715">
        <v>0</v>
      </c>
      <c r="AK253" s="715">
        <v>6</v>
      </c>
      <c r="AL253" s="715">
        <v>0</v>
      </c>
      <c r="AM253" s="715">
        <v>1</v>
      </c>
      <c r="AN253" s="715">
        <v>0</v>
      </c>
      <c r="AO253" s="715">
        <v>0</v>
      </c>
      <c r="AP253" s="580">
        <v>1</v>
      </c>
      <c r="AQ253" s="2111">
        <v>4590</v>
      </c>
      <c r="AR253" s="392"/>
    </row>
    <row r="254" spans="1:44" s="42" customFormat="1" ht="20.25" customHeight="1">
      <c r="A254" s="2175">
        <v>4594</v>
      </c>
      <c r="B254" s="2059"/>
      <c r="C254" s="278" t="s">
        <v>5116</v>
      </c>
      <c r="D254" s="2059"/>
      <c r="E254" s="2128" t="s">
        <v>2396</v>
      </c>
      <c r="F254" s="2128">
        <v>4</v>
      </c>
      <c r="G254" s="2059"/>
      <c r="H254" s="2059" t="s">
        <v>486</v>
      </c>
      <c r="I254" s="2059"/>
      <c r="J254" s="494"/>
      <c r="K254" s="322" t="s">
        <v>266</v>
      </c>
      <c r="L254" s="495"/>
      <c r="M254" s="2059"/>
      <c r="N254" s="2061" t="s">
        <v>2857</v>
      </c>
      <c r="O254" s="2059"/>
      <c r="P254" s="494"/>
      <c r="Q254" s="2062"/>
      <c r="R254" s="495"/>
      <c r="S254" s="1045">
        <f t="shared" si="140"/>
        <v>0</v>
      </c>
      <c r="T254" s="595">
        <v>0</v>
      </c>
      <c r="U254" s="711">
        <v>0</v>
      </c>
      <c r="V254" s="1048">
        <v>0</v>
      </c>
      <c r="W254" s="1045">
        <f t="shared" si="141"/>
        <v>0</v>
      </c>
      <c r="X254" s="595">
        <v>0</v>
      </c>
      <c r="Y254" s="596">
        <v>0</v>
      </c>
      <c r="Z254" s="1045">
        <v>0</v>
      </c>
      <c r="AA254" s="711">
        <v>0</v>
      </c>
      <c r="AB254" s="596">
        <v>0</v>
      </c>
      <c r="AC254" s="2104">
        <v>0</v>
      </c>
      <c r="AD254" s="2105"/>
      <c r="AE254" s="1048"/>
      <c r="AF254" s="595"/>
      <c r="AG254" s="711"/>
      <c r="AH254" s="711"/>
      <c r="AI254" s="711"/>
      <c r="AJ254" s="711"/>
      <c r="AK254" s="711"/>
      <c r="AL254" s="711"/>
      <c r="AM254" s="711"/>
      <c r="AN254" s="711"/>
      <c r="AO254" s="711"/>
      <c r="AP254" s="1048"/>
      <c r="AQ254" s="2106">
        <v>4594</v>
      </c>
      <c r="AR254" s="392"/>
    </row>
    <row r="255" spans="1:44" s="130" customFormat="1" ht="20.25" customHeight="1">
      <c r="A255" s="2183"/>
      <c r="B255" s="2167"/>
      <c r="C255" s="292" t="s">
        <v>5527</v>
      </c>
      <c r="D255" s="2167"/>
      <c r="E255" s="2168"/>
      <c r="F255" s="2168"/>
      <c r="G255" s="2167"/>
      <c r="H255" s="2167"/>
      <c r="I255" s="2167"/>
      <c r="J255" s="2169"/>
      <c r="K255" s="2170"/>
      <c r="L255" s="2171"/>
      <c r="M255" s="2167"/>
      <c r="N255" s="2172"/>
      <c r="O255" s="2167"/>
      <c r="P255" s="2169"/>
      <c r="Q255" s="2073"/>
      <c r="R255" s="2171"/>
      <c r="S255" s="336">
        <f t="shared" ref="S255:AP255" si="142">S256+S258+S262+S264+S268+S271</f>
        <v>69</v>
      </c>
      <c r="T255" s="339">
        <f t="shared" si="142"/>
        <v>46</v>
      </c>
      <c r="U255" s="2074">
        <f t="shared" si="142"/>
        <v>0</v>
      </c>
      <c r="V255" s="2075">
        <f t="shared" si="142"/>
        <v>23</v>
      </c>
      <c r="W255" s="714">
        <f t="shared" si="142"/>
        <v>1175</v>
      </c>
      <c r="X255" s="339">
        <f t="shared" si="142"/>
        <v>574</v>
      </c>
      <c r="Y255" s="735">
        <f t="shared" si="142"/>
        <v>601</v>
      </c>
      <c r="Z255" s="336">
        <f t="shared" si="142"/>
        <v>381</v>
      </c>
      <c r="AA255" s="2074">
        <f t="shared" si="142"/>
        <v>399</v>
      </c>
      <c r="AB255" s="735">
        <f t="shared" si="142"/>
        <v>395</v>
      </c>
      <c r="AC255" s="2076">
        <f t="shared" si="142"/>
        <v>74</v>
      </c>
      <c r="AD255" s="2077">
        <f t="shared" si="142"/>
        <v>97</v>
      </c>
      <c r="AE255" s="2075">
        <f t="shared" si="142"/>
        <v>71</v>
      </c>
      <c r="AF255" s="339">
        <f t="shared" si="142"/>
        <v>10</v>
      </c>
      <c r="AG255" s="2074">
        <f t="shared" si="142"/>
        <v>0</v>
      </c>
      <c r="AH255" s="2074">
        <f t="shared" si="142"/>
        <v>11</v>
      </c>
      <c r="AI255" s="2074">
        <f t="shared" si="142"/>
        <v>0</v>
      </c>
      <c r="AJ255" s="2074">
        <f t="shared" si="142"/>
        <v>0</v>
      </c>
      <c r="AK255" s="2074">
        <f t="shared" si="142"/>
        <v>121</v>
      </c>
      <c r="AL255" s="2074">
        <f t="shared" si="142"/>
        <v>0</v>
      </c>
      <c r="AM255" s="2074">
        <f t="shared" si="142"/>
        <v>10</v>
      </c>
      <c r="AN255" s="2074">
        <f t="shared" si="142"/>
        <v>1</v>
      </c>
      <c r="AO255" s="2074">
        <f t="shared" si="142"/>
        <v>0</v>
      </c>
      <c r="AP255" s="2075">
        <f t="shared" si="142"/>
        <v>15</v>
      </c>
      <c r="AQ255" s="2141"/>
      <c r="AR255" s="2161"/>
    </row>
    <row r="256" spans="1:44" s="130" customFormat="1" ht="20.25" customHeight="1">
      <c r="A256" s="2178">
        <v>441</v>
      </c>
      <c r="B256" s="2080"/>
      <c r="C256" s="264" t="s">
        <v>5148</v>
      </c>
      <c r="D256" s="2161"/>
      <c r="E256" s="2162"/>
      <c r="F256" s="2162"/>
      <c r="G256" s="2161"/>
      <c r="H256" s="2161"/>
      <c r="I256" s="2161"/>
      <c r="J256" s="2163"/>
      <c r="K256" s="2164"/>
      <c r="L256" s="2165"/>
      <c r="M256" s="2161"/>
      <c r="N256" s="2166"/>
      <c r="O256" s="2161"/>
      <c r="P256" s="2163"/>
      <c r="Q256" s="2096"/>
      <c r="R256" s="2165"/>
      <c r="S256" s="575">
        <f>S257</f>
        <v>9</v>
      </c>
      <c r="T256" s="2097">
        <f>T257</f>
        <v>6</v>
      </c>
      <c r="U256" s="2098">
        <f t="shared" ref="U256:AP256" si="143">U257</f>
        <v>0</v>
      </c>
      <c r="V256" s="2099">
        <f t="shared" si="143"/>
        <v>3</v>
      </c>
      <c r="W256" s="561">
        <f t="shared" si="143"/>
        <v>192</v>
      </c>
      <c r="X256" s="2078">
        <f t="shared" si="143"/>
        <v>90</v>
      </c>
      <c r="Y256" s="728">
        <f t="shared" si="143"/>
        <v>102</v>
      </c>
      <c r="Z256" s="342">
        <f t="shared" si="143"/>
        <v>61</v>
      </c>
      <c r="AA256" s="2115">
        <f t="shared" si="143"/>
        <v>67</v>
      </c>
      <c r="AB256" s="728">
        <f t="shared" si="143"/>
        <v>64</v>
      </c>
      <c r="AC256" s="2116">
        <f t="shared" si="143"/>
        <v>7</v>
      </c>
      <c r="AD256" s="2117">
        <f t="shared" si="143"/>
        <v>7</v>
      </c>
      <c r="AE256" s="2118">
        <f t="shared" si="143"/>
        <v>12</v>
      </c>
      <c r="AF256" s="2078">
        <f t="shared" si="143"/>
        <v>0</v>
      </c>
      <c r="AG256" s="2115">
        <f t="shared" si="143"/>
        <v>0</v>
      </c>
      <c r="AH256" s="2115">
        <f t="shared" si="143"/>
        <v>1</v>
      </c>
      <c r="AI256" s="2115">
        <f t="shared" si="143"/>
        <v>0</v>
      </c>
      <c r="AJ256" s="2115">
        <f t="shared" si="143"/>
        <v>0</v>
      </c>
      <c r="AK256" s="2115">
        <f t="shared" si="143"/>
        <v>16</v>
      </c>
      <c r="AL256" s="2115">
        <f t="shared" si="143"/>
        <v>0</v>
      </c>
      <c r="AM256" s="2115">
        <f t="shared" si="143"/>
        <v>1</v>
      </c>
      <c r="AN256" s="2115">
        <f t="shared" si="143"/>
        <v>0</v>
      </c>
      <c r="AO256" s="2115">
        <f t="shared" si="143"/>
        <v>0</v>
      </c>
      <c r="AP256" s="2118">
        <f t="shared" si="143"/>
        <v>1</v>
      </c>
      <c r="AQ256" s="2137">
        <v>441</v>
      </c>
      <c r="AR256" s="2161"/>
    </row>
    <row r="257" spans="1:44" s="42" customFormat="1" ht="20.25" customHeight="1">
      <c r="A257" s="2179">
        <v>4620</v>
      </c>
      <c r="B257" s="392"/>
      <c r="C257" s="274" t="s">
        <v>4172</v>
      </c>
      <c r="D257" s="392"/>
      <c r="E257" s="2120" t="s">
        <v>4980</v>
      </c>
      <c r="F257" s="2120"/>
      <c r="G257" s="392"/>
      <c r="H257" s="392" t="s">
        <v>2500</v>
      </c>
      <c r="I257" s="392"/>
      <c r="J257" s="492"/>
      <c r="K257" s="320" t="s">
        <v>851</v>
      </c>
      <c r="L257" s="493"/>
      <c r="M257" s="392"/>
      <c r="N257" s="2108" t="s">
        <v>2304</v>
      </c>
      <c r="O257" s="392"/>
      <c r="P257" s="492"/>
      <c r="Q257" s="311" t="s">
        <v>4836</v>
      </c>
      <c r="R257" s="493"/>
      <c r="S257" s="579">
        <f t="shared" ref="S257" si="144">SUM(T257:V257)</f>
        <v>9</v>
      </c>
      <c r="T257" s="578">
        <v>6</v>
      </c>
      <c r="U257" s="715">
        <v>0</v>
      </c>
      <c r="V257" s="580">
        <v>3</v>
      </c>
      <c r="W257" s="579">
        <f t="shared" ref="W257" si="145">SUM(X257:Y257)</f>
        <v>192</v>
      </c>
      <c r="X257" s="578">
        <v>90</v>
      </c>
      <c r="Y257" s="577">
        <v>102</v>
      </c>
      <c r="Z257" s="579">
        <v>61</v>
      </c>
      <c r="AA257" s="715">
        <v>67</v>
      </c>
      <c r="AB257" s="577">
        <v>64</v>
      </c>
      <c r="AC257" s="2109">
        <v>7</v>
      </c>
      <c r="AD257" s="2110">
        <v>7</v>
      </c>
      <c r="AE257" s="580">
        <v>12</v>
      </c>
      <c r="AF257" s="578">
        <v>0</v>
      </c>
      <c r="AG257" s="715">
        <v>0</v>
      </c>
      <c r="AH257" s="715">
        <v>1</v>
      </c>
      <c r="AI257" s="715">
        <v>0</v>
      </c>
      <c r="AJ257" s="715">
        <v>0</v>
      </c>
      <c r="AK257" s="715">
        <v>16</v>
      </c>
      <c r="AL257" s="715">
        <v>0</v>
      </c>
      <c r="AM257" s="715">
        <v>1</v>
      </c>
      <c r="AN257" s="715">
        <v>0</v>
      </c>
      <c r="AO257" s="715">
        <v>0</v>
      </c>
      <c r="AP257" s="580">
        <v>1</v>
      </c>
      <c r="AQ257" s="2111">
        <v>4620</v>
      </c>
      <c r="AR257" s="392"/>
    </row>
    <row r="258" spans="1:44" s="130" customFormat="1" ht="20.25" customHeight="1">
      <c r="A258" s="2181">
        <v>442</v>
      </c>
      <c r="B258" s="2130"/>
      <c r="C258" s="288" t="s">
        <v>2644</v>
      </c>
      <c r="D258" s="2155"/>
      <c r="E258" s="2156"/>
      <c r="F258" s="2156"/>
      <c r="G258" s="2155"/>
      <c r="H258" s="2155"/>
      <c r="I258" s="2155"/>
      <c r="J258" s="2157"/>
      <c r="K258" s="2173"/>
      <c r="L258" s="2159"/>
      <c r="M258" s="2155"/>
      <c r="N258" s="2160"/>
      <c r="O258" s="2155"/>
      <c r="P258" s="2157"/>
      <c r="Q258" s="2136"/>
      <c r="R258" s="2159"/>
      <c r="S258" s="342">
        <f>SUM(S259:S261)</f>
        <v>18</v>
      </c>
      <c r="T258" s="2078">
        <f>SUM(T259:T261)</f>
        <v>12</v>
      </c>
      <c r="U258" s="2115">
        <f>SUM(U259:U261)</f>
        <v>0</v>
      </c>
      <c r="V258" s="2118">
        <f>SUM(V259:V261)</f>
        <v>6</v>
      </c>
      <c r="W258" s="561">
        <f>X258+Y258</f>
        <v>307</v>
      </c>
      <c r="X258" s="2078">
        <f t="shared" ref="X258:AP258" si="146">SUM(X259:X261)</f>
        <v>150</v>
      </c>
      <c r="Y258" s="728">
        <f t="shared" si="146"/>
        <v>157</v>
      </c>
      <c r="Z258" s="342">
        <f t="shared" si="146"/>
        <v>93</v>
      </c>
      <c r="AA258" s="2115">
        <f t="shared" si="146"/>
        <v>103</v>
      </c>
      <c r="AB258" s="728">
        <f t="shared" si="146"/>
        <v>111</v>
      </c>
      <c r="AC258" s="2116">
        <f t="shared" si="146"/>
        <v>22</v>
      </c>
      <c r="AD258" s="2117">
        <f t="shared" si="146"/>
        <v>27</v>
      </c>
      <c r="AE258" s="2118">
        <f t="shared" si="146"/>
        <v>18</v>
      </c>
      <c r="AF258" s="2078">
        <f t="shared" si="146"/>
        <v>3</v>
      </c>
      <c r="AG258" s="2115">
        <f t="shared" si="146"/>
        <v>0</v>
      </c>
      <c r="AH258" s="2115">
        <f t="shared" si="146"/>
        <v>3</v>
      </c>
      <c r="AI258" s="2115">
        <f t="shared" si="146"/>
        <v>0</v>
      </c>
      <c r="AJ258" s="2115">
        <f t="shared" si="146"/>
        <v>0</v>
      </c>
      <c r="AK258" s="2115">
        <f t="shared" si="146"/>
        <v>30</v>
      </c>
      <c r="AL258" s="2115">
        <f t="shared" si="146"/>
        <v>0</v>
      </c>
      <c r="AM258" s="2115">
        <f t="shared" si="146"/>
        <v>2</v>
      </c>
      <c r="AN258" s="2115">
        <f t="shared" si="146"/>
        <v>1</v>
      </c>
      <c r="AO258" s="2115">
        <f t="shared" si="146"/>
        <v>0</v>
      </c>
      <c r="AP258" s="2118">
        <f t="shared" si="146"/>
        <v>6</v>
      </c>
      <c r="AQ258" s="2137">
        <v>442</v>
      </c>
      <c r="AR258" s="2161"/>
    </row>
    <row r="259" spans="1:44" s="42" customFormat="1" ht="20.25" customHeight="1">
      <c r="A259" s="2179">
        <v>4640</v>
      </c>
      <c r="B259" s="392"/>
      <c r="C259" s="274" t="s">
        <v>2852</v>
      </c>
      <c r="D259" s="392"/>
      <c r="E259" s="2120"/>
      <c r="F259" s="2120"/>
      <c r="G259" s="392"/>
      <c r="H259" s="392" t="s">
        <v>3486</v>
      </c>
      <c r="I259" s="392"/>
      <c r="J259" s="492"/>
      <c r="K259" s="320" t="s">
        <v>3487</v>
      </c>
      <c r="L259" s="493"/>
      <c r="M259" s="392"/>
      <c r="N259" s="2108" t="s">
        <v>3452</v>
      </c>
      <c r="O259" s="392"/>
      <c r="P259" s="492"/>
      <c r="Q259" s="311" t="s">
        <v>2282</v>
      </c>
      <c r="R259" s="493"/>
      <c r="S259" s="579">
        <f t="shared" ref="S259:S261" si="147">SUM(T259:V259)</f>
        <v>9</v>
      </c>
      <c r="T259" s="578">
        <v>6</v>
      </c>
      <c r="U259" s="715">
        <v>0</v>
      </c>
      <c r="V259" s="580">
        <v>3</v>
      </c>
      <c r="W259" s="579">
        <f t="shared" ref="W259:W261" si="148">SUM(X259:Y259)</f>
        <v>186</v>
      </c>
      <c r="X259" s="578">
        <v>93</v>
      </c>
      <c r="Y259" s="577">
        <v>93</v>
      </c>
      <c r="Z259" s="579">
        <v>53</v>
      </c>
      <c r="AA259" s="715">
        <v>64</v>
      </c>
      <c r="AB259" s="577">
        <v>69</v>
      </c>
      <c r="AC259" s="2109">
        <v>16</v>
      </c>
      <c r="AD259" s="2110">
        <v>14</v>
      </c>
      <c r="AE259" s="580">
        <v>7</v>
      </c>
      <c r="AF259" s="578">
        <v>1</v>
      </c>
      <c r="AG259" s="715">
        <v>0</v>
      </c>
      <c r="AH259" s="715">
        <v>1</v>
      </c>
      <c r="AI259" s="715">
        <v>0</v>
      </c>
      <c r="AJ259" s="715">
        <v>0</v>
      </c>
      <c r="AK259" s="715">
        <v>15</v>
      </c>
      <c r="AL259" s="715">
        <v>0</v>
      </c>
      <c r="AM259" s="715">
        <v>1</v>
      </c>
      <c r="AN259" s="715">
        <v>0</v>
      </c>
      <c r="AO259" s="715">
        <v>0</v>
      </c>
      <c r="AP259" s="580">
        <v>3</v>
      </c>
      <c r="AQ259" s="2111">
        <v>4640</v>
      </c>
      <c r="AR259" s="392"/>
    </row>
    <row r="260" spans="1:44" s="42" customFormat="1" ht="20.25" customHeight="1">
      <c r="A260" s="2179">
        <v>4641</v>
      </c>
      <c r="B260" s="392"/>
      <c r="C260" s="274" t="s">
        <v>4128</v>
      </c>
      <c r="D260" s="392"/>
      <c r="E260" s="2120"/>
      <c r="F260" s="2120"/>
      <c r="G260" s="392"/>
      <c r="H260" s="392" t="s">
        <v>922</v>
      </c>
      <c r="I260" s="392"/>
      <c r="J260" s="492"/>
      <c r="K260" s="320" t="s">
        <v>1114</v>
      </c>
      <c r="L260" s="493"/>
      <c r="M260" s="392"/>
      <c r="N260" s="2108" t="s">
        <v>3489</v>
      </c>
      <c r="O260" s="392"/>
      <c r="P260" s="492"/>
      <c r="Q260" s="311" t="s">
        <v>5700</v>
      </c>
      <c r="R260" s="493"/>
      <c r="S260" s="579">
        <f t="shared" si="147"/>
        <v>5</v>
      </c>
      <c r="T260" s="578">
        <v>3</v>
      </c>
      <c r="U260" s="715">
        <v>0</v>
      </c>
      <c r="V260" s="580">
        <v>2</v>
      </c>
      <c r="W260" s="579">
        <f t="shared" si="148"/>
        <v>75</v>
      </c>
      <c r="X260" s="578">
        <v>36</v>
      </c>
      <c r="Y260" s="577">
        <v>39</v>
      </c>
      <c r="Z260" s="579">
        <v>23</v>
      </c>
      <c r="AA260" s="715">
        <v>19</v>
      </c>
      <c r="AB260" s="577">
        <v>33</v>
      </c>
      <c r="AC260" s="2109">
        <v>5</v>
      </c>
      <c r="AD260" s="2110">
        <v>7</v>
      </c>
      <c r="AE260" s="580">
        <v>6</v>
      </c>
      <c r="AF260" s="578">
        <v>1</v>
      </c>
      <c r="AG260" s="715">
        <v>0</v>
      </c>
      <c r="AH260" s="715">
        <v>1</v>
      </c>
      <c r="AI260" s="715">
        <v>0</v>
      </c>
      <c r="AJ260" s="715">
        <v>0</v>
      </c>
      <c r="AK260" s="715">
        <v>7</v>
      </c>
      <c r="AL260" s="715">
        <v>0</v>
      </c>
      <c r="AM260" s="715">
        <v>1</v>
      </c>
      <c r="AN260" s="715">
        <v>0</v>
      </c>
      <c r="AO260" s="715">
        <v>0</v>
      </c>
      <c r="AP260" s="580">
        <v>3</v>
      </c>
      <c r="AQ260" s="2111">
        <v>4641</v>
      </c>
      <c r="AR260" s="392"/>
    </row>
    <row r="261" spans="1:44" s="42" customFormat="1" ht="20.25" customHeight="1">
      <c r="A261" s="2175">
        <v>4732</v>
      </c>
      <c r="B261" s="2059"/>
      <c r="C261" s="278" t="s">
        <v>3267</v>
      </c>
      <c r="D261" s="2059"/>
      <c r="E261" s="2128"/>
      <c r="F261" s="2128"/>
      <c r="G261" s="2059"/>
      <c r="H261" s="2059" t="s">
        <v>3316</v>
      </c>
      <c r="I261" s="2059"/>
      <c r="J261" s="494"/>
      <c r="K261" s="322" t="s">
        <v>3490</v>
      </c>
      <c r="L261" s="495"/>
      <c r="M261" s="2059"/>
      <c r="N261" s="2061" t="s">
        <v>3491</v>
      </c>
      <c r="O261" s="2059"/>
      <c r="P261" s="494"/>
      <c r="Q261" s="2062" t="s">
        <v>5701</v>
      </c>
      <c r="R261" s="495"/>
      <c r="S261" s="1045">
        <f t="shared" si="147"/>
        <v>4</v>
      </c>
      <c r="T261" s="595">
        <v>3</v>
      </c>
      <c r="U261" s="711">
        <v>0</v>
      </c>
      <c r="V261" s="1048">
        <v>1</v>
      </c>
      <c r="W261" s="1045">
        <f t="shared" si="148"/>
        <v>46</v>
      </c>
      <c r="X261" s="595">
        <v>21</v>
      </c>
      <c r="Y261" s="596">
        <v>25</v>
      </c>
      <c r="Z261" s="1045">
        <v>17</v>
      </c>
      <c r="AA261" s="711">
        <v>20</v>
      </c>
      <c r="AB261" s="596">
        <v>9</v>
      </c>
      <c r="AC261" s="2104">
        <v>1</v>
      </c>
      <c r="AD261" s="2105">
        <v>6</v>
      </c>
      <c r="AE261" s="1048">
        <v>5</v>
      </c>
      <c r="AF261" s="595">
        <v>1</v>
      </c>
      <c r="AG261" s="711">
        <v>0</v>
      </c>
      <c r="AH261" s="711">
        <v>1</v>
      </c>
      <c r="AI261" s="711">
        <v>0</v>
      </c>
      <c r="AJ261" s="711">
        <v>0</v>
      </c>
      <c r="AK261" s="711">
        <v>8</v>
      </c>
      <c r="AL261" s="711">
        <v>0</v>
      </c>
      <c r="AM261" s="711">
        <v>0</v>
      </c>
      <c r="AN261" s="711">
        <v>1</v>
      </c>
      <c r="AO261" s="711">
        <v>0</v>
      </c>
      <c r="AP261" s="1048">
        <v>0</v>
      </c>
      <c r="AQ261" s="2106">
        <v>4732</v>
      </c>
      <c r="AR261" s="392"/>
    </row>
    <row r="262" spans="1:44" s="130" customFormat="1" ht="20.25" customHeight="1">
      <c r="A262" s="2181">
        <v>443</v>
      </c>
      <c r="B262" s="2130"/>
      <c r="C262" s="288" t="s">
        <v>4173</v>
      </c>
      <c r="D262" s="2155"/>
      <c r="E262" s="2156"/>
      <c r="F262" s="2156"/>
      <c r="G262" s="2155"/>
      <c r="H262" s="2155"/>
      <c r="I262" s="2155"/>
      <c r="J262" s="2157"/>
      <c r="K262" s="2158"/>
      <c r="L262" s="2159"/>
      <c r="M262" s="2155"/>
      <c r="N262" s="2160"/>
      <c r="O262" s="2155"/>
      <c r="P262" s="2157"/>
      <c r="Q262" s="2136"/>
      <c r="R262" s="2159"/>
      <c r="S262" s="342">
        <f>S263</f>
        <v>5</v>
      </c>
      <c r="T262" s="2078">
        <f>T263</f>
        <v>3</v>
      </c>
      <c r="U262" s="2115">
        <f>U263</f>
        <v>0</v>
      </c>
      <c r="V262" s="2118">
        <f>V263</f>
        <v>2</v>
      </c>
      <c r="W262" s="561">
        <f>X262+Y262</f>
        <v>82</v>
      </c>
      <c r="X262" s="2078">
        <f t="shared" ref="X262:AP262" si="149">X263</f>
        <v>42</v>
      </c>
      <c r="Y262" s="728">
        <f t="shared" si="149"/>
        <v>40</v>
      </c>
      <c r="Z262" s="342">
        <f t="shared" si="149"/>
        <v>31</v>
      </c>
      <c r="AA262" s="2115">
        <f t="shared" si="149"/>
        <v>28</v>
      </c>
      <c r="AB262" s="728">
        <f t="shared" si="149"/>
        <v>23</v>
      </c>
      <c r="AC262" s="2116">
        <f t="shared" si="149"/>
        <v>2</v>
      </c>
      <c r="AD262" s="2117">
        <f t="shared" si="149"/>
        <v>7</v>
      </c>
      <c r="AE262" s="2118">
        <f t="shared" si="149"/>
        <v>5</v>
      </c>
      <c r="AF262" s="2078">
        <f t="shared" si="149"/>
        <v>1</v>
      </c>
      <c r="AG262" s="2115">
        <f t="shared" si="149"/>
        <v>0</v>
      </c>
      <c r="AH262" s="2115">
        <f t="shared" si="149"/>
        <v>1</v>
      </c>
      <c r="AI262" s="2115">
        <f t="shared" si="149"/>
        <v>0</v>
      </c>
      <c r="AJ262" s="2115">
        <f t="shared" si="149"/>
        <v>0</v>
      </c>
      <c r="AK262" s="2115">
        <f t="shared" si="149"/>
        <v>9</v>
      </c>
      <c r="AL262" s="2115">
        <f t="shared" si="149"/>
        <v>0</v>
      </c>
      <c r="AM262" s="2115">
        <f t="shared" si="149"/>
        <v>1</v>
      </c>
      <c r="AN262" s="2115">
        <f t="shared" si="149"/>
        <v>0</v>
      </c>
      <c r="AO262" s="2115">
        <f t="shared" si="149"/>
        <v>0</v>
      </c>
      <c r="AP262" s="2118">
        <f t="shared" si="149"/>
        <v>0</v>
      </c>
      <c r="AQ262" s="2137">
        <v>443</v>
      </c>
      <c r="AR262" s="2161"/>
    </row>
    <row r="263" spans="1:44" s="42" customFormat="1" ht="20.25" customHeight="1">
      <c r="A263" s="2175">
        <v>4650</v>
      </c>
      <c r="B263" s="2059"/>
      <c r="C263" s="278" t="s">
        <v>4063</v>
      </c>
      <c r="D263" s="2059"/>
      <c r="E263" s="2128"/>
      <c r="F263" s="2128"/>
      <c r="G263" s="2059"/>
      <c r="H263" s="2059" t="s">
        <v>2698</v>
      </c>
      <c r="I263" s="2059"/>
      <c r="J263" s="494"/>
      <c r="K263" s="322" t="s">
        <v>219</v>
      </c>
      <c r="L263" s="495"/>
      <c r="M263" s="2059"/>
      <c r="N263" s="2061" t="s">
        <v>3492</v>
      </c>
      <c r="O263" s="2059"/>
      <c r="P263" s="494"/>
      <c r="Q263" s="2062" t="s">
        <v>5150</v>
      </c>
      <c r="R263" s="495"/>
      <c r="S263" s="1045">
        <f t="shared" ref="S263" si="150">SUM(T263:V263)</f>
        <v>5</v>
      </c>
      <c r="T263" s="595">
        <v>3</v>
      </c>
      <c r="U263" s="711">
        <v>0</v>
      </c>
      <c r="V263" s="1048">
        <v>2</v>
      </c>
      <c r="W263" s="1045">
        <f t="shared" ref="W263" si="151">SUM(X263:Y263)</f>
        <v>82</v>
      </c>
      <c r="X263" s="595">
        <v>42</v>
      </c>
      <c r="Y263" s="596">
        <v>40</v>
      </c>
      <c r="Z263" s="1045">
        <v>31</v>
      </c>
      <c r="AA263" s="711">
        <v>28</v>
      </c>
      <c r="AB263" s="596">
        <v>23</v>
      </c>
      <c r="AC263" s="2104">
        <v>2</v>
      </c>
      <c r="AD263" s="2105">
        <v>7</v>
      </c>
      <c r="AE263" s="1048">
        <v>5</v>
      </c>
      <c r="AF263" s="595">
        <v>1</v>
      </c>
      <c r="AG263" s="711">
        <v>0</v>
      </c>
      <c r="AH263" s="711">
        <v>1</v>
      </c>
      <c r="AI263" s="711">
        <v>0</v>
      </c>
      <c r="AJ263" s="711">
        <v>0</v>
      </c>
      <c r="AK263" s="711">
        <v>9</v>
      </c>
      <c r="AL263" s="711">
        <v>0</v>
      </c>
      <c r="AM263" s="711">
        <v>1</v>
      </c>
      <c r="AN263" s="711">
        <v>0</v>
      </c>
      <c r="AO263" s="711">
        <v>0</v>
      </c>
      <c r="AP263" s="1048">
        <v>0</v>
      </c>
      <c r="AQ263" s="2106">
        <v>4650</v>
      </c>
      <c r="AR263" s="392"/>
    </row>
    <row r="264" spans="1:44" s="130" customFormat="1" ht="20.25" customHeight="1">
      <c r="A264" s="2181">
        <v>445</v>
      </c>
      <c r="B264" s="2130"/>
      <c r="C264" s="288" t="s">
        <v>5418</v>
      </c>
      <c r="D264" s="2155"/>
      <c r="E264" s="2156"/>
      <c r="F264" s="2156"/>
      <c r="G264" s="2155"/>
      <c r="H264" s="2155"/>
      <c r="I264" s="2155"/>
      <c r="J264" s="2157"/>
      <c r="K264" s="2158"/>
      <c r="L264" s="2159"/>
      <c r="M264" s="2155"/>
      <c r="N264" s="2160"/>
      <c r="O264" s="2155"/>
      <c r="P264" s="2157"/>
      <c r="Q264" s="2136"/>
      <c r="R264" s="2159"/>
      <c r="S264" s="342">
        <f>SUM(S265:S267)</f>
        <v>19</v>
      </c>
      <c r="T264" s="2078">
        <f>SUM(T265:T267)</f>
        <v>13</v>
      </c>
      <c r="U264" s="2115">
        <f>SUM(U265:U267)</f>
        <v>0</v>
      </c>
      <c r="V264" s="2118">
        <f>SUM(V265:V267)</f>
        <v>6</v>
      </c>
      <c r="W264" s="561">
        <f>X264+Y264</f>
        <v>317</v>
      </c>
      <c r="X264" s="2078">
        <f t="shared" ref="X264:AP264" si="152">SUM(X265:X267)</f>
        <v>154</v>
      </c>
      <c r="Y264" s="728">
        <f t="shared" si="152"/>
        <v>163</v>
      </c>
      <c r="Z264" s="342">
        <f t="shared" si="152"/>
        <v>108</v>
      </c>
      <c r="AA264" s="2115">
        <f t="shared" si="152"/>
        <v>103</v>
      </c>
      <c r="AB264" s="728">
        <f t="shared" si="152"/>
        <v>106</v>
      </c>
      <c r="AC264" s="2116">
        <f t="shared" si="152"/>
        <v>17</v>
      </c>
      <c r="AD264" s="2117">
        <f t="shared" si="152"/>
        <v>28</v>
      </c>
      <c r="AE264" s="2118">
        <f t="shared" si="152"/>
        <v>18</v>
      </c>
      <c r="AF264" s="2078">
        <f t="shared" si="152"/>
        <v>3</v>
      </c>
      <c r="AG264" s="2115">
        <f t="shared" si="152"/>
        <v>0</v>
      </c>
      <c r="AH264" s="2115">
        <f t="shared" si="152"/>
        <v>3</v>
      </c>
      <c r="AI264" s="2115">
        <f t="shared" si="152"/>
        <v>0</v>
      </c>
      <c r="AJ264" s="2115">
        <f t="shared" si="152"/>
        <v>0</v>
      </c>
      <c r="AK264" s="2115">
        <f t="shared" si="152"/>
        <v>33</v>
      </c>
      <c r="AL264" s="2115">
        <f t="shared" si="152"/>
        <v>0</v>
      </c>
      <c r="AM264" s="2115">
        <f t="shared" si="152"/>
        <v>3</v>
      </c>
      <c r="AN264" s="2115">
        <f t="shared" si="152"/>
        <v>0</v>
      </c>
      <c r="AO264" s="2115">
        <f t="shared" si="152"/>
        <v>0</v>
      </c>
      <c r="AP264" s="2118">
        <f t="shared" si="152"/>
        <v>4</v>
      </c>
      <c r="AQ264" s="2137">
        <v>445</v>
      </c>
      <c r="AR264" s="2161"/>
    </row>
    <row r="265" spans="1:44" s="42" customFormat="1" ht="20.25" customHeight="1">
      <c r="A265" s="2179">
        <v>4668</v>
      </c>
      <c r="B265" s="392"/>
      <c r="C265" s="274" t="s">
        <v>1681</v>
      </c>
      <c r="D265" s="392"/>
      <c r="E265" s="2120"/>
      <c r="F265" s="2120"/>
      <c r="G265" s="392"/>
      <c r="H265" s="392" t="s">
        <v>2699</v>
      </c>
      <c r="I265" s="392"/>
      <c r="J265" s="492"/>
      <c r="K265" s="320" t="s">
        <v>1537</v>
      </c>
      <c r="L265" s="493"/>
      <c r="M265" s="392"/>
      <c r="N265" s="2108" t="s">
        <v>716</v>
      </c>
      <c r="O265" s="392"/>
      <c r="P265" s="492"/>
      <c r="Q265" s="311" t="s">
        <v>5151</v>
      </c>
      <c r="R265" s="493"/>
      <c r="S265" s="579">
        <f t="shared" ref="S265:S267" si="153">SUM(T265:V265)</f>
        <v>8</v>
      </c>
      <c r="T265" s="578">
        <v>6</v>
      </c>
      <c r="U265" s="715">
        <v>0</v>
      </c>
      <c r="V265" s="580">
        <v>2</v>
      </c>
      <c r="W265" s="579">
        <f t="shared" ref="W265:W267" si="154">SUM(X265:Y265)</f>
        <v>136</v>
      </c>
      <c r="X265" s="578">
        <v>74</v>
      </c>
      <c r="Y265" s="577">
        <v>62</v>
      </c>
      <c r="Z265" s="579">
        <v>46</v>
      </c>
      <c r="AA265" s="715">
        <v>47</v>
      </c>
      <c r="AB265" s="577">
        <v>43</v>
      </c>
      <c r="AC265" s="2109">
        <v>5</v>
      </c>
      <c r="AD265" s="2110">
        <v>11</v>
      </c>
      <c r="AE265" s="580">
        <v>6</v>
      </c>
      <c r="AF265" s="578">
        <v>1</v>
      </c>
      <c r="AG265" s="715">
        <v>0</v>
      </c>
      <c r="AH265" s="715">
        <v>1</v>
      </c>
      <c r="AI265" s="715">
        <v>0</v>
      </c>
      <c r="AJ265" s="715">
        <v>0</v>
      </c>
      <c r="AK265" s="715">
        <v>14</v>
      </c>
      <c r="AL265" s="715">
        <v>0</v>
      </c>
      <c r="AM265" s="715">
        <v>1</v>
      </c>
      <c r="AN265" s="715">
        <v>0</v>
      </c>
      <c r="AO265" s="715">
        <v>0</v>
      </c>
      <c r="AP265" s="580">
        <v>0</v>
      </c>
      <c r="AQ265" s="2111">
        <v>4668</v>
      </c>
      <c r="AR265" s="392"/>
    </row>
    <row r="266" spans="1:44" s="42" customFormat="1" ht="20.25" customHeight="1">
      <c r="A266" s="2179">
        <v>4670</v>
      </c>
      <c r="B266" s="392"/>
      <c r="C266" s="274" t="s">
        <v>4174</v>
      </c>
      <c r="D266" s="392"/>
      <c r="E266" s="2120"/>
      <c r="F266" s="2120"/>
      <c r="G266" s="392"/>
      <c r="H266" s="392" t="s">
        <v>981</v>
      </c>
      <c r="I266" s="392"/>
      <c r="J266" s="492"/>
      <c r="K266" s="320" t="s">
        <v>145</v>
      </c>
      <c r="L266" s="493"/>
      <c r="M266" s="392"/>
      <c r="N266" s="2108" t="s">
        <v>3493</v>
      </c>
      <c r="O266" s="392"/>
      <c r="P266" s="492"/>
      <c r="Q266" s="311" t="s">
        <v>5419</v>
      </c>
      <c r="R266" s="493"/>
      <c r="S266" s="579">
        <f t="shared" si="153"/>
        <v>5</v>
      </c>
      <c r="T266" s="578">
        <v>3</v>
      </c>
      <c r="U266" s="715">
        <v>0</v>
      </c>
      <c r="V266" s="580">
        <v>2</v>
      </c>
      <c r="W266" s="579">
        <f t="shared" si="154"/>
        <v>59</v>
      </c>
      <c r="X266" s="578">
        <v>22</v>
      </c>
      <c r="Y266" s="577">
        <v>37</v>
      </c>
      <c r="Z266" s="579">
        <v>17</v>
      </c>
      <c r="AA266" s="715">
        <v>18</v>
      </c>
      <c r="AB266" s="577">
        <v>24</v>
      </c>
      <c r="AC266" s="2109">
        <v>8</v>
      </c>
      <c r="AD266" s="2110">
        <v>8</v>
      </c>
      <c r="AE266" s="580">
        <v>6</v>
      </c>
      <c r="AF266" s="578">
        <v>1</v>
      </c>
      <c r="AG266" s="715">
        <v>0</v>
      </c>
      <c r="AH266" s="715">
        <v>1</v>
      </c>
      <c r="AI266" s="715">
        <v>0</v>
      </c>
      <c r="AJ266" s="715">
        <v>0</v>
      </c>
      <c r="AK266" s="715">
        <v>9</v>
      </c>
      <c r="AL266" s="715">
        <v>0</v>
      </c>
      <c r="AM266" s="715">
        <v>1</v>
      </c>
      <c r="AN266" s="715">
        <v>0</v>
      </c>
      <c r="AO266" s="715">
        <v>0</v>
      </c>
      <c r="AP266" s="580">
        <v>2</v>
      </c>
      <c r="AQ266" s="2111">
        <v>4670</v>
      </c>
      <c r="AR266" s="392"/>
    </row>
    <row r="267" spans="1:44" s="42" customFormat="1" ht="20.25" customHeight="1">
      <c r="A267" s="2175">
        <v>4700</v>
      </c>
      <c r="B267" s="2059"/>
      <c r="C267" s="278" t="s">
        <v>391</v>
      </c>
      <c r="D267" s="2059"/>
      <c r="E267" s="2128"/>
      <c r="F267" s="2128"/>
      <c r="G267" s="2059"/>
      <c r="H267" s="2059" t="s">
        <v>2907</v>
      </c>
      <c r="I267" s="2059"/>
      <c r="J267" s="494"/>
      <c r="K267" s="322" t="s">
        <v>3308</v>
      </c>
      <c r="L267" s="495"/>
      <c r="M267" s="2059"/>
      <c r="N267" s="2061" t="s">
        <v>1088</v>
      </c>
      <c r="O267" s="2059"/>
      <c r="P267" s="494"/>
      <c r="Q267" s="2062" t="s">
        <v>5702</v>
      </c>
      <c r="R267" s="495"/>
      <c r="S267" s="1045">
        <f t="shared" si="153"/>
        <v>6</v>
      </c>
      <c r="T267" s="595">
        <v>4</v>
      </c>
      <c r="U267" s="711">
        <v>0</v>
      </c>
      <c r="V267" s="1048">
        <v>2</v>
      </c>
      <c r="W267" s="1045">
        <f t="shared" si="154"/>
        <v>122</v>
      </c>
      <c r="X267" s="595">
        <v>58</v>
      </c>
      <c r="Y267" s="596">
        <v>64</v>
      </c>
      <c r="Z267" s="1045">
        <v>45</v>
      </c>
      <c r="AA267" s="711">
        <v>38</v>
      </c>
      <c r="AB267" s="596">
        <v>39</v>
      </c>
      <c r="AC267" s="2104">
        <v>4</v>
      </c>
      <c r="AD267" s="2105">
        <v>9</v>
      </c>
      <c r="AE267" s="1048">
        <v>6</v>
      </c>
      <c r="AF267" s="595">
        <v>1</v>
      </c>
      <c r="AG267" s="711">
        <v>0</v>
      </c>
      <c r="AH267" s="711">
        <v>1</v>
      </c>
      <c r="AI267" s="711">
        <v>0</v>
      </c>
      <c r="AJ267" s="711">
        <v>0</v>
      </c>
      <c r="AK267" s="711">
        <v>10</v>
      </c>
      <c r="AL267" s="711">
        <v>0</v>
      </c>
      <c r="AM267" s="711">
        <v>1</v>
      </c>
      <c r="AN267" s="711">
        <v>0</v>
      </c>
      <c r="AO267" s="711">
        <v>0</v>
      </c>
      <c r="AP267" s="1048">
        <v>2</v>
      </c>
      <c r="AQ267" s="2106">
        <v>4700</v>
      </c>
      <c r="AR267" s="392"/>
    </row>
    <row r="268" spans="1:44" s="130" customFormat="1" ht="20.25" customHeight="1">
      <c r="A268" s="2178">
        <v>446</v>
      </c>
      <c r="B268" s="2080"/>
      <c r="C268" s="264" t="s">
        <v>2041</v>
      </c>
      <c r="D268" s="2161"/>
      <c r="E268" s="2162"/>
      <c r="F268" s="2162"/>
      <c r="G268" s="2161"/>
      <c r="H268" s="2161"/>
      <c r="I268" s="2161"/>
      <c r="J268" s="2163"/>
      <c r="K268" s="2164"/>
      <c r="L268" s="2165"/>
      <c r="M268" s="2161"/>
      <c r="N268" s="2166"/>
      <c r="O268" s="2161"/>
      <c r="P268" s="2163"/>
      <c r="Q268" s="2096"/>
      <c r="R268" s="2165"/>
      <c r="S268" s="575">
        <f>S269+S270</f>
        <v>14</v>
      </c>
      <c r="T268" s="2097">
        <f>T269+T270</f>
        <v>9</v>
      </c>
      <c r="U268" s="2098">
        <f>U269+U270</f>
        <v>0</v>
      </c>
      <c r="V268" s="2099">
        <f>V269+V270</f>
        <v>5</v>
      </c>
      <c r="W268" s="574">
        <f>X268+Y268</f>
        <v>238</v>
      </c>
      <c r="X268" s="2097">
        <f t="shared" ref="X268:AP268" si="155">X269+X270</f>
        <v>118</v>
      </c>
      <c r="Y268" s="737">
        <f t="shared" si="155"/>
        <v>120</v>
      </c>
      <c r="Z268" s="575">
        <f t="shared" si="155"/>
        <v>78</v>
      </c>
      <c r="AA268" s="2098">
        <f t="shared" si="155"/>
        <v>86</v>
      </c>
      <c r="AB268" s="737">
        <f t="shared" si="155"/>
        <v>74</v>
      </c>
      <c r="AC268" s="2100">
        <f t="shared" si="155"/>
        <v>19</v>
      </c>
      <c r="AD268" s="2101">
        <f t="shared" si="155"/>
        <v>20</v>
      </c>
      <c r="AE268" s="2099">
        <f t="shared" si="155"/>
        <v>13</v>
      </c>
      <c r="AF268" s="2097">
        <f t="shared" si="155"/>
        <v>2</v>
      </c>
      <c r="AG268" s="2098">
        <f t="shared" si="155"/>
        <v>0</v>
      </c>
      <c r="AH268" s="2098">
        <f t="shared" si="155"/>
        <v>2</v>
      </c>
      <c r="AI268" s="2098">
        <f t="shared" si="155"/>
        <v>0</v>
      </c>
      <c r="AJ268" s="2098">
        <f t="shared" si="155"/>
        <v>0</v>
      </c>
      <c r="AK268" s="2098">
        <f t="shared" si="155"/>
        <v>24</v>
      </c>
      <c r="AL268" s="2098">
        <f t="shared" si="155"/>
        <v>0</v>
      </c>
      <c r="AM268" s="2098">
        <f t="shared" si="155"/>
        <v>2</v>
      </c>
      <c r="AN268" s="2098">
        <f t="shared" si="155"/>
        <v>0</v>
      </c>
      <c r="AO268" s="2098">
        <f t="shared" si="155"/>
        <v>0</v>
      </c>
      <c r="AP268" s="2099">
        <f t="shared" si="155"/>
        <v>3</v>
      </c>
      <c r="AQ268" s="2138">
        <v>446</v>
      </c>
      <c r="AR268" s="2161"/>
    </row>
    <row r="269" spans="1:44" s="42" customFormat="1" ht="20.25" customHeight="1">
      <c r="A269" s="2179">
        <v>4680</v>
      </c>
      <c r="B269" s="392"/>
      <c r="C269" s="274" t="s">
        <v>2788</v>
      </c>
      <c r="D269" s="392"/>
      <c r="E269" s="2120"/>
      <c r="F269" s="2120"/>
      <c r="G269" s="392"/>
      <c r="H269" s="392" t="s">
        <v>250</v>
      </c>
      <c r="I269" s="392"/>
      <c r="J269" s="492"/>
      <c r="K269" s="320" t="s">
        <v>3359</v>
      </c>
      <c r="L269" s="493"/>
      <c r="M269" s="392"/>
      <c r="N269" s="2108" t="s">
        <v>3495</v>
      </c>
      <c r="O269" s="392"/>
      <c r="P269" s="492"/>
      <c r="Q269" s="311" t="s">
        <v>5703</v>
      </c>
      <c r="R269" s="493"/>
      <c r="S269" s="579">
        <f t="shared" ref="S269:S270" si="156">SUM(T269:V269)</f>
        <v>5</v>
      </c>
      <c r="T269" s="578">
        <v>3</v>
      </c>
      <c r="U269" s="715">
        <v>0</v>
      </c>
      <c r="V269" s="580">
        <v>2</v>
      </c>
      <c r="W269" s="579">
        <f t="shared" ref="W269:W270" si="157">SUM(X269:Y269)</f>
        <v>42</v>
      </c>
      <c r="X269" s="578">
        <v>26</v>
      </c>
      <c r="Y269" s="577">
        <v>16</v>
      </c>
      <c r="Z269" s="579">
        <v>12</v>
      </c>
      <c r="AA269" s="715">
        <v>17</v>
      </c>
      <c r="AB269" s="577">
        <v>13</v>
      </c>
      <c r="AC269" s="2109">
        <v>3</v>
      </c>
      <c r="AD269" s="2110">
        <v>8</v>
      </c>
      <c r="AE269" s="580">
        <v>5</v>
      </c>
      <c r="AF269" s="578">
        <v>1</v>
      </c>
      <c r="AG269" s="715">
        <v>0</v>
      </c>
      <c r="AH269" s="715">
        <v>1</v>
      </c>
      <c r="AI269" s="715">
        <v>0</v>
      </c>
      <c r="AJ269" s="715">
        <v>0</v>
      </c>
      <c r="AK269" s="715">
        <v>9</v>
      </c>
      <c r="AL269" s="715">
        <v>0</v>
      </c>
      <c r="AM269" s="715">
        <v>1</v>
      </c>
      <c r="AN269" s="715">
        <v>0</v>
      </c>
      <c r="AO269" s="715">
        <v>0</v>
      </c>
      <c r="AP269" s="580">
        <v>1</v>
      </c>
      <c r="AQ269" s="2111">
        <v>4680</v>
      </c>
      <c r="AR269" s="392"/>
    </row>
    <row r="270" spans="1:44" s="42" customFormat="1" ht="20.25" customHeight="1">
      <c r="A270" s="2179">
        <v>4690</v>
      </c>
      <c r="B270" s="392"/>
      <c r="C270" s="274" t="s">
        <v>1405</v>
      </c>
      <c r="D270" s="392"/>
      <c r="E270" s="2120"/>
      <c r="F270" s="2120"/>
      <c r="G270" s="392"/>
      <c r="H270" s="392" t="s">
        <v>732</v>
      </c>
      <c r="I270" s="392"/>
      <c r="J270" s="492"/>
      <c r="K270" s="320" t="s">
        <v>3033</v>
      </c>
      <c r="L270" s="493"/>
      <c r="M270" s="392"/>
      <c r="N270" s="2108" t="s">
        <v>3496</v>
      </c>
      <c r="O270" s="392"/>
      <c r="P270" s="492"/>
      <c r="Q270" s="311" t="s">
        <v>5704</v>
      </c>
      <c r="R270" s="493"/>
      <c r="S270" s="579">
        <f t="shared" si="156"/>
        <v>9</v>
      </c>
      <c r="T270" s="578">
        <v>6</v>
      </c>
      <c r="U270" s="715">
        <v>0</v>
      </c>
      <c r="V270" s="580">
        <v>3</v>
      </c>
      <c r="W270" s="579">
        <f t="shared" si="157"/>
        <v>196</v>
      </c>
      <c r="X270" s="578">
        <v>92</v>
      </c>
      <c r="Y270" s="577">
        <v>104</v>
      </c>
      <c r="Z270" s="579">
        <v>66</v>
      </c>
      <c r="AA270" s="715">
        <v>69</v>
      </c>
      <c r="AB270" s="577">
        <v>61</v>
      </c>
      <c r="AC270" s="2109">
        <v>16</v>
      </c>
      <c r="AD270" s="2110">
        <v>12</v>
      </c>
      <c r="AE270" s="580">
        <v>8</v>
      </c>
      <c r="AF270" s="578">
        <v>1</v>
      </c>
      <c r="AG270" s="715">
        <v>0</v>
      </c>
      <c r="AH270" s="715">
        <v>1</v>
      </c>
      <c r="AI270" s="715">
        <v>0</v>
      </c>
      <c r="AJ270" s="715">
        <v>0</v>
      </c>
      <c r="AK270" s="715">
        <v>15</v>
      </c>
      <c r="AL270" s="715">
        <v>0</v>
      </c>
      <c r="AM270" s="715">
        <v>1</v>
      </c>
      <c r="AN270" s="715">
        <v>0</v>
      </c>
      <c r="AO270" s="715">
        <v>0</v>
      </c>
      <c r="AP270" s="580">
        <v>2</v>
      </c>
      <c r="AQ270" s="2111">
        <v>4690</v>
      </c>
      <c r="AR270" s="392"/>
    </row>
    <row r="271" spans="1:44" s="130" customFormat="1" ht="20.25" customHeight="1">
      <c r="A271" s="2181">
        <v>450</v>
      </c>
      <c r="B271" s="2130"/>
      <c r="C271" s="288" t="s">
        <v>4949</v>
      </c>
      <c r="D271" s="2155"/>
      <c r="E271" s="2156"/>
      <c r="F271" s="2156"/>
      <c r="G271" s="2155"/>
      <c r="H271" s="2155"/>
      <c r="I271" s="2155"/>
      <c r="J271" s="2157"/>
      <c r="K271" s="2158"/>
      <c r="L271" s="2159"/>
      <c r="M271" s="2155"/>
      <c r="N271" s="2160"/>
      <c r="O271" s="2155"/>
      <c r="P271" s="2157"/>
      <c r="Q271" s="2136"/>
      <c r="R271" s="2159"/>
      <c r="S271" s="342">
        <f t="shared" ref="S271:U271" si="158">S272</f>
        <v>4</v>
      </c>
      <c r="T271" s="2078">
        <f t="shared" si="158"/>
        <v>3</v>
      </c>
      <c r="U271" s="2115">
        <f t="shared" si="158"/>
        <v>0</v>
      </c>
      <c r="V271" s="2118">
        <f>V272</f>
        <v>1</v>
      </c>
      <c r="W271" s="561">
        <f t="shared" ref="W271:AP271" si="159">W272</f>
        <v>39</v>
      </c>
      <c r="X271" s="2078">
        <f t="shared" si="159"/>
        <v>20</v>
      </c>
      <c r="Y271" s="728">
        <f t="shared" si="159"/>
        <v>19</v>
      </c>
      <c r="Z271" s="342">
        <f t="shared" si="159"/>
        <v>10</v>
      </c>
      <c r="AA271" s="2115">
        <f t="shared" si="159"/>
        <v>12</v>
      </c>
      <c r="AB271" s="728">
        <f t="shared" si="159"/>
        <v>17</v>
      </c>
      <c r="AC271" s="2116">
        <f t="shared" si="159"/>
        <v>7</v>
      </c>
      <c r="AD271" s="2117">
        <f t="shared" si="159"/>
        <v>8</v>
      </c>
      <c r="AE271" s="2118">
        <f t="shared" si="159"/>
        <v>5</v>
      </c>
      <c r="AF271" s="2078">
        <f t="shared" si="159"/>
        <v>1</v>
      </c>
      <c r="AG271" s="2115">
        <f t="shared" si="159"/>
        <v>0</v>
      </c>
      <c r="AH271" s="2115">
        <f t="shared" si="159"/>
        <v>1</v>
      </c>
      <c r="AI271" s="2115">
        <f t="shared" si="159"/>
        <v>0</v>
      </c>
      <c r="AJ271" s="2115">
        <f t="shared" si="159"/>
        <v>0</v>
      </c>
      <c r="AK271" s="2115">
        <f t="shared" si="159"/>
        <v>9</v>
      </c>
      <c r="AL271" s="2115">
        <f t="shared" si="159"/>
        <v>0</v>
      </c>
      <c r="AM271" s="2115">
        <f t="shared" si="159"/>
        <v>1</v>
      </c>
      <c r="AN271" s="2115">
        <f t="shared" si="159"/>
        <v>0</v>
      </c>
      <c r="AO271" s="2115">
        <f t="shared" si="159"/>
        <v>0</v>
      </c>
      <c r="AP271" s="2118">
        <f t="shared" si="159"/>
        <v>1</v>
      </c>
      <c r="AQ271" s="2137">
        <v>450</v>
      </c>
      <c r="AR271" s="2161"/>
    </row>
    <row r="272" spans="1:44" s="42" customFormat="1" ht="20.25" customHeight="1" thickBot="1">
      <c r="A272" s="2180">
        <v>4753</v>
      </c>
      <c r="B272" s="2121"/>
      <c r="C272" s="1153" t="s">
        <v>4175</v>
      </c>
      <c r="D272" s="2121"/>
      <c r="E272" s="2122"/>
      <c r="F272" s="2122">
        <v>1</v>
      </c>
      <c r="G272" s="2121"/>
      <c r="H272" s="2121" t="s">
        <v>764</v>
      </c>
      <c r="I272" s="2121"/>
      <c r="J272" s="496"/>
      <c r="K272" s="331" t="s">
        <v>3497</v>
      </c>
      <c r="L272" s="497"/>
      <c r="M272" s="2121"/>
      <c r="N272" s="2123" t="s">
        <v>5152</v>
      </c>
      <c r="O272" s="2121"/>
      <c r="P272" s="496"/>
      <c r="Q272" s="2124" t="s">
        <v>5705</v>
      </c>
      <c r="R272" s="497"/>
      <c r="S272" s="386">
        <f t="shared" ref="S272" si="160">SUM(T272:V272)</f>
        <v>4</v>
      </c>
      <c r="T272" s="385">
        <v>3</v>
      </c>
      <c r="U272" s="716">
        <v>0</v>
      </c>
      <c r="V272" s="615">
        <v>1</v>
      </c>
      <c r="W272" s="386">
        <f t="shared" ref="W272" si="161">SUM(X272:Y272)</f>
        <v>39</v>
      </c>
      <c r="X272" s="385">
        <v>20</v>
      </c>
      <c r="Y272" s="613">
        <v>19</v>
      </c>
      <c r="Z272" s="386">
        <v>10</v>
      </c>
      <c r="AA272" s="716">
        <v>12</v>
      </c>
      <c r="AB272" s="613">
        <v>17</v>
      </c>
      <c r="AC272" s="2125">
        <v>7</v>
      </c>
      <c r="AD272" s="2126">
        <v>8</v>
      </c>
      <c r="AE272" s="615">
        <v>5</v>
      </c>
      <c r="AF272" s="385">
        <v>1</v>
      </c>
      <c r="AG272" s="716">
        <v>0</v>
      </c>
      <c r="AH272" s="716">
        <v>1</v>
      </c>
      <c r="AI272" s="716">
        <v>0</v>
      </c>
      <c r="AJ272" s="716">
        <v>0</v>
      </c>
      <c r="AK272" s="716">
        <v>9</v>
      </c>
      <c r="AL272" s="716">
        <v>0</v>
      </c>
      <c r="AM272" s="716">
        <v>1</v>
      </c>
      <c r="AN272" s="716">
        <v>0</v>
      </c>
      <c r="AO272" s="716">
        <v>0</v>
      </c>
      <c r="AP272" s="615">
        <v>1</v>
      </c>
      <c r="AQ272" s="2127">
        <v>4753</v>
      </c>
      <c r="AR272" s="392"/>
    </row>
    <row r="274" spans="1:43" ht="20.25" customHeight="1">
      <c r="A274" s="490"/>
      <c r="C274" s="490"/>
      <c r="K274" s="490"/>
      <c r="M274" s="2041"/>
      <c r="N274" s="490"/>
      <c r="Q274" s="490"/>
      <c r="AQ274" s="490"/>
    </row>
  </sheetData>
  <mergeCells count="190">
    <mergeCell ref="AQ243:AQ246"/>
    <mergeCell ref="AD244:AE245"/>
    <mergeCell ref="S245:S246"/>
    <mergeCell ref="T245:T246"/>
    <mergeCell ref="U245:U246"/>
    <mergeCell ref="V245:V246"/>
    <mergeCell ref="W245:Y245"/>
    <mergeCell ref="Z245:Z246"/>
    <mergeCell ref="AA245:AA246"/>
    <mergeCell ref="AB245:AB246"/>
    <mergeCell ref="AF245:AF246"/>
    <mergeCell ref="AG245:AG246"/>
    <mergeCell ref="AH245:AH246"/>
    <mergeCell ref="AI245:AI246"/>
    <mergeCell ref="AJ245:AJ246"/>
    <mergeCell ref="AK245:AK246"/>
    <mergeCell ref="AL245:AL246"/>
    <mergeCell ref="AM245:AM246"/>
    <mergeCell ref="AN245:AN246"/>
    <mergeCell ref="AO245:AO246"/>
    <mergeCell ref="AP245:AP246"/>
    <mergeCell ref="W246:W247"/>
    <mergeCell ref="X246:X247"/>
    <mergeCell ref="Y246:Y247"/>
    <mergeCell ref="S242:V243"/>
    <mergeCell ref="W242:AB243"/>
    <mergeCell ref="AC242:AC247"/>
    <mergeCell ref="AD242:AP243"/>
    <mergeCell ref="A243:A246"/>
    <mergeCell ref="C243:C246"/>
    <mergeCell ref="E243:E246"/>
    <mergeCell ref="F243:F246"/>
    <mergeCell ref="H243:H246"/>
    <mergeCell ref="K243:K246"/>
    <mergeCell ref="N243:N246"/>
    <mergeCell ref="Q243:Q246"/>
    <mergeCell ref="AD246:AD247"/>
    <mergeCell ref="AE246:AE247"/>
    <mergeCell ref="AQ185:AQ188"/>
    <mergeCell ref="AD186:AE187"/>
    <mergeCell ref="S187:S188"/>
    <mergeCell ref="T187:T188"/>
    <mergeCell ref="U187:U188"/>
    <mergeCell ref="V187:V188"/>
    <mergeCell ref="W187:Y187"/>
    <mergeCell ref="Z187:Z188"/>
    <mergeCell ref="AA187:AA188"/>
    <mergeCell ref="AB187:AB188"/>
    <mergeCell ref="AF187:AF188"/>
    <mergeCell ref="AG187:AG188"/>
    <mergeCell ref="AH187:AH188"/>
    <mergeCell ref="AI187:AI188"/>
    <mergeCell ref="AJ187:AJ188"/>
    <mergeCell ref="AK187:AK188"/>
    <mergeCell ref="AL187:AL188"/>
    <mergeCell ref="AM187:AM188"/>
    <mergeCell ref="AN187:AN188"/>
    <mergeCell ref="AO187:AO188"/>
    <mergeCell ref="AP187:AP188"/>
    <mergeCell ref="W188:W189"/>
    <mergeCell ref="X188:X189"/>
    <mergeCell ref="Y188:Y189"/>
    <mergeCell ref="S184:V185"/>
    <mergeCell ref="W184:AB185"/>
    <mergeCell ref="AC184:AC189"/>
    <mergeCell ref="AD184:AP185"/>
    <mergeCell ref="A185:A188"/>
    <mergeCell ref="C185:C188"/>
    <mergeCell ref="E185:E188"/>
    <mergeCell ref="F185:F188"/>
    <mergeCell ref="H185:H188"/>
    <mergeCell ref="K185:K188"/>
    <mergeCell ref="N185:N188"/>
    <mergeCell ref="Q185:Q188"/>
    <mergeCell ref="AD188:AD189"/>
    <mergeCell ref="AE188:AE189"/>
    <mergeCell ref="AQ126:AQ129"/>
    <mergeCell ref="AD127:AE128"/>
    <mergeCell ref="S128:S129"/>
    <mergeCell ref="T128:T129"/>
    <mergeCell ref="U128:U129"/>
    <mergeCell ref="V128:V129"/>
    <mergeCell ref="W128:Y128"/>
    <mergeCell ref="Z128:Z129"/>
    <mergeCell ref="AA128:AA129"/>
    <mergeCell ref="AB128:AB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W129:W130"/>
    <mergeCell ref="X129:X130"/>
    <mergeCell ref="Y129:Y130"/>
    <mergeCell ref="S125:V126"/>
    <mergeCell ref="W125:AB126"/>
    <mergeCell ref="AC125:AC130"/>
    <mergeCell ref="AD125:AP126"/>
    <mergeCell ref="A126:A129"/>
    <mergeCell ref="C126:C129"/>
    <mergeCell ref="E126:E129"/>
    <mergeCell ref="F126:F129"/>
    <mergeCell ref="H126:H129"/>
    <mergeCell ref="K126:K129"/>
    <mergeCell ref="N126:N129"/>
    <mergeCell ref="Q126:Q129"/>
    <mergeCell ref="AD129:AD130"/>
    <mergeCell ref="AE129:AE130"/>
    <mergeCell ref="AQ66:AQ69"/>
    <mergeCell ref="AD67:AE68"/>
    <mergeCell ref="S68:S69"/>
    <mergeCell ref="T68:T69"/>
    <mergeCell ref="U68:U69"/>
    <mergeCell ref="V68:V69"/>
    <mergeCell ref="W68:Y68"/>
    <mergeCell ref="Z68:Z69"/>
    <mergeCell ref="AA68:AA69"/>
    <mergeCell ref="AB68:AB69"/>
    <mergeCell ref="AF68:AF69"/>
    <mergeCell ref="AG68:AG69"/>
    <mergeCell ref="AH68:AH69"/>
    <mergeCell ref="AI68:AI69"/>
    <mergeCell ref="AJ68:AJ69"/>
    <mergeCell ref="AK68:AK69"/>
    <mergeCell ref="AL68:AL69"/>
    <mergeCell ref="AM68:AM69"/>
    <mergeCell ref="AN68:AN69"/>
    <mergeCell ref="AO68:AO69"/>
    <mergeCell ref="AP68:AP69"/>
    <mergeCell ref="W69:W70"/>
    <mergeCell ref="X69:X70"/>
    <mergeCell ref="Y69:Y70"/>
    <mergeCell ref="S65:V66"/>
    <mergeCell ref="W65:AB66"/>
    <mergeCell ref="AC65:AC70"/>
    <mergeCell ref="AD65:AP66"/>
    <mergeCell ref="A66:A69"/>
    <mergeCell ref="C66:C69"/>
    <mergeCell ref="E66:E69"/>
    <mergeCell ref="F66:F69"/>
    <mergeCell ref="H66:H69"/>
    <mergeCell ref="K66:K69"/>
    <mergeCell ref="N66:N69"/>
    <mergeCell ref="Q66:Q69"/>
    <mergeCell ref="AD69:AD70"/>
    <mergeCell ref="AE69:AE70"/>
    <mergeCell ref="AQ4:AQ7"/>
    <mergeCell ref="AD5:AE6"/>
    <mergeCell ref="S6:S7"/>
    <mergeCell ref="T6:T7"/>
    <mergeCell ref="U6:U7"/>
    <mergeCell ref="V6:V7"/>
    <mergeCell ref="W6:Y6"/>
    <mergeCell ref="Z6:Z7"/>
    <mergeCell ref="AA6:AA7"/>
    <mergeCell ref="AB6:AB7"/>
    <mergeCell ref="AF6:AF7"/>
    <mergeCell ref="AG6:AG7"/>
    <mergeCell ref="AH6:AH7"/>
    <mergeCell ref="AI6:AI7"/>
    <mergeCell ref="AJ6:AJ7"/>
    <mergeCell ref="AK6:AK7"/>
    <mergeCell ref="AL6:AL7"/>
    <mergeCell ref="AM6:AM7"/>
    <mergeCell ref="AN6:AN7"/>
    <mergeCell ref="AO6:AO7"/>
    <mergeCell ref="AP6:AP7"/>
    <mergeCell ref="W7:W8"/>
    <mergeCell ref="X7:X8"/>
    <mergeCell ref="Y7:Y8"/>
    <mergeCell ref="S3:V4"/>
    <mergeCell ref="W3:AB4"/>
    <mergeCell ref="AC3:AC8"/>
    <mergeCell ref="AD3:AP4"/>
    <mergeCell ref="A4:A7"/>
    <mergeCell ref="C4:C7"/>
    <mergeCell ref="E4:E7"/>
    <mergeCell ref="F4:F7"/>
    <mergeCell ref="H4:H7"/>
    <mergeCell ref="K4:K7"/>
    <mergeCell ref="N4:N7"/>
    <mergeCell ref="Q4:Q7"/>
    <mergeCell ref="AD7:AD8"/>
    <mergeCell ref="AE7:AE8"/>
  </mergeCells>
  <phoneticPr fontId="2"/>
  <pageMargins left="0.59055118110236227" right="0.59055118110236227" top="0.47244094488188981" bottom="0.39370078740157483" header="0.39370078740157483" footer="0.19685039370078741"/>
  <pageSetup paperSize="9" scale="64" firstPageNumber="84" pageOrder="overThenDown" orientation="portrait" blackAndWhite="1" useFirstPageNumber="1" r:id="rId1"/>
  <headerFooter>
    <oddFooter>&amp;C&amp;16&amp;P</oddFooter>
    <evenHeader>&amp;R&amp;12－中学校－</evenHeader>
  </headerFooter>
  <rowBreaks count="4" manualBreakCount="4">
    <brk id="63" max="42" man="1"/>
    <brk id="123" max="42" man="1"/>
    <brk id="182" max="42" man="1"/>
    <brk id="240" max="42" man="1"/>
  </rowBreaks>
  <colBreaks count="1" manualBreakCount="1">
    <brk id="22" max="277"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sheetPr>
  <dimension ref="A1:AQ582"/>
  <sheetViews>
    <sheetView showGridLines="0" view="pageBreakPreview" topLeftCell="A4" zoomScale="80" zoomScaleSheetLayoutView="80" workbookViewId="0">
      <pane xSplit="8" ySplit="5" topLeftCell="I165" activePane="bottomRight" state="frozen"/>
      <selection activeCell="W38" sqref="W38:X38"/>
      <selection pane="topRight" activeCell="W38" sqref="W38:X38"/>
      <selection pane="bottomLeft" activeCell="W38" sqref="W38:X38"/>
      <selection pane="bottomRight" activeCell="Y37" sqref="Y37"/>
    </sheetView>
  </sheetViews>
  <sheetFormatPr defaultColWidth="9" defaultRowHeight="13.5"/>
  <cols>
    <col min="1" max="1" width="4.625" style="2366" customWidth="1"/>
    <col min="2" max="2" width="0.625" style="1532" customWidth="1"/>
    <col min="3" max="3" width="21.375" style="1534" customWidth="1"/>
    <col min="4" max="4" width="0.625" style="1534" customWidth="1"/>
    <col min="5" max="7" width="3.875" style="1532" customWidth="1"/>
    <col min="8" max="8" width="0.625" style="1532" customWidth="1"/>
    <col min="9" max="9" width="8" style="1532" customWidth="1"/>
    <col min="10" max="10" width="0.625" style="1532" customWidth="1"/>
    <col min="11" max="11" width="0.75" style="1532" customWidth="1"/>
    <col min="12" max="12" width="29.625" style="1533" customWidth="1"/>
    <col min="13" max="14" width="0.75" style="1534" customWidth="1"/>
    <col min="15" max="15" width="13.625" style="1536" customWidth="1"/>
    <col min="16" max="17" width="0.75" style="1536" customWidth="1"/>
    <col min="18" max="18" width="16.125" style="1659" customWidth="1"/>
    <col min="19" max="19" width="0.75" style="1536" customWidth="1"/>
    <col min="20" max="20" width="7.625" style="1534" customWidth="1"/>
    <col min="21" max="23" width="7.125" style="1534" customWidth="1"/>
    <col min="24" max="27" width="7.625" style="1534" customWidth="1"/>
    <col min="28" max="28" width="7.125" style="1533" customWidth="1"/>
    <col min="29" max="41" width="7.625" style="1533" customWidth="1"/>
    <col min="42" max="42" width="4.625" style="2366" customWidth="1"/>
    <col min="43" max="43" width="9" style="1534" customWidth="1"/>
    <col min="44" max="16384" width="9" style="2"/>
  </cols>
  <sheetData>
    <row r="1" spans="1:43" s="84" customFormat="1" ht="15.75" customHeight="1">
      <c r="A1" s="2211"/>
      <c r="B1" s="2212"/>
      <c r="C1" s="1543"/>
      <c r="D1" s="1543"/>
      <c r="E1" s="1541"/>
      <c r="F1" s="1541"/>
      <c r="G1" s="1541"/>
      <c r="H1" s="1541"/>
      <c r="I1" s="1541"/>
      <c r="J1" s="1541"/>
      <c r="K1" s="1541"/>
      <c r="L1" s="1542"/>
      <c r="M1" s="1543"/>
      <c r="N1" s="1543"/>
      <c r="O1" s="1544"/>
      <c r="P1" s="1544"/>
      <c r="Q1" s="1544"/>
      <c r="R1" s="1659"/>
      <c r="S1" s="1544"/>
      <c r="T1" s="1543"/>
      <c r="U1" s="1543"/>
      <c r="V1" s="1543"/>
      <c r="W1" s="1543"/>
      <c r="X1" s="1534"/>
      <c r="Y1" s="1534"/>
      <c r="Z1" s="1534"/>
      <c r="AA1" s="1534"/>
      <c r="AB1" s="1533"/>
      <c r="AC1" s="1542"/>
      <c r="AD1" s="1542"/>
      <c r="AE1" s="2211"/>
      <c r="AF1" s="1542"/>
      <c r="AG1" s="1542"/>
      <c r="AH1" s="1542"/>
      <c r="AI1" s="1542"/>
      <c r="AJ1" s="1542"/>
      <c r="AK1" s="1542"/>
      <c r="AL1" s="1542"/>
      <c r="AM1" s="1542"/>
      <c r="AN1" s="1542"/>
      <c r="AO1" s="1542"/>
      <c r="AP1" s="2213"/>
      <c r="AQ1" s="1543"/>
    </row>
    <row r="2" spans="1:43" s="83" customFormat="1" ht="17.25">
      <c r="A2" s="4604" t="s">
        <v>4017</v>
      </c>
      <c r="B2" s="4604"/>
      <c r="C2" s="4604"/>
      <c r="D2" s="4604"/>
      <c r="E2" s="4604"/>
      <c r="F2" s="4604"/>
      <c r="G2" s="4604"/>
      <c r="H2" s="4604"/>
      <c r="I2" s="4604"/>
      <c r="J2" s="4604"/>
      <c r="K2" s="4604"/>
      <c r="L2" s="4604"/>
      <c r="M2" s="2214"/>
      <c r="N2" s="2214"/>
      <c r="O2" s="1721"/>
      <c r="P2" s="1721"/>
      <c r="Q2" s="1721"/>
      <c r="R2" s="1659"/>
      <c r="S2" s="1721"/>
      <c r="T2" s="2215"/>
      <c r="U2" s="2215"/>
      <c r="V2" s="2215"/>
      <c r="W2" s="2215"/>
      <c r="X2" s="2215"/>
      <c r="Y2" s="2215"/>
      <c r="Z2" s="2215"/>
      <c r="AA2" s="2215"/>
      <c r="AB2" s="2216"/>
      <c r="AC2" s="2216"/>
      <c r="AD2" s="2216"/>
      <c r="AE2" s="2216"/>
      <c r="AF2" s="2216"/>
      <c r="AG2" s="2216"/>
      <c r="AH2" s="2216"/>
      <c r="AI2" s="2216"/>
      <c r="AJ2" s="2216"/>
      <c r="AK2" s="2216"/>
      <c r="AL2" s="2216"/>
      <c r="AM2" s="2216"/>
      <c r="AN2" s="2216"/>
      <c r="AO2" s="2216"/>
      <c r="AP2" s="2216"/>
      <c r="AQ2" s="2214"/>
    </row>
    <row r="3" spans="1:43" s="86" customFormat="1" ht="4.5" customHeight="1">
      <c r="A3" s="2217"/>
      <c r="B3" s="2218"/>
      <c r="C3" s="1699"/>
      <c r="D3" s="2219"/>
      <c r="E3" s="1697"/>
      <c r="F3" s="2220"/>
      <c r="G3" s="1697"/>
      <c r="H3" s="2221"/>
      <c r="I3" s="1697"/>
      <c r="J3" s="2222"/>
      <c r="K3" s="2221"/>
      <c r="L3" s="1698"/>
      <c r="M3" s="2219"/>
      <c r="N3" s="2223"/>
      <c r="O3" s="1700"/>
      <c r="P3" s="2224"/>
      <c r="Q3" s="2225"/>
      <c r="R3" s="1701"/>
      <c r="S3" s="2224"/>
      <c r="T3" s="2226"/>
      <c r="U3" s="1699"/>
      <c r="V3" s="1699"/>
      <c r="W3" s="1699"/>
      <c r="X3" s="1699"/>
      <c r="Y3" s="1699"/>
      <c r="Z3" s="1699"/>
      <c r="AA3" s="1699"/>
      <c r="AB3" s="2227"/>
      <c r="AC3" s="4605" t="s">
        <v>2915</v>
      </c>
      <c r="AD3" s="4606"/>
      <c r="AE3" s="4606"/>
      <c r="AF3" s="4606"/>
      <c r="AG3" s="4606"/>
      <c r="AH3" s="4606"/>
      <c r="AI3" s="4606"/>
      <c r="AJ3" s="4606"/>
      <c r="AK3" s="4606"/>
      <c r="AL3" s="4606"/>
      <c r="AM3" s="4606"/>
      <c r="AN3" s="4606"/>
      <c r="AO3" s="4607"/>
      <c r="AP3" s="2228"/>
      <c r="AQ3" s="1569"/>
    </row>
    <row r="4" spans="1:43" s="86" customFormat="1" ht="21" customHeight="1">
      <c r="A4" s="4611" t="s">
        <v>1521</v>
      </c>
      <c r="B4" s="2229"/>
      <c r="C4" s="4612" t="s">
        <v>1210</v>
      </c>
      <c r="D4" s="2230"/>
      <c r="E4" s="4613" t="s">
        <v>131</v>
      </c>
      <c r="F4" s="4614" t="s">
        <v>4015</v>
      </c>
      <c r="G4" s="4614" t="s">
        <v>4016</v>
      </c>
      <c r="H4" s="2231"/>
      <c r="I4" s="4617" t="s">
        <v>832</v>
      </c>
      <c r="J4" s="2232"/>
      <c r="K4" s="2229"/>
      <c r="L4" s="4618" t="s">
        <v>1841</v>
      </c>
      <c r="M4" s="2230"/>
      <c r="N4" s="2233"/>
      <c r="O4" s="4476" t="s">
        <v>1673</v>
      </c>
      <c r="P4" s="2230"/>
      <c r="Q4" s="2233"/>
      <c r="R4" s="4621" t="s">
        <v>1574</v>
      </c>
      <c r="S4" s="2230"/>
      <c r="T4" s="4622" t="s">
        <v>2911</v>
      </c>
      <c r="U4" s="4623" t="s">
        <v>982</v>
      </c>
      <c r="V4" s="3304"/>
      <c r="W4" s="3304"/>
      <c r="X4" s="3304"/>
      <c r="Y4" s="3304"/>
      <c r="Z4" s="3304"/>
      <c r="AA4" s="3304"/>
      <c r="AB4" s="4624" t="s">
        <v>1222</v>
      </c>
      <c r="AC4" s="4608"/>
      <c r="AD4" s="4609"/>
      <c r="AE4" s="4609"/>
      <c r="AF4" s="4609"/>
      <c r="AG4" s="4609"/>
      <c r="AH4" s="4609"/>
      <c r="AI4" s="4609"/>
      <c r="AJ4" s="4609"/>
      <c r="AK4" s="4609"/>
      <c r="AL4" s="4609"/>
      <c r="AM4" s="4609"/>
      <c r="AN4" s="4609"/>
      <c r="AO4" s="4610"/>
      <c r="AP4" s="4625" t="s">
        <v>1521</v>
      </c>
      <c r="AQ4" s="1569"/>
    </row>
    <row r="5" spans="1:43" s="86" customFormat="1" ht="4.5" customHeight="1">
      <c r="A5" s="4611"/>
      <c r="B5" s="2229"/>
      <c r="C5" s="4612"/>
      <c r="D5" s="2230"/>
      <c r="E5" s="4613"/>
      <c r="F5" s="4614"/>
      <c r="G5" s="4614"/>
      <c r="H5" s="2231"/>
      <c r="I5" s="3884"/>
      <c r="J5" s="2232"/>
      <c r="K5" s="2229"/>
      <c r="L5" s="4618"/>
      <c r="M5" s="2230"/>
      <c r="N5" s="2233"/>
      <c r="O5" s="4476"/>
      <c r="P5" s="2230"/>
      <c r="Q5" s="2233"/>
      <c r="R5" s="4621"/>
      <c r="S5" s="2230"/>
      <c r="T5" s="4622"/>
      <c r="U5" s="4485" t="s">
        <v>1630</v>
      </c>
      <c r="V5" s="3963"/>
      <c r="W5" s="4228"/>
      <c r="X5" s="972"/>
      <c r="Y5" s="2234"/>
      <c r="Z5" s="2234"/>
      <c r="AA5" s="974"/>
      <c r="AB5" s="4624"/>
      <c r="AC5" s="4626" t="s">
        <v>1630</v>
      </c>
      <c r="AD5" s="4336"/>
      <c r="AE5" s="2235"/>
      <c r="AF5" s="2236"/>
      <c r="AG5" s="2236"/>
      <c r="AH5" s="2236"/>
      <c r="AI5" s="2236"/>
      <c r="AJ5" s="2236"/>
      <c r="AK5" s="2236"/>
      <c r="AL5" s="2236"/>
      <c r="AM5" s="2236"/>
      <c r="AN5" s="2236"/>
      <c r="AO5" s="2237"/>
      <c r="AP5" s="4625"/>
      <c r="AQ5" s="1569"/>
    </row>
    <row r="6" spans="1:43" s="86" customFormat="1" ht="39.75" customHeight="1">
      <c r="A6" s="4611"/>
      <c r="B6" s="2229"/>
      <c r="C6" s="4612"/>
      <c r="D6" s="2230"/>
      <c r="E6" s="4613"/>
      <c r="F6" s="4615"/>
      <c r="G6" s="4615"/>
      <c r="H6" s="2231"/>
      <c r="I6" s="3884"/>
      <c r="J6" s="1728"/>
      <c r="K6" s="2238"/>
      <c r="L6" s="4619"/>
      <c r="M6" s="2230"/>
      <c r="N6" s="2233"/>
      <c r="O6" s="4476"/>
      <c r="P6" s="2230"/>
      <c r="Q6" s="2233"/>
      <c r="R6" s="4621"/>
      <c r="S6" s="2230"/>
      <c r="T6" s="4590"/>
      <c r="U6" s="3307"/>
      <c r="V6" s="3304"/>
      <c r="W6" s="3305"/>
      <c r="X6" s="4627" t="s">
        <v>1844</v>
      </c>
      <c r="Y6" s="4496" t="s">
        <v>1847</v>
      </c>
      <c r="Z6" s="4496" t="s">
        <v>1852</v>
      </c>
      <c r="AA6" s="4498" t="s">
        <v>1860</v>
      </c>
      <c r="AB6" s="4181"/>
      <c r="AC6" s="4337"/>
      <c r="AD6" s="4338"/>
      <c r="AE6" s="4628" t="s">
        <v>475</v>
      </c>
      <c r="AF6" s="4630" t="s">
        <v>1202</v>
      </c>
      <c r="AG6" s="4630" t="s">
        <v>221</v>
      </c>
      <c r="AH6" s="4630" t="s">
        <v>882</v>
      </c>
      <c r="AI6" s="4630" t="s">
        <v>1198</v>
      </c>
      <c r="AJ6" s="4630" t="s">
        <v>2939</v>
      </c>
      <c r="AK6" s="4630" t="s">
        <v>2640</v>
      </c>
      <c r="AL6" s="4632" t="s">
        <v>1197</v>
      </c>
      <c r="AM6" s="4632" t="s">
        <v>2940</v>
      </c>
      <c r="AN6" s="4632" t="s">
        <v>1732</v>
      </c>
      <c r="AO6" s="4633" t="s">
        <v>2941</v>
      </c>
      <c r="AP6" s="4625"/>
      <c r="AQ6" s="1569"/>
    </row>
    <row r="7" spans="1:43" s="86" customFormat="1" ht="39.75" customHeight="1">
      <c r="A7" s="4611"/>
      <c r="B7" s="2229"/>
      <c r="C7" s="4612"/>
      <c r="D7" s="2230"/>
      <c r="E7" s="4613"/>
      <c r="F7" s="4616"/>
      <c r="G7" s="4616"/>
      <c r="H7" s="2231"/>
      <c r="I7" s="3884"/>
      <c r="J7" s="2232"/>
      <c r="K7" s="2229"/>
      <c r="L7" s="4620"/>
      <c r="M7" s="2230"/>
      <c r="N7" s="2233"/>
      <c r="O7" s="4476"/>
      <c r="P7" s="2230"/>
      <c r="Q7" s="2233"/>
      <c r="R7" s="4621"/>
      <c r="S7" s="2230"/>
      <c r="T7" s="4590"/>
      <c r="U7" s="4486" t="s">
        <v>1239</v>
      </c>
      <c r="V7" s="4488" t="s">
        <v>2918</v>
      </c>
      <c r="W7" s="4490" t="s">
        <v>2920</v>
      </c>
      <c r="X7" s="4627"/>
      <c r="Y7" s="4497"/>
      <c r="Z7" s="4497"/>
      <c r="AA7" s="4499"/>
      <c r="AB7" s="4181"/>
      <c r="AC7" s="4601" t="s">
        <v>2918</v>
      </c>
      <c r="AD7" s="4602" t="s">
        <v>2920</v>
      </c>
      <c r="AE7" s="4629"/>
      <c r="AF7" s="4631"/>
      <c r="AG7" s="4631"/>
      <c r="AH7" s="4631"/>
      <c r="AI7" s="4631"/>
      <c r="AJ7" s="4631"/>
      <c r="AK7" s="4631"/>
      <c r="AL7" s="4632"/>
      <c r="AM7" s="4632"/>
      <c r="AN7" s="4632"/>
      <c r="AO7" s="4634"/>
      <c r="AP7" s="4625"/>
      <c r="AQ7" s="1569"/>
    </row>
    <row r="8" spans="1:43" s="86" customFormat="1" ht="4.5" customHeight="1">
      <c r="A8" s="2239"/>
      <c r="B8" s="2240"/>
      <c r="C8" s="2241"/>
      <c r="D8" s="2242"/>
      <c r="E8" s="2243"/>
      <c r="F8" s="2244"/>
      <c r="G8" s="2245"/>
      <c r="H8" s="2245"/>
      <c r="I8" s="2246"/>
      <c r="J8" s="2247"/>
      <c r="K8" s="2240"/>
      <c r="L8" s="2248"/>
      <c r="M8" s="2242"/>
      <c r="N8" s="2249"/>
      <c r="O8" s="2241"/>
      <c r="P8" s="2242"/>
      <c r="Q8" s="2249"/>
      <c r="R8" s="1640"/>
      <c r="S8" s="2242"/>
      <c r="T8" s="2250"/>
      <c r="U8" s="3270"/>
      <c r="V8" s="3371"/>
      <c r="W8" s="4635"/>
      <c r="X8" s="2251"/>
      <c r="Y8" s="1588"/>
      <c r="Z8" s="1588"/>
      <c r="AA8" s="1589"/>
      <c r="AB8" s="2252"/>
      <c r="AC8" s="3886"/>
      <c r="AD8" s="4603"/>
      <c r="AE8" s="2253"/>
      <c r="AF8" s="2254"/>
      <c r="AG8" s="2254"/>
      <c r="AH8" s="2254"/>
      <c r="AI8" s="2254"/>
      <c r="AJ8" s="2254"/>
      <c r="AK8" s="2254"/>
      <c r="AL8" s="2254"/>
      <c r="AM8" s="2254"/>
      <c r="AN8" s="2254"/>
      <c r="AO8" s="2255"/>
      <c r="AP8" s="2256"/>
      <c r="AQ8" s="1569"/>
    </row>
    <row r="9" spans="1:43" s="3" customFormat="1" ht="20.45" customHeight="1">
      <c r="A9" s="2257"/>
      <c r="B9" s="2258"/>
      <c r="C9" s="2793" t="s">
        <v>6004</v>
      </c>
      <c r="D9" s="2259"/>
      <c r="E9" s="2260"/>
      <c r="F9" s="2261"/>
      <c r="G9" s="2258"/>
      <c r="H9" s="2258"/>
      <c r="I9" s="2261"/>
      <c r="J9" s="2260"/>
      <c r="K9" s="2258"/>
      <c r="L9" s="2262"/>
      <c r="M9" s="2259"/>
      <c r="N9" s="2263"/>
      <c r="O9" s="2261"/>
      <c r="P9" s="2260"/>
      <c r="Q9" s="2258"/>
      <c r="R9" s="2264"/>
      <c r="S9" s="2259"/>
      <c r="T9" s="2265">
        <f>T10+T14</f>
        <v>892</v>
      </c>
      <c r="U9" s="2266">
        <f>V9+W9</f>
        <v>27580</v>
      </c>
      <c r="V9" s="2267">
        <f>V10+V14</f>
        <v>14197</v>
      </c>
      <c r="W9" s="2268">
        <f t="shared" ref="W9:AO9" si="0">W10+W14</f>
        <v>13383</v>
      </c>
      <c r="X9" s="2269">
        <f t="shared" si="0"/>
        <v>9294</v>
      </c>
      <c r="Y9" s="2270">
        <f t="shared" si="0"/>
        <v>9114</v>
      </c>
      <c r="Z9" s="2270">
        <f t="shared" si="0"/>
        <v>9079</v>
      </c>
      <c r="AA9" s="2268">
        <f t="shared" si="0"/>
        <v>93</v>
      </c>
      <c r="AB9" s="2271">
        <f t="shared" si="0"/>
        <v>238</v>
      </c>
      <c r="AC9" s="2272">
        <f t="shared" si="0"/>
        <v>1671</v>
      </c>
      <c r="AD9" s="2273">
        <f t="shared" si="0"/>
        <v>887</v>
      </c>
      <c r="AE9" s="2274">
        <f t="shared" si="0"/>
        <v>62</v>
      </c>
      <c r="AF9" s="2275">
        <f t="shared" si="0"/>
        <v>11</v>
      </c>
      <c r="AG9" s="2275">
        <f t="shared" si="0"/>
        <v>78</v>
      </c>
      <c r="AH9" s="2275">
        <f t="shared" si="0"/>
        <v>1</v>
      </c>
      <c r="AI9" s="2275">
        <f t="shared" si="0"/>
        <v>2</v>
      </c>
      <c r="AJ9" s="2275">
        <f t="shared" si="0"/>
        <v>2107</v>
      </c>
      <c r="AK9" s="2275">
        <f t="shared" si="0"/>
        <v>9</v>
      </c>
      <c r="AL9" s="2275">
        <f t="shared" si="0"/>
        <v>68</v>
      </c>
      <c r="AM9" s="2275">
        <f t="shared" si="0"/>
        <v>7</v>
      </c>
      <c r="AN9" s="2275">
        <f t="shared" si="0"/>
        <v>0</v>
      </c>
      <c r="AO9" s="2273">
        <f t="shared" si="0"/>
        <v>213</v>
      </c>
      <c r="AP9" s="2276"/>
      <c r="AQ9" s="1741"/>
    </row>
    <row r="10" spans="1:43" s="3" customFormat="1" ht="20.45" customHeight="1">
      <c r="A10" s="2277"/>
      <c r="B10" s="2238"/>
      <c r="C10" s="1566" t="s">
        <v>5420</v>
      </c>
      <c r="D10" s="1656"/>
      <c r="E10" s="1728"/>
      <c r="F10" s="1643"/>
      <c r="G10" s="2238"/>
      <c r="H10" s="2238"/>
      <c r="I10" s="1643"/>
      <c r="J10" s="1728"/>
      <c r="K10" s="2238"/>
      <c r="L10" s="1655"/>
      <c r="M10" s="1656"/>
      <c r="N10" s="1657"/>
      <c r="O10" s="1643"/>
      <c r="P10" s="1728"/>
      <c r="Q10" s="2238"/>
      <c r="R10" s="1659"/>
      <c r="S10" s="1656"/>
      <c r="T10" s="2278">
        <f>T11</f>
        <v>846</v>
      </c>
      <c r="U10" s="1680">
        <f t="shared" ref="U10:U16" si="1">V10+W10</f>
        <v>26734</v>
      </c>
      <c r="V10" s="2184">
        <f t="shared" ref="V10:AO10" si="2">V11</f>
        <v>13773</v>
      </c>
      <c r="W10" s="2185">
        <f>W11</f>
        <v>12961</v>
      </c>
      <c r="X10" s="2186">
        <f t="shared" si="2"/>
        <v>9006</v>
      </c>
      <c r="Y10" s="2187">
        <f t="shared" si="2"/>
        <v>8874</v>
      </c>
      <c r="Z10" s="2187">
        <f t="shared" si="2"/>
        <v>8854</v>
      </c>
      <c r="AA10" s="2185">
        <f t="shared" si="2"/>
        <v>0</v>
      </c>
      <c r="AB10" s="2188">
        <f t="shared" si="2"/>
        <v>238</v>
      </c>
      <c r="AC10" s="2189">
        <f t="shared" si="2"/>
        <v>1591</v>
      </c>
      <c r="AD10" s="2190">
        <f t="shared" si="2"/>
        <v>824</v>
      </c>
      <c r="AE10" s="2191">
        <f t="shared" si="2"/>
        <v>59</v>
      </c>
      <c r="AF10" s="2192">
        <f t="shared" si="2"/>
        <v>11</v>
      </c>
      <c r="AG10" s="2192">
        <f t="shared" si="2"/>
        <v>69</v>
      </c>
      <c r="AH10" s="2192">
        <f t="shared" si="2"/>
        <v>1</v>
      </c>
      <c r="AI10" s="2192">
        <f t="shared" si="2"/>
        <v>2</v>
      </c>
      <c r="AJ10" s="2192">
        <f t="shared" si="2"/>
        <v>2006</v>
      </c>
      <c r="AK10" s="2192">
        <f t="shared" si="2"/>
        <v>9</v>
      </c>
      <c r="AL10" s="2192">
        <f t="shared" si="2"/>
        <v>60</v>
      </c>
      <c r="AM10" s="2192">
        <f t="shared" si="2"/>
        <v>6</v>
      </c>
      <c r="AN10" s="2192">
        <f t="shared" si="2"/>
        <v>0</v>
      </c>
      <c r="AO10" s="2190">
        <f t="shared" si="2"/>
        <v>192</v>
      </c>
      <c r="AP10" s="2279"/>
      <c r="AQ10" s="1741"/>
    </row>
    <row r="11" spans="1:43" s="87" customFormat="1" ht="20.45" customHeight="1">
      <c r="A11" s="2280"/>
      <c r="B11" s="2281"/>
      <c r="C11" s="1649" t="s">
        <v>5421</v>
      </c>
      <c r="D11" s="1623"/>
      <c r="E11" s="1621"/>
      <c r="F11" s="1612"/>
      <c r="G11" s="2281"/>
      <c r="H11" s="2281"/>
      <c r="I11" s="1612"/>
      <c r="J11" s="1621"/>
      <c r="K11" s="2281"/>
      <c r="L11" s="1622"/>
      <c r="M11" s="1623"/>
      <c r="N11" s="1624"/>
      <c r="O11" s="1612"/>
      <c r="P11" s="1621"/>
      <c r="Q11" s="2281"/>
      <c r="R11" s="1650"/>
      <c r="S11" s="1623"/>
      <c r="T11" s="2282">
        <f>T12+T13</f>
        <v>846</v>
      </c>
      <c r="U11" s="2283">
        <f t="shared" si="1"/>
        <v>26734</v>
      </c>
      <c r="V11" s="2284">
        <f>V12+V13</f>
        <v>13773</v>
      </c>
      <c r="W11" s="2285">
        <f t="shared" ref="W11:AO11" si="3">W12+W13</f>
        <v>12961</v>
      </c>
      <c r="X11" s="2286">
        <f t="shared" si="3"/>
        <v>9006</v>
      </c>
      <c r="Y11" s="2287">
        <f t="shared" si="3"/>
        <v>8874</v>
      </c>
      <c r="Z11" s="2287">
        <f t="shared" si="3"/>
        <v>8854</v>
      </c>
      <c r="AA11" s="2285">
        <f t="shared" si="3"/>
        <v>0</v>
      </c>
      <c r="AB11" s="2288">
        <f t="shared" si="3"/>
        <v>238</v>
      </c>
      <c r="AC11" s="2289">
        <f>AC12+AC13</f>
        <v>1591</v>
      </c>
      <c r="AD11" s="2290">
        <f t="shared" si="3"/>
        <v>824</v>
      </c>
      <c r="AE11" s="2291">
        <f t="shared" si="3"/>
        <v>59</v>
      </c>
      <c r="AF11" s="2292">
        <f t="shared" si="3"/>
        <v>11</v>
      </c>
      <c r="AG11" s="2292">
        <f t="shared" si="3"/>
        <v>69</v>
      </c>
      <c r="AH11" s="2292">
        <f t="shared" si="3"/>
        <v>1</v>
      </c>
      <c r="AI11" s="2292">
        <f t="shared" si="3"/>
        <v>2</v>
      </c>
      <c r="AJ11" s="2292">
        <f t="shared" si="3"/>
        <v>2006</v>
      </c>
      <c r="AK11" s="2292">
        <f t="shared" si="3"/>
        <v>9</v>
      </c>
      <c r="AL11" s="2292">
        <f t="shared" si="3"/>
        <v>60</v>
      </c>
      <c r="AM11" s="2292">
        <f t="shared" si="3"/>
        <v>6</v>
      </c>
      <c r="AN11" s="2292">
        <f t="shared" si="3"/>
        <v>0</v>
      </c>
      <c r="AO11" s="2290">
        <f t="shared" si="3"/>
        <v>192</v>
      </c>
      <c r="AP11" s="2293"/>
      <c r="AQ11" s="2294"/>
    </row>
    <row r="12" spans="1:43" s="3" customFormat="1" ht="20.45" customHeight="1">
      <c r="A12" s="2277"/>
      <c r="B12" s="2238"/>
      <c r="C12" s="1566" t="s">
        <v>5422</v>
      </c>
      <c r="D12" s="1656"/>
      <c r="E12" s="1728"/>
      <c r="F12" s="1643"/>
      <c r="G12" s="2238"/>
      <c r="H12" s="2238"/>
      <c r="I12" s="1643"/>
      <c r="J12" s="1728"/>
      <c r="K12" s="2238"/>
      <c r="L12" s="1655"/>
      <c r="M12" s="1656"/>
      <c r="N12" s="1657"/>
      <c r="O12" s="1643"/>
      <c r="P12" s="1728"/>
      <c r="Q12" s="2238"/>
      <c r="R12" s="1659"/>
      <c r="S12" s="1656"/>
      <c r="T12" s="2278">
        <f>T18</f>
        <v>566</v>
      </c>
      <c r="U12" s="1680">
        <f t="shared" si="1"/>
        <v>19216</v>
      </c>
      <c r="V12" s="2184">
        <f>V18</f>
        <v>9873</v>
      </c>
      <c r="W12" s="2185">
        <f t="shared" ref="W12:AO12" si="4">W18</f>
        <v>9343</v>
      </c>
      <c r="X12" s="2186">
        <f t="shared" si="4"/>
        <v>6454</v>
      </c>
      <c r="Y12" s="2187">
        <f t="shared" si="4"/>
        <v>6404</v>
      </c>
      <c r="Z12" s="2187">
        <f t="shared" si="4"/>
        <v>6358</v>
      </c>
      <c r="AA12" s="2185">
        <f t="shared" si="4"/>
        <v>0</v>
      </c>
      <c r="AB12" s="2188">
        <f t="shared" si="4"/>
        <v>96</v>
      </c>
      <c r="AC12" s="2189">
        <f t="shared" si="4"/>
        <v>1188</v>
      </c>
      <c r="AD12" s="2190">
        <f t="shared" si="4"/>
        <v>624</v>
      </c>
      <c r="AE12" s="2191">
        <f t="shared" si="4"/>
        <v>43</v>
      </c>
      <c r="AF12" s="2192">
        <f t="shared" si="4"/>
        <v>0</v>
      </c>
      <c r="AG12" s="2192">
        <f t="shared" si="4"/>
        <v>50</v>
      </c>
      <c r="AH12" s="2192">
        <f t="shared" si="4"/>
        <v>0</v>
      </c>
      <c r="AI12" s="2192">
        <f t="shared" si="4"/>
        <v>0</v>
      </c>
      <c r="AJ12" s="2192">
        <f t="shared" si="4"/>
        <v>1511</v>
      </c>
      <c r="AK12" s="2192">
        <f t="shared" si="4"/>
        <v>0</v>
      </c>
      <c r="AL12" s="2192">
        <f t="shared" si="4"/>
        <v>42</v>
      </c>
      <c r="AM12" s="2192">
        <f t="shared" si="4"/>
        <v>5</v>
      </c>
      <c r="AN12" s="2192">
        <f t="shared" si="4"/>
        <v>0</v>
      </c>
      <c r="AO12" s="2190">
        <f t="shared" si="4"/>
        <v>161</v>
      </c>
      <c r="AP12" s="2279"/>
      <c r="AQ12" s="1741"/>
    </row>
    <row r="13" spans="1:43" s="3" customFormat="1" ht="20.45" customHeight="1">
      <c r="A13" s="2277"/>
      <c r="B13" s="2238"/>
      <c r="C13" s="1566" t="s">
        <v>1073</v>
      </c>
      <c r="D13" s="1656"/>
      <c r="E13" s="1728"/>
      <c r="F13" s="1643"/>
      <c r="G13" s="2238"/>
      <c r="H13" s="2238"/>
      <c r="I13" s="1643"/>
      <c r="J13" s="1728"/>
      <c r="K13" s="2238"/>
      <c r="L13" s="1655"/>
      <c r="M13" s="1656"/>
      <c r="N13" s="1657"/>
      <c r="O13" s="1643"/>
      <c r="P13" s="1728"/>
      <c r="Q13" s="2238"/>
      <c r="R13" s="1659"/>
      <c r="S13" s="1656"/>
      <c r="T13" s="2278">
        <f>T112</f>
        <v>280</v>
      </c>
      <c r="U13" s="1680">
        <f t="shared" si="1"/>
        <v>7518</v>
      </c>
      <c r="V13" s="2184">
        <f t="shared" ref="V13:AO13" si="5">V112</f>
        <v>3900</v>
      </c>
      <c r="W13" s="2185">
        <f t="shared" si="5"/>
        <v>3618</v>
      </c>
      <c r="X13" s="2186">
        <f t="shared" si="5"/>
        <v>2552</v>
      </c>
      <c r="Y13" s="2187">
        <f t="shared" si="5"/>
        <v>2470</v>
      </c>
      <c r="Z13" s="2187">
        <f t="shared" si="5"/>
        <v>2496</v>
      </c>
      <c r="AA13" s="2185">
        <f t="shared" si="5"/>
        <v>0</v>
      </c>
      <c r="AB13" s="2188">
        <f t="shared" si="5"/>
        <v>142</v>
      </c>
      <c r="AC13" s="2189">
        <f t="shared" si="5"/>
        <v>403</v>
      </c>
      <c r="AD13" s="2190">
        <f t="shared" si="5"/>
        <v>200</v>
      </c>
      <c r="AE13" s="2191">
        <f t="shared" si="5"/>
        <v>16</v>
      </c>
      <c r="AF13" s="2192">
        <f t="shared" si="5"/>
        <v>11</v>
      </c>
      <c r="AG13" s="2192">
        <f t="shared" si="5"/>
        <v>19</v>
      </c>
      <c r="AH13" s="2192">
        <f t="shared" si="5"/>
        <v>1</v>
      </c>
      <c r="AI13" s="2192">
        <f t="shared" si="5"/>
        <v>2</v>
      </c>
      <c r="AJ13" s="2192">
        <f t="shared" si="5"/>
        <v>495</v>
      </c>
      <c r="AK13" s="2192">
        <f t="shared" si="5"/>
        <v>9</v>
      </c>
      <c r="AL13" s="2192">
        <f t="shared" si="5"/>
        <v>18</v>
      </c>
      <c r="AM13" s="2192">
        <f t="shared" si="5"/>
        <v>1</v>
      </c>
      <c r="AN13" s="2192">
        <f t="shared" si="5"/>
        <v>0</v>
      </c>
      <c r="AO13" s="2190">
        <f t="shared" si="5"/>
        <v>31</v>
      </c>
      <c r="AP13" s="2279"/>
      <c r="AQ13" s="1741"/>
    </row>
    <row r="14" spans="1:43" s="3" customFormat="1" ht="20.45" customHeight="1">
      <c r="A14" s="2277"/>
      <c r="B14" s="2238"/>
      <c r="C14" s="1566" t="s">
        <v>6005</v>
      </c>
      <c r="D14" s="1656"/>
      <c r="E14" s="1728"/>
      <c r="F14" s="1643"/>
      <c r="G14" s="2238"/>
      <c r="H14" s="2238"/>
      <c r="I14" s="1643"/>
      <c r="J14" s="1728"/>
      <c r="K14" s="2238"/>
      <c r="L14" s="1655"/>
      <c r="M14" s="1656"/>
      <c r="N14" s="1657"/>
      <c r="O14" s="1643"/>
      <c r="P14" s="1728"/>
      <c r="Q14" s="2238"/>
      <c r="R14" s="1659"/>
      <c r="S14" s="1656"/>
      <c r="T14" s="2278">
        <f>T15</f>
        <v>46</v>
      </c>
      <c r="U14" s="1680">
        <f t="shared" si="1"/>
        <v>846</v>
      </c>
      <c r="V14" s="2184">
        <f t="shared" ref="V14:AO15" si="6">V15</f>
        <v>424</v>
      </c>
      <c r="W14" s="2185">
        <f t="shared" si="6"/>
        <v>422</v>
      </c>
      <c r="X14" s="2186">
        <f t="shared" si="6"/>
        <v>288</v>
      </c>
      <c r="Y14" s="2187">
        <f t="shared" si="6"/>
        <v>240</v>
      </c>
      <c r="Z14" s="2187">
        <f t="shared" si="6"/>
        <v>225</v>
      </c>
      <c r="AA14" s="2185">
        <f t="shared" si="6"/>
        <v>93</v>
      </c>
      <c r="AB14" s="2188">
        <f t="shared" si="6"/>
        <v>0</v>
      </c>
      <c r="AC14" s="2189">
        <f t="shared" si="6"/>
        <v>80</v>
      </c>
      <c r="AD14" s="2190">
        <f t="shared" si="6"/>
        <v>63</v>
      </c>
      <c r="AE14" s="2191">
        <f t="shared" si="6"/>
        <v>3</v>
      </c>
      <c r="AF14" s="2192">
        <f t="shared" si="6"/>
        <v>0</v>
      </c>
      <c r="AG14" s="2192">
        <f t="shared" si="6"/>
        <v>9</v>
      </c>
      <c r="AH14" s="2192">
        <f t="shared" si="6"/>
        <v>0</v>
      </c>
      <c r="AI14" s="2192">
        <f t="shared" si="6"/>
        <v>0</v>
      </c>
      <c r="AJ14" s="2192">
        <f t="shared" si="6"/>
        <v>101</v>
      </c>
      <c r="AK14" s="2192">
        <f t="shared" si="6"/>
        <v>0</v>
      </c>
      <c r="AL14" s="2192">
        <f t="shared" si="6"/>
        <v>8</v>
      </c>
      <c r="AM14" s="2192">
        <f t="shared" si="6"/>
        <v>1</v>
      </c>
      <c r="AN14" s="2192">
        <f t="shared" si="6"/>
        <v>0</v>
      </c>
      <c r="AO14" s="2190">
        <f t="shared" si="6"/>
        <v>21</v>
      </c>
      <c r="AP14" s="2279"/>
      <c r="AQ14" s="1741"/>
    </row>
    <row r="15" spans="1:43" s="87" customFormat="1" ht="20.45" customHeight="1">
      <c r="A15" s="2280"/>
      <c r="B15" s="2281"/>
      <c r="C15" s="1649" t="s">
        <v>6006</v>
      </c>
      <c r="D15" s="1623"/>
      <c r="E15" s="1621"/>
      <c r="F15" s="1612"/>
      <c r="G15" s="2281"/>
      <c r="H15" s="2281"/>
      <c r="I15" s="1612"/>
      <c r="J15" s="1621"/>
      <c r="K15" s="2281"/>
      <c r="L15" s="1622"/>
      <c r="M15" s="1623"/>
      <c r="N15" s="1624"/>
      <c r="O15" s="1612"/>
      <c r="P15" s="1621"/>
      <c r="Q15" s="2281"/>
      <c r="R15" s="1650"/>
      <c r="S15" s="1623"/>
      <c r="T15" s="2282">
        <f>T16</f>
        <v>46</v>
      </c>
      <c r="U15" s="2283">
        <f t="shared" si="1"/>
        <v>846</v>
      </c>
      <c r="V15" s="2284">
        <f t="shared" si="6"/>
        <v>424</v>
      </c>
      <c r="W15" s="2285">
        <f t="shared" si="6"/>
        <v>422</v>
      </c>
      <c r="X15" s="2286">
        <f t="shared" si="6"/>
        <v>288</v>
      </c>
      <c r="Y15" s="2287">
        <f t="shared" si="6"/>
        <v>240</v>
      </c>
      <c r="Z15" s="2287">
        <f t="shared" si="6"/>
        <v>225</v>
      </c>
      <c r="AA15" s="2285">
        <f t="shared" si="6"/>
        <v>93</v>
      </c>
      <c r="AB15" s="2288">
        <f t="shared" si="6"/>
        <v>0</v>
      </c>
      <c r="AC15" s="2289">
        <f t="shared" si="6"/>
        <v>80</v>
      </c>
      <c r="AD15" s="2290">
        <f t="shared" si="6"/>
        <v>63</v>
      </c>
      <c r="AE15" s="2291">
        <f t="shared" si="6"/>
        <v>3</v>
      </c>
      <c r="AF15" s="2292">
        <f t="shared" si="6"/>
        <v>0</v>
      </c>
      <c r="AG15" s="2292">
        <f t="shared" si="6"/>
        <v>9</v>
      </c>
      <c r="AH15" s="2292">
        <f t="shared" si="6"/>
        <v>0</v>
      </c>
      <c r="AI15" s="2292">
        <f t="shared" si="6"/>
        <v>0</v>
      </c>
      <c r="AJ15" s="2292">
        <f t="shared" si="6"/>
        <v>101</v>
      </c>
      <c r="AK15" s="2292">
        <f t="shared" si="6"/>
        <v>0</v>
      </c>
      <c r="AL15" s="2292">
        <f t="shared" si="6"/>
        <v>8</v>
      </c>
      <c r="AM15" s="2292">
        <f t="shared" si="6"/>
        <v>1</v>
      </c>
      <c r="AN15" s="2292">
        <f t="shared" si="6"/>
        <v>0</v>
      </c>
      <c r="AO15" s="2290">
        <f t="shared" si="6"/>
        <v>21</v>
      </c>
      <c r="AP15" s="2293"/>
      <c r="AQ15" s="2294"/>
    </row>
    <row r="16" spans="1:43" s="3" customFormat="1" ht="20.45" customHeight="1">
      <c r="A16" s="2277"/>
      <c r="B16" s="2238"/>
      <c r="C16" s="1566" t="s">
        <v>6007</v>
      </c>
      <c r="D16" s="1656"/>
      <c r="E16" s="1728"/>
      <c r="F16" s="1643"/>
      <c r="G16" s="2238"/>
      <c r="H16" s="2238"/>
      <c r="I16" s="1643"/>
      <c r="J16" s="1728"/>
      <c r="K16" s="2238"/>
      <c r="L16" s="1655"/>
      <c r="M16" s="1656"/>
      <c r="N16" s="1657"/>
      <c r="O16" s="1643"/>
      <c r="P16" s="1728"/>
      <c r="Q16" s="2238"/>
      <c r="R16" s="1659"/>
      <c r="S16" s="1656"/>
      <c r="T16" s="2278">
        <f>T93</f>
        <v>46</v>
      </c>
      <c r="U16" s="1680">
        <f t="shared" si="1"/>
        <v>846</v>
      </c>
      <c r="V16" s="2184">
        <f t="shared" ref="V16:AO16" si="7">V93</f>
        <v>424</v>
      </c>
      <c r="W16" s="2185">
        <f t="shared" si="7"/>
        <v>422</v>
      </c>
      <c r="X16" s="2186">
        <f t="shared" si="7"/>
        <v>288</v>
      </c>
      <c r="Y16" s="2187">
        <f t="shared" si="7"/>
        <v>240</v>
      </c>
      <c r="Z16" s="2187">
        <f t="shared" si="7"/>
        <v>225</v>
      </c>
      <c r="AA16" s="2185">
        <f t="shared" si="7"/>
        <v>93</v>
      </c>
      <c r="AB16" s="2188">
        <f t="shared" si="7"/>
        <v>0</v>
      </c>
      <c r="AC16" s="2189">
        <f t="shared" si="7"/>
        <v>80</v>
      </c>
      <c r="AD16" s="2190">
        <f t="shared" si="7"/>
        <v>63</v>
      </c>
      <c r="AE16" s="2191">
        <f t="shared" si="7"/>
        <v>3</v>
      </c>
      <c r="AF16" s="2192">
        <f t="shared" si="7"/>
        <v>0</v>
      </c>
      <c r="AG16" s="2192">
        <f t="shared" si="7"/>
        <v>9</v>
      </c>
      <c r="AH16" s="2192">
        <f t="shared" si="7"/>
        <v>0</v>
      </c>
      <c r="AI16" s="2192">
        <f t="shared" si="7"/>
        <v>0</v>
      </c>
      <c r="AJ16" s="2192">
        <f t="shared" si="7"/>
        <v>101</v>
      </c>
      <c r="AK16" s="2192">
        <f t="shared" si="7"/>
        <v>0</v>
      </c>
      <c r="AL16" s="2192">
        <f t="shared" si="7"/>
        <v>8</v>
      </c>
      <c r="AM16" s="2192">
        <f t="shared" si="7"/>
        <v>1</v>
      </c>
      <c r="AN16" s="2192">
        <f t="shared" si="7"/>
        <v>0</v>
      </c>
      <c r="AO16" s="2190">
        <f t="shared" si="7"/>
        <v>21</v>
      </c>
      <c r="AP16" s="2279"/>
      <c r="AQ16" s="1741"/>
    </row>
    <row r="17" spans="1:43" s="3" customFormat="1" ht="20.45" customHeight="1">
      <c r="A17" s="2295"/>
      <c r="B17" s="2296"/>
      <c r="C17" s="1635"/>
      <c r="D17" s="1637"/>
      <c r="E17" s="2297"/>
      <c r="F17" s="1739"/>
      <c r="G17" s="2296"/>
      <c r="H17" s="2296"/>
      <c r="I17" s="1739"/>
      <c r="J17" s="2297"/>
      <c r="K17" s="2296"/>
      <c r="L17" s="1636"/>
      <c r="M17" s="1637"/>
      <c r="N17" s="1638"/>
      <c r="O17" s="1739"/>
      <c r="P17" s="2297"/>
      <c r="Q17" s="2296"/>
      <c r="R17" s="1640"/>
      <c r="S17" s="1637"/>
      <c r="T17" s="2298"/>
      <c r="U17" s="1681"/>
      <c r="V17" s="2202"/>
      <c r="W17" s="2203"/>
      <c r="X17" s="2204"/>
      <c r="Y17" s="2205"/>
      <c r="Z17" s="2205"/>
      <c r="AA17" s="2203"/>
      <c r="AB17" s="2206"/>
      <c r="AC17" s="2207"/>
      <c r="AD17" s="2208"/>
      <c r="AE17" s="2209"/>
      <c r="AF17" s="2210"/>
      <c r="AG17" s="2210"/>
      <c r="AH17" s="2210"/>
      <c r="AI17" s="2210"/>
      <c r="AJ17" s="2210"/>
      <c r="AK17" s="2210"/>
      <c r="AL17" s="2210"/>
      <c r="AM17" s="2210"/>
      <c r="AN17" s="2210"/>
      <c r="AO17" s="2208"/>
      <c r="AP17" s="2299"/>
      <c r="AQ17" s="1741"/>
    </row>
    <row r="18" spans="1:43" s="87" customFormat="1" ht="20.45" customHeight="1">
      <c r="A18" s="2280"/>
      <c r="B18" s="2281"/>
      <c r="C18" s="1649" t="s">
        <v>841</v>
      </c>
      <c r="D18" s="1623"/>
      <c r="E18" s="1621"/>
      <c r="F18" s="1612"/>
      <c r="G18" s="2281"/>
      <c r="H18" s="2281"/>
      <c r="I18" s="1612"/>
      <c r="J18" s="1621"/>
      <c r="K18" s="2281"/>
      <c r="L18" s="1622"/>
      <c r="M18" s="1623"/>
      <c r="N18" s="1624"/>
      <c r="O18" s="1612"/>
      <c r="P18" s="1621"/>
      <c r="Q18" s="2281"/>
      <c r="R18" s="1650"/>
      <c r="S18" s="1623"/>
      <c r="T18" s="2282">
        <f>SUM(T19:T22)+T25+SUM(T29:T33)+SUM(T36:T39)+SUM(T42:T45)+SUM(T49:T51)+SUM(T63:T63)+SUM(T64:T67)+SUM(T70:T71)+SUM(T74:T81)+SUM(T84:T85)+SUM(T88:T92)</f>
        <v>566</v>
      </c>
      <c r="U18" s="2283">
        <f t="shared" ref="U18:AO18" si="8">SUM(U19:U22)+U25+SUM(U29:U33)+SUM(U36:U39)+SUM(U42:U44)+U45+SUM(U49:U51)+U63+U64+SUM(U65:U67)+SUM(U70:U71)+SUM(U74:U81)+U84+U85+SUM(U88:U92)</f>
        <v>19216</v>
      </c>
      <c r="V18" s="2284">
        <f t="shared" si="8"/>
        <v>9873</v>
      </c>
      <c r="W18" s="2285">
        <f t="shared" si="8"/>
        <v>9343</v>
      </c>
      <c r="X18" s="2286">
        <f t="shared" si="8"/>
        <v>6454</v>
      </c>
      <c r="Y18" s="2287">
        <f t="shared" si="8"/>
        <v>6404</v>
      </c>
      <c r="Z18" s="2287">
        <f t="shared" si="8"/>
        <v>6358</v>
      </c>
      <c r="AA18" s="2285">
        <f t="shared" si="8"/>
        <v>0</v>
      </c>
      <c r="AB18" s="2288">
        <f t="shared" si="8"/>
        <v>96</v>
      </c>
      <c r="AC18" s="2289">
        <f t="shared" si="8"/>
        <v>1188</v>
      </c>
      <c r="AD18" s="2290">
        <f t="shared" si="8"/>
        <v>624</v>
      </c>
      <c r="AE18" s="2291">
        <f t="shared" si="8"/>
        <v>43</v>
      </c>
      <c r="AF18" s="2292">
        <f t="shared" si="8"/>
        <v>0</v>
      </c>
      <c r="AG18" s="2292">
        <f t="shared" si="8"/>
        <v>50</v>
      </c>
      <c r="AH18" s="2292">
        <f t="shared" si="8"/>
        <v>0</v>
      </c>
      <c r="AI18" s="2292">
        <f t="shared" si="8"/>
        <v>0</v>
      </c>
      <c r="AJ18" s="2292">
        <f t="shared" si="8"/>
        <v>1511</v>
      </c>
      <c r="AK18" s="2292">
        <f t="shared" si="8"/>
        <v>0</v>
      </c>
      <c r="AL18" s="2292">
        <f t="shared" si="8"/>
        <v>42</v>
      </c>
      <c r="AM18" s="2292">
        <f t="shared" si="8"/>
        <v>5</v>
      </c>
      <c r="AN18" s="2292">
        <f t="shared" si="8"/>
        <v>0</v>
      </c>
      <c r="AO18" s="2290">
        <f t="shared" si="8"/>
        <v>161</v>
      </c>
      <c r="AP18" s="2293"/>
      <c r="AQ18" s="2294"/>
    </row>
    <row r="19" spans="1:43" s="3" customFormat="1" ht="20.45" customHeight="1">
      <c r="A19" s="2277" t="s">
        <v>1174</v>
      </c>
      <c r="B19" s="2238"/>
      <c r="C19" s="1566" t="s">
        <v>1205</v>
      </c>
      <c r="D19" s="1656"/>
      <c r="E19" s="1728" t="s">
        <v>1208</v>
      </c>
      <c r="F19" s="1643" t="s">
        <v>418</v>
      </c>
      <c r="G19" s="2238" t="s">
        <v>1209</v>
      </c>
      <c r="H19" s="2238"/>
      <c r="I19" s="1643" t="s">
        <v>872</v>
      </c>
      <c r="J19" s="1728"/>
      <c r="K19" s="2238"/>
      <c r="L19" s="1655" t="s">
        <v>1212</v>
      </c>
      <c r="M19" s="1656"/>
      <c r="N19" s="1657"/>
      <c r="O19" s="1643" t="s">
        <v>3581</v>
      </c>
      <c r="P19" s="1567"/>
      <c r="Q19" s="1565"/>
      <c r="R19" s="1659" t="s">
        <v>5423</v>
      </c>
      <c r="S19" s="1656"/>
      <c r="T19" s="2278">
        <v>18</v>
      </c>
      <c r="U19" s="1680">
        <f>SUM(V19:W19)</f>
        <v>715</v>
      </c>
      <c r="V19" s="2184">
        <v>370</v>
      </c>
      <c r="W19" s="2185">
        <v>345</v>
      </c>
      <c r="X19" s="2186">
        <v>240</v>
      </c>
      <c r="Y19" s="2187">
        <v>236</v>
      </c>
      <c r="Z19" s="2187">
        <v>239</v>
      </c>
      <c r="AA19" s="2185">
        <v>0</v>
      </c>
      <c r="AB19" s="2188">
        <v>0</v>
      </c>
      <c r="AC19" s="2189">
        <v>36</v>
      </c>
      <c r="AD19" s="2190">
        <v>17</v>
      </c>
      <c r="AE19" s="2191">
        <v>1</v>
      </c>
      <c r="AF19" s="2192">
        <v>0</v>
      </c>
      <c r="AG19" s="2192">
        <v>2</v>
      </c>
      <c r="AH19" s="2192">
        <v>0</v>
      </c>
      <c r="AI19" s="2192">
        <v>0</v>
      </c>
      <c r="AJ19" s="2192">
        <v>44</v>
      </c>
      <c r="AK19" s="2192">
        <v>0</v>
      </c>
      <c r="AL19" s="2192">
        <v>1</v>
      </c>
      <c r="AM19" s="2192">
        <v>0</v>
      </c>
      <c r="AN19" s="2192">
        <v>0</v>
      </c>
      <c r="AO19" s="2190">
        <v>5</v>
      </c>
      <c r="AP19" s="2279" t="s">
        <v>1174</v>
      </c>
      <c r="AQ19" s="1741"/>
    </row>
    <row r="20" spans="1:43" s="3" customFormat="1" ht="20.45" customHeight="1">
      <c r="A20" s="2277" t="s">
        <v>680</v>
      </c>
      <c r="B20" s="2238"/>
      <c r="C20" s="1566" t="s">
        <v>884</v>
      </c>
      <c r="D20" s="1656"/>
      <c r="E20" s="1728" t="s">
        <v>1208</v>
      </c>
      <c r="F20" s="1643" t="s">
        <v>418</v>
      </c>
      <c r="G20" s="2238" t="s">
        <v>1209</v>
      </c>
      <c r="H20" s="2238"/>
      <c r="I20" s="1643" t="s">
        <v>640</v>
      </c>
      <c r="J20" s="1728"/>
      <c r="K20" s="2238"/>
      <c r="L20" s="1655" t="s">
        <v>462</v>
      </c>
      <c r="M20" s="1656"/>
      <c r="N20" s="1657"/>
      <c r="O20" s="1643" t="s">
        <v>533</v>
      </c>
      <c r="P20" s="1567"/>
      <c r="Q20" s="1565"/>
      <c r="R20" s="1659" t="s">
        <v>5424</v>
      </c>
      <c r="S20" s="1656"/>
      <c r="T20" s="2278">
        <v>18</v>
      </c>
      <c r="U20" s="1680">
        <f t="shared" ref="U20:U54" si="9">SUM(V20:W20)</f>
        <v>707</v>
      </c>
      <c r="V20" s="2184">
        <v>282</v>
      </c>
      <c r="W20" s="2185">
        <v>425</v>
      </c>
      <c r="X20" s="2186">
        <v>241</v>
      </c>
      <c r="Y20" s="2187">
        <v>235</v>
      </c>
      <c r="Z20" s="2187">
        <v>231</v>
      </c>
      <c r="AA20" s="2185">
        <v>0</v>
      </c>
      <c r="AB20" s="2188">
        <v>0</v>
      </c>
      <c r="AC20" s="2189">
        <v>33</v>
      </c>
      <c r="AD20" s="2190">
        <v>18</v>
      </c>
      <c r="AE20" s="2191">
        <v>1</v>
      </c>
      <c r="AF20" s="2192">
        <v>0</v>
      </c>
      <c r="AG20" s="2192">
        <v>2</v>
      </c>
      <c r="AH20" s="2192">
        <v>0</v>
      </c>
      <c r="AI20" s="2192">
        <v>0</v>
      </c>
      <c r="AJ20" s="2192">
        <v>43</v>
      </c>
      <c r="AK20" s="2192">
        <v>0</v>
      </c>
      <c r="AL20" s="2192">
        <v>1</v>
      </c>
      <c r="AM20" s="2192">
        <v>0</v>
      </c>
      <c r="AN20" s="2192">
        <v>0</v>
      </c>
      <c r="AO20" s="2190">
        <v>4</v>
      </c>
      <c r="AP20" s="2279" t="s">
        <v>680</v>
      </c>
      <c r="AQ20" s="1741"/>
    </row>
    <row r="21" spans="1:43" s="3" customFormat="1" ht="20.45" customHeight="1">
      <c r="A21" s="2277" t="s">
        <v>1215</v>
      </c>
      <c r="B21" s="2238"/>
      <c r="C21" s="1566" t="s">
        <v>259</v>
      </c>
      <c r="D21" s="1656"/>
      <c r="E21" s="1728" t="s">
        <v>1208</v>
      </c>
      <c r="F21" s="1643" t="s">
        <v>418</v>
      </c>
      <c r="G21" s="2238" t="s">
        <v>1209</v>
      </c>
      <c r="H21" s="2238"/>
      <c r="I21" s="1643" t="s">
        <v>2035</v>
      </c>
      <c r="J21" s="1728"/>
      <c r="K21" s="2238"/>
      <c r="L21" s="1655" t="s">
        <v>1217</v>
      </c>
      <c r="M21" s="1656"/>
      <c r="N21" s="1657"/>
      <c r="O21" s="1643" t="s">
        <v>2873</v>
      </c>
      <c r="P21" s="1567"/>
      <c r="Q21" s="1565"/>
      <c r="R21" s="1659" t="s">
        <v>4861</v>
      </c>
      <c r="S21" s="1656"/>
      <c r="T21" s="2278">
        <v>18</v>
      </c>
      <c r="U21" s="1680">
        <f t="shared" si="9"/>
        <v>711</v>
      </c>
      <c r="V21" s="2184">
        <v>313</v>
      </c>
      <c r="W21" s="2185">
        <v>398</v>
      </c>
      <c r="X21" s="2186">
        <v>240</v>
      </c>
      <c r="Y21" s="2187">
        <v>238</v>
      </c>
      <c r="Z21" s="2187">
        <v>233</v>
      </c>
      <c r="AA21" s="2185">
        <v>0</v>
      </c>
      <c r="AB21" s="2188">
        <v>0</v>
      </c>
      <c r="AC21" s="2189">
        <v>34</v>
      </c>
      <c r="AD21" s="2190">
        <v>21</v>
      </c>
      <c r="AE21" s="2191">
        <v>1</v>
      </c>
      <c r="AF21" s="2192">
        <v>0</v>
      </c>
      <c r="AG21" s="2192">
        <v>2</v>
      </c>
      <c r="AH21" s="2192">
        <v>0</v>
      </c>
      <c r="AI21" s="2192">
        <v>0</v>
      </c>
      <c r="AJ21" s="2192">
        <v>50</v>
      </c>
      <c r="AK21" s="2192">
        <v>0</v>
      </c>
      <c r="AL21" s="2192">
        <v>1</v>
      </c>
      <c r="AM21" s="2192">
        <v>0</v>
      </c>
      <c r="AN21" s="2192">
        <v>0</v>
      </c>
      <c r="AO21" s="2190">
        <v>1</v>
      </c>
      <c r="AP21" s="2279" t="s">
        <v>1215</v>
      </c>
      <c r="AQ21" s="1741"/>
    </row>
    <row r="22" spans="1:43" s="3" customFormat="1" ht="20.45" customHeight="1">
      <c r="A22" s="2277" t="s">
        <v>1204</v>
      </c>
      <c r="B22" s="2238"/>
      <c r="C22" s="1566" t="s">
        <v>1035</v>
      </c>
      <c r="D22" s="1656"/>
      <c r="E22" s="1728" t="s">
        <v>1208</v>
      </c>
      <c r="F22" s="1643"/>
      <c r="G22" s="2238" t="s">
        <v>1209</v>
      </c>
      <c r="H22" s="2238"/>
      <c r="I22" s="1643" t="s">
        <v>2301</v>
      </c>
      <c r="J22" s="1728"/>
      <c r="K22" s="2238"/>
      <c r="L22" s="1655" t="s">
        <v>671</v>
      </c>
      <c r="M22" s="1656"/>
      <c r="N22" s="1657"/>
      <c r="O22" s="1643" t="s">
        <v>3768</v>
      </c>
      <c r="P22" s="1567"/>
      <c r="Q22" s="1565"/>
      <c r="R22" s="1659" t="s">
        <v>5431</v>
      </c>
      <c r="S22" s="1656"/>
      <c r="T22" s="2278">
        <v>15</v>
      </c>
      <c r="U22" s="1680">
        <f t="shared" si="9"/>
        <v>584</v>
      </c>
      <c r="V22" s="2184">
        <v>358</v>
      </c>
      <c r="W22" s="2185">
        <v>226</v>
      </c>
      <c r="X22" s="2186">
        <v>198</v>
      </c>
      <c r="Y22" s="2187">
        <v>196</v>
      </c>
      <c r="Z22" s="2187">
        <v>190</v>
      </c>
      <c r="AA22" s="2185">
        <v>0</v>
      </c>
      <c r="AB22" s="2188">
        <v>0</v>
      </c>
      <c r="AC22" s="2189">
        <v>33</v>
      </c>
      <c r="AD22" s="2190">
        <v>14</v>
      </c>
      <c r="AE22" s="2191">
        <v>1</v>
      </c>
      <c r="AF22" s="2192">
        <v>0</v>
      </c>
      <c r="AG22" s="2192">
        <v>1</v>
      </c>
      <c r="AH22" s="2192">
        <v>0</v>
      </c>
      <c r="AI22" s="2192">
        <v>0</v>
      </c>
      <c r="AJ22" s="2192">
        <v>42</v>
      </c>
      <c r="AK22" s="2192">
        <v>0</v>
      </c>
      <c r="AL22" s="2192">
        <v>1</v>
      </c>
      <c r="AM22" s="2192">
        <v>0</v>
      </c>
      <c r="AN22" s="2192">
        <v>0</v>
      </c>
      <c r="AO22" s="2190">
        <v>2</v>
      </c>
      <c r="AP22" s="2279" t="s">
        <v>1204</v>
      </c>
      <c r="AQ22" s="1741"/>
    </row>
    <row r="23" spans="1:43" s="3" customFormat="1" ht="20.45" customHeight="1">
      <c r="A23" s="2277"/>
      <c r="B23" s="2238"/>
      <c r="C23" s="1566"/>
      <c r="D23" s="1656"/>
      <c r="E23" s="1728"/>
      <c r="F23" s="1643" t="s">
        <v>418</v>
      </c>
      <c r="G23" s="2238" t="s">
        <v>1209</v>
      </c>
      <c r="H23" s="2238"/>
      <c r="I23" s="1643"/>
      <c r="J23" s="1728"/>
      <c r="K23" s="2238"/>
      <c r="L23" s="1655"/>
      <c r="M23" s="1656"/>
      <c r="N23" s="1657"/>
      <c r="O23" s="1566"/>
      <c r="P23" s="1567"/>
      <c r="Q23" s="1565"/>
      <c r="R23" s="1659"/>
      <c r="S23" s="1656"/>
      <c r="T23" s="2278">
        <v>0</v>
      </c>
      <c r="U23" s="1680">
        <f t="shared" si="9"/>
        <v>470</v>
      </c>
      <c r="V23" s="2184">
        <v>271</v>
      </c>
      <c r="W23" s="2185">
        <v>199</v>
      </c>
      <c r="X23" s="2186">
        <v>162</v>
      </c>
      <c r="Y23" s="2187">
        <v>156</v>
      </c>
      <c r="Z23" s="2187">
        <v>152</v>
      </c>
      <c r="AA23" s="2185">
        <v>0</v>
      </c>
      <c r="AB23" s="2188">
        <v>0</v>
      </c>
      <c r="AC23" s="2189">
        <v>0</v>
      </c>
      <c r="AD23" s="2190">
        <v>0</v>
      </c>
      <c r="AE23" s="2191">
        <v>0</v>
      </c>
      <c r="AF23" s="2192">
        <v>0</v>
      </c>
      <c r="AG23" s="2192">
        <v>0</v>
      </c>
      <c r="AH23" s="2192">
        <v>0</v>
      </c>
      <c r="AI23" s="2192">
        <v>0</v>
      </c>
      <c r="AJ23" s="2192">
        <v>0</v>
      </c>
      <c r="AK23" s="2192">
        <v>0</v>
      </c>
      <c r="AL23" s="2192">
        <v>0</v>
      </c>
      <c r="AM23" s="2192">
        <v>0</v>
      </c>
      <c r="AN23" s="2192">
        <v>0</v>
      </c>
      <c r="AO23" s="2190">
        <v>0</v>
      </c>
      <c r="AP23" s="2279"/>
      <c r="AQ23" s="1741"/>
    </row>
    <row r="24" spans="1:43" s="3" customFormat="1" ht="20.45" customHeight="1">
      <c r="A24" s="2277"/>
      <c r="B24" s="2238"/>
      <c r="C24" s="1566"/>
      <c r="D24" s="1656"/>
      <c r="E24" s="1728"/>
      <c r="F24" s="1643" t="s">
        <v>953</v>
      </c>
      <c r="G24" s="2238" t="s">
        <v>1209</v>
      </c>
      <c r="H24" s="2238"/>
      <c r="I24" s="1643"/>
      <c r="J24" s="1728"/>
      <c r="K24" s="2238"/>
      <c r="L24" s="1655"/>
      <c r="M24" s="1656"/>
      <c r="N24" s="1657"/>
      <c r="O24" s="1566"/>
      <c r="P24" s="1567"/>
      <c r="Q24" s="1565"/>
      <c r="R24" s="1659"/>
      <c r="S24" s="1656"/>
      <c r="T24" s="2278">
        <v>0</v>
      </c>
      <c r="U24" s="1680">
        <f t="shared" si="9"/>
        <v>114</v>
      </c>
      <c r="V24" s="2184">
        <v>87</v>
      </c>
      <c r="W24" s="2185">
        <v>27</v>
      </c>
      <c r="X24" s="2186">
        <v>36</v>
      </c>
      <c r="Y24" s="2187">
        <v>40</v>
      </c>
      <c r="Z24" s="2187">
        <v>38</v>
      </c>
      <c r="AA24" s="2185">
        <v>0</v>
      </c>
      <c r="AB24" s="2188">
        <v>0</v>
      </c>
      <c r="AC24" s="2189">
        <v>0</v>
      </c>
      <c r="AD24" s="2190">
        <v>0</v>
      </c>
      <c r="AE24" s="2191">
        <v>0</v>
      </c>
      <c r="AF24" s="2192">
        <v>0</v>
      </c>
      <c r="AG24" s="2192">
        <v>0</v>
      </c>
      <c r="AH24" s="2192">
        <v>0</v>
      </c>
      <c r="AI24" s="2192">
        <v>0</v>
      </c>
      <c r="AJ24" s="2192">
        <v>0</v>
      </c>
      <c r="AK24" s="2192">
        <v>0</v>
      </c>
      <c r="AL24" s="2192">
        <v>0</v>
      </c>
      <c r="AM24" s="2192">
        <v>0</v>
      </c>
      <c r="AN24" s="2192">
        <v>0</v>
      </c>
      <c r="AO24" s="2190">
        <v>0</v>
      </c>
      <c r="AP24" s="2279"/>
      <c r="AQ24" s="1741"/>
    </row>
    <row r="25" spans="1:43" s="3" customFormat="1" ht="20.45" customHeight="1">
      <c r="A25" s="2277" t="s">
        <v>100</v>
      </c>
      <c r="B25" s="2238"/>
      <c r="C25" s="1566" t="s">
        <v>1038</v>
      </c>
      <c r="D25" s="1656"/>
      <c r="E25" s="1728" t="s">
        <v>1208</v>
      </c>
      <c r="F25" s="1643"/>
      <c r="G25" s="2238" t="s">
        <v>1209</v>
      </c>
      <c r="H25" s="2238"/>
      <c r="I25" s="1643" t="s">
        <v>2912</v>
      </c>
      <c r="J25" s="1728"/>
      <c r="K25" s="2238"/>
      <c r="L25" s="1655" t="s">
        <v>968</v>
      </c>
      <c r="M25" s="1656"/>
      <c r="N25" s="1657"/>
      <c r="O25" s="1643" t="s">
        <v>1338</v>
      </c>
      <c r="P25" s="1567"/>
      <c r="Q25" s="1565"/>
      <c r="R25" s="1659" t="s">
        <v>5512</v>
      </c>
      <c r="S25" s="1656"/>
      <c r="T25" s="2278">
        <v>15</v>
      </c>
      <c r="U25" s="1680">
        <f t="shared" si="9"/>
        <v>591</v>
      </c>
      <c r="V25" s="2184">
        <v>248</v>
      </c>
      <c r="W25" s="2185">
        <v>343</v>
      </c>
      <c r="X25" s="2186">
        <v>201</v>
      </c>
      <c r="Y25" s="2187">
        <v>198</v>
      </c>
      <c r="Z25" s="2187">
        <v>192</v>
      </c>
      <c r="AA25" s="2185">
        <v>0</v>
      </c>
      <c r="AB25" s="2188">
        <v>0</v>
      </c>
      <c r="AC25" s="2189">
        <v>30</v>
      </c>
      <c r="AD25" s="2190">
        <v>17</v>
      </c>
      <c r="AE25" s="2191">
        <v>1</v>
      </c>
      <c r="AF25" s="2192">
        <v>0</v>
      </c>
      <c r="AG25" s="2192">
        <v>1</v>
      </c>
      <c r="AH25" s="2192">
        <v>0</v>
      </c>
      <c r="AI25" s="2192">
        <v>0</v>
      </c>
      <c r="AJ25" s="2192">
        <v>40</v>
      </c>
      <c r="AK25" s="2192">
        <v>0</v>
      </c>
      <c r="AL25" s="2192">
        <v>1</v>
      </c>
      <c r="AM25" s="2192">
        <v>0</v>
      </c>
      <c r="AN25" s="2192">
        <v>0</v>
      </c>
      <c r="AO25" s="2190">
        <v>4</v>
      </c>
      <c r="AP25" s="2279" t="s">
        <v>100</v>
      </c>
      <c r="AQ25" s="1741"/>
    </row>
    <row r="26" spans="1:43" s="3" customFormat="1" ht="20.45" customHeight="1">
      <c r="A26" s="2277"/>
      <c r="B26" s="2238"/>
      <c r="C26" s="1566"/>
      <c r="D26" s="1656"/>
      <c r="E26" s="1728"/>
      <c r="F26" s="1643" t="s">
        <v>418</v>
      </c>
      <c r="G26" s="2238" t="s">
        <v>1209</v>
      </c>
      <c r="H26" s="2238"/>
      <c r="I26" s="1643"/>
      <c r="J26" s="1728"/>
      <c r="K26" s="2238"/>
      <c r="L26" s="1655"/>
      <c r="M26" s="1656"/>
      <c r="N26" s="1657"/>
      <c r="O26" s="1566"/>
      <c r="P26" s="1567"/>
      <c r="Q26" s="1565"/>
      <c r="R26" s="1659"/>
      <c r="S26" s="1656"/>
      <c r="T26" s="2278">
        <v>0</v>
      </c>
      <c r="U26" s="1680">
        <f t="shared" si="9"/>
        <v>477</v>
      </c>
      <c r="V26" s="2184">
        <v>215</v>
      </c>
      <c r="W26" s="2185">
        <v>262</v>
      </c>
      <c r="X26" s="2186">
        <v>161</v>
      </c>
      <c r="Y26" s="2187">
        <v>159</v>
      </c>
      <c r="Z26" s="2187">
        <v>157</v>
      </c>
      <c r="AA26" s="2185">
        <v>0</v>
      </c>
      <c r="AB26" s="2188">
        <v>0</v>
      </c>
      <c r="AC26" s="2189">
        <v>0</v>
      </c>
      <c r="AD26" s="2190">
        <v>0</v>
      </c>
      <c r="AE26" s="2191">
        <v>0</v>
      </c>
      <c r="AF26" s="2192">
        <v>0</v>
      </c>
      <c r="AG26" s="2192">
        <v>0</v>
      </c>
      <c r="AH26" s="2192">
        <v>0</v>
      </c>
      <c r="AI26" s="2192">
        <v>0</v>
      </c>
      <c r="AJ26" s="2192">
        <v>0</v>
      </c>
      <c r="AK26" s="2192">
        <v>0</v>
      </c>
      <c r="AL26" s="2192">
        <v>0</v>
      </c>
      <c r="AM26" s="2192">
        <v>0</v>
      </c>
      <c r="AN26" s="2192">
        <v>0</v>
      </c>
      <c r="AO26" s="2190">
        <v>0</v>
      </c>
      <c r="AP26" s="2279"/>
      <c r="AQ26" s="1741"/>
    </row>
    <row r="27" spans="1:43" s="3" customFormat="1" ht="20.45" customHeight="1">
      <c r="A27" s="2277"/>
      <c r="B27" s="2238"/>
      <c r="C27" s="1566"/>
      <c r="D27" s="1656"/>
      <c r="E27" s="1728"/>
      <c r="F27" s="1643" t="s">
        <v>1220</v>
      </c>
      <c r="G27" s="2238" t="s">
        <v>1209</v>
      </c>
      <c r="H27" s="2238"/>
      <c r="I27" s="1643"/>
      <c r="J27" s="1728"/>
      <c r="K27" s="2238"/>
      <c r="L27" s="1655"/>
      <c r="M27" s="1656"/>
      <c r="N27" s="1657"/>
      <c r="O27" s="1566"/>
      <c r="P27" s="1567"/>
      <c r="Q27" s="1565"/>
      <c r="R27" s="1659"/>
      <c r="S27" s="1656"/>
      <c r="T27" s="2278">
        <v>0</v>
      </c>
      <c r="U27" s="1680">
        <f t="shared" si="9"/>
        <v>74</v>
      </c>
      <c r="V27" s="2184">
        <v>23</v>
      </c>
      <c r="W27" s="2185">
        <v>51</v>
      </c>
      <c r="X27" s="2186">
        <v>0</v>
      </c>
      <c r="Y27" s="2187">
        <v>39</v>
      </c>
      <c r="Z27" s="2187">
        <v>35</v>
      </c>
      <c r="AA27" s="2185">
        <v>0</v>
      </c>
      <c r="AB27" s="2188">
        <v>0</v>
      </c>
      <c r="AC27" s="2189">
        <v>0</v>
      </c>
      <c r="AD27" s="2190">
        <v>0</v>
      </c>
      <c r="AE27" s="2191">
        <v>0</v>
      </c>
      <c r="AF27" s="2192">
        <v>0</v>
      </c>
      <c r="AG27" s="2192">
        <v>0</v>
      </c>
      <c r="AH27" s="2192">
        <v>0</v>
      </c>
      <c r="AI27" s="2192">
        <v>0</v>
      </c>
      <c r="AJ27" s="2192">
        <v>0</v>
      </c>
      <c r="AK27" s="2192">
        <v>0</v>
      </c>
      <c r="AL27" s="2192">
        <v>0</v>
      </c>
      <c r="AM27" s="2192">
        <v>0</v>
      </c>
      <c r="AN27" s="2192">
        <v>0</v>
      </c>
      <c r="AO27" s="2190">
        <v>0</v>
      </c>
      <c r="AP27" s="2279"/>
      <c r="AQ27" s="1741"/>
    </row>
    <row r="28" spans="1:43" s="3" customFormat="1" ht="20.45" customHeight="1">
      <c r="A28" s="2277"/>
      <c r="B28" s="2238"/>
      <c r="C28" s="1566"/>
      <c r="D28" s="1656"/>
      <c r="E28" s="1728"/>
      <c r="F28" s="1643" t="s">
        <v>5708</v>
      </c>
      <c r="G28" s="2238" t="s">
        <v>5709</v>
      </c>
      <c r="H28" s="2238"/>
      <c r="I28" s="1643"/>
      <c r="J28" s="1728"/>
      <c r="K28" s="2238"/>
      <c r="L28" s="1655"/>
      <c r="M28" s="1656"/>
      <c r="N28" s="1657"/>
      <c r="O28" s="1566"/>
      <c r="P28" s="1567"/>
      <c r="Q28" s="1565"/>
      <c r="R28" s="1659"/>
      <c r="S28" s="1656"/>
      <c r="T28" s="2278">
        <v>0</v>
      </c>
      <c r="U28" s="1680">
        <f t="shared" si="9"/>
        <v>40</v>
      </c>
      <c r="V28" s="2184">
        <v>10</v>
      </c>
      <c r="W28" s="2185">
        <v>30</v>
      </c>
      <c r="X28" s="2186">
        <v>40</v>
      </c>
      <c r="Y28" s="2187">
        <v>0</v>
      </c>
      <c r="Z28" s="2187">
        <v>0</v>
      </c>
      <c r="AA28" s="2185">
        <v>0</v>
      </c>
      <c r="AB28" s="2188">
        <v>0</v>
      </c>
      <c r="AC28" s="2189">
        <v>0</v>
      </c>
      <c r="AD28" s="2190">
        <v>0</v>
      </c>
      <c r="AE28" s="2191">
        <v>0</v>
      </c>
      <c r="AF28" s="2192">
        <v>0</v>
      </c>
      <c r="AG28" s="2192">
        <v>0</v>
      </c>
      <c r="AH28" s="2192">
        <v>0</v>
      </c>
      <c r="AI28" s="2192">
        <v>0</v>
      </c>
      <c r="AJ28" s="2192">
        <v>0</v>
      </c>
      <c r="AK28" s="2192">
        <v>0</v>
      </c>
      <c r="AL28" s="2192">
        <v>0</v>
      </c>
      <c r="AM28" s="2192">
        <v>0</v>
      </c>
      <c r="AN28" s="2192">
        <v>0</v>
      </c>
      <c r="AO28" s="2190">
        <v>0</v>
      </c>
      <c r="AP28" s="2279"/>
      <c r="AQ28" s="1741"/>
    </row>
    <row r="29" spans="1:43" s="3" customFormat="1" ht="20.45" customHeight="1">
      <c r="A29" s="2277" t="s">
        <v>1223</v>
      </c>
      <c r="B29" s="2238"/>
      <c r="C29" s="1566" t="s">
        <v>574</v>
      </c>
      <c r="D29" s="1656"/>
      <c r="E29" s="1728" t="s">
        <v>1208</v>
      </c>
      <c r="F29" s="1643" t="s">
        <v>1227</v>
      </c>
      <c r="G29" s="2238" t="s">
        <v>1209</v>
      </c>
      <c r="H29" s="2238"/>
      <c r="I29" s="1643" t="s">
        <v>2247</v>
      </c>
      <c r="J29" s="1728"/>
      <c r="K29" s="2238"/>
      <c r="L29" s="1655" t="s">
        <v>1228</v>
      </c>
      <c r="M29" s="1656"/>
      <c r="N29" s="1657"/>
      <c r="O29" s="1643" t="s">
        <v>1621</v>
      </c>
      <c r="P29" s="1567"/>
      <c r="Q29" s="1565"/>
      <c r="R29" s="1659" t="s">
        <v>4857</v>
      </c>
      <c r="S29" s="1656"/>
      <c r="T29" s="2278">
        <v>14</v>
      </c>
      <c r="U29" s="1680">
        <f t="shared" si="9"/>
        <v>541</v>
      </c>
      <c r="V29" s="2184">
        <v>205</v>
      </c>
      <c r="W29" s="2185">
        <v>336</v>
      </c>
      <c r="X29" s="2186">
        <v>160</v>
      </c>
      <c r="Y29" s="2187">
        <v>195</v>
      </c>
      <c r="Z29" s="2187">
        <v>186</v>
      </c>
      <c r="AA29" s="2185">
        <v>0</v>
      </c>
      <c r="AB29" s="2188">
        <v>0</v>
      </c>
      <c r="AC29" s="2189">
        <v>29</v>
      </c>
      <c r="AD29" s="2190">
        <v>19</v>
      </c>
      <c r="AE29" s="2191">
        <v>1</v>
      </c>
      <c r="AF29" s="2192">
        <v>0</v>
      </c>
      <c r="AG29" s="2192">
        <v>1</v>
      </c>
      <c r="AH29" s="2192">
        <v>0</v>
      </c>
      <c r="AI29" s="2192">
        <v>0</v>
      </c>
      <c r="AJ29" s="2192">
        <v>43</v>
      </c>
      <c r="AK29" s="2192">
        <v>0</v>
      </c>
      <c r="AL29" s="2192">
        <v>1</v>
      </c>
      <c r="AM29" s="2192">
        <v>0</v>
      </c>
      <c r="AN29" s="2192">
        <v>0</v>
      </c>
      <c r="AO29" s="2190">
        <v>2</v>
      </c>
      <c r="AP29" s="2279" t="s">
        <v>1223</v>
      </c>
      <c r="AQ29" s="1741"/>
    </row>
    <row r="30" spans="1:43" s="3" customFormat="1" ht="20.45" customHeight="1">
      <c r="A30" s="2277" t="s">
        <v>904</v>
      </c>
      <c r="B30" s="2238"/>
      <c r="C30" s="1566" t="s">
        <v>634</v>
      </c>
      <c r="D30" s="1656"/>
      <c r="E30" s="1728" t="s">
        <v>1208</v>
      </c>
      <c r="F30" s="1643" t="s">
        <v>418</v>
      </c>
      <c r="G30" s="2238" t="s">
        <v>1209</v>
      </c>
      <c r="H30" s="2238"/>
      <c r="I30" s="1643" t="s">
        <v>2742</v>
      </c>
      <c r="J30" s="1728"/>
      <c r="K30" s="2238"/>
      <c r="L30" s="1655" t="s">
        <v>544</v>
      </c>
      <c r="M30" s="1656"/>
      <c r="N30" s="1657"/>
      <c r="O30" s="1643" t="s">
        <v>3690</v>
      </c>
      <c r="P30" s="1567"/>
      <c r="Q30" s="1565"/>
      <c r="R30" s="1659" t="s">
        <v>5153</v>
      </c>
      <c r="S30" s="1656"/>
      <c r="T30" s="2278">
        <v>3</v>
      </c>
      <c r="U30" s="1680">
        <f t="shared" si="9"/>
        <v>64</v>
      </c>
      <c r="V30" s="2184">
        <v>31</v>
      </c>
      <c r="W30" s="2185">
        <v>33</v>
      </c>
      <c r="X30" s="2186">
        <v>24</v>
      </c>
      <c r="Y30" s="2187">
        <v>18</v>
      </c>
      <c r="Z30" s="2187">
        <v>22</v>
      </c>
      <c r="AA30" s="2185">
        <v>0</v>
      </c>
      <c r="AB30" s="2188">
        <v>0</v>
      </c>
      <c r="AC30" s="2189">
        <v>10</v>
      </c>
      <c r="AD30" s="2190">
        <v>10</v>
      </c>
      <c r="AE30" s="2191">
        <v>1</v>
      </c>
      <c r="AF30" s="2192">
        <v>0</v>
      </c>
      <c r="AG30" s="2192">
        <v>1</v>
      </c>
      <c r="AH30" s="2192">
        <v>0</v>
      </c>
      <c r="AI30" s="2192">
        <v>0</v>
      </c>
      <c r="AJ30" s="2192">
        <v>15</v>
      </c>
      <c r="AK30" s="2192">
        <v>0</v>
      </c>
      <c r="AL30" s="2192">
        <v>1</v>
      </c>
      <c r="AM30" s="2192">
        <v>0</v>
      </c>
      <c r="AN30" s="2192">
        <v>0</v>
      </c>
      <c r="AO30" s="2190">
        <v>2</v>
      </c>
      <c r="AP30" s="2279" t="s">
        <v>904</v>
      </c>
      <c r="AQ30" s="1741"/>
    </row>
    <row r="31" spans="1:43" s="3" customFormat="1" ht="20.45" customHeight="1">
      <c r="A31" s="2277" t="s">
        <v>1231</v>
      </c>
      <c r="B31" s="2238"/>
      <c r="C31" s="1566" t="s">
        <v>528</v>
      </c>
      <c r="D31" s="1656"/>
      <c r="E31" s="1728" t="s">
        <v>1208</v>
      </c>
      <c r="F31" s="1643" t="s">
        <v>441</v>
      </c>
      <c r="G31" s="2238" t="s">
        <v>1209</v>
      </c>
      <c r="H31" s="2238"/>
      <c r="I31" s="1643" t="s">
        <v>1069</v>
      </c>
      <c r="J31" s="1728"/>
      <c r="K31" s="2238"/>
      <c r="L31" s="1655" t="s">
        <v>3244</v>
      </c>
      <c r="M31" s="1656"/>
      <c r="N31" s="1657"/>
      <c r="O31" s="1643" t="s">
        <v>3770</v>
      </c>
      <c r="P31" s="1567"/>
      <c r="Q31" s="1565"/>
      <c r="R31" s="1659" t="s">
        <v>5430</v>
      </c>
      <c r="S31" s="1656"/>
      <c r="T31" s="2278">
        <v>18</v>
      </c>
      <c r="U31" s="1680">
        <f t="shared" si="9"/>
        <v>530</v>
      </c>
      <c r="V31" s="2184">
        <v>457</v>
      </c>
      <c r="W31" s="2185">
        <v>73</v>
      </c>
      <c r="X31" s="2186">
        <v>172</v>
      </c>
      <c r="Y31" s="2187">
        <v>198</v>
      </c>
      <c r="Z31" s="2187">
        <v>160</v>
      </c>
      <c r="AA31" s="2185">
        <v>0</v>
      </c>
      <c r="AB31" s="2188">
        <v>0</v>
      </c>
      <c r="AC31" s="2189">
        <v>48</v>
      </c>
      <c r="AD31" s="2190">
        <v>10</v>
      </c>
      <c r="AE31" s="2191">
        <v>1</v>
      </c>
      <c r="AF31" s="2192">
        <v>0</v>
      </c>
      <c r="AG31" s="2192">
        <v>1</v>
      </c>
      <c r="AH31" s="2192">
        <v>0</v>
      </c>
      <c r="AI31" s="2192">
        <v>0</v>
      </c>
      <c r="AJ31" s="2192">
        <v>49</v>
      </c>
      <c r="AK31" s="2192">
        <v>0</v>
      </c>
      <c r="AL31" s="2192">
        <v>1</v>
      </c>
      <c r="AM31" s="2192">
        <v>0</v>
      </c>
      <c r="AN31" s="2192">
        <v>0</v>
      </c>
      <c r="AO31" s="2190">
        <v>6</v>
      </c>
      <c r="AP31" s="2279" t="s">
        <v>1231</v>
      </c>
      <c r="AQ31" s="1741"/>
    </row>
    <row r="32" spans="1:43" s="3" customFormat="1" ht="20.45" customHeight="1">
      <c r="A32" s="2277" t="s">
        <v>172</v>
      </c>
      <c r="B32" s="2238"/>
      <c r="C32" s="1566" t="s">
        <v>670</v>
      </c>
      <c r="D32" s="1656"/>
      <c r="E32" s="1728" t="s">
        <v>1208</v>
      </c>
      <c r="F32" s="1643" t="s">
        <v>1157</v>
      </c>
      <c r="G32" s="2238" t="s">
        <v>1209</v>
      </c>
      <c r="H32" s="2238"/>
      <c r="I32" s="1643" t="s">
        <v>435</v>
      </c>
      <c r="J32" s="1728"/>
      <c r="K32" s="2238"/>
      <c r="L32" s="1655" t="s">
        <v>4360</v>
      </c>
      <c r="M32" s="1656"/>
      <c r="N32" s="1657"/>
      <c r="O32" s="1643" t="s">
        <v>4361</v>
      </c>
      <c r="P32" s="1567"/>
      <c r="Q32" s="1565"/>
      <c r="R32" s="1659" t="s">
        <v>5163</v>
      </c>
      <c r="S32" s="1656"/>
      <c r="T32" s="2278">
        <v>15</v>
      </c>
      <c r="U32" s="1680">
        <f t="shared" si="9"/>
        <v>509</v>
      </c>
      <c r="V32" s="2184">
        <v>239</v>
      </c>
      <c r="W32" s="2185">
        <v>270</v>
      </c>
      <c r="X32" s="2186">
        <v>169</v>
      </c>
      <c r="Y32" s="2187">
        <v>193</v>
      </c>
      <c r="Z32" s="2187">
        <v>147</v>
      </c>
      <c r="AA32" s="2185">
        <v>0</v>
      </c>
      <c r="AB32" s="2188">
        <v>0</v>
      </c>
      <c r="AC32" s="2189">
        <v>32</v>
      </c>
      <c r="AD32" s="2190">
        <v>14</v>
      </c>
      <c r="AE32" s="2191">
        <v>1</v>
      </c>
      <c r="AF32" s="2192">
        <v>0</v>
      </c>
      <c r="AG32" s="2192">
        <v>1</v>
      </c>
      <c r="AH32" s="2192">
        <v>0</v>
      </c>
      <c r="AI32" s="2192">
        <v>0</v>
      </c>
      <c r="AJ32" s="2192">
        <v>38</v>
      </c>
      <c r="AK32" s="2192">
        <v>0</v>
      </c>
      <c r="AL32" s="2192">
        <v>1</v>
      </c>
      <c r="AM32" s="2192">
        <v>0</v>
      </c>
      <c r="AN32" s="2192">
        <v>0</v>
      </c>
      <c r="AO32" s="2190">
        <v>5</v>
      </c>
      <c r="AP32" s="2279" t="s">
        <v>172</v>
      </c>
      <c r="AQ32" s="1741"/>
    </row>
    <row r="33" spans="1:43" s="3" customFormat="1" ht="20.45" customHeight="1">
      <c r="A33" s="2277" t="s">
        <v>1112</v>
      </c>
      <c r="B33" s="2238"/>
      <c r="C33" s="1566" t="s">
        <v>2529</v>
      </c>
      <c r="D33" s="1656"/>
      <c r="E33" s="1728" t="s">
        <v>1208</v>
      </c>
      <c r="F33" s="1643"/>
      <c r="G33" s="2238" t="s">
        <v>1209</v>
      </c>
      <c r="H33" s="2238"/>
      <c r="I33" s="1643" t="s">
        <v>995</v>
      </c>
      <c r="J33" s="1728"/>
      <c r="K33" s="2238"/>
      <c r="L33" s="1655" t="s">
        <v>431</v>
      </c>
      <c r="M33" s="1656"/>
      <c r="N33" s="1657"/>
      <c r="O33" s="1643" t="s">
        <v>3771</v>
      </c>
      <c r="P33" s="1567"/>
      <c r="Q33" s="1565"/>
      <c r="R33" s="1659" t="s">
        <v>4856</v>
      </c>
      <c r="S33" s="1656"/>
      <c r="T33" s="2278">
        <v>15</v>
      </c>
      <c r="U33" s="1680">
        <f t="shared" si="9"/>
        <v>489</v>
      </c>
      <c r="V33" s="2184">
        <v>227</v>
      </c>
      <c r="W33" s="2185">
        <v>262</v>
      </c>
      <c r="X33" s="2186">
        <v>178</v>
      </c>
      <c r="Y33" s="2187">
        <v>152</v>
      </c>
      <c r="Z33" s="2187">
        <v>159</v>
      </c>
      <c r="AA33" s="2185">
        <v>0</v>
      </c>
      <c r="AB33" s="2188">
        <v>0</v>
      </c>
      <c r="AC33" s="2189">
        <v>31</v>
      </c>
      <c r="AD33" s="2190">
        <v>15</v>
      </c>
      <c r="AE33" s="2191">
        <v>1</v>
      </c>
      <c r="AF33" s="2192">
        <v>0</v>
      </c>
      <c r="AG33" s="2192">
        <v>1</v>
      </c>
      <c r="AH33" s="2192">
        <v>0</v>
      </c>
      <c r="AI33" s="2192">
        <v>0</v>
      </c>
      <c r="AJ33" s="2192">
        <v>37</v>
      </c>
      <c r="AK33" s="2192">
        <v>0</v>
      </c>
      <c r="AL33" s="2192">
        <v>1</v>
      </c>
      <c r="AM33" s="2192">
        <v>0</v>
      </c>
      <c r="AN33" s="2192">
        <v>0</v>
      </c>
      <c r="AO33" s="2190">
        <v>6</v>
      </c>
      <c r="AP33" s="2279" t="s">
        <v>1112</v>
      </c>
      <c r="AQ33" s="1741"/>
    </row>
    <row r="34" spans="1:43" s="3" customFormat="1" ht="20.45" customHeight="1">
      <c r="A34" s="2277"/>
      <c r="B34" s="2238"/>
      <c r="C34" s="1566"/>
      <c r="D34" s="1656"/>
      <c r="E34" s="1728"/>
      <c r="F34" s="1643" t="s">
        <v>418</v>
      </c>
      <c r="G34" s="2238" t="s">
        <v>1209</v>
      </c>
      <c r="H34" s="2238"/>
      <c r="I34" s="1643"/>
      <c r="J34" s="1728"/>
      <c r="K34" s="2238"/>
      <c r="L34" s="1655"/>
      <c r="M34" s="1656"/>
      <c r="N34" s="1657"/>
      <c r="O34" s="1566"/>
      <c r="P34" s="1567"/>
      <c r="Q34" s="1565"/>
      <c r="R34" s="1659"/>
      <c r="S34" s="1656"/>
      <c r="T34" s="2278">
        <v>0</v>
      </c>
      <c r="U34" s="1680">
        <f t="shared" si="9"/>
        <v>388</v>
      </c>
      <c r="V34" s="2184">
        <v>170</v>
      </c>
      <c r="W34" s="2185">
        <v>218</v>
      </c>
      <c r="X34" s="2186">
        <v>143</v>
      </c>
      <c r="Y34" s="2187">
        <v>120</v>
      </c>
      <c r="Z34" s="2187">
        <v>125</v>
      </c>
      <c r="AA34" s="2185">
        <v>0</v>
      </c>
      <c r="AB34" s="2188">
        <v>0</v>
      </c>
      <c r="AC34" s="2189">
        <v>0</v>
      </c>
      <c r="AD34" s="2190">
        <v>0</v>
      </c>
      <c r="AE34" s="2191">
        <v>0</v>
      </c>
      <c r="AF34" s="2192">
        <v>0</v>
      </c>
      <c r="AG34" s="2192">
        <v>0</v>
      </c>
      <c r="AH34" s="2192">
        <v>0</v>
      </c>
      <c r="AI34" s="2192">
        <v>0</v>
      </c>
      <c r="AJ34" s="2192">
        <v>0</v>
      </c>
      <c r="AK34" s="2192">
        <v>0</v>
      </c>
      <c r="AL34" s="2192">
        <v>0</v>
      </c>
      <c r="AM34" s="2192">
        <v>0</v>
      </c>
      <c r="AN34" s="2192">
        <v>0</v>
      </c>
      <c r="AO34" s="2190">
        <v>0</v>
      </c>
      <c r="AP34" s="2279"/>
      <c r="AQ34" s="1741"/>
    </row>
    <row r="35" spans="1:43" s="3" customFormat="1" ht="20.45" customHeight="1">
      <c r="A35" s="2277"/>
      <c r="B35" s="2238"/>
      <c r="C35" s="1566"/>
      <c r="D35" s="1656"/>
      <c r="E35" s="1728"/>
      <c r="F35" s="1643" t="s">
        <v>817</v>
      </c>
      <c r="G35" s="2238" t="s">
        <v>1209</v>
      </c>
      <c r="H35" s="2238"/>
      <c r="I35" s="1643"/>
      <c r="J35" s="1728"/>
      <c r="K35" s="2238"/>
      <c r="L35" s="1655"/>
      <c r="M35" s="1656"/>
      <c r="N35" s="1657"/>
      <c r="O35" s="1566"/>
      <c r="P35" s="1567"/>
      <c r="Q35" s="1565"/>
      <c r="R35" s="1659"/>
      <c r="S35" s="1656"/>
      <c r="T35" s="2278">
        <v>0</v>
      </c>
      <c r="U35" s="1680">
        <f t="shared" si="9"/>
        <v>101</v>
      </c>
      <c r="V35" s="2184">
        <v>57</v>
      </c>
      <c r="W35" s="2185">
        <v>44</v>
      </c>
      <c r="X35" s="2186">
        <v>35</v>
      </c>
      <c r="Y35" s="2187">
        <v>32</v>
      </c>
      <c r="Z35" s="2187">
        <v>34</v>
      </c>
      <c r="AA35" s="2185">
        <v>0</v>
      </c>
      <c r="AB35" s="2188">
        <v>0</v>
      </c>
      <c r="AC35" s="2189">
        <v>0</v>
      </c>
      <c r="AD35" s="2190">
        <v>0</v>
      </c>
      <c r="AE35" s="2191">
        <v>0</v>
      </c>
      <c r="AF35" s="2192">
        <v>0</v>
      </c>
      <c r="AG35" s="2192">
        <v>0</v>
      </c>
      <c r="AH35" s="2192">
        <v>0</v>
      </c>
      <c r="AI35" s="2192">
        <v>0</v>
      </c>
      <c r="AJ35" s="2192">
        <v>0</v>
      </c>
      <c r="AK35" s="2192">
        <v>0</v>
      </c>
      <c r="AL35" s="2192">
        <v>0</v>
      </c>
      <c r="AM35" s="2192">
        <v>0</v>
      </c>
      <c r="AN35" s="2192">
        <v>0</v>
      </c>
      <c r="AO35" s="2190">
        <v>0</v>
      </c>
      <c r="AP35" s="2279"/>
      <c r="AQ35" s="1741"/>
    </row>
    <row r="36" spans="1:43" s="3" customFormat="1" ht="20.45" customHeight="1">
      <c r="A36" s="2277" t="s">
        <v>1234</v>
      </c>
      <c r="B36" s="2238"/>
      <c r="C36" s="1566" t="s">
        <v>1084</v>
      </c>
      <c r="D36" s="1656"/>
      <c r="E36" s="1728" t="s">
        <v>1208</v>
      </c>
      <c r="F36" s="1643" t="s">
        <v>1227</v>
      </c>
      <c r="G36" s="2238" t="s">
        <v>1209</v>
      </c>
      <c r="H36" s="2238"/>
      <c r="I36" s="1643" t="s">
        <v>880</v>
      </c>
      <c r="J36" s="1728"/>
      <c r="K36" s="2238"/>
      <c r="L36" s="1655" t="s">
        <v>33</v>
      </c>
      <c r="M36" s="1656"/>
      <c r="N36" s="1657"/>
      <c r="O36" s="2870" t="s">
        <v>6027</v>
      </c>
      <c r="P36" s="1567"/>
      <c r="Q36" s="1565"/>
      <c r="R36" s="1659" t="s">
        <v>5715</v>
      </c>
      <c r="S36" s="1656"/>
      <c r="T36" s="2278">
        <v>12</v>
      </c>
      <c r="U36" s="1680">
        <f t="shared" si="9"/>
        <v>429</v>
      </c>
      <c r="V36" s="2184">
        <v>209</v>
      </c>
      <c r="W36" s="2185">
        <v>220</v>
      </c>
      <c r="X36" s="2186">
        <v>131</v>
      </c>
      <c r="Y36" s="2187">
        <v>163</v>
      </c>
      <c r="Z36" s="2187">
        <v>135</v>
      </c>
      <c r="AA36" s="2185">
        <v>0</v>
      </c>
      <c r="AB36" s="2188">
        <v>0</v>
      </c>
      <c r="AC36" s="2189">
        <v>28</v>
      </c>
      <c r="AD36" s="2190">
        <v>16</v>
      </c>
      <c r="AE36" s="2191">
        <v>1</v>
      </c>
      <c r="AF36" s="2192">
        <v>0</v>
      </c>
      <c r="AG36" s="2192">
        <v>1</v>
      </c>
      <c r="AH36" s="2192">
        <v>0</v>
      </c>
      <c r="AI36" s="2192">
        <v>0</v>
      </c>
      <c r="AJ36" s="2192">
        <v>37</v>
      </c>
      <c r="AK36" s="2192">
        <v>0</v>
      </c>
      <c r="AL36" s="2192">
        <v>1</v>
      </c>
      <c r="AM36" s="2192">
        <v>0</v>
      </c>
      <c r="AN36" s="2192">
        <v>0</v>
      </c>
      <c r="AO36" s="2190">
        <v>4</v>
      </c>
      <c r="AP36" s="2279" t="s">
        <v>1234</v>
      </c>
      <c r="AQ36" s="1741"/>
    </row>
    <row r="37" spans="1:43" s="3" customFormat="1" ht="20.45" customHeight="1">
      <c r="A37" s="2277" t="s">
        <v>842</v>
      </c>
      <c r="B37" s="2238"/>
      <c r="C37" s="1566" t="s">
        <v>856</v>
      </c>
      <c r="D37" s="1656"/>
      <c r="E37" s="1728" t="s">
        <v>1208</v>
      </c>
      <c r="F37" s="1643" t="s">
        <v>418</v>
      </c>
      <c r="G37" s="2238" t="s">
        <v>1209</v>
      </c>
      <c r="H37" s="2238"/>
      <c r="I37" s="1643" t="s">
        <v>192</v>
      </c>
      <c r="J37" s="1728"/>
      <c r="K37" s="2238"/>
      <c r="L37" s="1655" t="s">
        <v>472</v>
      </c>
      <c r="M37" s="1656"/>
      <c r="N37" s="1657"/>
      <c r="O37" s="1643" t="s">
        <v>3772</v>
      </c>
      <c r="P37" s="1567"/>
      <c r="Q37" s="1565"/>
      <c r="R37" s="1659" t="s">
        <v>5716</v>
      </c>
      <c r="S37" s="1656"/>
      <c r="T37" s="2278">
        <v>3</v>
      </c>
      <c r="U37" s="1680">
        <f t="shared" si="9"/>
        <v>52</v>
      </c>
      <c r="V37" s="2184">
        <v>29</v>
      </c>
      <c r="W37" s="2185">
        <v>23</v>
      </c>
      <c r="X37" s="2186">
        <v>28</v>
      </c>
      <c r="Y37" s="2187">
        <v>15</v>
      </c>
      <c r="Z37" s="2187">
        <v>9</v>
      </c>
      <c r="AA37" s="2185">
        <v>0</v>
      </c>
      <c r="AB37" s="2188">
        <v>0</v>
      </c>
      <c r="AC37" s="2189">
        <v>8</v>
      </c>
      <c r="AD37" s="2190">
        <v>9</v>
      </c>
      <c r="AE37" s="2191">
        <v>1</v>
      </c>
      <c r="AF37" s="2192">
        <v>0</v>
      </c>
      <c r="AG37" s="2192">
        <v>1</v>
      </c>
      <c r="AH37" s="2192">
        <v>0</v>
      </c>
      <c r="AI37" s="2192">
        <v>0</v>
      </c>
      <c r="AJ37" s="2192">
        <v>13</v>
      </c>
      <c r="AK37" s="2192">
        <v>0</v>
      </c>
      <c r="AL37" s="2192">
        <v>1</v>
      </c>
      <c r="AM37" s="2192">
        <v>0</v>
      </c>
      <c r="AN37" s="2192">
        <v>0</v>
      </c>
      <c r="AO37" s="2190">
        <v>1</v>
      </c>
      <c r="AP37" s="2279" t="s">
        <v>842</v>
      </c>
      <c r="AQ37" s="1741"/>
    </row>
    <row r="38" spans="1:43" s="3" customFormat="1" ht="20.45" customHeight="1">
      <c r="A38" s="2277" t="s">
        <v>1244</v>
      </c>
      <c r="B38" s="2238"/>
      <c r="C38" s="1566" t="s">
        <v>1249</v>
      </c>
      <c r="D38" s="1656"/>
      <c r="E38" s="1728" t="s">
        <v>1208</v>
      </c>
      <c r="F38" s="1643" t="s">
        <v>1251</v>
      </c>
      <c r="G38" s="2238" t="s">
        <v>1209</v>
      </c>
      <c r="H38" s="2238"/>
      <c r="I38" s="1643" t="s">
        <v>2542</v>
      </c>
      <c r="J38" s="1728"/>
      <c r="K38" s="2238"/>
      <c r="L38" s="1655" t="s">
        <v>1253</v>
      </c>
      <c r="M38" s="1656"/>
      <c r="N38" s="1657"/>
      <c r="O38" s="1643" t="s">
        <v>1970</v>
      </c>
      <c r="P38" s="1567"/>
      <c r="Q38" s="1565"/>
      <c r="R38" s="1659" t="s">
        <v>4859</v>
      </c>
      <c r="S38" s="1656"/>
      <c r="T38" s="2278">
        <v>12</v>
      </c>
      <c r="U38" s="1680">
        <f t="shared" si="9"/>
        <v>278</v>
      </c>
      <c r="V38" s="2184">
        <v>156</v>
      </c>
      <c r="W38" s="2185">
        <v>122</v>
      </c>
      <c r="X38" s="2186">
        <v>99</v>
      </c>
      <c r="Y38" s="2187">
        <v>92</v>
      </c>
      <c r="Z38" s="2187">
        <v>87</v>
      </c>
      <c r="AA38" s="2185">
        <v>0</v>
      </c>
      <c r="AB38" s="2188">
        <v>0</v>
      </c>
      <c r="AC38" s="2189">
        <v>31</v>
      </c>
      <c r="AD38" s="2190">
        <v>10</v>
      </c>
      <c r="AE38" s="2191">
        <v>1</v>
      </c>
      <c r="AF38" s="2192">
        <v>0</v>
      </c>
      <c r="AG38" s="2192">
        <v>2</v>
      </c>
      <c r="AH38" s="2192">
        <v>0</v>
      </c>
      <c r="AI38" s="2192">
        <v>0</v>
      </c>
      <c r="AJ38" s="2192">
        <v>32</v>
      </c>
      <c r="AK38" s="2192">
        <v>0</v>
      </c>
      <c r="AL38" s="2192">
        <v>1</v>
      </c>
      <c r="AM38" s="2192">
        <v>0</v>
      </c>
      <c r="AN38" s="2192">
        <v>0</v>
      </c>
      <c r="AO38" s="2190">
        <v>5</v>
      </c>
      <c r="AP38" s="2279" t="s">
        <v>1244</v>
      </c>
      <c r="AQ38" s="1741"/>
    </row>
    <row r="39" spans="1:43" s="3" customFormat="1" ht="20.45" customHeight="1">
      <c r="A39" s="2277" t="s">
        <v>4852</v>
      </c>
      <c r="B39" s="2238"/>
      <c r="C39" s="1566" t="s">
        <v>4853</v>
      </c>
      <c r="D39" s="1656"/>
      <c r="E39" s="1728" t="s">
        <v>1208</v>
      </c>
      <c r="F39" s="1643"/>
      <c r="G39" s="2238" t="s">
        <v>1209</v>
      </c>
      <c r="H39" s="2238"/>
      <c r="I39" s="1643" t="s">
        <v>715</v>
      </c>
      <c r="J39" s="1728"/>
      <c r="K39" s="2238"/>
      <c r="L39" s="2300" t="s">
        <v>1257</v>
      </c>
      <c r="M39" s="1656"/>
      <c r="N39" s="1657"/>
      <c r="O39" s="1643" t="s">
        <v>3774</v>
      </c>
      <c r="P39" s="1567"/>
      <c r="Q39" s="1565"/>
      <c r="R39" s="1659" t="s">
        <v>5717</v>
      </c>
      <c r="S39" s="1656"/>
      <c r="T39" s="2278">
        <v>15</v>
      </c>
      <c r="U39" s="1680">
        <f t="shared" si="9"/>
        <v>432</v>
      </c>
      <c r="V39" s="2184">
        <v>274</v>
      </c>
      <c r="W39" s="2185">
        <v>158</v>
      </c>
      <c r="X39" s="2186">
        <v>151</v>
      </c>
      <c r="Y39" s="2187">
        <v>133</v>
      </c>
      <c r="Z39" s="2187">
        <v>148</v>
      </c>
      <c r="AA39" s="2185">
        <v>0</v>
      </c>
      <c r="AB39" s="2188">
        <v>0</v>
      </c>
      <c r="AC39" s="2189">
        <v>36</v>
      </c>
      <c r="AD39" s="2190">
        <v>9</v>
      </c>
      <c r="AE39" s="2191">
        <v>1</v>
      </c>
      <c r="AF39" s="2192">
        <v>0</v>
      </c>
      <c r="AG39" s="2192">
        <v>1</v>
      </c>
      <c r="AH39" s="2192">
        <v>0</v>
      </c>
      <c r="AI39" s="2192">
        <v>0</v>
      </c>
      <c r="AJ39" s="2192">
        <v>36</v>
      </c>
      <c r="AK39" s="2192">
        <v>0</v>
      </c>
      <c r="AL39" s="2192">
        <v>1</v>
      </c>
      <c r="AM39" s="2192">
        <v>0</v>
      </c>
      <c r="AN39" s="2192">
        <v>0</v>
      </c>
      <c r="AO39" s="2190">
        <v>6</v>
      </c>
      <c r="AP39" s="2279">
        <v>6142</v>
      </c>
      <c r="AQ39" s="1741"/>
    </row>
    <row r="40" spans="1:43" s="3" customFormat="1" ht="20.45" customHeight="1">
      <c r="A40" s="2277"/>
      <c r="B40" s="2238"/>
      <c r="C40" s="1566"/>
      <c r="D40" s="1656"/>
      <c r="E40" s="1728"/>
      <c r="F40" s="1643" t="s">
        <v>418</v>
      </c>
      <c r="G40" s="2238" t="s">
        <v>5156</v>
      </c>
      <c r="H40" s="2238"/>
      <c r="I40" s="1643"/>
      <c r="J40" s="1728"/>
      <c r="K40" s="2238"/>
      <c r="L40" s="1655"/>
      <c r="M40" s="1656"/>
      <c r="N40" s="1657"/>
      <c r="O40" s="1643"/>
      <c r="P40" s="1567"/>
      <c r="Q40" s="1565"/>
      <c r="R40" s="1659"/>
      <c r="S40" s="1656"/>
      <c r="T40" s="2278">
        <v>0</v>
      </c>
      <c r="U40" s="1680">
        <f>SUM(V40:W40)</f>
        <v>202</v>
      </c>
      <c r="V40" s="2184">
        <v>67</v>
      </c>
      <c r="W40" s="2185">
        <v>135</v>
      </c>
      <c r="X40" s="2186">
        <v>67</v>
      </c>
      <c r="Y40" s="2187">
        <v>65</v>
      </c>
      <c r="Z40" s="2187">
        <v>70</v>
      </c>
      <c r="AA40" s="2185">
        <v>0</v>
      </c>
      <c r="AB40" s="2188">
        <v>0</v>
      </c>
      <c r="AC40" s="2189">
        <v>0</v>
      </c>
      <c r="AD40" s="2190">
        <v>0</v>
      </c>
      <c r="AE40" s="2191">
        <v>0</v>
      </c>
      <c r="AF40" s="2192">
        <v>0</v>
      </c>
      <c r="AG40" s="2192">
        <v>0</v>
      </c>
      <c r="AH40" s="2192">
        <v>0</v>
      </c>
      <c r="AI40" s="2192">
        <v>0</v>
      </c>
      <c r="AJ40" s="2192">
        <v>0</v>
      </c>
      <c r="AK40" s="2192">
        <v>0</v>
      </c>
      <c r="AL40" s="2192">
        <v>0</v>
      </c>
      <c r="AM40" s="2192">
        <v>0</v>
      </c>
      <c r="AN40" s="2192">
        <v>0</v>
      </c>
      <c r="AO40" s="2190">
        <v>0</v>
      </c>
      <c r="AP40" s="2279"/>
      <c r="AQ40" s="1741"/>
    </row>
    <row r="41" spans="1:43" s="3" customFormat="1" ht="20.45" customHeight="1">
      <c r="A41" s="2277"/>
      <c r="B41" s="2238"/>
      <c r="C41" s="1566"/>
      <c r="D41" s="1656"/>
      <c r="E41" s="1728"/>
      <c r="F41" s="1643" t="s">
        <v>441</v>
      </c>
      <c r="G41" s="2238" t="s">
        <v>5156</v>
      </c>
      <c r="H41" s="2238"/>
      <c r="I41" s="1643"/>
      <c r="J41" s="1728"/>
      <c r="K41" s="2238"/>
      <c r="L41" s="1655"/>
      <c r="M41" s="1656"/>
      <c r="N41" s="1657"/>
      <c r="O41" s="1643"/>
      <c r="P41" s="1567"/>
      <c r="Q41" s="1565"/>
      <c r="R41" s="1659"/>
      <c r="S41" s="1656"/>
      <c r="T41" s="2278">
        <v>0</v>
      </c>
      <c r="U41" s="1680">
        <f>SUM(V41:W41)</f>
        <v>230</v>
      </c>
      <c r="V41" s="2184">
        <v>207</v>
      </c>
      <c r="W41" s="2185">
        <v>23</v>
      </c>
      <c r="X41" s="2186">
        <v>84</v>
      </c>
      <c r="Y41" s="2187">
        <v>68</v>
      </c>
      <c r="Z41" s="2187">
        <v>78</v>
      </c>
      <c r="AA41" s="2185">
        <v>0</v>
      </c>
      <c r="AB41" s="2188">
        <v>0</v>
      </c>
      <c r="AC41" s="2189">
        <v>0</v>
      </c>
      <c r="AD41" s="2190">
        <v>0</v>
      </c>
      <c r="AE41" s="2191">
        <v>0</v>
      </c>
      <c r="AF41" s="2192">
        <v>0</v>
      </c>
      <c r="AG41" s="2192">
        <v>0</v>
      </c>
      <c r="AH41" s="2192">
        <v>0</v>
      </c>
      <c r="AI41" s="2192">
        <v>0</v>
      </c>
      <c r="AJ41" s="2192">
        <v>0</v>
      </c>
      <c r="AK41" s="2192">
        <v>0</v>
      </c>
      <c r="AL41" s="2192">
        <v>0</v>
      </c>
      <c r="AM41" s="2192">
        <v>0</v>
      </c>
      <c r="AN41" s="2192">
        <v>0</v>
      </c>
      <c r="AO41" s="2190">
        <v>0</v>
      </c>
      <c r="AP41" s="2279"/>
      <c r="AQ41" s="1741"/>
    </row>
    <row r="42" spans="1:43" s="3" customFormat="1" ht="20.45" customHeight="1">
      <c r="A42" s="2277" t="s">
        <v>305</v>
      </c>
      <c r="B42" s="2238"/>
      <c r="C42" s="1566" t="s">
        <v>1260</v>
      </c>
      <c r="D42" s="1656"/>
      <c r="E42" s="1728" t="s">
        <v>1208</v>
      </c>
      <c r="F42" s="1643" t="s">
        <v>418</v>
      </c>
      <c r="G42" s="2238" t="s">
        <v>1209</v>
      </c>
      <c r="H42" s="2238"/>
      <c r="I42" s="1643" t="s">
        <v>578</v>
      </c>
      <c r="J42" s="1728"/>
      <c r="K42" s="2238"/>
      <c r="L42" s="1655" t="s">
        <v>1262</v>
      </c>
      <c r="M42" s="1656"/>
      <c r="N42" s="1657"/>
      <c r="O42" s="1643" t="s">
        <v>3775</v>
      </c>
      <c r="P42" s="1567"/>
      <c r="Q42" s="1565"/>
      <c r="R42" s="1659" t="s">
        <v>4490</v>
      </c>
      <c r="S42" s="1656"/>
      <c r="T42" s="2278">
        <v>18</v>
      </c>
      <c r="U42" s="1680">
        <f t="shared" si="9"/>
        <v>712</v>
      </c>
      <c r="V42" s="2184">
        <v>355</v>
      </c>
      <c r="W42" s="2185">
        <v>357</v>
      </c>
      <c r="X42" s="2186">
        <v>240</v>
      </c>
      <c r="Y42" s="2187">
        <v>235</v>
      </c>
      <c r="Z42" s="2187">
        <v>237</v>
      </c>
      <c r="AA42" s="2185">
        <v>0</v>
      </c>
      <c r="AB42" s="2188">
        <v>0</v>
      </c>
      <c r="AC42" s="2189">
        <v>36</v>
      </c>
      <c r="AD42" s="2190">
        <v>15</v>
      </c>
      <c r="AE42" s="2191">
        <v>1</v>
      </c>
      <c r="AF42" s="2192">
        <v>0</v>
      </c>
      <c r="AG42" s="2192">
        <v>2</v>
      </c>
      <c r="AH42" s="2192">
        <v>0</v>
      </c>
      <c r="AI42" s="2192">
        <v>0</v>
      </c>
      <c r="AJ42" s="2192">
        <v>44</v>
      </c>
      <c r="AK42" s="2192">
        <v>0</v>
      </c>
      <c r="AL42" s="2192">
        <v>1</v>
      </c>
      <c r="AM42" s="2192">
        <v>0</v>
      </c>
      <c r="AN42" s="2192">
        <v>0</v>
      </c>
      <c r="AO42" s="2190">
        <v>3</v>
      </c>
      <c r="AP42" s="2279" t="s">
        <v>305</v>
      </c>
      <c r="AQ42" s="1741"/>
    </row>
    <row r="43" spans="1:43" s="3" customFormat="1" ht="20.45" customHeight="1">
      <c r="A43" s="2277" t="s">
        <v>1264</v>
      </c>
      <c r="B43" s="2238"/>
      <c r="C43" s="1566" t="s">
        <v>437</v>
      </c>
      <c r="D43" s="1656"/>
      <c r="E43" s="1728" t="s">
        <v>1208</v>
      </c>
      <c r="F43" s="1643" t="s">
        <v>418</v>
      </c>
      <c r="G43" s="2238" t="s">
        <v>1209</v>
      </c>
      <c r="H43" s="2238"/>
      <c r="I43" s="1643" t="s">
        <v>5511</v>
      </c>
      <c r="J43" s="1728"/>
      <c r="K43" s="2238"/>
      <c r="L43" s="1655" t="s">
        <v>706</v>
      </c>
      <c r="M43" s="1656"/>
      <c r="N43" s="1657"/>
      <c r="O43" s="1643" t="s">
        <v>3776</v>
      </c>
      <c r="P43" s="1567"/>
      <c r="Q43" s="1565"/>
      <c r="R43" s="1659" t="s">
        <v>5425</v>
      </c>
      <c r="S43" s="1656"/>
      <c r="T43" s="2278">
        <v>18</v>
      </c>
      <c r="U43" s="1680">
        <f t="shared" si="9"/>
        <v>708</v>
      </c>
      <c r="V43" s="2184">
        <v>290</v>
      </c>
      <c r="W43" s="2185">
        <v>418</v>
      </c>
      <c r="X43" s="2186">
        <v>240</v>
      </c>
      <c r="Y43" s="2187">
        <v>236</v>
      </c>
      <c r="Z43" s="2187">
        <v>232</v>
      </c>
      <c r="AA43" s="2185">
        <v>0</v>
      </c>
      <c r="AB43" s="2188">
        <v>0</v>
      </c>
      <c r="AC43" s="2189">
        <v>32</v>
      </c>
      <c r="AD43" s="2190">
        <v>19</v>
      </c>
      <c r="AE43" s="2191">
        <v>1</v>
      </c>
      <c r="AF43" s="2192">
        <v>0</v>
      </c>
      <c r="AG43" s="2192">
        <v>1</v>
      </c>
      <c r="AH43" s="2192">
        <v>0</v>
      </c>
      <c r="AI43" s="2192">
        <v>0</v>
      </c>
      <c r="AJ43" s="2192">
        <v>46</v>
      </c>
      <c r="AK43" s="2192">
        <v>0</v>
      </c>
      <c r="AL43" s="2192">
        <v>1</v>
      </c>
      <c r="AM43" s="2192">
        <v>0</v>
      </c>
      <c r="AN43" s="2192">
        <v>0</v>
      </c>
      <c r="AO43" s="2190">
        <v>2</v>
      </c>
      <c r="AP43" s="2279" t="s">
        <v>1264</v>
      </c>
      <c r="AQ43" s="1741"/>
    </row>
    <row r="44" spans="1:43" s="3" customFormat="1" ht="20.25" customHeight="1">
      <c r="A44" s="2277" t="s">
        <v>1266</v>
      </c>
      <c r="B44" s="2238"/>
      <c r="C44" s="1566" t="s">
        <v>1269</v>
      </c>
      <c r="D44" s="1656"/>
      <c r="E44" s="1728" t="s">
        <v>1208</v>
      </c>
      <c r="F44" s="1643" t="s">
        <v>418</v>
      </c>
      <c r="G44" s="2238" t="s">
        <v>1209</v>
      </c>
      <c r="H44" s="2238"/>
      <c r="I44" s="1643" t="s">
        <v>2747</v>
      </c>
      <c r="J44" s="1728"/>
      <c r="K44" s="2238"/>
      <c r="L44" s="1655" t="s">
        <v>1272</v>
      </c>
      <c r="M44" s="1656"/>
      <c r="N44" s="1657"/>
      <c r="O44" s="1643" t="s">
        <v>1351</v>
      </c>
      <c r="P44" s="1567"/>
      <c r="Q44" s="1565"/>
      <c r="R44" s="1659" t="s">
        <v>5154</v>
      </c>
      <c r="S44" s="1656"/>
      <c r="T44" s="2278">
        <v>16</v>
      </c>
      <c r="U44" s="1680">
        <f t="shared" si="9"/>
        <v>626</v>
      </c>
      <c r="V44" s="2184">
        <v>315</v>
      </c>
      <c r="W44" s="2185">
        <v>311</v>
      </c>
      <c r="X44" s="2186">
        <v>201</v>
      </c>
      <c r="Y44" s="2187">
        <v>197</v>
      </c>
      <c r="Z44" s="2187">
        <v>228</v>
      </c>
      <c r="AA44" s="2185">
        <v>0</v>
      </c>
      <c r="AB44" s="2188">
        <v>0</v>
      </c>
      <c r="AC44" s="2189">
        <v>26</v>
      </c>
      <c r="AD44" s="2190">
        <v>25</v>
      </c>
      <c r="AE44" s="2191">
        <v>1</v>
      </c>
      <c r="AF44" s="2192">
        <v>0</v>
      </c>
      <c r="AG44" s="2192">
        <v>1</v>
      </c>
      <c r="AH44" s="2192">
        <v>0</v>
      </c>
      <c r="AI44" s="2192">
        <v>0</v>
      </c>
      <c r="AJ44" s="2192">
        <v>44</v>
      </c>
      <c r="AK44" s="2192">
        <v>0</v>
      </c>
      <c r="AL44" s="2192">
        <v>2</v>
      </c>
      <c r="AM44" s="2192">
        <v>0</v>
      </c>
      <c r="AN44" s="2192">
        <v>0</v>
      </c>
      <c r="AO44" s="2190">
        <v>3</v>
      </c>
      <c r="AP44" s="2279" t="s">
        <v>1266</v>
      </c>
      <c r="AQ44" s="1741"/>
    </row>
    <row r="45" spans="1:43" s="3" customFormat="1" ht="20.45" customHeight="1">
      <c r="A45" s="2301" t="s">
        <v>4586</v>
      </c>
      <c r="B45" s="2238"/>
      <c r="C45" s="1566" t="s">
        <v>1626</v>
      </c>
      <c r="D45" s="1656"/>
      <c r="E45" s="1728" t="s">
        <v>1208</v>
      </c>
      <c r="F45" s="1643"/>
      <c r="G45" s="2238" t="s">
        <v>1209</v>
      </c>
      <c r="H45" s="2238"/>
      <c r="I45" s="1643" t="s">
        <v>1273</v>
      </c>
      <c r="J45" s="1728"/>
      <c r="K45" s="2238"/>
      <c r="L45" s="1655" t="s">
        <v>5157</v>
      </c>
      <c r="M45" s="1656"/>
      <c r="N45" s="1657"/>
      <c r="O45" s="1643" t="s">
        <v>2038</v>
      </c>
      <c r="P45" s="1567"/>
      <c r="Q45" s="1565"/>
      <c r="R45" s="1659" t="s">
        <v>5427</v>
      </c>
      <c r="S45" s="1656"/>
      <c r="T45" s="2278">
        <v>15</v>
      </c>
      <c r="U45" s="1680">
        <f t="shared" si="9"/>
        <v>518</v>
      </c>
      <c r="V45" s="2184">
        <v>161</v>
      </c>
      <c r="W45" s="2185">
        <v>357</v>
      </c>
      <c r="X45" s="2186">
        <v>195</v>
      </c>
      <c r="Y45" s="2187">
        <v>144</v>
      </c>
      <c r="Z45" s="2187">
        <v>179</v>
      </c>
      <c r="AA45" s="2185">
        <v>0</v>
      </c>
      <c r="AB45" s="2188">
        <v>72</v>
      </c>
      <c r="AC45" s="2189">
        <v>27</v>
      </c>
      <c r="AD45" s="2190">
        <v>23</v>
      </c>
      <c r="AE45" s="2191">
        <v>1</v>
      </c>
      <c r="AF45" s="2192">
        <v>0</v>
      </c>
      <c r="AG45" s="2192">
        <v>2</v>
      </c>
      <c r="AH45" s="2192">
        <v>0</v>
      </c>
      <c r="AI45" s="2192">
        <v>0</v>
      </c>
      <c r="AJ45" s="2192">
        <v>44</v>
      </c>
      <c r="AK45" s="2192">
        <v>0</v>
      </c>
      <c r="AL45" s="2192">
        <v>1</v>
      </c>
      <c r="AM45" s="2192">
        <v>0</v>
      </c>
      <c r="AN45" s="2192">
        <v>0</v>
      </c>
      <c r="AO45" s="2190">
        <v>2</v>
      </c>
      <c r="AP45" s="2302" t="s">
        <v>4586</v>
      </c>
      <c r="AQ45" s="1741"/>
    </row>
    <row r="46" spans="1:43" s="3" customFormat="1" ht="20.45" customHeight="1">
      <c r="A46" s="2277"/>
      <c r="B46" s="2238"/>
      <c r="C46" s="2303"/>
      <c r="D46" s="1656"/>
      <c r="E46" s="1728"/>
      <c r="F46" s="1643" t="s">
        <v>418</v>
      </c>
      <c r="G46" s="2238" t="s">
        <v>1209</v>
      </c>
      <c r="H46" s="2238"/>
      <c r="I46" s="1643"/>
      <c r="J46" s="1728"/>
      <c r="K46" s="2238"/>
      <c r="L46" s="1655"/>
      <c r="M46" s="1656"/>
      <c r="N46" s="1657"/>
      <c r="O46" s="1566"/>
      <c r="P46" s="1567"/>
      <c r="Q46" s="1565"/>
      <c r="R46" s="1659"/>
      <c r="S46" s="1656"/>
      <c r="T46" s="2278">
        <v>0</v>
      </c>
      <c r="U46" s="1680">
        <f t="shared" si="9"/>
        <v>296</v>
      </c>
      <c r="V46" s="2184">
        <v>135</v>
      </c>
      <c r="W46" s="2185">
        <v>161</v>
      </c>
      <c r="X46" s="2186">
        <v>114</v>
      </c>
      <c r="Y46" s="2187">
        <v>73</v>
      </c>
      <c r="Z46" s="2187">
        <v>109</v>
      </c>
      <c r="AA46" s="2185">
        <v>0</v>
      </c>
      <c r="AB46" s="2188">
        <v>0</v>
      </c>
      <c r="AC46" s="2189">
        <v>0</v>
      </c>
      <c r="AD46" s="2190">
        <v>0</v>
      </c>
      <c r="AE46" s="2191">
        <v>0</v>
      </c>
      <c r="AF46" s="2192">
        <v>0</v>
      </c>
      <c r="AG46" s="2192">
        <v>0</v>
      </c>
      <c r="AH46" s="2192">
        <v>0</v>
      </c>
      <c r="AI46" s="2192">
        <v>0</v>
      </c>
      <c r="AJ46" s="2192">
        <v>0</v>
      </c>
      <c r="AK46" s="2192">
        <v>0</v>
      </c>
      <c r="AL46" s="2192">
        <v>0</v>
      </c>
      <c r="AM46" s="2192">
        <v>0</v>
      </c>
      <c r="AN46" s="2192">
        <v>0</v>
      </c>
      <c r="AO46" s="2190">
        <v>0</v>
      </c>
      <c r="AP46" s="2279"/>
      <c r="AQ46" s="1741"/>
    </row>
    <row r="47" spans="1:43" s="3" customFormat="1" ht="20.45" customHeight="1">
      <c r="A47" s="2277"/>
      <c r="B47" s="2238"/>
      <c r="C47" s="2303"/>
      <c r="D47" s="1656"/>
      <c r="E47" s="1728"/>
      <c r="F47" s="1643" t="s">
        <v>1157</v>
      </c>
      <c r="G47" s="2238" t="s">
        <v>1209</v>
      </c>
      <c r="H47" s="2238"/>
      <c r="I47" s="1643"/>
      <c r="J47" s="1728"/>
      <c r="K47" s="2238"/>
      <c r="L47" s="1655"/>
      <c r="M47" s="1656"/>
      <c r="N47" s="1657"/>
      <c r="O47" s="1566"/>
      <c r="P47" s="1567"/>
      <c r="Q47" s="1565"/>
      <c r="R47" s="1659"/>
      <c r="S47" s="1656"/>
      <c r="T47" s="2278">
        <v>0</v>
      </c>
      <c r="U47" s="1680">
        <f t="shared" ref="U47" si="10">SUM(V47:W47)</f>
        <v>107</v>
      </c>
      <c r="V47" s="2184">
        <v>13</v>
      </c>
      <c r="W47" s="2185">
        <v>94</v>
      </c>
      <c r="X47" s="2186">
        <v>40</v>
      </c>
      <c r="Y47" s="2187">
        <v>36</v>
      </c>
      <c r="Z47" s="2187">
        <v>31</v>
      </c>
      <c r="AA47" s="2185">
        <v>0</v>
      </c>
      <c r="AB47" s="2188">
        <v>0</v>
      </c>
      <c r="AC47" s="2189">
        <v>0</v>
      </c>
      <c r="AD47" s="2190">
        <v>0</v>
      </c>
      <c r="AE47" s="2191">
        <v>0</v>
      </c>
      <c r="AF47" s="2192">
        <v>0</v>
      </c>
      <c r="AG47" s="2192">
        <v>0</v>
      </c>
      <c r="AH47" s="2192">
        <v>0</v>
      </c>
      <c r="AI47" s="2192">
        <v>0</v>
      </c>
      <c r="AJ47" s="2192">
        <v>0</v>
      </c>
      <c r="AK47" s="2192">
        <v>0</v>
      </c>
      <c r="AL47" s="2192">
        <v>0</v>
      </c>
      <c r="AM47" s="2192">
        <v>0</v>
      </c>
      <c r="AN47" s="2192">
        <v>0</v>
      </c>
      <c r="AO47" s="2190">
        <v>0</v>
      </c>
      <c r="AP47" s="2279"/>
      <c r="AQ47" s="1741"/>
    </row>
    <row r="48" spans="1:43" s="3" customFormat="1" ht="20.45" customHeight="1">
      <c r="A48" s="2277"/>
      <c r="B48" s="2238"/>
      <c r="C48" s="1566"/>
      <c r="D48" s="1656"/>
      <c r="E48" s="1728"/>
      <c r="F48" s="1643" t="s">
        <v>863</v>
      </c>
      <c r="G48" s="2238" t="s">
        <v>1209</v>
      </c>
      <c r="H48" s="2238"/>
      <c r="I48" s="1643"/>
      <c r="J48" s="1728"/>
      <c r="K48" s="2238"/>
      <c r="L48" s="1655"/>
      <c r="M48" s="1656"/>
      <c r="N48" s="1657"/>
      <c r="O48" s="1566"/>
      <c r="P48" s="1567"/>
      <c r="Q48" s="1565"/>
      <c r="R48" s="1659"/>
      <c r="S48" s="1656"/>
      <c r="T48" s="2278">
        <v>0</v>
      </c>
      <c r="U48" s="1680">
        <f t="shared" si="9"/>
        <v>115</v>
      </c>
      <c r="V48" s="2184">
        <v>13</v>
      </c>
      <c r="W48" s="2185">
        <v>102</v>
      </c>
      <c r="X48" s="2186">
        <v>41</v>
      </c>
      <c r="Y48" s="2187">
        <v>35</v>
      </c>
      <c r="Z48" s="2187">
        <v>39</v>
      </c>
      <c r="AA48" s="2185">
        <v>0</v>
      </c>
      <c r="AB48" s="2188">
        <v>72</v>
      </c>
      <c r="AC48" s="2189">
        <v>0</v>
      </c>
      <c r="AD48" s="2190">
        <v>0</v>
      </c>
      <c r="AE48" s="2191">
        <v>0</v>
      </c>
      <c r="AF48" s="2192">
        <v>0</v>
      </c>
      <c r="AG48" s="2192">
        <v>0</v>
      </c>
      <c r="AH48" s="2192">
        <v>0</v>
      </c>
      <c r="AI48" s="2192">
        <v>0</v>
      </c>
      <c r="AJ48" s="2192">
        <v>0</v>
      </c>
      <c r="AK48" s="2192">
        <v>0</v>
      </c>
      <c r="AL48" s="2192">
        <v>0</v>
      </c>
      <c r="AM48" s="2192">
        <v>0</v>
      </c>
      <c r="AN48" s="2192">
        <v>0</v>
      </c>
      <c r="AO48" s="2190">
        <v>0</v>
      </c>
      <c r="AP48" s="2279"/>
      <c r="AQ48" s="1741"/>
    </row>
    <row r="49" spans="1:43" s="3" customFormat="1" ht="20.45" customHeight="1">
      <c r="A49" s="2277" t="s">
        <v>1287</v>
      </c>
      <c r="B49" s="2238"/>
      <c r="C49" s="1566" t="s">
        <v>1290</v>
      </c>
      <c r="D49" s="1656"/>
      <c r="E49" s="1728" t="s">
        <v>1208</v>
      </c>
      <c r="F49" s="1643" t="s">
        <v>1251</v>
      </c>
      <c r="G49" s="2238" t="s">
        <v>1209</v>
      </c>
      <c r="H49" s="2238"/>
      <c r="I49" s="1643" t="s">
        <v>2074</v>
      </c>
      <c r="J49" s="1728"/>
      <c r="K49" s="2238"/>
      <c r="L49" s="1655" t="s">
        <v>222</v>
      </c>
      <c r="M49" s="1656"/>
      <c r="N49" s="1657"/>
      <c r="O49" s="1643" t="s">
        <v>1637</v>
      </c>
      <c r="P49" s="1567"/>
      <c r="Q49" s="1565"/>
      <c r="R49" s="1659" t="s">
        <v>5718</v>
      </c>
      <c r="S49" s="1656"/>
      <c r="T49" s="2278">
        <v>11</v>
      </c>
      <c r="U49" s="1680">
        <f t="shared" si="9"/>
        <v>165</v>
      </c>
      <c r="V49" s="2184">
        <v>113</v>
      </c>
      <c r="W49" s="2185">
        <v>52</v>
      </c>
      <c r="X49" s="2186">
        <v>45</v>
      </c>
      <c r="Y49" s="2187">
        <v>62</v>
      </c>
      <c r="Z49" s="2187">
        <v>58</v>
      </c>
      <c r="AA49" s="2185">
        <v>0</v>
      </c>
      <c r="AB49" s="2188">
        <v>0</v>
      </c>
      <c r="AC49" s="2189">
        <v>26</v>
      </c>
      <c r="AD49" s="2190">
        <v>14</v>
      </c>
      <c r="AE49" s="2191">
        <v>1</v>
      </c>
      <c r="AF49" s="2192">
        <v>0</v>
      </c>
      <c r="AG49" s="2192">
        <v>1</v>
      </c>
      <c r="AH49" s="2192">
        <v>0</v>
      </c>
      <c r="AI49" s="2192">
        <v>0</v>
      </c>
      <c r="AJ49" s="2192">
        <v>35</v>
      </c>
      <c r="AK49" s="2192">
        <v>0</v>
      </c>
      <c r="AL49" s="2192">
        <v>1</v>
      </c>
      <c r="AM49" s="2192">
        <v>0</v>
      </c>
      <c r="AN49" s="2192">
        <v>0</v>
      </c>
      <c r="AO49" s="2190">
        <v>2</v>
      </c>
      <c r="AP49" s="2279" t="s">
        <v>1287</v>
      </c>
      <c r="AQ49" s="1741"/>
    </row>
    <row r="50" spans="1:43" s="3" customFormat="1" ht="20.45" customHeight="1">
      <c r="A50" s="2277" t="s">
        <v>1295</v>
      </c>
      <c r="B50" s="2238"/>
      <c r="C50" s="1566" t="s">
        <v>1296</v>
      </c>
      <c r="D50" s="1656"/>
      <c r="E50" s="1728" t="s">
        <v>1208</v>
      </c>
      <c r="F50" s="1643" t="s">
        <v>441</v>
      </c>
      <c r="G50" s="2238" t="s">
        <v>1209</v>
      </c>
      <c r="H50" s="2238"/>
      <c r="I50" s="1643" t="s">
        <v>829</v>
      </c>
      <c r="J50" s="1728"/>
      <c r="K50" s="2238"/>
      <c r="L50" s="1655" t="s">
        <v>416</v>
      </c>
      <c r="M50" s="1656"/>
      <c r="N50" s="1657"/>
      <c r="O50" s="1643" t="s">
        <v>1137</v>
      </c>
      <c r="P50" s="1567"/>
      <c r="Q50" s="1565"/>
      <c r="R50" s="1659" t="s">
        <v>5719</v>
      </c>
      <c r="S50" s="1656"/>
      <c r="T50" s="2278">
        <v>18</v>
      </c>
      <c r="U50" s="1680">
        <f t="shared" si="9"/>
        <v>595</v>
      </c>
      <c r="V50" s="2184">
        <v>510</v>
      </c>
      <c r="W50" s="2185">
        <v>85</v>
      </c>
      <c r="X50" s="2186">
        <v>195</v>
      </c>
      <c r="Y50" s="2187">
        <v>203</v>
      </c>
      <c r="Z50" s="2187">
        <v>197</v>
      </c>
      <c r="AA50" s="2185">
        <v>0</v>
      </c>
      <c r="AB50" s="2188">
        <v>0</v>
      </c>
      <c r="AC50" s="2189">
        <v>47</v>
      </c>
      <c r="AD50" s="2190">
        <v>12</v>
      </c>
      <c r="AE50" s="2191">
        <v>1</v>
      </c>
      <c r="AF50" s="2192">
        <v>0</v>
      </c>
      <c r="AG50" s="2192">
        <v>1</v>
      </c>
      <c r="AH50" s="2192">
        <v>0</v>
      </c>
      <c r="AI50" s="2192">
        <v>0</v>
      </c>
      <c r="AJ50" s="2192">
        <v>48</v>
      </c>
      <c r="AK50" s="2192">
        <v>0</v>
      </c>
      <c r="AL50" s="2192">
        <v>1</v>
      </c>
      <c r="AM50" s="2192">
        <v>0</v>
      </c>
      <c r="AN50" s="2192">
        <v>0</v>
      </c>
      <c r="AO50" s="2190">
        <v>8</v>
      </c>
      <c r="AP50" s="2279" t="s">
        <v>1295</v>
      </c>
      <c r="AQ50" s="1741"/>
    </row>
    <row r="51" spans="1:43" s="3" customFormat="1" ht="20.45" customHeight="1">
      <c r="A51" s="2277" t="s">
        <v>37</v>
      </c>
      <c r="B51" s="2238"/>
      <c r="C51" s="1566" t="s">
        <v>1299</v>
      </c>
      <c r="D51" s="1656"/>
      <c r="E51" s="1728" t="s">
        <v>1208</v>
      </c>
      <c r="F51" s="1643"/>
      <c r="G51" s="2238" t="s">
        <v>1209</v>
      </c>
      <c r="H51" s="2238"/>
      <c r="I51" s="1643" t="s">
        <v>2316</v>
      </c>
      <c r="J51" s="1728"/>
      <c r="K51" s="2238"/>
      <c r="L51" s="1655" t="s">
        <v>763</v>
      </c>
      <c r="M51" s="1656"/>
      <c r="N51" s="1657"/>
      <c r="O51" s="1643" t="s">
        <v>3684</v>
      </c>
      <c r="P51" s="1567"/>
      <c r="Q51" s="1565"/>
      <c r="R51" s="1659" t="s">
        <v>4646</v>
      </c>
      <c r="S51" s="1656"/>
      <c r="T51" s="2278">
        <v>18</v>
      </c>
      <c r="U51" s="1680">
        <f t="shared" si="9"/>
        <v>708</v>
      </c>
      <c r="V51" s="2184">
        <v>262</v>
      </c>
      <c r="W51" s="2185">
        <v>446</v>
      </c>
      <c r="X51" s="2186">
        <v>240</v>
      </c>
      <c r="Y51" s="2187">
        <v>237</v>
      </c>
      <c r="Z51" s="2187">
        <v>231</v>
      </c>
      <c r="AA51" s="2185">
        <v>0</v>
      </c>
      <c r="AB51" s="2188">
        <v>0</v>
      </c>
      <c r="AC51" s="2189">
        <v>28</v>
      </c>
      <c r="AD51" s="2190">
        <v>29</v>
      </c>
      <c r="AE51" s="2191">
        <v>1</v>
      </c>
      <c r="AF51" s="2192">
        <v>0</v>
      </c>
      <c r="AG51" s="2192">
        <v>1</v>
      </c>
      <c r="AH51" s="2192">
        <v>0</v>
      </c>
      <c r="AI51" s="2192">
        <v>0</v>
      </c>
      <c r="AJ51" s="2192">
        <v>49</v>
      </c>
      <c r="AK51" s="2192">
        <v>0</v>
      </c>
      <c r="AL51" s="2192">
        <v>1</v>
      </c>
      <c r="AM51" s="2192">
        <v>0</v>
      </c>
      <c r="AN51" s="2192">
        <v>0</v>
      </c>
      <c r="AO51" s="2190">
        <v>5</v>
      </c>
      <c r="AP51" s="2279" t="s">
        <v>37</v>
      </c>
      <c r="AQ51" s="1741"/>
    </row>
    <row r="52" spans="1:43" s="3" customFormat="1" ht="20.45" customHeight="1">
      <c r="A52" s="2277"/>
      <c r="B52" s="2238"/>
      <c r="C52" s="1566"/>
      <c r="D52" s="1656"/>
      <c r="E52" s="1728"/>
      <c r="F52" s="1643" t="s">
        <v>1157</v>
      </c>
      <c r="G52" s="2238" t="s">
        <v>1209</v>
      </c>
      <c r="H52" s="2238"/>
      <c r="I52" s="1643"/>
      <c r="J52" s="1728"/>
      <c r="K52" s="2238"/>
      <c r="L52" s="1655"/>
      <c r="M52" s="1656"/>
      <c r="N52" s="1657"/>
      <c r="O52" s="1643"/>
      <c r="P52" s="1567"/>
      <c r="Q52" s="1565"/>
      <c r="R52" s="1659"/>
      <c r="S52" s="1656"/>
      <c r="T52" s="2278">
        <v>0</v>
      </c>
      <c r="U52" s="1680">
        <f t="shared" si="9"/>
        <v>355</v>
      </c>
      <c r="V52" s="2184">
        <v>171</v>
      </c>
      <c r="W52" s="2185">
        <v>184</v>
      </c>
      <c r="X52" s="2186">
        <v>120</v>
      </c>
      <c r="Y52" s="2187">
        <v>120</v>
      </c>
      <c r="Z52" s="2187">
        <v>115</v>
      </c>
      <c r="AA52" s="2185">
        <v>0</v>
      </c>
      <c r="AB52" s="2188">
        <v>0</v>
      </c>
      <c r="AC52" s="2189">
        <v>0</v>
      </c>
      <c r="AD52" s="2190">
        <v>0</v>
      </c>
      <c r="AE52" s="2191">
        <v>0</v>
      </c>
      <c r="AF52" s="2192">
        <v>0</v>
      </c>
      <c r="AG52" s="2192">
        <v>0</v>
      </c>
      <c r="AH52" s="2192">
        <v>0</v>
      </c>
      <c r="AI52" s="2192">
        <v>0</v>
      </c>
      <c r="AJ52" s="2192">
        <v>0</v>
      </c>
      <c r="AK52" s="2192">
        <v>0</v>
      </c>
      <c r="AL52" s="2192">
        <v>0</v>
      </c>
      <c r="AM52" s="2192">
        <v>0</v>
      </c>
      <c r="AN52" s="2192">
        <v>0</v>
      </c>
      <c r="AO52" s="2190">
        <v>0</v>
      </c>
      <c r="AP52" s="2279"/>
      <c r="AQ52" s="1741"/>
    </row>
    <row r="53" spans="1:43" s="3" customFormat="1" ht="20.45" customHeight="1">
      <c r="A53" s="2277"/>
      <c r="B53" s="2238"/>
      <c r="C53" s="1566"/>
      <c r="D53" s="1656"/>
      <c r="E53" s="1728"/>
      <c r="F53" s="1643" t="s">
        <v>1305</v>
      </c>
      <c r="G53" s="2238" t="s">
        <v>1209</v>
      </c>
      <c r="H53" s="2238"/>
      <c r="I53" s="1643"/>
      <c r="J53" s="1728"/>
      <c r="K53" s="2238"/>
      <c r="L53" s="1655"/>
      <c r="M53" s="1656"/>
      <c r="N53" s="1657"/>
      <c r="O53" s="1566"/>
      <c r="P53" s="1567"/>
      <c r="Q53" s="1565"/>
      <c r="R53" s="1659"/>
      <c r="S53" s="1656"/>
      <c r="T53" s="2278">
        <v>0</v>
      </c>
      <c r="U53" s="1680">
        <f t="shared" si="9"/>
        <v>233</v>
      </c>
      <c r="V53" s="2184">
        <v>7</v>
      </c>
      <c r="W53" s="2185">
        <v>226</v>
      </c>
      <c r="X53" s="2186">
        <v>80</v>
      </c>
      <c r="Y53" s="2187">
        <v>77</v>
      </c>
      <c r="Z53" s="2187">
        <v>76</v>
      </c>
      <c r="AA53" s="2185">
        <v>0</v>
      </c>
      <c r="AB53" s="2188">
        <v>0</v>
      </c>
      <c r="AC53" s="2189">
        <v>0</v>
      </c>
      <c r="AD53" s="2190">
        <v>0</v>
      </c>
      <c r="AE53" s="2191">
        <v>0</v>
      </c>
      <c r="AF53" s="2192">
        <v>0</v>
      </c>
      <c r="AG53" s="2192">
        <v>0</v>
      </c>
      <c r="AH53" s="2192">
        <v>0</v>
      </c>
      <c r="AI53" s="2192">
        <v>0</v>
      </c>
      <c r="AJ53" s="2192">
        <v>0</v>
      </c>
      <c r="AK53" s="2192">
        <v>0</v>
      </c>
      <c r="AL53" s="2192">
        <v>0</v>
      </c>
      <c r="AM53" s="2192">
        <v>0</v>
      </c>
      <c r="AN53" s="2192">
        <v>0</v>
      </c>
      <c r="AO53" s="2190">
        <v>0</v>
      </c>
      <c r="AP53" s="2279"/>
      <c r="AQ53" s="1741"/>
    </row>
    <row r="54" spans="1:43" s="3" customFormat="1" ht="20.45" customHeight="1" thickBot="1">
      <c r="A54" s="2304"/>
      <c r="B54" s="2305"/>
      <c r="C54" s="1689"/>
      <c r="D54" s="1691"/>
      <c r="E54" s="2306"/>
      <c r="F54" s="1748" t="s">
        <v>953</v>
      </c>
      <c r="G54" s="2305" t="s">
        <v>1209</v>
      </c>
      <c r="H54" s="2305"/>
      <c r="I54" s="1748"/>
      <c r="J54" s="2306"/>
      <c r="K54" s="2305"/>
      <c r="L54" s="1690"/>
      <c r="M54" s="1691"/>
      <c r="N54" s="1692"/>
      <c r="O54" s="1689"/>
      <c r="P54" s="1688"/>
      <c r="Q54" s="2307"/>
      <c r="R54" s="1694"/>
      <c r="S54" s="1691"/>
      <c r="T54" s="2308">
        <v>0</v>
      </c>
      <c r="U54" s="2309">
        <f t="shared" si="9"/>
        <v>120</v>
      </c>
      <c r="V54" s="2193">
        <v>84</v>
      </c>
      <c r="W54" s="2194">
        <v>36</v>
      </c>
      <c r="X54" s="2195">
        <v>40</v>
      </c>
      <c r="Y54" s="2196">
        <v>40</v>
      </c>
      <c r="Z54" s="2196">
        <v>40</v>
      </c>
      <c r="AA54" s="2194">
        <v>0</v>
      </c>
      <c r="AB54" s="2197">
        <v>0</v>
      </c>
      <c r="AC54" s="2198">
        <v>0</v>
      </c>
      <c r="AD54" s="2199">
        <v>0</v>
      </c>
      <c r="AE54" s="2200">
        <v>0</v>
      </c>
      <c r="AF54" s="2201">
        <v>0</v>
      </c>
      <c r="AG54" s="2201">
        <v>0</v>
      </c>
      <c r="AH54" s="2201">
        <v>0</v>
      </c>
      <c r="AI54" s="2201">
        <v>0</v>
      </c>
      <c r="AJ54" s="2201">
        <v>0</v>
      </c>
      <c r="AK54" s="2201">
        <v>0</v>
      </c>
      <c r="AL54" s="2201">
        <v>0</v>
      </c>
      <c r="AM54" s="2201">
        <v>0</v>
      </c>
      <c r="AN54" s="2201">
        <v>0</v>
      </c>
      <c r="AO54" s="2199">
        <v>0</v>
      </c>
      <c r="AP54" s="2310"/>
      <c r="AQ54" s="1741"/>
    </row>
    <row r="55" spans="1:43" s="84" customFormat="1" ht="15.75" customHeight="1">
      <c r="A55" s="2211"/>
      <c r="B55" s="2212"/>
      <c r="C55" s="1543"/>
      <c r="D55" s="1543"/>
      <c r="E55" s="1541"/>
      <c r="F55" s="1541"/>
      <c r="G55" s="1541"/>
      <c r="H55" s="1541"/>
      <c r="I55" s="1541"/>
      <c r="J55" s="1541"/>
      <c r="K55" s="1541"/>
      <c r="L55" s="1542"/>
      <c r="M55" s="1543"/>
      <c r="N55" s="1543"/>
      <c r="O55" s="1544"/>
      <c r="P55" s="1544"/>
      <c r="Q55" s="1544"/>
      <c r="R55" s="1659"/>
      <c r="S55" s="1544"/>
      <c r="T55" s="1543"/>
      <c r="U55" s="1543"/>
      <c r="V55" s="1543"/>
      <c r="W55" s="1543"/>
      <c r="X55" s="1534"/>
      <c r="Y55" s="1534"/>
      <c r="Z55" s="1534"/>
      <c r="AA55" s="1534"/>
      <c r="AB55" s="1533"/>
      <c r="AC55" s="1542"/>
      <c r="AD55" s="1542"/>
      <c r="AE55" s="2211"/>
      <c r="AF55" s="1542"/>
      <c r="AG55" s="1542"/>
      <c r="AH55" s="1542"/>
      <c r="AI55" s="1542"/>
      <c r="AJ55" s="1542"/>
      <c r="AK55" s="1542"/>
      <c r="AL55" s="1542"/>
      <c r="AM55" s="1542"/>
      <c r="AN55" s="1542"/>
      <c r="AO55" s="1542"/>
      <c r="AP55" s="2213"/>
      <c r="AQ55" s="1543"/>
    </row>
    <row r="56" spans="1:43" s="83" customFormat="1" ht="17.25">
      <c r="A56" s="2311"/>
      <c r="B56" s="2311"/>
      <c r="C56" s="2311"/>
      <c r="D56" s="2311"/>
      <c r="E56" s="2311"/>
      <c r="F56" s="2311"/>
      <c r="G56" s="2311"/>
      <c r="H56" s="2311"/>
      <c r="I56" s="2311"/>
      <c r="J56" s="2311"/>
      <c r="K56" s="2311"/>
      <c r="L56" s="2311"/>
      <c r="M56" s="2214"/>
      <c r="N56" s="2214"/>
      <c r="O56" s="1721"/>
      <c r="P56" s="1721"/>
      <c r="Q56" s="1721"/>
      <c r="R56" s="1659"/>
      <c r="S56" s="1721"/>
      <c r="T56" s="2215"/>
      <c r="U56" s="2215"/>
      <c r="V56" s="2215"/>
      <c r="W56" s="2215"/>
      <c r="X56" s="2215"/>
      <c r="Y56" s="2215"/>
      <c r="Z56" s="2215"/>
      <c r="AA56" s="2215"/>
      <c r="AB56" s="2216"/>
      <c r="AC56" s="2216"/>
      <c r="AD56" s="2216"/>
      <c r="AE56" s="2216"/>
      <c r="AF56" s="2216"/>
      <c r="AG56" s="2216"/>
      <c r="AH56" s="2216"/>
      <c r="AI56" s="2216"/>
      <c r="AJ56" s="2216"/>
      <c r="AK56" s="2216"/>
      <c r="AL56" s="2216"/>
      <c r="AM56" s="2216"/>
      <c r="AN56" s="2216"/>
      <c r="AO56" s="2216"/>
      <c r="AP56" s="2216"/>
      <c r="AQ56" s="2214"/>
    </row>
    <row r="57" spans="1:43" s="86" customFormat="1" ht="4.5" customHeight="1">
      <c r="A57" s="2217"/>
      <c r="B57" s="2218"/>
      <c r="C57" s="1699"/>
      <c r="D57" s="2219"/>
      <c r="E57" s="1697"/>
      <c r="F57" s="2220"/>
      <c r="G57" s="1697"/>
      <c r="H57" s="2221"/>
      <c r="I57" s="1697"/>
      <c r="J57" s="2222"/>
      <c r="K57" s="2221"/>
      <c r="L57" s="1698"/>
      <c r="M57" s="2219"/>
      <c r="N57" s="2223"/>
      <c r="O57" s="1700"/>
      <c r="P57" s="2224"/>
      <c r="Q57" s="2225"/>
      <c r="R57" s="1701"/>
      <c r="S57" s="2224"/>
      <c r="T57" s="2226"/>
      <c r="U57" s="1699"/>
      <c r="V57" s="1699"/>
      <c r="W57" s="1699"/>
      <c r="X57" s="1699"/>
      <c r="Y57" s="1699"/>
      <c r="Z57" s="1699"/>
      <c r="AA57" s="1699"/>
      <c r="AB57" s="2227"/>
      <c r="AC57" s="4605" t="s">
        <v>2915</v>
      </c>
      <c r="AD57" s="4606"/>
      <c r="AE57" s="4606"/>
      <c r="AF57" s="4606"/>
      <c r="AG57" s="4606"/>
      <c r="AH57" s="4606"/>
      <c r="AI57" s="4606"/>
      <c r="AJ57" s="4606"/>
      <c r="AK57" s="4606"/>
      <c r="AL57" s="4606"/>
      <c r="AM57" s="4606"/>
      <c r="AN57" s="4606"/>
      <c r="AO57" s="4607"/>
      <c r="AP57" s="2228"/>
      <c r="AQ57" s="1569"/>
    </row>
    <row r="58" spans="1:43" s="86" customFormat="1" ht="21" customHeight="1">
      <c r="A58" s="4611" t="s">
        <v>1521</v>
      </c>
      <c r="B58" s="2229"/>
      <c r="C58" s="4612" t="s">
        <v>1210</v>
      </c>
      <c r="D58" s="2230"/>
      <c r="E58" s="4613" t="s">
        <v>131</v>
      </c>
      <c r="F58" s="4614" t="s">
        <v>4015</v>
      </c>
      <c r="G58" s="4614" t="s">
        <v>4016</v>
      </c>
      <c r="H58" s="2231"/>
      <c r="I58" s="4617" t="s">
        <v>832</v>
      </c>
      <c r="J58" s="2232"/>
      <c r="K58" s="2229"/>
      <c r="L58" s="4618" t="s">
        <v>1841</v>
      </c>
      <c r="M58" s="2230"/>
      <c r="N58" s="2233"/>
      <c r="O58" s="4476" t="s">
        <v>1673</v>
      </c>
      <c r="P58" s="2230"/>
      <c r="Q58" s="2233"/>
      <c r="R58" s="4621" t="s">
        <v>1574</v>
      </c>
      <c r="S58" s="2230"/>
      <c r="T58" s="4622" t="s">
        <v>2911</v>
      </c>
      <c r="U58" s="4623" t="s">
        <v>982</v>
      </c>
      <c r="V58" s="3304"/>
      <c r="W58" s="3304"/>
      <c r="X58" s="3304"/>
      <c r="Y58" s="3304"/>
      <c r="Z58" s="3304"/>
      <c r="AA58" s="3304"/>
      <c r="AB58" s="4624" t="s">
        <v>1222</v>
      </c>
      <c r="AC58" s="4608"/>
      <c r="AD58" s="4609"/>
      <c r="AE58" s="4609"/>
      <c r="AF58" s="4609"/>
      <c r="AG58" s="4609"/>
      <c r="AH58" s="4609"/>
      <c r="AI58" s="4609"/>
      <c r="AJ58" s="4609"/>
      <c r="AK58" s="4609"/>
      <c r="AL58" s="4609"/>
      <c r="AM58" s="4609"/>
      <c r="AN58" s="4609"/>
      <c r="AO58" s="4610"/>
      <c r="AP58" s="4625" t="s">
        <v>1521</v>
      </c>
      <c r="AQ58" s="1569"/>
    </row>
    <row r="59" spans="1:43" s="86" customFormat="1" ht="4.5" customHeight="1">
      <c r="A59" s="4611"/>
      <c r="B59" s="2229"/>
      <c r="C59" s="4612"/>
      <c r="D59" s="2230"/>
      <c r="E59" s="4613"/>
      <c r="F59" s="4614"/>
      <c r="G59" s="4614"/>
      <c r="H59" s="2231"/>
      <c r="I59" s="3884"/>
      <c r="J59" s="2232"/>
      <c r="K59" s="2229"/>
      <c r="L59" s="4618"/>
      <c r="M59" s="2230"/>
      <c r="N59" s="2233"/>
      <c r="O59" s="4476"/>
      <c r="P59" s="2230"/>
      <c r="Q59" s="2233"/>
      <c r="R59" s="4621"/>
      <c r="S59" s="2230"/>
      <c r="T59" s="4622"/>
      <c r="U59" s="4485" t="s">
        <v>1630</v>
      </c>
      <c r="V59" s="3963"/>
      <c r="W59" s="4228"/>
      <c r="X59" s="972"/>
      <c r="Y59" s="2234"/>
      <c r="Z59" s="2234"/>
      <c r="AA59" s="974"/>
      <c r="AB59" s="4624"/>
      <c r="AC59" s="4626" t="s">
        <v>1630</v>
      </c>
      <c r="AD59" s="4336"/>
      <c r="AE59" s="2235"/>
      <c r="AF59" s="2236"/>
      <c r="AG59" s="2236"/>
      <c r="AH59" s="2236"/>
      <c r="AI59" s="2236"/>
      <c r="AJ59" s="2236"/>
      <c r="AK59" s="2236"/>
      <c r="AL59" s="2236"/>
      <c r="AM59" s="2236"/>
      <c r="AN59" s="2236"/>
      <c r="AO59" s="2237"/>
      <c r="AP59" s="4625"/>
      <c r="AQ59" s="1569"/>
    </row>
    <row r="60" spans="1:43" s="86" customFormat="1" ht="39.75" customHeight="1">
      <c r="A60" s="4611"/>
      <c r="B60" s="2229"/>
      <c r="C60" s="4612"/>
      <c r="D60" s="2230"/>
      <c r="E60" s="4613"/>
      <c r="F60" s="4615"/>
      <c r="G60" s="4615"/>
      <c r="H60" s="2231"/>
      <c r="I60" s="3884"/>
      <c r="J60" s="1728"/>
      <c r="K60" s="2238"/>
      <c r="L60" s="4619"/>
      <c r="M60" s="2230"/>
      <c r="N60" s="2233"/>
      <c r="O60" s="4476"/>
      <c r="P60" s="2230"/>
      <c r="Q60" s="2233"/>
      <c r="R60" s="4621"/>
      <c r="S60" s="2230"/>
      <c r="T60" s="4590"/>
      <c r="U60" s="3307"/>
      <c r="V60" s="3304"/>
      <c r="W60" s="3305"/>
      <c r="X60" s="4627" t="s">
        <v>1844</v>
      </c>
      <c r="Y60" s="4496" t="s">
        <v>1847</v>
      </c>
      <c r="Z60" s="4496" t="s">
        <v>1852</v>
      </c>
      <c r="AA60" s="4498" t="s">
        <v>1860</v>
      </c>
      <c r="AB60" s="4181"/>
      <c r="AC60" s="4337"/>
      <c r="AD60" s="4338"/>
      <c r="AE60" s="4628" t="s">
        <v>475</v>
      </c>
      <c r="AF60" s="4630" t="s">
        <v>1202</v>
      </c>
      <c r="AG60" s="4630" t="s">
        <v>221</v>
      </c>
      <c r="AH60" s="4630" t="s">
        <v>882</v>
      </c>
      <c r="AI60" s="4630" t="s">
        <v>1198</v>
      </c>
      <c r="AJ60" s="4630" t="s">
        <v>2939</v>
      </c>
      <c r="AK60" s="4630" t="s">
        <v>2640</v>
      </c>
      <c r="AL60" s="4632" t="s">
        <v>1197</v>
      </c>
      <c r="AM60" s="4632" t="s">
        <v>2940</v>
      </c>
      <c r="AN60" s="4632" t="s">
        <v>1732</v>
      </c>
      <c r="AO60" s="4633" t="s">
        <v>2941</v>
      </c>
      <c r="AP60" s="4625"/>
      <c r="AQ60" s="1569"/>
    </row>
    <row r="61" spans="1:43" s="86" customFormat="1" ht="39.75" customHeight="1">
      <c r="A61" s="4611"/>
      <c r="B61" s="2229"/>
      <c r="C61" s="4612"/>
      <c r="D61" s="2230"/>
      <c r="E61" s="4613"/>
      <c r="F61" s="4616"/>
      <c r="G61" s="4616"/>
      <c r="H61" s="2231"/>
      <c r="I61" s="3884"/>
      <c r="J61" s="2232"/>
      <c r="K61" s="2229"/>
      <c r="L61" s="4620"/>
      <c r="M61" s="2230"/>
      <c r="N61" s="2233"/>
      <c r="O61" s="4476"/>
      <c r="P61" s="2230"/>
      <c r="Q61" s="2233"/>
      <c r="R61" s="4621"/>
      <c r="S61" s="2230"/>
      <c r="T61" s="4590"/>
      <c r="U61" s="4486" t="s">
        <v>1239</v>
      </c>
      <c r="V61" s="4488" t="s">
        <v>2918</v>
      </c>
      <c r="W61" s="4490" t="s">
        <v>2920</v>
      </c>
      <c r="X61" s="4627"/>
      <c r="Y61" s="4497"/>
      <c r="Z61" s="4497"/>
      <c r="AA61" s="4499"/>
      <c r="AB61" s="4181"/>
      <c r="AC61" s="4601" t="s">
        <v>2918</v>
      </c>
      <c r="AD61" s="4602" t="s">
        <v>2920</v>
      </c>
      <c r="AE61" s="4629"/>
      <c r="AF61" s="4631"/>
      <c r="AG61" s="4631"/>
      <c r="AH61" s="4631"/>
      <c r="AI61" s="4631"/>
      <c r="AJ61" s="4631"/>
      <c r="AK61" s="4631"/>
      <c r="AL61" s="4632"/>
      <c r="AM61" s="4632"/>
      <c r="AN61" s="4632"/>
      <c r="AO61" s="4634"/>
      <c r="AP61" s="4625"/>
      <c r="AQ61" s="1569"/>
    </row>
    <row r="62" spans="1:43" s="86" customFormat="1" ht="4.5" customHeight="1">
      <c r="A62" s="2239"/>
      <c r="B62" s="2240"/>
      <c r="C62" s="2241"/>
      <c r="D62" s="2242"/>
      <c r="E62" s="2243"/>
      <c r="F62" s="2244"/>
      <c r="G62" s="2245"/>
      <c r="H62" s="2245"/>
      <c r="I62" s="2246"/>
      <c r="J62" s="2247"/>
      <c r="K62" s="2240"/>
      <c r="L62" s="2248"/>
      <c r="M62" s="2242"/>
      <c r="N62" s="2249"/>
      <c r="O62" s="2241"/>
      <c r="P62" s="2242"/>
      <c r="Q62" s="2249"/>
      <c r="R62" s="1640"/>
      <c r="S62" s="2242"/>
      <c r="T62" s="2250"/>
      <c r="U62" s="3270"/>
      <c r="V62" s="3371"/>
      <c r="W62" s="4635"/>
      <c r="X62" s="2251"/>
      <c r="Y62" s="1588"/>
      <c r="Z62" s="1588"/>
      <c r="AA62" s="1589"/>
      <c r="AB62" s="2252"/>
      <c r="AC62" s="3886"/>
      <c r="AD62" s="4603"/>
      <c r="AE62" s="2253"/>
      <c r="AF62" s="2254"/>
      <c r="AG62" s="2254"/>
      <c r="AH62" s="2254"/>
      <c r="AI62" s="2254"/>
      <c r="AJ62" s="2254"/>
      <c r="AK62" s="2254"/>
      <c r="AL62" s="2254"/>
      <c r="AM62" s="2254"/>
      <c r="AN62" s="2254"/>
      <c r="AO62" s="2255"/>
      <c r="AP62" s="2256"/>
      <c r="AQ62" s="1569"/>
    </row>
    <row r="63" spans="1:43" s="3" customFormat="1" ht="20.45" customHeight="1">
      <c r="A63" s="2277" t="s">
        <v>874</v>
      </c>
      <c r="B63" s="2238"/>
      <c r="C63" s="1566" t="s">
        <v>2567</v>
      </c>
      <c r="D63" s="1656"/>
      <c r="E63" s="1728" t="s">
        <v>1208</v>
      </c>
      <c r="F63" s="1643" t="s">
        <v>418</v>
      </c>
      <c r="G63" s="2238" t="s">
        <v>1209</v>
      </c>
      <c r="H63" s="2238"/>
      <c r="I63" s="1643" t="s">
        <v>1654</v>
      </c>
      <c r="J63" s="1728"/>
      <c r="K63" s="2238"/>
      <c r="L63" s="1655" t="s">
        <v>196</v>
      </c>
      <c r="M63" s="1656"/>
      <c r="N63" s="1657"/>
      <c r="O63" s="1643" t="s">
        <v>3777</v>
      </c>
      <c r="P63" s="1567"/>
      <c r="Q63" s="1565"/>
      <c r="R63" s="1659" t="s">
        <v>4649</v>
      </c>
      <c r="S63" s="1656"/>
      <c r="T63" s="2278">
        <v>18</v>
      </c>
      <c r="U63" s="1680">
        <f t="shared" ref="U63:U92" si="11">SUM(V63:W63)</f>
        <v>621</v>
      </c>
      <c r="V63" s="2184">
        <v>284</v>
      </c>
      <c r="W63" s="2185">
        <v>337</v>
      </c>
      <c r="X63" s="2186">
        <v>216</v>
      </c>
      <c r="Y63" s="2187">
        <v>215</v>
      </c>
      <c r="Z63" s="2187">
        <v>190</v>
      </c>
      <c r="AA63" s="2185">
        <v>0</v>
      </c>
      <c r="AB63" s="2188">
        <v>0</v>
      </c>
      <c r="AC63" s="2189">
        <v>28</v>
      </c>
      <c r="AD63" s="2190">
        <v>24</v>
      </c>
      <c r="AE63" s="2191">
        <v>1</v>
      </c>
      <c r="AF63" s="2192">
        <v>0</v>
      </c>
      <c r="AG63" s="2192">
        <v>1</v>
      </c>
      <c r="AH63" s="2192">
        <v>0</v>
      </c>
      <c r="AI63" s="2192">
        <v>0</v>
      </c>
      <c r="AJ63" s="2192">
        <v>47</v>
      </c>
      <c r="AK63" s="2192">
        <v>0</v>
      </c>
      <c r="AL63" s="2192">
        <v>1</v>
      </c>
      <c r="AM63" s="2192">
        <v>0</v>
      </c>
      <c r="AN63" s="2192">
        <v>0</v>
      </c>
      <c r="AO63" s="2190">
        <v>2</v>
      </c>
      <c r="AP63" s="2279" t="s">
        <v>874</v>
      </c>
      <c r="AQ63" s="1741"/>
    </row>
    <row r="64" spans="1:43" s="3" customFormat="1" ht="20.45" customHeight="1">
      <c r="A64" s="2277" t="s">
        <v>201</v>
      </c>
      <c r="B64" s="2238"/>
      <c r="C64" s="1566" t="s">
        <v>2610</v>
      </c>
      <c r="D64" s="1656"/>
      <c r="E64" s="1728" t="s">
        <v>1208</v>
      </c>
      <c r="F64" s="1643" t="s">
        <v>418</v>
      </c>
      <c r="G64" s="2238" t="s">
        <v>1209</v>
      </c>
      <c r="H64" s="2238"/>
      <c r="I64" s="1643" t="s">
        <v>2839</v>
      </c>
      <c r="J64" s="1728"/>
      <c r="K64" s="2238"/>
      <c r="L64" s="1655" t="s">
        <v>3247</v>
      </c>
      <c r="M64" s="1656"/>
      <c r="N64" s="1657"/>
      <c r="O64" s="1643" t="s">
        <v>1761</v>
      </c>
      <c r="P64" s="1567"/>
      <c r="Q64" s="1565"/>
      <c r="R64" s="1659" t="s">
        <v>5426</v>
      </c>
      <c r="S64" s="1656"/>
      <c r="T64" s="2278">
        <v>18</v>
      </c>
      <c r="U64" s="1680">
        <f t="shared" si="11"/>
        <v>643</v>
      </c>
      <c r="V64" s="2184">
        <v>323</v>
      </c>
      <c r="W64" s="2185">
        <v>320</v>
      </c>
      <c r="X64" s="2186">
        <v>231</v>
      </c>
      <c r="Y64" s="2187">
        <v>226</v>
      </c>
      <c r="Z64" s="2187">
        <v>186</v>
      </c>
      <c r="AA64" s="2185">
        <v>0</v>
      </c>
      <c r="AB64" s="2188">
        <v>0</v>
      </c>
      <c r="AC64" s="2189">
        <v>27</v>
      </c>
      <c r="AD64" s="2190">
        <v>20</v>
      </c>
      <c r="AE64" s="2191">
        <v>1</v>
      </c>
      <c r="AF64" s="2192">
        <v>0</v>
      </c>
      <c r="AG64" s="2192">
        <v>1</v>
      </c>
      <c r="AH64" s="2192">
        <v>0</v>
      </c>
      <c r="AI64" s="2192">
        <v>0</v>
      </c>
      <c r="AJ64" s="2192">
        <v>39</v>
      </c>
      <c r="AK64" s="2192">
        <v>0</v>
      </c>
      <c r="AL64" s="2192">
        <v>1</v>
      </c>
      <c r="AM64" s="2192">
        <v>0</v>
      </c>
      <c r="AN64" s="2192">
        <v>0</v>
      </c>
      <c r="AO64" s="2190">
        <v>5</v>
      </c>
      <c r="AP64" s="2279" t="s">
        <v>201</v>
      </c>
      <c r="AQ64" s="1741"/>
    </row>
    <row r="65" spans="1:43" s="3" customFormat="1" ht="20.45" customHeight="1">
      <c r="A65" s="2277" t="s">
        <v>646</v>
      </c>
      <c r="B65" s="2238"/>
      <c r="C65" s="1566" t="s">
        <v>216</v>
      </c>
      <c r="D65" s="1656"/>
      <c r="E65" s="1728" t="s">
        <v>1208</v>
      </c>
      <c r="F65" s="1643" t="s">
        <v>418</v>
      </c>
      <c r="G65" s="2238" t="s">
        <v>1209</v>
      </c>
      <c r="H65" s="2238"/>
      <c r="I65" s="1643" t="s">
        <v>1316</v>
      </c>
      <c r="J65" s="1728"/>
      <c r="K65" s="2238"/>
      <c r="L65" s="1655" t="s">
        <v>1321</v>
      </c>
      <c r="M65" s="1656"/>
      <c r="N65" s="1657"/>
      <c r="O65" s="1643" t="s">
        <v>2724</v>
      </c>
      <c r="P65" s="1567"/>
      <c r="Q65" s="1565"/>
      <c r="R65" s="1659" t="s">
        <v>5720</v>
      </c>
      <c r="S65" s="1656"/>
      <c r="T65" s="2278">
        <v>6</v>
      </c>
      <c r="U65" s="1680">
        <f t="shared" si="11"/>
        <v>97</v>
      </c>
      <c r="V65" s="2184">
        <v>47</v>
      </c>
      <c r="W65" s="2185">
        <v>50</v>
      </c>
      <c r="X65" s="2186">
        <v>33</v>
      </c>
      <c r="Y65" s="2187">
        <v>28</v>
      </c>
      <c r="Z65" s="2187">
        <v>36</v>
      </c>
      <c r="AA65" s="2185">
        <v>0</v>
      </c>
      <c r="AB65" s="2188">
        <v>0</v>
      </c>
      <c r="AC65" s="2189">
        <v>16</v>
      </c>
      <c r="AD65" s="2190">
        <v>7</v>
      </c>
      <c r="AE65" s="2191">
        <v>1</v>
      </c>
      <c r="AF65" s="2192">
        <v>0</v>
      </c>
      <c r="AG65" s="2192">
        <v>1</v>
      </c>
      <c r="AH65" s="2192">
        <v>0</v>
      </c>
      <c r="AI65" s="2192">
        <v>0</v>
      </c>
      <c r="AJ65" s="2192">
        <v>14</v>
      </c>
      <c r="AK65" s="2192">
        <v>0</v>
      </c>
      <c r="AL65" s="2192">
        <v>1</v>
      </c>
      <c r="AM65" s="2192">
        <v>0</v>
      </c>
      <c r="AN65" s="2192">
        <v>0</v>
      </c>
      <c r="AO65" s="2190">
        <v>6</v>
      </c>
      <c r="AP65" s="2279" t="s">
        <v>646</v>
      </c>
      <c r="AQ65" s="1741"/>
    </row>
    <row r="66" spans="1:43" s="3" customFormat="1" ht="20.45" customHeight="1">
      <c r="A66" s="2277" t="s">
        <v>1323</v>
      </c>
      <c r="B66" s="2238"/>
      <c r="C66" s="1566" t="s">
        <v>566</v>
      </c>
      <c r="D66" s="1656"/>
      <c r="E66" s="1728" t="s">
        <v>1208</v>
      </c>
      <c r="F66" s="1643" t="s">
        <v>1227</v>
      </c>
      <c r="G66" s="2238" t="s">
        <v>1209</v>
      </c>
      <c r="H66" s="2238"/>
      <c r="I66" s="1643" t="s">
        <v>40</v>
      </c>
      <c r="J66" s="1728"/>
      <c r="K66" s="2238"/>
      <c r="L66" s="1655" t="s">
        <v>1325</v>
      </c>
      <c r="M66" s="1656"/>
      <c r="N66" s="1657"/>
      <c r="O66" s="1643" t="s">
        <v>3778</v>
      </c>
      <c r="P66" s="1567"/>
      <c r="Q66" s="1565"/>
      <c r="R66" s="1659" t="s">
        <v>5721</v>
      </c>
      <c r="S66" s="1656"/>
      <c r="T66" s="2278">
        <v>9</v>
      </c>
      <c r="U66" s="1680">
        <f t="shared" si="11"/>
        <v>293</v>
      </c>
      <c r="V66" s="2184">
        <v>143</v>
      </c>
      <c r="W66" s="2185">
        <v>150</v>
      </c>
      <c r="X66" s="2186">
        <v>102</v>
      </c>
      <c r="Y66" s="2187">
        <v>88</v>
      </c>
      <c r="Z66" s="2187">
        <v>103</v>
      </c>
      <c r="AA66" s="2185">
        <v>0</v>
      </c>
      <c r="AB66" s="2188">
        <v>0</v>
      </c>
      <c r="AC66" s="2189">
        <v>18</v>
      </c>
      <c r="AD66" s="2190">
        <v>19</v>
      </c>
      <c r="AE66" s="2191">
        <v>1</v>
      </c>
      <c r="AF66" s="2192">
        <v>0</v>
      </c>
      <c r="AG66" s="2192">
        <v>1</v>
      </c>
      <c r="AH66" s="2192">
        <v>0</v>
      </c>
      <c r="AI66" s="2192">
        <v>0</v>
      </c>
      <c r="AJ66" s="2192">
        <v>30</v>
      </c>
      <c r="AK66" s="2192">
        <v>0</v>
      </c>
      <c r="AL66" s="2192">
        <v>1</v>
      </c>
      <c r="AM66" s="2192">
        <v>0</v>
      </c>
      <c r="AN66" s="2192">
        <v>0</v>
      </c>
      <c r="AO66" s="2190">
        <v>4</v>
      </c>
      <c r="AP66" s="2279" t="s">
        <v>1323</v>
      </c>
      <c r="AQ66" s="1741"/>
    </row>
    <row r="67" spans="1:43" s="3" customFormat="1" ht="20.45" customHeight="1">
      <c r="A67" s="2277" t="s">
        <v>1327</v>
      </c>
      <c r="B67" s="2238"/>
      <c r="C67" s="1566" t="s">
        <v>734</v>
      </c>
      <c r="D67" s="1656"/>
      <c r="E67" s="1728" t="s">
        <v>1208</v>
      </c>
      <c r="F67" s="1643"/>
      <c r="G67" s="2238" t="s">
        <v>1209</v>
      </c>
      <c r="H67" s="2238"/>
      <c r="I67" s="1643" t="s">
        <v>1333</v>
      </c>
      <c r="J67" s="1728"/>
      <c r="K67" s="2238"/>
      <c r="L67" s="1655" t="s">
        <v>1337</v>
      </c>
      <c r="M67" s="1656"/>
      <c r="N67" s="1657"/>
      <c r="O67" s="1643" t="s">
        <v>3057</v>
      </c>
      <c r="P67" s="1567"/>
      <c r="Q67" s="1565"/>
      <c r="R67" s="1659" t="s">
        <v>5428</v>
      </c>
      <c r="S67" s="1656"/>
      <c r="T67" s="2278">
        <v>9</v>
      </c>
      <c r="U67" s="1680">
        <f t="shared" si="11"/>
        <v>257</v>
      </c>
      <c r="V67" s="2184">
        <v>125</v>
      </c>
      <c r="W67" s="2185">
        <v>132</v>
      </c>
      <c r="X67" s="2186">
        <v>74</v>
      </c>
      <c r="Y67" s="2187">
        <v>92</v>
      </c>
      <c r="Z67" s="2187">
        <v>91</v>
      </c>
      <c r="AA67" s="2185">
        <v>0</v>
      </c>
      <c r="AB67" s="2188">
        <v>0</v>
      </c>
      <c r="AC67" s="2189">
        <v>12</v>
      </c>
      <c r="AD67" s="2190">
        <v>17</v>
      </c>
      <c r="AE67" s="2191">
        <v>1</v>
      </c>
      <c r="AF67" s="2192">
        <v>0</v>
      </c>
      <c r="AG67" s="2192">
        <v>1</v>
      </c>
      <c r="AH67" s="2192">
        <v>0</v>
      </c>
      <c r="AI67" s="2192">
        <v>0</v>
      </c>
      <c r="AJ67" s="2192">
        <v>22</v>
      </c>
      <c r="AK67" s="2192">
        <v>0</v>
      </c>
      <c r="AL67" s="2192">
        <v>1</v>
      </c>
      <c r="AM67" s="2192">
        <v>0</v>
      </c>
      <c r="AN67" s="2192">
        <v>0</v>
      </c>
      <c r="AO67" s="2190">
        <v>4</v>
      </c>
      <c r="AP67" s="2279" t="s">
        <v>1327</v>
      </c>
      <c r="AQ67" s="1741"/>
    </row>
    <row r="68" spans="1:43" s="3" customFormat="1" ht="20.45" customHeight="1">
      <c r="A68" s="2277"/>
      <c r="B68" s="2238"/>
      <c r="C68" s="1566"/>
      <c r="D68" s="1656"/>
      <c r="E68" s="1728"/>
      <c r="F68" s="1643" t="s">
        <v>418</v>
      </c>
      <c r="G68" s="2238" t="s">
        <v>1209</v>
      </c>
      <c r="H68" s="2238"/>
      <c r="I68" s="1643"/>
      <c r="J68" s="1728"/>
      <c r="K68" s="2238"/>
      <c r="L68" s="1655"/>
      <c r="M68" s="1656"/>
      <c r="N68" s="1657"/>
      <c r="O68" s="1566"/>
      <c r="P68" s="1567"/>
      <c r="Q68" s="1565"/>
      <c r="R68" s="1659"/>
      <c r="S68" s="1656"/>
      <c r="T68" s="2278">
        <v>0</v>
      </c>
      <c r="U68" s="1680">
        <f t="shared" si="11"/>
        <v>179</v>
      </c>
      <c r="V68" s="2184">
        <v>82</v>
      </c>
      <c r="W68" s="2185">
        <v>97</v>
      </c>
      <c r="X68" s="2186">
        <v>50</v>
      </c>
      <c r="Y68" s="2187">
        <v>66</v>
      </c>
      <c r="Z68" s="2187">
        <v>63</v>
      </c>
      <c r="AA68" s="2185">
        <v>0</v>
      </c>
      <c r="AB68" s="2188">
        <v>0</v>
      </c>
      <c r="AC68" s="2189">
        <v>0</v>
      </c>
      <c r="AD68" s="2190">
        <v>0</v>
      </c>
      <c r="AE68" s="2191">
        <v>0</v>
      </c>
      <c r="AF68" s="2192">
        <v>0</v>
      </c>
      <c r="AG68" s="2192">
        <v>0</v>
      </c>
      <c r="AH68" s="2192">
        <v>0</v>
      </c>
      <c r="AI68" s="2192">
        <v>0</v>
      </c>
      <c r="AJ68" s="2192">
        <v>0</v>
      </c>
      <c r="AK68" s="2192">
        <v>0</v>
      </c>
      <c r="AL68" s="2192">
        <v>0</v>
      </c>
      <c r="AM68" s="2192">
        <v>0</v>
      </c>
      <c r="AN68" s="2192">
        <v>0</v>
      </c>
      <c r="AO68" s="2190">
        <v>0</v>
      </c>
      <c r="AP68" s="2279"/>
      <c r="AQ68" s="1741"/>
    </row>
    <row r="69" spans="1:43" s="3" customFormat="1" ht="20.45" customHeight="1">
      <c r="A69" s="2277"/>
      <c r="B69" s="2238"/>
      <c r="C69" s="1566"/>
      <c r="D69" s="1656"/>
      <c r="E69" s="1728"/>
      <c r="F69" s="1643" t="s">
        <v>1305</v>
      </c>
      <c r="G69" s="2238" t="s">
        <v>1209</v>
      </c>
      <c r="H69" s="2238"/>
      <c r="I69" s="1643"/>
      <c r="J69" s="1728"/>
      <c r="K69" s="2238"/>
      <c r="L69" s="1655"/>
      <c r="M69" s="1656"/>
      <c r="N69" s="1657"/>
      <c r="O69" s="1566"/>
      <c r="P69" s="1567"/>
      <c r="Q69" s="1565"/>
      <c r="R69" s="1659"/>
      <c r="S69" s="1656"/>
      <c r="T69" s="2278">
        <v>0</v>
      </c>
      <c r="U69" s="1680">
        <f t="shared" si="11"/>
        <v>78</v>
      </c>
      <c r="V69" s="2184">
        <v>43</v>
      </c>
      <c r="W69" s="2185">
        <v>35</v>
      </c>
      <c r="X69" s="2186">
        <v>24</v>
      </c>
      <c r="Y69" s="2187">
        <v>26</v>
      </c>
      <c r="Z69" s="2187">
        <v>28</v>
      </c>
      <c r="AA69" s="2185">
        <v>0</v>
      </c>
      <c r="AB69" s="2188">
        <v>0</v>
      </c>
      <c r="AC69" s="2189">
        <v>0</v>
      </c>
      <c r="AD69" s="2190">
        <v>0</v>
      </c>
      <c r="AE69" s="2191">
        <v>0</v>
      </c>
      <c r="AF69" s="2192">
        <v>0</v>
      </c>
      <c r="AG69" s="2192">
        <v>0</v>
      </c>
      <c r="AH69" s="2192">
        <v>0</v>
      </c>
      <c r="AI69" s="2192">
        <v>0</v>
      </c>
      <c r="AJ69" s="2192">
        <v>0</v>
      </c>
      <c r="AK69" s="2192">
        <v>0</v>
      </c>
      <c r="AL69" s="2192">
        <v>0</v>
      </c>
      <c r="AM69" s="2192">
        <v>0</v>
      </c>
      <c r="AN69" s="2192">
        <v>0</v>
      </c>
      <c r="AO69" s="2190">
        <v>0</v>
      </c>
      <c r="AP69" s="2279"/>
      <c r="AQ69" s="1741"/>
    </row>
    <row r="70" spans="1:43" s="3" customFormat="1" ht="20.45" customHeight="1">
      <c r="A70" s="2277" t="s">
        <v>1346</v>
      </c>
      <c r="B70" s="2238"/>
      <c r="C70" s="1566" t="s">
        <v>1349</v>
      </c>
      <c r="D70" s="1656"/>
      <c r="E70" s="1728" t="s">
        <v>1208</v>
      </c>
      <c r="F70" s="1643" t="s">
        <v>418</v>
      </c>
      <c r="G70" s="2238" t="s">
        <v>1209</v>
      </c>
      <c r="H70" s="2238"/>
      <c r="I70" s="1643" t="s">
        <v>718</v>
      </c>
      <c r="J70" s="1728"/>
      <c r="K70" s="2238"/>
      <c r="L70" s="1655" t="s">
        <v>1350</v>
      </c>
      <c r="M70" s="1656"/>
      <c r="N70" s="1657"/>
      <c r="O70" s="1643" t="s">
        <v>3779</v>
      </c>
      <c r="P70" s="1567"/>
      <c r="Q70" s="1565"/>
      <c r="R70" s="1659" t="s">
        <v>5429</v>
      </c>
      <c r="S70" s="1656"/>
      <c r="T70" s="2278">
        <v>3</v>
      </c>
      <c r="U70" s="1680">
        <f t="shared" si="11"/>
        <v>106</v>
      </c>
      <c r="V70" s="2184">
        <v>57</v>
      </c>
      <c r="W70" s="2185">
        <v>49</v>
      </c>
      <c r="X70" s="2186">
        <v>33</v>
      </c>
      <c r="Y70" s="2187">
        <v>33</v>
      </c>
      <c r="Z70" s="2187">
        <v>40</v>
      </c>
      <c r="AA70" s="2185">
        <v>0</v>
      </c>
      <c r="AB70" s="2188">
        <v>0</v>
      </c>
      <c r="AC70" s="2189">
        <v>14</v>
      </c>
      <c r="AD70" s="2190">
        <v>3</v>
      </c>
      <c r="AE70" s="2191">
        <v>1</v>
      </c>
      <c r="AF70" s="2192">
        <v>0</v>
      </c>
      <c r="AG70" s="2192">
        <v>1</v>
      </c>
      <c r="AH70" s="2192">
        <v>0</v>
      </c>
      <c r="AI70" s="2192">
        <v>0</v>
      </c>
      <c r="AJ70" s="2192">
        <v>12</v>
      </c>
      <c r="AK70" s="2192">
        <v>0</v>
      </c>
      <c r="AL70" s="2192">
        <v>0</v>
      </c>
      <c r="AM70" s="2192">
        <v>1</v>
      </c>
      <c r="AN70" s="2192">
        <v>0</v>
      </c>
      <c r="AO70" s="2190">
        <v>2</v>
      </c>
      <c r="AP70" s="2279" t="s">
        <v>1346</v>
      </c>
      <c r="AQ70" s="1741"/>
    </row>
    <row r="71" spans="1:43" s="3" customFormat="1" ht="20.45" customHeight="1">
      <c r="A71" s="2277" t="s">
        <v>4854</v>
      </c>
      <c r="B71" s="2238"/>
      <c r="C71" s="1566" t="s">
        <v>4855</v>
      </c>
      <c r="D71" s="1656"/>
      <c r="E71" s="1728" t="s">
        <v>1208</v>
      </c>
      <c r="F71" s="1643"/>
      <c r="G71" s="2238" t="s">
        <v>1209</v>
      </c>
      <c r="H71" s="2238"/>
      <c r="I71" s="1643" t="s">
        <v>1355</v>
      </c>
      <c r="J71" s="1728"/>
      <c r="K71" s="2238"/>
      <c r="L71" s="2300" t="s">
        <v>1358</v>
      </c>
      <c r="M71" s="1656"/>
      <c r="N71" s="1657"/>
      <c r="O71" s="1643" t="s">
        <v>1953</v>
      </c>
      <c r="P71" s="1567"/>
      <c r="Q71" s="1565"/>
      <c r="R71" s="1659" t="s">
        <v>5162</v>
      </c>
      <c r="S71" s="1656"/>
      <c r="T71" s="2278">
        <v>18</v>
      </c>
      <c r="U71" s="1680">
        <f t="shared" si="11"/>
        <v>571</v>
      </c>
      <c r="V71" s="2184">
        <v>288</v>
      </c>
      <c r="W71" s="2185">
        <v>283</v>
      </c>
      <c r="X71" s="2186">
        <v>190</v>
      </c>
      <c r="Y71" s="2187">
        <v>180</v>
      </c>
      <c r="Z71" s="2187">
        <v>201</v>
      </c>
      <c r="AA71" s="2185">
        <v>0</v>
      </c>
      <c r="AB71" s="2188">
        <v>0</v>
      </c>
      <c r="AC71" s="2189">
        <v>42</v>
      </c>
      <c r="AD71" s="2190">
        <v>13</v>
      </c>
      <c r="AE71" s="2191">
        <v>1</v>
      </c>
      <c r="AF71" s="2192">
        <v>0</v>
      </c>
      <c r="AG71" s="2192">
        <v>2</v>
      </c>
      <c r="AH71" s="2192">
        <v>0</v>
      </c>
      <c r="AI71" s="2192">
        <v>0</v>
      </c>
      <c r="AJ71" s="2192">
        <v>49</v>
      </c>
      <c r="AK71" s="2192">
        <v>0</v>
      </c>
      <c r="AL71" s="2192">
        <v>1</v>
      </c>
      <c r="AM71" s="2192">
        <v>0</v>
      </c>
      <c r="AN71" s="2192">
        <v>0</v>
      </c>
      <c r="AO71" s="2190">
        <v>2</v>
      </c>
      <c r="AP71" s="2279">
        <v>6139</v>
      </c>
      <c r="AQ71" s="1741"/>
    </row>
    <row r="72" spans="1:43" s="3" customFormat="1" ht="20.45" customHeight="1">
      <c r="A72" s="2277"/>
      <c r="B72" s="2238"/>
      <c r="C72" s="1566"/>
      <c r="D72" s="1656"/>
      <c r="E72" s="1728"/>
      <c r="F72" s="1643" t="s">
        <v>418</v>
      </c>
      <c r="G72" s="2238" t="s">
        <v>1209</v>
      </c>
      <c r="H72" s="2238"/>
      <c r="I72" s="1643"/>
      <c r="J72" s="1728"/>
      <c r="K72" s="2238"/>
      <c r="L72" s="1655"/>
      <c r="M72" s="1656"/>
      <c r="N72" s="1657"/>
      <c r="O72" s="1643"/>
      <c r="P72" s="1567"/>
      <c r="Q72" s="1565"/>
      <c r="R72" s="1659"/>
      <c r="S72" s="1656"/>
      <c r="T72" s="2278">
        <v>0</v>
      </c>
      <c r="U72" s="1680">
        <f>SUM(V72:W72)</f>
        <v>195</v>
      </c>
      <c r="V72" s="2184">
        <v>73</v>
      </c>
      <c r="W72" s="2185">
        <v>122</v>
      </c>
      <c r="X72" s="2186">
        <v>67</v>
      </c>
      <c r="Y72" s="2187">
        <v>61</v>
      </c>
      <c r="Z72" s="2187">
        <v>67</v>
      </c>
      <c r="AA72" s="2185">
        <v>0</v>
      </c>
      <c r="AB72" s="2188">
        <v>0</v>
      </c>
      <c r="AC72" s="2189">
        <v>0</v>
      </c>
      <c r="AD72" s="2190">
        <v>0</v>
      </c>
      <c r="AE72" s="2191">
        <v>0</v>
      </c>
      <c r="AF72" s="2192">
        <v>0</v>
      </c>
      <c r="AG72" s="2192">
        <v>0</v>
      </c>
      <c r="AH72" s="2192">
        <v>0</v>
      </c>
      <c r="AI72" s="2192">
        <v>0</v>
      </c>
      <c r="AJ72" s="2192">
        <v>0</v>
      </c>
      <c r="AK72" s="2192">
        <v>0</v>
      </c>
      <c r="AL72" s="2192">
        <v>0</v>
      </c>
      <c r="AM72" s="2192">
        <v>0</v>
      </c>
      <c r="AN72" s="2192">
        <v>0</v>
      </c>
      <c r="AO72" s="2190">
        <v>0</v>
      </c>
      <c r="AP72" s="2279"/>
      <c r="AQ72" s="1741"/>
    </row>
    <row r="73" spans="1:43" s="3" customFormat="1" ht="20.45" customHeight="1">
      <c r="A73" s="2277"/>
      <c r="B73" s="2238"/>
      <c r="C73" s="1566"/>
      <c r="D73" s="1656"/>
      <c r="E73" s="1728"/>
      <c r="F73" s="1643" t="s">
        <v>1251</v>
      </c>
      <c r="G73" s="2238" t="s">
        <v>1209</v>
      </c>
      <c r="H73" s="2238"/>
      <c r="I73" s="1643"/>
      <c r="J73" s="1728"/>
      <c r="K73" s="2238"/>
      <c r="L73" s="1655"/>
      <c r="M73" s="1656"/>
      <c r="N73" s="1657"/>
      <c r="O73" s="1643"/>
      <c r="P73" s="1567"/>
      <c r="Q73" s="1565"/>
      <c r="R73" s="1659"/>
      <c r="S73" s="1656"/>
      <c r="T73" s="2278">
        <v>0</v>
      </c>
      <c r="U73" s="1680">
        <f>SUM(V73:W73)</f>
        <v>376</v>
      </c>
      <c r="V73" s="2184">
        <v>215</v>
      </c>
      <c r="W73" s="2185">
        <v>161</v>
      </c>
      <c r="X73" s="2186">
        <v>123</v>
      </c>
      <c r="Y73" s="2187">
        <v>119</v>
      </c>
      <c r="Z73" s="2187">
        <v>134</v>
      </c>
      <c r="AA73" s="2185">
        <v>0</v>
      </c>
      <c r="AB73" s="2188">
        <v>0</v>
      </c>
      <c r="AC73" s="2189">
        <v>0</v>
      </c>
      <c r="AD73" s="2190">
        <v>0</v>
      </c>
      <c r="AE73" s="2191">
        <v>0</v>
      </c>
      <c r="AF73" s="2192">
        <v>0</v>
      </c>
      <c r="AG73" s="2192">
        <v>0</v>
      </c>
      <c r="AH73" s="2192">
        <v>0</v>
      </c>
      <c r="AI73" s="2192">
        <v>0</v>
      </c>
      <c r="AJ73" s="2192">
        <v>0</v>
      </c>
      <c r="AK73" s="2192">
        <v>0</v>
      </c>
      <c r="AL73" s="2192">
        <v>0</v>
      </c>
      <c r="AM73" s="2192">
        <v>0</v>
      </c>
      <c r="AN73" s="2192">
        <v>0</v>
      </c>
      <c r="AO73" s="2190">
        <v>0</v>
      </c>
      <c r="AP73" s="2279"/>
      <c r="AQ73" s="1741"/>
    </row>
    <row r="74" spans="1:43" s="3" customFormat="1" ht="20.45" customHeight="1">
      <c r="A74" s="2277" t="s">
        <v>1360</v>
      </c>
      <c r="B74" s="2238"/>
      <c r="C74" s="1566" t="s">
        <v>592</v>
      </c>
      <c r="D74" s="1656"/>
      <c r="E74" s="1728" t="s">
        <v>1208</v>
      </c>
      <c r="F74" s="1643" t="s">
        <v>441</v>
      </c>
      <c r="G74" s="2238" t="s">
        <v>1209</v>
      </c>
      <c r="H74" s="2238"/>
      <c r="I74" s="1643" t="s">
        <v>75</v>
      </c>
      <c r="J74" s="1728"/>
      <c r="K74" s="2238"/>
      <c r="L74" s="1655" t="s">
        <v>1362</v>
      </c>
      <c r="M74" s="1656"/>
      <c r="N74" s="1657"/>
      <c r="O74" s="1643" t="s">
        <v>5158</v>
      </c>
      <c r="P74" s="1567"/>
      <c r="Q74" s="1565"/>
      <c r="R74" s="1659" t="s">
        <v>5433</v>
      </c>
      <c r="S74" s="1656"/>
      <c r="T74" s="2278">
        <v>12</v>
      </c>
      <c r="U74" s="1680">
        <f t="shared" si="11"/>
        <v>361</v>
      </c>
      <c r="V74" s="2184">
        <v>326</v>
      </c>
      <c r="W74" s="2185">
        <v>35</v>
      </c>
      <c r="X74" s="2186">
        <v>131</v>
      </c>
      <c r="Y74" s="2187">
        <v>127</v>
      </c>
      <c r="Z74" s="2187">
        <v>103</v>
      </c>
      <c r="AA74" s="2185">
        <v>0</v>
      </c>
      <c r="AB74" s="2188">
        <v>0</v>
      </c>
      <c r="AC74" s="2189">
        <v>30</v>
      </c>
      <c r="AD74" s="2190">
        <v>11</v>
      </c>
      <c r="AE74" s="2191">
        <v>1</v>
      </c>
      <c r="AF74" s="2192">
        <v>0</v>
      </c>
      <c r="AG74" s="2192">
        <v>1</v>
      </c>
      <c r="AH74" s="2192">
        <v>0</v>
      </c>
      <c r="AI74" s="2192">
        <v>0</v>
      </c>
      <c r="AJ74" s="2192">
        <v>34</v>
      </c>
      <c r="AK74" s="2192">
        <v>0</v>
      </c>
      <c r="AL74" s="2192">
        <v>1</v>
      </c>
      <c r="AM74" s="2192">
        <v>0</v>
      </c>
      <c r="AN74" s="2192">
        <v>0</v>
      </c>
      <c r="AO74" s="2190">
        <v>4</v>
      </c>
      <c r="AP74" s="2279" t="s">
        <v>1360</v>
      </c>
      <c r="AQ74" s="1741"/>
    </row>
    <row r="75" spans="1:43" s="3" customFormat="1" ht="20.45" customHeight="1">
      <c r="A75" s="2277" t="s">
        <v>1367</v>
      </c>
      <c r="B75" s="2238"/>
      <c r="C75" s="1566" t="s">
        <v>140</v>
      </c>
      <c r="D75" s="1656"/>
      <c r="E75" s="1728" t="s">
        <v>1208</v>
      </c>
      <c r="F75" s="1643" t="s">
        <v>1157</v>
      </c>
      <c r="G75" s="2238" t="s">
        <v>1209</v>
      </c>
      <c r="H75" s="2238"/>
      <c r="I75" s="1643" t="s">
        <v>2835</v>
      </c>
      <c r="J75" s="1728"/>
      <c r="K75" s="2238"/>
      <c r="L75" s="1655" t="s">
        <v>1368</v>
      </c>
      <c r="M75" s="1656"/>
      <c r="N75" s="1657"/>
      <c r="O75" s="1643" t="s">
        <v>3780</v>
      </c>
      <c r="P75" s="1567"/>
      <c r="Q75" s="1565"/>
      <c r="R75" s="1659" t="s">
        <v>5161</v>
      </c>
      <c r="S75" s="1656"/>
      <c r="T75" s="2278">
        <v>9</v>
      </c>
      <c r="U75" s="1680">
        <f t="shared" si="11"/>
        <v>309</v>
      </c>
      <c r="V75" s="2184">
        <v>136</v>
      </c>
      <c r="W75" s="2185">
        <v>173</v>
      </c>
      <c r="X75" s="2186">
        <v>89</v>
      </c>
      <c r="Y75" s="2187">
        <v>108</v>
      </c>
      <c r="Z75" s="2187">
        <v>112</v>
      </c>
      <c r="AA75" s="2185">
        <v>0</v>
      </c>
      <c r="AB75" s="2188">
        <v>0</v>
      </c>
      <c r="AC75" s="2189">
        <v>16</v>
      </c>
      <c r="AD75" s="2190">
        <v>18</v>
      </c>
      <c r="AE75" s="2191">
        <v>1</v>
      </c>
      <c r="AF75" s="2192">
        <v>0</v>
      </c>
      <c r="AG75" s="2192">
        <v>1</v>
      </c>
      <c r="AH75" s="2192">
        <v>0</v>
      </c>
      <c r="AI75" s="2192">
        <v>0</v>
      </c>
      <c r="AJ75" s="2192">
        <v>27</v>
      </c>
      <c r="AK75" s="2192">
        <v>0</v>
      </c>
      <c r="AL75" s="2192">
        <v>1</v>
      </c>
      <c r="AM75" s="2192">
        <v>0</v>
      </c>
      <c r="AN75" s="2192">
        <v>0</v>
      </c>
      <c r="AO75" s="2190">
        <v>4</v>
      </c>
      <c r="AP75" s="2279" t="s">
        <v>1367</v>
      </c>
      <c r="AQ75" s="1741"/>
    </row>
    <row r="76" spans="1:43" s="3" customFormat="1" ht="20.45" customHeight="1">
      <c r="A76" s="2277" t="s">
        <v>1369</v>
      </c>
      <c r="B76" s="2238"/>
      <c r="C76" s="1566" t="s">
        <v>1082</v>
      </c>
      <c r="D76" s="1656"/>
      <c r="E76" s="1728" t="s">
        <v>1208</v>
      </c>
      <c r="F76" s="1643" t="s">
        <v>418</v>
      </c>
      <c r="G76" s="2238" t="s">
        <v>1209</v>
      </c>
      <c r="H76" s="2238"/>
      <c r="I76" s="1643" t="s">
        <v>1372</v>
      </c>
      <c r="J76" s="1728"/>
      <c r="K76" s="2238"/>
      <c r="L76" s="1655" t="s">
        <v>1374</v>
      </c>
      <c r="M76" s="1656"/>
      <c r="N76" s="1657"/>
      <c r="O76" s="1643" t="s">
        <v>608</v>
      </c>
      <c r="P76" s="1567"/>
      <c r="Q76" s="1565"/>
      <c r="R76" s="1659" t="s">
        <v>4858</v>
      </c>
      <c r="S76" s="1656"/>
      <c r="T76" s="2278">
        <v>15</v>
      </c>
      <c r="U76" s="1680">
        <f t="shared" si="11"/>
        <v>533</v>
      </c>
      <c r="V76" s="2184">
        <v>235</v>
      </c>
      <c r="W76" s="2185">
        <v>298</v>
      </c>
      <c r="X76" s="2186">
        <v>191</v>
      </c>
      <c r="Y76" s="2187">
        <v>164</v>
      </c>
      <c r="Z76" s="2187">
        <v>178</v>
      </c>
      <c r="AA76" s="2185">
        <v>0</v>
      </c>
      <c r="AB76" s="2188">
        <v>0</v>
      </c>
      <c r="AC76" s="2189">
        <v>30</v>
      </c>
      <c r="AD76" s="2190">
        <v>17</v>
      </c>
      <c r="AE76" s="2191">
        <v>1</v>
      </c>
      <c r="AF76" s="2192">
        <v>0</v>
      </c>
      <c r="AG76" s="2192">
        <v>1</v>
      </c>
      <c r="AH76" s="2192">
        <v>0</v>
      </c>
      <c r="AI76" s="2192">
        <v>0</v>
      </c>
      <c r="AJ76" s="2192">
        <v>38</v>
      </c>
      <c r="AK76" s="2192">
        <v>0</v>
      </c>
      <c r="AL76" s="2192">
        <v>1</v>
      </c>
      <c r="AM76" s="2192">
        <v>0</v>
      </c>
      <c r="AN76" s="2192">
        <v>0</v>
      </c>
      <c r="AO76" s="2190">
        <v>6</v>
      </c>
      <c r="AP76" s="2279" t="s">
        <v>1369</v>
      </c>
      <c r="AQ76" s="1741"/>
    </row>
    <row r="77" spans="1:43" s="3" customFormat="1" ht="20.45" customHeight="1">
      <c r="A77" s="2277" t="s">
        <v>1378</v>
      </c>
      <c r="B77" s="2238"/>
      <c r="C77" s="1566" t="s">
        <v>1973</v>
      </c>
      <c r="D77" s="1656"/>
      <c r="E77" s="1728" t="s">
        <v>1208</v>
      </c>
      <c r="F77" s="1643" t="s">
        <v>1227</v>
      </c>
      <c r="G77" s="2238" t="s">
        <v>1209</v>
      </c>
      <c r="H77" s="2238"/>
      <c r="I77" s="1643" t="s">
        <v>963</v>
      </c>
      <c r="J77" s="1728"/>
      <c r="K77" s="2238"/>
      <c r="L77" s="1655" t="s">
        <v>1381</v>
      </c>
      <c r="M77" s="1656"/>
      <c r="N77" s="1657"/>
      <c r="O77" s="1643" t="s">
        <v>5160</v>
      </c>
      <c r="P77" s="1567"/>
      <c r="Q77" s="1565"/>
      <c r="R77" s="1659" t="s">
        <v>5722</v>
      </c>
      <c r="S77" s="1656"/>
      <c r="T77" s="2278">
        <v>13</v>
      </c>
      <c r="U77" s="1680">
        <f t="shared" si="11"/>
        <v>365</v>
      </c>
      <c r="V77" s="2184">
        <v>141</v>
      </c>
      <c r="W77" s="2185">
        <v>224</v>
      </c>
      <c r="X77" s="2186">
        <v>112</v>
      </c>
      <c r="Y77" s="2187">
        <v>106</v>
      </c>
      <c r="Z77" s="2187">
        <v>147</v>
      </c>
      <c r="AA77" s="2185">
        <v>0</v>
      </c>
      <c r="AB77" s="2188">
        <v>0</v>
      </c>
      <c r="AC77" s="2189">
        <v>24</v>
      </c>
      <c r="AD77" s="2190">
        <v>17</v>
      </c>
      <c r="AE77" s="2191">
        <v>1</v>
      </c>
      <c r="AF77" s="2192">
        <v>0</v>
      </c>
      <c r="AG77" s="2192">
        <v>1</v>
      </c>
      <c r="AH77" s="2192">
        <v>0</v>
      </c>
      <c r="AI77" s="2192">
        <v>0</v>
      </c>
      <c r="AJ77" s="2192">
        <v>30</v>
      </c>
      <c r="AK77" s="2192">
        <v>0</v>
      </c>
      <c r="AL77" s="2192">
        <v>1</v>
      </c>
      <c r="AM77" s="2192">
        <v>0</v>
      </c>
      <c r="AN77" s="2192">
        <v>0</v>
      </c>
      <c r="AO77" s="2190">
        <v>8</v>
      </c>
      <c r="AP77" s="2279" t="s">
        <v>1378</v>
      </c>
      <c r="AQ77" s="1741"/>
    </row>
    <row r="78" spans="1:43" s="3" customFormat="1" ht="20.45" customHeight="1">
      <c r="A78" s="2277" t="s">
        <v>1079</v>
      </c>
      <c r="B78" s="2238"/>
      <c r="C78" s="1566" t="s">
        <v>789</v>
      </c>
      <c r="D78" s="1656"/>
      <c r="E78" s="1728" t="s">
        <v>1208</v>
      </c>
      <c r="F78" s="1643" t="s">
        <v>418</v>
      </c>
      <c r="G78" s="2238" t="s">
        <v>1209</v>
      </c>
      <c r="H78" s="2238"/>
      <c r="I78" s="1643" t="s">
        <v>1380</v>
      </c>
      <c r="J78" s="1728"/>
      <c r="K78" s="2238"/>
      <c r="L78" s="1655" t="s">
        <v>1384</v>
      </c>
      <c r="M78" s="1656"/>
      <c r="N78" s="1657"/>
      <c r="O78" s="1643" t="s">
        <v>3142</v>
      </c>
      <c r="P78" s="1567"/>
      <c r="Q78" s="1565"/>
      <c r="R78" s="1659" t="s">
        <v>5432</v>
      </c>
      <c r="S78" s="1656"/>
      <c r="T78" s="2278">
        <v>6</v>
      </c>
      <c r="U78" s="1680">
        <f t="shared" si="11"/>
        <v>126</v>
      </c>
      <c r="V78" s="2184">
        <v>62</v>
      </c>
      <c r="W78" s="2185">
        <v>64</v>
      </c>
      <c r="X78" s="2186">
        <v>42</v>
      </c>
      <c r="Y78" s="2187">
        <v>48</v>
      </c>
      <c r="Z78" s="2187">
        <v>36</v>
      </c>
      <c r="AA78" s="2185">
        <v>0</v>
      </c>
      <c r="AB78" s="2188">
        <v>0</v>
      </c>
      <c r="AC78" s="2189">
        <v>17</v>
      </c>
      <c r="AD78" s="2190">
        <v>5</v>
      </c>
      <c r="AE78" s="2191">
        <v>1</v>
      </c>
      <c r="AF78" s="2192">
        <v>0</v>
      </c>
      <c r="AG78" s="2192">
        <v>1</v>
      </c>
      <c r="AH78" s="2192">
        <v>0</v>
      </c>
      <c r="AI78" s="2192">
        <v>0</v>
      </c>
      <c r="AJ78" s="2192">
        <v>13</v>
      </c>
      <c r="AK78" s="2192">
        <v>0</v>
      </c>
      <c r="AL78" s="2192">
        <v>1</v>
      </c>
      <c r="AM78" s="2192">
        <v>1</v>
      </c>
      <c r="AN78" s="2192">
        <v>0</v>
      </c>
      <c r="AO78" s="2190">
        <v>5</v>
      </c>
      <c r="AP78" s="2279" t="s">
        <v>1079</v>
      </c>
      <c r="AQ78" s="1741"/>
    </row>
    <row r="79" spans="1:43" s="3" customFormat="1" ht="20.45" customHeight="1">
      <c r="A79" s="2277" t="s">
        <v>625</v>
      </c>
      <c r="B79" s="2238"/>
      <c r="C79" s="1566" t="s">
        <v>811</v>
      </c>
      <c r="D79" s="1656"/>
      <c r="E79" s="1728" t="s">
        <v>1208</v>
      </c>
      <c r="F79" s="1643" t="s">
        <v>441</v>
      </c>
      <c r="G79" s="2238" t="s">
        <v>1209</v>
      </c>
      <c r="H79" s="2238"/>
      <c r="I79" s="1643" t="s">
        <v>871</v>
      </c>
      <c r="J79" s="1728"/>
      <c r="K79" s="2238"/>
      <c r="L79" s="1655" t="s">
        <v>888</v>
      </c>
      <c r="M79" s="1656"/>
      <c r="N79" s="1657"/>
      <c r="O79" s="1643" t="s">
        <v>3781</v>
      </c>
      <c r="P79" s="1567"/>
      <c r="Q79" s="1565"/>
      <c r="R79" s="1659" t="s">
        <v>5723</v>
      </c>
      <c r="S79" s="1656"/>
      <c r="T79" s="2278">
        <v>9</v>
      </c>
      <c r="U79" s="1680">
        <f t="shared" si="11"/>
        <v>270</v>
      </c>
      <c r="V79" s="2184">
        <v>219</v>
      </c>
      <c r="W79" s="2185">
        <v>51</v>
      </c>
      <c r="X79" s="2186">
        <v>93</v>
      </c>
      <c r="Y79" s="2187">
        <v>87</v>
      </c>
      <c r="Z79" s="2187">
        <v>90</v>
      </c>
      <c r="AA79" s="2185">
        <v>0</v>
      </c>
      <c r="AB79" s="2188">
        <v>0</v>
      </c>
      <c r="AC79" s="2189">
        <v>25</v>
      </c>
      <c r="AD79" s="2190">
        <v>8</v>
      </c>
      <c r="AE79" s="2191">
        <v>1</v>
      </c>
      <c r="AF79" s="2192">
        <v>0</v>
      </c>
      <c r="AG79" s="2192">
        <v>1</v>
      </c>
      <c r="AH79" s="2192">
        <v>0</v>
      </c>
      <c r="AI79" s="2192">
        <v>0</v>
      </c>
      <c r="AJ79" s="2192">
        <v>24</v>
      </c>
      <c r="AK79" s="2192">
        <v>0</v>
      </c>
      <c r="AL79" s="2192">
        <v>0</v>
      </c>
      <c r="AM79" s="2192">
        <v>1</v>
      </c>
      <c r="AN79" s="2192">
        <v>0</v>
      </c>
      <c r="AO79" s="2190">
        <v>6</v>
      </c>
      <c r="AP79" s="2279" t="s">
        <v>625</v>
      </c>
      <c r="AQ79" s="1741"/>
    </row>
    <row r="80" spans="1:43" s="3" customFormat="1" ht="20.45" customHeight="1">
      <c r="A80" s="2277" t="s">
        <v>581</v>
      </c>
      <c r="B80" s="2238"/>
      <c r="C80" s="1566" t="s">
        <v>1010</v>
      </c>
      <c r="D80" s="1656"/>
      <c r="E80" s="1728" t="s">
        <v>1208</v>
      </c>
      <c r="F80" s="1643" t="s">
        <v>418</v>
      </c>
      <c r="G80" s="2238" t="s">
        <v>1209</v>
      </c>
      <c r="H80" s="2238"/>
      <c r="I80" s="1643" t="s">
        <v>2413</v>
      </c>
      <c r="J80" s="1728"/>
      <c r="K80" s="2238"/>
      <c r="L80" s="1655" t="s">
        <v>698</v>
      </c>
      <c r="M80" s="1656"/>
      <c r="N80" s="1657"/>
      <c r="O80" s="1643" t="s">
        <v>3110</v>
      </c>
      <c r="P80" s="1567"/>
      <c r="Q80" s="1565"/>
      <c r="R80" s="1659" t="s">
        <v>5724</v>
      </c>
      <c r="S80" s="1656"/>
      <c r="T80" s="2278">
        <v>18</v>
      </c>
      <c r="U80" s="1680">
        <f t="shared" si="11"/>
        <v>704</v>
      </c>
      <c r="V80" s="2184">
        <v>348</v>
      </c>
      <c r="W80" s="2185">
        <v>356</v>
      </c>
      <c r="X80" s="2186">
        <v>240</v>
      </c>
      <c r="Y80" s="2187">
        <v>239</v>
      </c>
      <c r="Z80" s="2187">
        <v>225</v>
      </c>
      <c r="AA80" s="2185">
        <v>0</v>
      </c>
      <c r="AB80" s="2188">
        <v>0</v>
      </c>
      <c r="AC80" s="2189">
        <v>41</v>
      </c>
      <c r="AD80" s="2190">
        <v>11</v>
      </c>
      <c r="AE80" s="2191">
        <v>1</v>
      </c>
      <c r="AF80" s="2192">
        <v>0</v>
      </c>
      <c r="AG80" s="2192">
        <v>1</v>
      </c>
      <c r="AH80" s="2192">
        <v>0</v>
      </c>
      <c r="AI80" s="2192">
        <v>0</v>
      </c>
      <c r="AJ80" s="2192">
        <v>46</v>
      </c>
      <c r="AK80" s="2192">
        <v>0</v>
      </c>
      <c r="AL80" s="2192">
        <v>1</v>
      </c>
      <c r="AM80" s="2192">
        <v>1</v>
      </c>
      <c r="AN80" s="2192">
        <v>0</v>
      </c>
      <c r="AO80" s="2190">
        <v>2</v>
      </c>
      <c r="AP80" s="2279" t="s">
        <v>581</v>
      </c>
      <c r="AQ80" s="1741"/>
    </row>
    <row r="81" spans="1:43" s="3" customFormat="1" ht="20.45" customHeight="1">
      <c r="A81" s="2277" t="s">
        <v>643</v>
      </c>
      <c r="B81" s="2238"/>
      <c r="C81" s="1566" t="s">
        <v>1066</v>
      </c>
      <c r="D81" s="1656"/>
      <c r="E81" s="1728" t="s">
        <v>1208</v>
      </c>
      <c r="F81" s="1643"/>
      <c r="G81" s="2238" t="s">
        <v>1209</v>
      </c>
      <c r="H81" s="2238"/>
      <c r="I81" s="1643" t="s">
        <v>879</v>
      </c>
      <c r="J81" s="1728"/>
      <c r="K81" s="2238"/>
      <c r="L81" s="1655" t="s">
        <v>1389</v>
      </c>
      <c r="M81" s="1656"/>
      <c r="N81" s="1657"/>
      <c r="O81" s="1643" t="s">
        <v>3783</v>
      </c>
      <c r="P81" s="1567"/>
      <c r="Q81" s="1565"/>
      <c r="R81" s="1659" t="s">
        <v>5159</v>
      </c>
      <c r="S81" s="1656"/>
      <c r="T81" s="2278">
        <v>18</v>
      </c>
      <c r="U81" s="1680">
        <f t="shared" si="11"/>
        <v>672</v>
      </c>
      <c r="V81" s="2184">
        <v>215</v>
      </c>
      <c r="W81" s="2185">
        <v>457</v>
      </c>
      <c r="X81" s="2186">
        <v>233</v>
      </c>
      <c r="Y81" s="2187">
        <v>222</v>
      </c>
      <c r="Z81" s="2187">
        <v>217</v>
      </c>
      <c r="AA81" s="2185">
        <v>0</v>
      </c>
      <c r="AB81" s="2188">
        <v>0</v>
      </c>
      <c r="AC81" s="2189">
        <v>28</v>
      </c>
      <c r="AD81" s="2190">
        <v>19</v>
      </c>
      <c r="AE81" s="2191">
        <v>1</v>
      </c>
      <c r="AF81" s="2192">
        <v>0</v>
      </c>
      <c r="AG81" s="2192">
        <v>1</v>
      </c>
      <c r="AH81" s="2192">
        <v>0</v>
      </c>
      <c r="AI81" s="2192">
        <v>0</v>
      </c>
      <c r="AJ81" s="2192">
        <v>43</v>
      </c>
      <c r="AK81" s="2192">
        <v>0</v>
      </c>
      <c r="AL81" s="2192">
        <v>1</v>
      </c>
      <c r="AM81" s="2192">
        <v>0</v>
      </c>
      <c r="AN81" s="2192">
        <v>0</v>
      </c>
      <c r="AO81" s="2190">
        <v>1</v>
      </c>
      <c r="AP81" s="2279" t="s">
        <v>643</v>
      </c>
      <c r="AQ81" s="1741"/>
    </row>
    <row r="82" spans="1:43" s="3" customFormat="1" ht="20.45" customHeight="1">
      <c r="A82" s="2277"/>
      <c r="B82" s="2238"/>
      <c r="C82" s="1566"/>
      <c r="D82" s="1656"/>
      <c r="E82" s="1728"/>
      <c r="F82" s="1643" t="s">
        <v>418</v>
      </c>
      <c r="G82" s="2238" t="s">
        <v>1209</v>
      </c>
      <c r="H82" s="2238"/>
      <c r="I82" s="1643"/>
      <c r="J82" s="1728"/>
      <c r="K82" s="2238"/>
      <c r="L82" s="1655"/>
      <c r="M82" s="1656"/>
      <c r="N82" s="1657"/>
      <c r="O82" s="1566"/>
      <c r="P82" s="1567"/>
      <c r="Q82" s="1565"/>
      <c r="R82" s="1659"/>
      <c r="S82" s="1656"/>
      <c r="T82" s="2278">
        <v>0</v>
      </c>
      <c r="U82" s="1680">
        <f t="shared" si="11"/>
        <v>586</v>
      </c>
      <c r="V82" s="2184">
        <v>207</v>
      </c>
      <c r="W82" s="2185">
        <v>379</v>
      </c>
      <c r="X82" s="2186">
        <v>202</v>
      </c>
      <c r="Y82" s="2187">
        <v>195</v>
      </c>
      <c r="Z82" s="2187">
        <v>189</v>
      </c>
      <c r="AA82" s="2185">
        <v>0</v>
      </c>
      <c r="AB82" s="2188">
        <v>0</v>
      </c>
      <c r="AC82" s="2189">
        <v>0</v>
      </c>
      <c r="AD82" s="2190">
        <v>0</v>
      </c>
      <c r="AE82" s="2191">
        <v>0</v>
      </c>
      <c r="AF82" s="2192">
        <v>0</v>
      </c>
      <c r="AG82" s="2192">
        <v>0</v>
      </c>
      <c r="AH82" s="2192">
        <v>0</v>
      </c>
      <c r="AI82" s="2192">
        <v>0</v>
      </c>
      <c r="AJ82" s="2192">
        <v>0</v>
      </c>
      <c r="AK82" s="2192">
        <v>0</v>
      </c>
      <c r="AL82" s="2192">
        <v>0</v>
      </c>
      <c r="AM82" s="2192">
        <v>0</v>
      </c>
      <c r="AN82" s="2192">
        <v>0</v>
      </c>
      <c r="AO82" s="2190">
        <v>0</v>
      </c>
      <c r="AP82" s="2279"/>
      <c r="AQ82" s="1741"/>
    </row>
    <row r="83" spans="1:43" s="3" customFormat="1" ht="20.45" customHeight="1">
      <c r="A83" s="2277"/>
      <c r="B83" s="2238"/>
      <c r="C83" s="1566"/>
      <c r="D83" s="1656"/>
      <c r="E83" s="1728"/>
      <c r="F83" s="1643" t="s">
        <v>1143</v>
      </c>
      <c r="G83" s="2238" t="s">
        <v>1209</v>
      </c>
      <c r="H83" s="2238"/>
      <c r="I83" s="1643"/>
      <c r="J83" s="1728"/>
      <c r="K83" s="2238"/>
      <c r="L83" s="1655"/>
      <c r="M83" s="1656"/>
      <c r="N83" s="1657"/>
      <c r="O83" s="1566"/>
      <c r="P83" s="1567"/>
      <c r="Q83" s="1565"/>
      <c r="R83" s="1659"/>
      <c r="S83" s="1656"/>
      <c r="T83" s="2278">
        <v>0</v>
      </c>
      <c r="U83" s="1680">
        <f t="shared" si="11"/>
        <v>86</v>
      </c>
      <c r="V83" s="2184">
        <v>8</v>
      </c>
      <c r="W83" s="2185">
        <v>78</v>
      </c>
      <c r="X83" s="2186">
        <v>31</v>
      </c>
      <c r="Y83" s="2187">
        <v>27</v>
      </c>
      <c r="Z83" s="2187">
        <v>28</v>
      </c>
      <c r="AA83" s="2185">
        <v>0</v>
      </c>
      <c r="AB83" s="2188">
        <v>0</v>
      </c>
      <c r="AC83" s="2189">
        <v>0</v>
      </c>
      <c r="AD83" s="2190">
        <v>0</v>
      </c>
      <c r="AE83" s="2191">
        <v>0</v>
      </c>
      <c r="AF83" s="2192">
        <v>0</v>
      </c>
      <c r="AG83" s="2192">
        <v>0</v>
      </c>
      <c r="AH83" s="2192">
        <v>0</v>
      </c>
      <c r="AI83" s="2192">
        <v>0</v>
      </c>
      <c r="AJ83" s="2192">
        <v>0</v>
      </c>
      <c r="AK83" s="2192">
        <v>0</v>
      </c>
      <c r="AL83" s="2192">
        <v>0</v>
      </c>
      <c r="AM83" s="2192">
        <v>0</v>
      </c>
      <c r="AN83" s="2192">
        <v>0</v>
      </c>
      <c r="AO83" s="2190">
        <v>0</v>
      </c>
      <c r="AP83" s="2279"/>
      <c r="AQ83" s="1741"/>
    </row>
    <row r="84" spans="1:43" s="3" customFormat="1" ht="20.45" customHeight="1">
      <c r="A84" s="2277">
        <v>5519</v>
      </c>
      <c r="B84" s="2238"/>
      <c r="C84" s="1566" t="s">
        <v>3299</v>
      </c>
      <c r="D84" s="1656"/>
      <c r="E84" s="1728" t="s">
        <v>1208</v>
      </c>
      <c r="F84" s="1643" t="s">
        <v>418</v>
      </c>
      <c r="G84" s="2238" t="s">
        <v>1209</v>
      </c>
      <c r="H84" s="2238"/>
      <c r="I84" s="1643" t="s">
        <v>2193</v>
      </c>
      <c r="J84" s="1728"/>
      <c r="K84" s="2238"/>
      <c r="L84" s="1655" t="s">
        <v>3589</v>
      </c>
      <c r="M84" s="1656"/>
      <c r="N84" s="1657"/>
      <c r="O84" s="1643" t="s">
        <v>1216</v>
      </c>
      <c r="P84" s="1567"/>
      <c r="Q84" s="1565"/>
      <c r="R84" s="1659" t="s">
        <v>4860</v>
      </c>
      <c r="S84" s="1656"/>
      <c r="T84" s="2278">
        <v>17</v>
      </c>
      <c r="U84" s="1680">
        <f t="shared" si="11"/>
        <v>662</v>
      </c>
      <c r="V84" s="2184">
        <v>292</v>
      </c>
      <c r="W84" s="2185">
        <v>370</v>
      </c>
      <c r="X84" s="2186">
        <v>202</v>
      </c>
      <c r="Y84" s="2187">
        <v>234</v>
      </c>
      <c r="Z84" s="2187">
        <v>226</v>
      </c>
      <c r="AA84" s="2185">
        <v>0</v>
      </c>
      <c r="AB84" s="2188">
        <v>0</v>
      </c>
      <c r="AC84" s="2189">
        <v>30</v>
      </c>
      <c r="AD84" s="2190">
        <v>22</v>
      </c>
      <c r="AE84" s="2191">
        <v>1</v>
      </c>
      <c r="AF84" s="2192">
        <v>0</v>
      </c>
      <c r="AG84" s="2192">
        <v>1</v>
      </c>
      <c r="AH84" s="2192">
        <v>0</v>
      </c>
      <c r="AI84" s="2192">
        <v>0</v>
      </c>
      <c r="AJ84" s="2192">
        <v>44</v>
      </c>
      <c r="AK84" s="2192">
        <v>0</v>
      </c>
      <c r="AL84" s="2192">
        <v>1</v>
      </c>
      <c r="AM84" s="2192">
        <v>1</v>
      </c>
      <c r="AN84" s="2192">
        <v>0</v>
      </c>
      <c r="AO84" s="2190">
        <v>4</v>
      </c>
      <c r="AP84" s="2279">
        <v>5519</v>
      </c>
      <c r="AQ84" s="1741"/>
    </row>
    <row r="85" spans="1:43" s="3" customFormat="1" ht="20.45" customHeight="1">
      <c r="A85" s="2277" t="s">
        <v>1390</v>
      </c>
      <c r="B85" s="2238"/>
      <c r="C85" s="1566" t="s">
        <v>1394</v>
      </c>
      <c r="D85" s="1656"/>
      <c r="E85" s="1728" t="s">
        <v>1208</v>
      </c>
      <c r="F85" s="1643"/>
      <c r="G85" s="2238" t="s">
        <v>1209</v>
      </c>
      <c r="H85" s="2238"/>
      <c r="I85" s="1643" t="s">
        <v>2769</v>
      </c>
      <c r="J85" s="1728"/>
      <c r="K85" s="2238"/>
      <c r="L85" s="1655" t="s">
        <v>1396</v>
      </c>
      <c r="M85" s="1656"/>
      <c r="N85" s="1657"/>
      <c r="O85" s="1643" t="s">
        <v>3784</v>
      </c>
      <c r="P85" s="1567"/>
      <c r="Q85" s="1565"/>
      <c r="R85" s="1659" t="s">
        <v>5434</v>
      </c>
      <c r="S85" s="1656"/>
      <c r="T85" s="2278">
        <v>18</v>
      </c>
      <c r="U85" s="1680">
        <f t="shared" si="11"/>
        <v>703</v>
      </c>
      <c r="V85" s="2184">
        <v>382</v>
      </c>
      <c r="W85" s="2185">
        <v>321</v>
      </c>
      <c r="X85" s="2186">
        <v>240</v>
      </c>
      <c r="Y85" s="2187">
        <v>234</v>
      </c>
      <c r="Z85" s="2187">
        <v>229</v>
      </c>
      <c r="AA85" s="2185">
        <v>0</v>
      </c>
      <c r="AB85" s="2188">
        <v>0</v>
      </c>
      <c r="AC85" s="2189">
        <v>34</v>
      </c>
      <c r="AD85" s="2190">
        <v>13</v>
      </c>
      <c r="AE85" s="2191">
        <v>1</v>
      </c>
      <c r="AF85" s="2192">
        <v>0</v>
      </c>
      <c r="AG85" s="2192">
        <v>1</v>
      </c>
      <c r="AH85" s="2192">
        <v>0</v>
      </c>
      <c r="AI85" s="2192">
        <v>0</v>
      </c>
      <c r="AJ85" s="2192">
        <v>42</v>
      </c>
      <c r="AK85" s="2192">
        <v>0</v>
      </c>
      <c r="AL85" s="2192">
        <v>1</v>
      </c>
      <c r="AM85" s="2192">
        <v>0</v>
      </c>
      <c r="AN85" s="2192">
        <v>0</v>
      </c>
      <c r="AO85" s="2190">
        <v>2</v>
      </c>
      <c r="AP85" s="2279" t="s">
        <v>1390</v>
      </c>
      <c r="AQ85" s="1741"/>
    </row>
    <row r="86" spans="1:43" s="3" customFormat="1" ht="20.45" customHeight="1">
      <c r="A86" s="2277"/>
      <c r="B86" s="2238"/>
      <c r="C86" s="1566"/>
      <c r="D86" s="1656"/>
      <c r="E86" s="1728"/>
      <c r="F86" s="1643" t="s">
        <v>418</v>
      </c>
      <c r="G86" s="2238" t="s">
        <v>1209</v>
      </c>
      <c r="H86" s="2238"/>
      <c r="I86" s="1643"/>
      <c r="J86" s="1728"/>
      <c r="K86" s="2238"/>
      <c r="L86" s="1655"/>
      <c r="M86" s="1656"/>
      <c r="N86" s="1657"/>
      <c r="O86" s="1566"/>
      <c r="P86" s="1567"/>
      <c r="Q86" s="1565"/>
      <c r="R86" s="1659"/>
      <c r="S86" s="1656"/>
      <c r="T86" s="2278">
        <v>0</v>
      </c>
      <c r="U86" s="1680">
        <f t="shared" si="11"/>
        <v>585</v>
      </c>
      <c r="V86" s="2184">
        <v>298</v>
      </c>
      <c r="W86" s="2185">
        <v>287</v>
      </c>
      <c r="X86" s="2186">
        <v>200</v>
      </c>
      <c r="Y86" s="2187">
        <v>194</v>
      </c>
      <c r="Z86" s="2187">
        <v>191</v>
      </c>
      <c r="AA86" s="2185">
        <v>0</v>
      </c>
      <c r="AB86" s="2188">
        <v>0</v>
      </c>
      <c r="AC86" s="2189">
        <v>0</v>
      </c>
      <c r="AD86" s="2190">
        <v>0</v>
      </c>
      <c r="AE86" s="2191">
        <v>0</v>
      </c>
      <c r="AF86" s="2192">
        <v>0</v>
      </c>
      <c r="AG86" s="2192">
        <v>0</v>
      </c>
      <c r="AH86" s="2192">
        <v>0</v>
      </c>
      <c r="AI86" s="2192">
        <v>0</v>
      </c>
      <c r="AJ86" s="2192">
        <v>0</v>
      </c>
      <c r="AK86" s="2192">
        <v>0</v>
      </c>
      <c r="AL86" s="2192">
        <v>0</v>
      </c>
      <c r="AM86" s="2192">
        <v>0</v>
      </c>
      <c r="AN86" s="2192">
        <v>0</v>
      </c>
      <c r="AO86" s="2190">
        <v>0</v>
      </c>
      <c r="AP86" s="2279"/>
      <c r="AQ86" s="1741"/>
    </row>
    <row r="87" spans="1:43" s="3" customFormat="1" ht="20.45" customHeight="1">
      <c r="A87" s="2277"/>
      <c r="B87" s="2238"/>
      <c r="C87" s="1566"/>
      <c r="D87" s="1656"/>
      <c r="E87" s="1728"/>
      <c r="F87" s="1643" t="s">
        <v>953</v>
      </c>
      <c r="G87" s="2238" t="s">
        <v>1209</v>
      </c>
      <c r="H87" s="2238"/>
      <c r="I87" s="1643"/>
      <c r="J87" s="1728"/>
      <c r="K87" s="2238"/>
      <c r="L87" s="1655"/>
      <c r="M87" s="1656"/>
      <c r="N87" s="1657"/>
      <c r="O87" s="1566"/>
      <c r="P87" s="1567"/>
      <c r="Q87" s="1565"/>
      <c r="R87" s="1659"/>
      <c r="S87" s="1656"/>
      <c r="T87" s="2278">
        <v>0</v>
      </c>
      <c r="U87" s="1680">
        <f t="shared" si="11"/>
        <v>118</v>
      </c>
      <c r="V87" s="2184">
        <v>84</v>
      </c>
      <c r="W87" s="2185">
        <v>34</v>
      </c>
      <c r="X87" s="2186">
        <v>40</v>
      </c>
      <c r="Y87" s="2187">
        <v>40</v>
      </c>
      <c r="Z87" s="2187">
        <v>38</v>
      </c>
      <c r="AA87" s="2185">
        <v>0</v>
      </c>
      <c r="AB87" s="2188">
        <v>0</v>
      </c>
      <c r="AC87" s="2189">
        <v>0</v>
      </c>
      <c r="AD87" s="2190">
        <v>0</v>
      </c>
      <c r="AE87" s="2191">
        <v>0</v>
      </c>
      <c r="AF87" s="2192">
        <v>0</v>
      </c>
      <c r="AG87" s="2192">
        <v>0</v>
      </c>
      <c r="AH87" s="2192">
        <v>0</v>
      </c>
      <c r="AI87" s="2192">
        <v>0</v>
      </c>
      <c r="AJ87" s="2192">
        <v>0</v>
      </c>
      <c r="AK87" s="2192">
        <v>0</v>
      </c>
      <c r="AL87" s="2192">
        <v>0</v>
      </c>
      <c r="AM87" s="2192">
        <v>0</v>
      </c>
      <c r="AN87" s="2192">
        <v>0</v>
      </c>
      <c r="AO87" s="2190">
        <v>0</v>
      </c>
      <c r="AP87" s="2279"/>
      <c r="AQ87" s="1741"/>
    </row>
    <row r="88" spans="1:43" s="3" customFormat="1" ht="20.45" customHeight="1">
      <c r="A88" s="2277" t="s">
        <v>449</v>
      </c>
      <c r="B88" s="2238"/>
      <c r="C88" s="1566" t="s">
        <v>579</v>
      </c>
      <c r="D88" s="1656"/>
      <c r="E88" s="1728" t="s">
        <v>1208</v>
      </c>
      <c r="F88" s="1643" t="s">
        <v>418</v>
      </c>
      <c r="G88" s="2238" t="s">
        <v>1209</v>
      </c>
      <c r="H88" s="2238"/>
      <c r="I88" s="1643" t="s">
        <v>859</v>
      </c>
      <c r="J88" s="1728"/>
      <c r="K88" s="2238"/>
      <c r="L88" s="1655" t="s">
        <v>1401</v>
      </c>
      <c r="M88" s="1656"/>
      <c r="N88" s="1657"/>
      <c r="O88" s="1643" t="s">
        <v>870</v>
      </c>
      <c r="P88" s="1567"/>
      <c r="Q88" s="1565"/>
      <c r="R88" s="1659" t="s">
        <v>5725</v>
      </c>
      <c r="S88" s="1656"/>
      <c r="T88" s="2278">
        <v>3</v>
      </c>
      <c r="U88" s="1680">
        <f t="shared" si="11"/>
        <v>80</v>
      </c>
      <c r="V88" s="2184">
        <v>40</v>
      </c>
      <c r="W88" s="2185">
        <v>40</v>
      </c>
      <c r="X88" s="2186">
        <v>25</v>
      </c>
      <c r="Y88" s="2187">
        <v>32</v>
      </c>
      <c r="Z88" s="2187">
        <v>23</v>
      </c>
      <c r="AA88" s="2185">
        <v>0</v>
      </c>
      <c r="AB88" s="2188">
        <v>0</v>
      </c>
      <c r="AC88" s="2189">
        <v>11</v>
      </c>
      <c r="AD88" s="2190">
        <v>5</v>
      </c>
      <c r="AE88" s="2191">
        <v>1</v>
      </c>
      <c r="AF88" s="2192">
        <v>0</v>
      </c>
      <c r="AG88" s="2192">
        <v>1</v>
      </c>
      <c r="AH88" s="2192">
        <v>0</v>
      </c>
      <c r="AI88" s="2192">
        <v>0</v>
      </c>
      <c r="AJ88" s="2192">
        <v>10</v>
      </c>
      <c r="AK88" s="2192">
        <v>0</v>
      </c>
      <c r="AL88" s="2192">
        <v>1</v>
      </c>
      <c r="AM88" s="2192">
        <v>0</v>
      </c>
      <c r="AN88" s="2192">
        <v>0</v>
      </c>
      <c r="AO88" s="2190">
        <v>3</v>
      </c>
      <c r="AP88" s="2279" t="s">
        <v>449</v>
      </c>
      <c r="AQ88" s="1741"/>
    </row>
    <row r="89" spans="1:43" s="3" customFormat="1" ht="20.45" customHeight="1">
      <c r="A89" s="2277" t="s">
        <v>156</v>
      </c>
      <c r="B89" s="2238"/>
      <c r="C89" s="1566" t="s">
        <v>373</v>
      </c>
      <c r="D89" s="1656"/>
      <c r="E89" s="1728" t="s">
        <v>1208</v>
      </c>
      <c r="F89" s="1643" t="s">
        <v>1251</v>
      </c>
      <c r="G89" s="2238" t="s">
        <v>1209</v>
      </c>
      <c r="H89" s="2238"/>
      <c r="I89" s="1643" t="s">
        <v>2699</v>
      </c>
      <c r="J89" s="1728"/>
      <c r="K89" s="2238"/>
      <c r="L89" s="1655" t="s">
        <v>1403</v>
      </c>
      <c r="M89" s="1656"/>
      <c r="N89" s="1657"/>
      <c r="O89" s="1643" t="s">
        <v>3786</v>
      </c>
      <c r="P89" s="1567"/>
      <c r="Q89" s="1565"/>
      <c r="R89" s="1659" t="s">
        <v>5726</v>
      </c>
      <c r="S89" s="1656"/>
      <c r="T89" s="2278">
        <v>6</v>
      </c>
      <c r="U89" s="1680">
        <f t="shared" si="11"/>
        <v>141</v>
      </c>
      <c r="V89" s="2184">
        <v>98</v>
      </c>
      <c r="W89" s="2185">
        <v>43</v>
      </c>
      <c r="X89" s="2186">
        <v>38</v>
      </c>
      <c r="Y89" s="2187">
        <v>44</v>
      </c>
      <c r="Z89" s="2187">
        <v>59</v>
      </c>
      <c r="AA89" s="2185">
        <v>0</v>
      </c>
      <c r="AB89" s="2188">
        <v>0</v>
      </c>
      <c r="AC89" s="2189">
        <v>15</v>
      </c>
      <c r="AD89" s="2190">
        <v>8</v>
      </c>
      <c r="AE89" s="2191">
        <v>1</v>
      </c>
      <c r="AF89" s="2192">
        <v>0</v>
      </c>
      <c r="AG89" s="2192">
        <v>1</v>
      </c>
      <c r="AH89" s="2192">
        <v>0</v>
      </c>
      <c r="AI89" s="2192">
        <v>0</v>
      </c>
      <c r="AJ89" s="2192">
        <v>19</v>
      </c>
      <c r="AK89" s="2192">
        <v>0</v>
      </c>
      <c r="AL89" s="2192">
        <v>1</v>
      </c>
      <c r="AM89" s="2192">
        <v>0</v>
      </c>
      <c r="AN89" s="2192">
        <v>0</v>
      </c>
      <c r="AO89" s="2190">
        <v>1</v>
      </c>
      <c r="AP89" s="2279" t="s">
        <v>156</v>
      </c>
      <c r="AQ89" s="1741"/>
    </row>
    <row r="90" spans="1:43" s="3" customFormat="1" ht="20.45" customHeight="1">
      <c r="A90" s="2277" t="s">
        <v>1407</v>
      </c>
      <c r="B90" s="2238"/>
      <c r="C90" s="1566" t="s">
        <v>1409</v>
      </c>
      <c r="D90" s="1656"/>
      <c r="E90" s="1728" t="s">
        <v>1208</v>
      </c>
      <c r="F90" s="1643" t="s">
        <v>1411</v>
      </c>
      <c r="G90" s="2238" t="s">
        <v>1209</v>
      </c>
      <c r="H90" s="2238"/>
      <c r="I90" s="1643" t="s">
        <v>2440</v>
      </c>
      <c r="J90" s="1728"/>
      <c r="K90" s="2238"/>
      <c r="L90" s="1655" t="s">
        <v>68</v>
      </c>
      <c r="M90" s="1656"/>
      <c r="N90" s="1657"/>
      <c r="O90" s="1643" t="s">
        <v>1652</v>
      </c>
      <c r="P90" s="1567"/>
      <c r="Q90" s="1565"/>
      <c r="R90" s="1659" t="s">
        <v>5435</v>
      </c>
      <c r="S90" s="1656"/>
      <c r="T90" s="2278">
        <v>9</v>
      </c>
      <c r="U90" s="1680">
        <f t="shared" si="11"/>
        <v>156</v>
      </c>
      <c r="V90" s="2184">
        <v>116</v>
      </c>
      <c r="W90" s="2185">
        <v>40</v>
      </c>
      <c r="X90" s="2186">
        <v>62</v>
      </c>
      <c r="Y90" s="2187">
        <v>33</v>
      </c>
      <c r="Z90" s="2187">
        <v>61</v>
      </c>
      <c r="AA90" s="2185">
        <v>0</v>
      </c>
      <c r="AB90" s="2188">
        <v>24</v>
      </c>
      <c r="AC90" s="2189">
        <v>23</v>
      </c>
      <c r="AD90" s="2190">
        <v>8</v>
      </c>
      <c r="AE90" s="2191">
        <v>1</v>
      </c>
      <c r="AF90" s="2192">
        <v>0</v>
      </c>
      <c r="AG90" s="2192">
        <v>1</v>
      </c>
      <c r="AH90" s="2192">
        <v>0</v>
      </c>
      <c r="AI90" s="2192">
        <v>0</v>
      </c>
      <c r="AJ90" s="2192">
        <v>24</v>
      </c>
      <c r="AK90" s="2192">
        <v>0</v>
      </c>
      <c r="AL90" s="2192">
        <v>1</v>
      </c>
      <c r="AM90" s="2192">
        <v>0</v>
      </c>
      <c r="AN90" s="2192">
        <v>0</v>
      </c>
      <c r="AO90" s="2190">
        <v>4</v>
      </c>
      <c r="AP90" s="2279" t="s">
        <v>1407</v>
      </c>
      <c r="AQ90" s="1741"/>
    </row>
    <row r="91" spans="1:43" s="3" customFormat="1" ht="20.45" customHeight="1">
      <c r="A91" s="2277" t="s">
        <v>672</v>
      </c>
      <c r="B91" s="2238"/>
      <c r="C91" s="1566" t="s">
        <v>550</v>
      </c>
      <c r="D91" s="1656"/>
      <c r="E91" s="1728" t="s">
        <v>1208</v>
      </c>
      <c r="F91" s="1643" t="s">
        <v>441</v>
      </c>
      <c r="G91" s="2238" t="s">
        <v>1209</v>
      </c>
      <c r="H91" s="2238"/>
      <c r="I91" s="1643" t="s">
        <v>2429</v>
      </c>
      <c r="J91" s="1728"/>
      <c r="K91" s="2238"/>
      <c r="L91" s="1655" t="s">
        <v>1412</v>
      </c>
      <c r="M91" s="1656"/>
      <c r="N91" s="1657"/>
      <c r="O91" s="1643" t="s">
        <v>3138</v>
      </c>
      <c r="P91" s="1567"/>
      <c r="Q91" s="1565"/>
      <c r="R91" s="1659" t="s">
        <v>5436</v>
      </c>
      <c r="S91" s="1656"/>
      <c r="T91" s="2278">
        <v>18</v>
      </c>
      <c r="U91" s="1680">
        <f t="shared" si="11"/>
        <v>608</v>
      </c>
      <c r="V91" s="2184">
        <v>529</v>
      </c>
      <c r="W91" s="2185">
        <v>79</v>
      </c>
      <c r="X91" s="2186">
        <v>207</v>
      </c>
      <c r="Y91" s="2187">
        <v>193</v>
      </c>
      <c r="Z91" s="2187">
        <v>208</v>
      </c>
      <c r="AA91" s="2185">
        <v>0</v>
      </c>
      <c r="AB91" s="2188">
        <v>0</v>
      </c>
      <c r="AC91" s="2189">
        <v>47</v>
      </c>
      <c r="AD91" s="2190">
        <v>8</v>
      </c>
      <c r="AE91" s="2191">
        <v>1</v>
      </c>
      <c r="AF91" s="2192">
        <v>0</v>
      </c>
      <c r="AG91" s="2192">
        <v>1</v>
      </c>
      <c r="AH91" s="2192">
        <v>0</v>
      </c>
      <c r="AI91" s="2192">
        <v>0</v>
      </c>
      <c r="AJ91" s="2192">
        <v>47</v>
      </c>
      <c r="AK91" s="2192">
        <v>0</v>
      </c>
      <c r="AL91" s="2192">
        <v>1</v>
      </c>
      <c r="AM91" s="2192">
        <v>0</v>
      </c>
      <c r="AN91" s="2192">
        <v>0</v>
      </c>
      <c r="AO91" s="2190">
        <v>5</v>
      </c>
      <c r="AP91" s="2279" t="s">
        <v>672</v>
      </c>
      <c r="AQ91" s="1741"/>
    </row>
    <row r="92" spans="1:43" s="3" customFormat="1" ht="20.45" customHeight="1">
      <c r="A92" s="2295" t="s">
        <v>262</v>
      </c>
      <c r="B92" s="2296"/>
      <c r="C92" s="1635" t="s">
        <v>1413</v>
      </c>
      <c r="D92" s="1637"/>
      <c r="E92" s="2297" t="s">
        <v>1208</v>
      </c>
      <c r="F92" s="1739" t="s">
        <v>1157</v>
      </c>
      <c r="G92" s="2296" t="s">
        <v>1209</v>
      </c>
      <c r="H92" s="2296"/>
      <c r="I92" s="1739" t="s">
        <v>329</v>
      </c>
      <c r="J92" s="2297"/>
      <c r="K92" s="2296"/>
      <c r="L92" s="1636" t="s">
        <v>1414</v>
      </c>
      <c r="M92" s="1637"/>
      <c r="N92" s="1638"/>
      <c r="O92" s="1739" t="s">
        <v>2373</v>
      </c>
      <c r="P92" s="1634"/>
      <c r="Q92" s="2312"/>
      <c r="R92" s="1640" t="s">
        <v>5437</v>
      </c>
      <c r="S92" s="1637"/>
      <c r="T92" s="2298">
        <v>9</v>
      </c>
      <c r="U92" s="1681">
        <f t="shared" si="11"/>
        <v>274</v>
      </c>
      <c r="V92" s="2202">
        <v>63</v>
      </c>
      <c r="W92" s="2203">
        <v>211</v>
      </c>
      <c r="X92" s="2204">
        <v>82</v>
      </c>
      <c r="Y92" s="2205">
        <v>95</v>
      </c>
      <c r="Z92" s="2205">
        <v>97</v>
      </c>
      <c r="AA92" s="2203">
        <v>0</v>
      </c>
      <c r="AB92" s="2206">
        <v>0</v>
      </c>
      <c r="AC92" s="2207">
        <v>19</v>
      </c>
      <c r="AD92" s="2208">
        <v>15</v>
      </c>
      <c r="AE92" s="2209">
        <v>1</v>
      </c>
      <c r="AF92" s="2210">
        <v>0</v>
      </c>
      <c r="AG92" s="2210">
        <v>1</v>
      </c>
      <c r="AH92" s="2210">
        <v>0</v>
      </c>
      <c r="AI92" s="2210">
        <v>0</v>
      </c>
      <c r="AJ92" s="2210">
        <v>28</v>
      </c>
      <c r="AK92" s="2210">
        <v>0</v>
      </c>
      <c r="AL92" s="2210">
        <v>1</v>
      </c>
      <c r="AM92" s="2210">
        <v>0</v>
      </c>
      <c r="AN92" s="2210">
        <v>0</v>
      </c>
      <c r="AO92" s="2208">
        <v>3</v>
      </c>
      <c r="AP92" s="2299" t="s">
        <v>262</v>
      </c>
      <c r="AQ92" s="1741"/>
    </row>
    <row r="93" spans="1:43" s="87" customFormat="1" ht="20.45" customHeight="1">
      <c r="A93" s="2280"/>
      <c r="B93" s="2281"/>
      <c r="C93" s="1649" t="s">
        <v>4547</v>
      </c>
      <c r="D93" s="1623"/>
      <c r="E93" s="1621"/>
      <c r="F93" s="1612"/>
      <c r="G93" s="2281"/>
      <c r="H93" s="2281"/>
      <c r="I93" s="1612"/>
      <c r="J93" s="1621"/>
      <c r="K93" s="2281"/>
      <c r="L93" s="1622"/>
      <c r="M93" s="1623"/>
      <c r="N93" s="1624"/>
      <c r="O93" s="1649"/>
      <c r="P93" s="1648"/>
      <c r="Q93" s="2313"/>
      <c r="R93" s="1650"/>
      <c r="S93" s="1623"/>
      <c r="T93" s="2282">
        <f>SUM(T94:T99)</f>
        <v>46</v>
      </c>
      <c r="U93" s="2283">
        <f>V93+W93</f>
        <v>846</v>
      </c>
      <c r="V93" s="2284">
        <f t="shared" ref="V93:AO93" si="12">SUM(V94:V99)</f>
        <v>424</v>
      </c>
      <c r="W93" s="2285">
        <f t="shared" si="12"/>
        <v>422</v>
      </c>
      <c r="X93" s="2286">
        <f t="shared" si="12"/>
        <v>288</v>
      </c>
      <c r="Y93" s="2287">
        <f t="shared" si="12"/>
        <v>240</v>
      </c>
      <c r="Z93" s="2287">
        <f t="shared" si="12"/>
        <v>225</v>
      </c>
      <c r="AA93" s="2285">
        <f t="shared" si="12"/>
        <v>93</v>
      </c>
      <c r="AB93" s="2288">
        <f t="shared" si="12"/>
        <v>0</v>
      </c>
      <c r="AC93" s="2289">
        <f t="shared" si="12"/>
        <v>80</v>
      </c>
      <c r="AD93" s="2290">
        <f t="shared" si="12"/>
        <v>63</v>
      </c>
      <c r="AE93" s="2291">
        <f t="shared" si="12"/>
        <v>3</v>
      </c>
      <c r="AF93" s="2292">
        <f t="shared" si="12"/>
        <v>0</v>
      </c>
      <c r="AG93" s="2292">
        <f t="shared" si="12"/>
        <v>9</v>
      </c>
      <c r="AH93" s="2292">
        <f t="shared" si="12"/>
        <v>0</v>
      </c>
      <c r="AI93" s="2292">
        <f t="shared" si="12"/>
        <v>0</v>
      </c>
      <c r="AJ93" s="2292">
        <f t="shared" si="12"/>
        <v>101</v>
      </c>
      <c r="AK93" s="2292">
        <f t="shared" si="12"/>
        <v>0</v>
      </c>
      <c r="AL93" s="2292">
        <f t="shared" si="12"/>
        <v>8</v>
      </c>
      <c r="AM93" s="2292">
        <f t="shared" si="12"/>
        <v>1</v>
      </c>
      <c r="AN93" s="2292">
        <f t="shared" si="12"/>
        <v>0</v>
      </c>
      <c r="AO93" s="2290">
        <f t="shared" si="12"/>
        <v>21</v>
      </c>
      <c r="AP93" s="2293"/>
      <c r="AQ93" s="2294"/>
    </row>
    <row r="94" spans="1:43" s="3" customFormat="1" ht="20.45" customHeight="1">
      <c r="A94" s="2277" t="s">
        <v>1419</v>
      </c>
      <c r="B94" s="2238"/>
      <c r="C94" s="1566" t="s">
        <v>892</v>
      </c>
      <c r="D94" s="1656"/>
      <c r="E94" s="1728" t="s">
        <v>1208</v>
      </c>
      <c r="F94" s="1643" t="s">
        <v>418</v>
      </c>
      <c r="G94" s="2238" t="s">
        <v>1209</v>
      </c>
      <c r="H94" s="2238"/>
      <c r="I94" s="1643" t="s">
        <v>423</v>
      </c>
      <c r="J94" s="1728"/>
      <c r="K94" s="2238"/>
      <c r="L94" s="1655" t="s">
        <v>1424</v>
      </c>
      <c r="M94" s="1656"/>
      <c r="N94" s="1657"/>
      <c r="O94" s="1643" t="s">
        <v>1190</v>
      </c>
      <c r="P94" s="1567"/>
      <c r="Q94" s="1565"/>
      <c r="R94" s="1659" t="s">
        <v>5164</v>
      </c>
      <c r="S94" s="1656"/>
      <c r="T94" s="2184">
        <v>12</v>
      </c>
      <c r="U94" s="1680">
        <f t="shared" ref="U94:U99" si="13">SUM(V94:W94)</f>
        <v>304</v>
      </c>
      <c r="V94" s="2184">
        <v>156</v>
      </c>
      <c r="W94" s="2185">
        <v>148</v>
      </c>
      <c r="X94" s="2186">
        <v>91</v>
      </c>
      <c r="Y94" s="2187">
        <v>85</v>
      </c>
      <c r="Z94" s="2187">
        <v>74</v>
      </c>
      <c r="AA94" s="2185">
        <v>54</v>
      </c>
      <c r="AB94" s="2188">
        <v>0</v>
      </c>
      <c r="AC94" s="2189">
        <v>21</v>
      </c>
      <c r="AD94" s="2190">
        <v>20</v>
      </c>
      <c r="AE94" s="2191">
        <v>1</v>
      </c>
      <c r="AF94" s="2192">
        <v>0</v>
      </c>
      <c r="AG94" s="2192">
        <v>2</v>
      </c>
      <c r="AH94" s="2192">
        <v>0</v>
      </c>
      <c r="AI94" s="2192">
        <v>0</v>
      </c>
      <c r="AJ94" s="2192">
        <v>30</v>
      </c>
      <c r="AK94" s="2192">
        <v>0</v>
      </c>
      <c r="AL94" s="2192">
        <v>2</v>
      </c>
      <c r="AM94" s="2192">
        <v>0</v>
      </c>
      <c r="AN94" s="2192">
        <v>0</v>
      </c>
      <c r="AO94" s="2190">
        <v>6</v>
      </c>
      <c r="AP94" s="2279" t="s">
        <v>1419</v>
      </c>
      <c r="AQ94" s="1741"/>
    </row>
    <row r="95" spans="1:43" s="3" customFormat="1" ht="20.45" customHeight="1">
      <c r="A95" s="2277" t="s">
        <v>1112</v>
      </c>
      <c r="B95" s="2238"/>
      <c r="C95" s="1566" t="s">
        <v>2529</v>
      </c>
      <c r="D95" s="1656"/>
      <c r="E95" s="1728" t="s">
        <v>1208</v>
      </c>
      <c r="F95" s="1643" t="s">
        <v>418</v>
      </c>
      <c r="G95" s="2238" t="s">
        <v>1209</v>
      </c>
      <c r="H95" s="2238"/>
      <c r="I95" s="1643" t="s">
        <v>995</v>
      </c>
      <c r="J95" s="1728"/>
      <c r="K95" s="2238"/>
      <c r="L95" s="1655" t="s">
        <v>431</v>
      </c>
      <c r="M95" s="1656"/>
      <c r="N95" s="1657"/>
      <c r="O95" s="1643" t="s">
        <v>3771</v>
      </c>
      <c r="P95" s="1567"/>
      <c r="Q95" s="1565"/>
      <c r="R95" s="1659" t="s">
        <v>4856</v>
      </c>
      <c r="S95" s="1656"/>
      <c r="T95" s="2184">
        <v>3</v>
      </c>
      <c r="U95" s="1680">
        <f t="shared" si="13"/>
        <v>21</v>
      </c>
      <c r="V95" s="2184">
        <v>12</v>
      </c>
      <c r="W95" s="2185">
        <v>9</v>
      </c>
      <c r="X95" s="2186">
        <v>6</v>
      </c>
      <c r="Y95" s="2187">
        <v>3</v>
      </c>
      <c r="Z95" s="2187">
        <v>12</v>
      </c>
      <c r="AA95" s="2185">
        <v>0</v>
      </c>
      <c r="AB95" s="2188">
        <v>0</v>
      </c>
      <c r="AC95" s="2189">
        <v>6</v>
      </c>
      <c r="AD95" s="2190">
        <v>3</v>
      </c>
      <c r="AE95" s="2191">
        <v>0</v>
      </c>
      <c r="AF95" s="2192">
        <v>0</v>
      </c>
      <c r="AG95" s="2192">
        <v>1</v>
      </c>
      <c r="AH95" s="2192">
        <v>0</v>
      </c>
      <c r="AI95" s="2192">
        <v>0</v>
      </c>
      <c r="AJ95" s="2192">
        <v>6</v>
      </c>
      <c r="AK95" s="2192">
        <v>0</v>
      </c>
      <c r="AL95" s="2192">
        <v>1</v>
      </c>
      <c r="AM95" s="2192">
        <v>0</v>
      </c>
      <c r="AN95" s="2192">
        <v>0</v>
      </c>
      <c r="AO95" s="2190">
        <v>1</v>
      </c>
      <c r="AP95" s="2279" t="s">
        <v>1112</v>
      </c>
      <c r="AQ95" s="1741"/>
    </row>
    <row r="96" spans="1:43" s="3" customFormat="1" ht="20.45" customHeight="1">
      <c r="A96" s="2277" t="s">
        <v>649</v>
      </c>
      <c r="B96" s="2238"/>
      <c r="C96" s="1566" t="s">
        <v>1276</v>
      </c>
      <c r="D96" s="1656"/>
      <c r="E96" s="1728" t="s">
        <v>1208</v>
      </c>
      <c r="F96" s="1643" t="s">
        <v>2864</v>
      </c>
      <c r="G96" s="2238" t="s">
        <v>1209</v>
      </c>
      <c r="H96" s="2238"/>
      <c r="I96" s="1643" t="s">
        <v>1281</v>
      </c>
      <c r="J96" s="1728"/>
      <c r="K96" s="2238"/>
      <c r="L96" s="1655" t="s">
        <v>460</v>
      </c>
      <c r="M96" s="1656"/>
      <c r="N96" s="1657"/>
      <c r="O96" s="1643" t="s">
        <v>3290</v>
      </c>
      <c r="P96" s="1567"/>
      <c r="Q96" s="1565"/>
      <c r="R96" s="1659" t="s">
        <v>5438</v>
      </c>
      <c r="S96" s="1656"/>
      <c r="T96" s="2184">
        <v>12</v>
      </c>
      <c r="U96" s="1680">
        <f t="shared" si="13"/>
        <v>186</v>
      </c>
      <c r="V96" s="2184">
        <v>93</v>
      </c>
      <c r="W96" s="2185">
        <v>93</v>
      </c>
      <c r="X96" s="2186">
        <v>65</v>
      </c>
      <c r="Y96" s="2187">
        <v>51</v>
      </c>
      <c r="Z96" s="2187">
        <v>53</v>
      </c>
      <c r="AA96" s="2185">
        <v>17</v>
      </c>
      <c r="AB96" s="2188">
        <v>0</v>
      </c>
      <c r="AC96" s="2189">
        <v>25</v>
      </c>
      <c r="AD96" s="2190">
        <v>12</v>
      </c>
      <c r="AE96" s="2191">
        <v>1</v>
      </c>
      <c r="AF96" s="2192">
        <v>0</v>
      </c>
      <c r="AG96" s="2192">
        <v>2</v>
      </c>
      <c r="AH96" s="2192">
        <v>0</v>
      </c>
      <c r="AI96" s="2192">
        <v>0</v>
      </c>
      <c r="AJ96" s="2192">
        <v>27</v>
      </c>
      <c r="AK96" s="2192">
        <v>0</v>
      </c>
      <c r="AL96" s="2192">
        <v>2</v>
      </c>
      <c r="AM96" s="2192">
        <v>0</v>
      </c>
      <c r="AN96" s="2192">
        <v>0</v>
      </c>
      <c r="AO96" s="2190">
        <v>5</v>
      </c>
      <c r="AP96" s="2279" t="s">
        <v>649</v>
      </c>
      <c r="AQ96" s="1741"/>
    </row>
    <row r="97" spans="1:43" s="3" customFormat="1" ht="20.45" customHeight="1">
      <c r="A97" s="2277" t="s">
        <v>201</v>
      </c>
      <c r="B97" s="2238"/>
      <c r="C97" s="1566" t="s">
        <v>2610</v>
      </c>
      <c r="D97" s="1656"/>
      <c r="E97" s="1728" t="s">
        <v>1208</v>
      </c>
      <c r="F97" s="1643" t="s">
        <v>418</v>
      </c>
      <c r="G97" s="2238" t="s">
        <v>1209</v>
      </c>
      <c r="H97" s="2238"/>
      <c r="I97" s="1643" t="s">
        <v>2839</v>
      </c>
      <c r="J97" s="1728"/>
      <c r="K97" s="2238"/>
      <c r="L97" s="1655" t="s">
        <v>3247</v>
      </c>
      <c r="M97" s="1656"/>
      <c r="N97" s="1657"/>
      <c r="O97" s="1643" t="s">
        <v>1761</v>
      </c>
      <c r="P97" s="1567"/>
      <c r="Q97" s="1565"/>
      <c r="R97" s="1659" t="s">
        <v>5426</v>
      </c>
      <c r="S97" s="1656"/>
      <c r="T97" s="2184">
        <v>3</v>
      </c>
      <c r="U97" s="1680">
        <f t="shared" si="13"/>
        <v>48</v>
      </c>
      <c r="V97" s="2184">
        <v>19</v>
      </c>
      <c r="W97" s="2185">
        <v>29</v>
      </c>
      <c r="X97" s="2186">
        <v>19</v>
      </c>
      <c r="Y97" s="2187">
        <v>17</v>
      </c>
      <c r="Z97" s="2187">
        <v>12</v>
      </c>
      <c r="AA97" s="2185">
        <v>0</v>
      </c>
      <c r="AB97" s="2188">
        <v>0</v>
      </c>
      <c r="AC97" s="2189">
        <v>5</v>
      </c>
      <c r="AD97" s="2190">
        <v>4</v>
      </c>
      <c r="AE97" s="2191">
        <v>0</v>
      </c>
      <c r="AF97" s="2192">
        <v>0</v>
      </c>
      <c r="AG97" s="2192">
        <v>1</v>
      </c>
      <c r="AH97" s="2192">
        <v>0</v>
      </c>
      <c r="AI97" s="2192">
        <v>0</v>
      </c>
      <c r="AJ97" s="2192">
        <v>6</v>
      </c>
      <c r="AK97" s="2192">
        <v>0</v>
      </c>
      <c r="AL97" s="2192">
        <v>1</v>
      </c>
      <c r="AM97" s="2192">
        <v>0</v>
      </c>
      <c r="AN97" s="2192">
        <v>0</v>
      </c>
      <c r="AO97" s="2190">
        <v>1</v>
      </c>
      <c r="AP97" s="2279" t="s">
        <v>201</v>
      </c>
      <c r="AQ97" s="1741"/>
    </row>
    <row r="98" spans="1:43" s="3" customFormat="1" ht="20.45" customHeight="1">
      <c r="A98" s="2277" t="s">
        <v>1369</v>
      </c>
      <c r="B98" s="2238"/>
      <c r="C98" s="1566" t="s">
        <v>1082</v>
      </c>
      <c r="D98" s="1656"/>
      <c r="E98" s="1728" t="s">
        <v>1208</v>
      </c>
      <c r="F98" s="1643" t="s">
        <v>418</v>
      </c>
      <c r="G98" s="2238" t="s">
        <v>1209</v>
      </c>
      <c r="H98" s="2238"/>
      <c r="I98" s="1643" t="s">
        <v>1372</v>
      </c>
      <c r="J98" s="1728"/>
      <c r="K98" s="2238"/>
      <c r="L98" s="1655" t="s">
        <v>1374</v>
      </c>
      <c r="M98" s="1656"/>
      <c r="N98" s="1657"/>
      <c r="O98" s="1643" t="s">
        <v>608</v>
      </c>
      <c r="P98" s="1567"/>
      <c r="Q98" s="1565"/>
      <c r="R98" s="1659" t="s">
        <v>4858</v>
      </c>
      <c r="S98" s="1656"/>
      <c r="T98" s="1680">
        <v>4</v>
      </c>
      <c r="U98" s="1680">
        <f t="shared" si="13"/>
        <v>71</v>
      </c>
      <c r="V98" s="2184">
        <v>39</v>
      </c>
      <c r="W98" s="2185">
        <v>32</v>
      </c>
      <c r="X98" s="2186">
        <v>30</v>
      </c>
      <c r="Y98" s="2187">
        <v>22</v>
      </c>
      <c r="Z98" s="2187">
        <v>13</v>
      </c>
      <c r="AA98" s="2185">
        <v>6</v>
      </c>
      <c r="AB98" s="2188">
        <v>0</v>
      </c>
      <c r="AC98" s="2189">
        <v>4</v>
      </c>
      <c r="AD98" s="2190">
        <v>5</v>
      </c>
      <c r="AE98" s="2191">
        <v>0</v>
      </c>
      <c r="AF98" s="2192">
        <v>0</v>
      </c>
      <c r="AG98" s="2192">
        <v>1</v>
      </c>
      <c r="AH98" s="2192">
        <v>0</v>
      </c>
      <c r="AI98" s="2192">
        <v>0</v>
      </c>
      <c r="AJ98" s="2192">
        <v>4</v>
      </c>
      <c r="AK98" s="2192">
        <v>0</v>
      </c>
      <c r="AL98" s="2192">
        <v>0</v>
      </c>
      <c r="AM98" s="2192">
        <v>1</v>
      </c>
      <c r="AN98" s="2192">
        <v>0</v>
      </c>
      <c r="AO98" s="2190">
        <v>3</v>
      </c>
      <c r="AP98" s="2279" t="s">
        <v>1369</v>
      </c>
      <c r="AQ98" s="1741"/>
    </row>
    <row r="99" spans="1:43" s="3" customFormat="1" ht="20.45" customHeight="1">
      <c r="A99" s="2277" t="s">
        <v>1428</v>
      </c>
      <c r="B99" s="2238"/>
      <c r="C99" s="1566" t="s">
        <v>647</v>
      </c>
      <c r="D99" s="1656"/>
      <c r="E99" s="1728" t="s">
        <v>1208</v>
      </c>
      <c r="F99" s="1643" t="s">
        <v>418</v>
      </c>
      <c r="G99" s="2238" t="s">
        <v>1209</v>
      </c>
      <c r="H99" s="2238"/>
      <c r="I99" s="1643" t="s">
        <v>1432</v>
      </c>
      <c r="J99" s="1728"/>
      <c r="K99" s="2238"/>
      <c r="L99" s="1655" t="s">
        <v>614</v>
      </c>
      <c r="M99" s="1656"/>
      <c r="N99" s="1657"/>
      <c r="O99" s="1643" t="s">
        <v>3787</v>
      </c>
      <c r="P99" s="1567"/>
      <c r="Q99" s="1565"/>
      <c r="R99" s="1659" t="s">
        <v>5439</v>
      </c>
      <c r="S99" s="1656"/>
      <c r="T99" s="1680">
        <v>12</v>
      </c>
      <c r="U99" s="1680">
        <f t="shared" si="13"/>
        <v>216</v>
      </c>
      <c r="V99" s="2184">
        <v>105</v>
      </c>
      <c r="W99" s="2185">
        <v>111</v>
      </c>
      <c r="X99" s="2186">
        <v>77</v>
      </c>
      <c r="Y99" s="2187">
        <v>62</v>
      </c>
      <c r="Z99" s="2187">
        <v>61</v>
      </c>
      <c r="AA99" s="2185">
        <v>16</v>
      </c>
      <c r="AB99" s="2188">
        <v>0</v>
      </c>
      <c r="AC99" s="2189">
        <v>19</v>
      </c>
      <c r="AD99" s="2190">
        <v>19</v>
      </c>
      <c r="AE99" s="2191">
        <v>1</v>
      </c>
      <c r="AF99" s="2192">
        <v>0</v>
      </c>
      <c r="AG99" s="2192">
        <v>2</v>
      </c>
      <c r="AH99" s="2192">
        <v>0</v>
      </c>
      <c r="AI99" s="2192">
        <v>0</v>
      </c>
      <c r="AJ99" s="2192">
        <v>28</v>
      </c>
      <c r="AK99" s="2192">
        <v>0</v>
      </c>
      <c r="AL99" s="2192">
        <v>2</v>
      </c>
      <c r="AM99" s="2192">
        <v>0</v>
      </c>
      <c r="AN99" s="2192">
        <v>0</v>
      </c>
      <c r="AO99" s="2190">
        <v>5</v>
      </c>
      <c r="AP99" s="2279" t="s">
        <v>1428</v>
      </c>
      <c r="AQ99" s="1741"/>
    </row>
    <row r="100" spans="1:43" s="87" customFormat="1" ht="20.45" customHeight="1">
      <c r="A100" s="2314"/>
      <c r="B100" s="2315"/>
      <c r="C100" s="1669" t="s">
        <v>4546</v>
      </c>
      <c r="D100" s="1671"/>
      <c r="E100" s="2316"/>
      <c r="F100" s="1765"/>
      <c r="G100" s="2315"/>
      <c r="H100" s="2315"/>
      <c r="I100" s="1765"/>
      <c r="J100" s="2316"/>
      <c r="K100" s="2315"/>
      <c r="L100" s="1670"/>
      <c r="M100" s="1671"/>
      <c r="N100" s="1672"/>
      <c r="O100" s="1669"/>
      <c r="P100" s="1668"/>
      <c r="Q100" s="2317"/>
      <c r="R100" s="2318"/>
      <c r="S100" s="2319"/>
      <c r="T100" s="2320"/>
      <c r="U100" s="2321"/>
      <c r="V100" s="2322"/>
      <c r="W100" s="2323"/>
      <c r="X100" s="2324"/>
      <c r="Y100" s="2325"/>
      <c r="Z100" s="2325"/>
      <c r="AA100" s="2323"/>
      <c r="AB100" s="2326"/>
      <c r="AC100" s="2327"/>
      <c r="AD100" s="2328"/>
      <c r="AE100" s="2329"/>
      <c r="AF100" s="2330"/>
      <c r="AG100" s="2330"/>
      <c r="AH100" s="2330"/>
      <c r="AI100" s="2330"/>
      <c r="AJ100" s="2330"/>
      <c r="AK100" s="2330"/>
      <c r="AL100" s="2330"/>
      <c r="AM100" s="2330"/>
      <c r="AN100" s="2330"/>
      <c r="AO100" s="2328"/>
      <c r="AP100" s="2331"/>
      <c r="AQ100" s="2294"/>
    </row>
    <row r="101" spans="1:43" s="3" customFormat="1" ht="20.45" customHeight="1">
      <c r="A101" s="2332" t="s">
        <v>1419</v>
      </c>
      <c r="B101" s="2238"/>
      <c r="C101" s="1566" t="s">
        <v>892</v>
      </c>
      <c r="D101" s="1656"/>
      <c r="E101" s="1728" t="s">
        <v>1208</v>
      </c>
      <c r="F101" s="1643" t="s">
        <v>418</v>
      </c>
      <c r="G101" s="2333" t="s">
        <v>1209</v>
      </c>
      <c r="H101" s="2238"/>
      <c r="I101" s="1643" t="s">
        <v>423</v>
      </c>
      <c r="J101" s="1728"/>
      <c r="K101" s="2238"/>
      <c r="L101" s="1655" t="s">
        <v>1424</v>
      </c>
      <c r="M101" s="1656"/>
      <c r="N101" s="1657"/>
      <c r="O101" s="1643" t="s">
        <v>1190</v>
      </c>
      <c r="P101" s="1567"/>
      <c r="Q101" s="1565"/>
      <c r="R101" s="1659" t="s">
        <v>5164</v>
      </c>
      <c r="S101" s="2334"/>
      <c r="T101" s="2790" t="s">
        <v>6015</v>
      </c>
      <c r="U101" s="2335"/>
      <c r="V101" s="1657"/>
      <c r="W101" s="2336"/>
      <c r="X101" s="2186"/>
      <c r="Y101" s="2187"/>
      <c r="Z101" s="2187"/>
      <c r="AA101" s="2185"/>
      <c r="AB101" s="2188"/>
      <c r="AC101" s="2189"/>
      <c r="AD101" s="2190"/>
      <c r="AE101" s="2191"/>
      <c r="AF101" s="2192"/>
      <c r="AG101" s="2192"/>
      <c r="AH101" s="2192"/>
      <c r="AI101" s="2192"/>
      <c r="AJ101" s="2192"/>
      <c r="AK101" s="2192"/>
      <c r="AL101" s="2192"/>
      <c r="AM101" s="2192"/>
      <c r="AN101" s="2192"/>
      <c r="AO101" s="2190"/>
      <c r="AP101" s="2279" t="s">
        <v>1419</v>
      </c>
      <c r="AQ101" s="1741"/>
    </row>
    <row r="102" spans="1:43" s="3" customFormat="1" ht="20.45" customHeight="1">
      <c r="A102" s="2277">
        <v>6001</v>
      </c>
      <c r="B102" s="2238"/>
      <c r="C102" s="1566" t="s">
        <v>3263</v>
      </c>
      <c r="D102" s="1656"/>
      <c r="E102" s="1728" t="s">
        <v>1208</v>
      </c>
      <c r="F102" s="1643" t="s">
        <v>418</v>
      </c>
      <c r="G102" s="2333" t="s">
        <v>1209</v>
      </c>
      <c r="H102" s="2238"/>
      <c r="I102" s="1643" t="s">
        <v>1432</v>
      </c>
      <c r="J102" s="1728"/>
      <c r="K102" s="2238"/>
      <c r="L102" s="1655" t="s">
        <v>614</v>
      </c>
      <c r="M102" s="1656"/>
      <c r="N102" s="1657"/>
      <c r="O102" s="1643" t="s">
        <v>984</v>
      </c>
      <c r="P102" s="1567"/>
      <c r="Q102" s="1565"/>
      <c r="R102" s="274" t="s">
        <v>5762</v>
      </c>
      <c r="S102" s="2334"/>
      <c r="T102" s="2790" t="s">
        <v>6015</v>
      </c>
      <c r="U102" s="2335"/>
      <c r="V102" s="1657" t="s">
        <v>6014</v>
      </c>
      <c r="W102" s="2336"/>
      <c r="X102" s="2186"/>
      <c r="Y102" s="2187"/>
      <c r="Z102" s="2187"/>
      <c r="AA102" s="2185"/>
      <c r="AB102" s="2337"/>
      <c r="AC102" s="2189"/>
      <c r="AD102" s="2190"/>
      <c r="AE102" s="2191"/>
      <c r="AF102" s="2192"/>
      <c r="AG102" s="2192"/>
      <c r="AH102" s="2192"/>
      <c r="AI102" s="2192"/>
      <c r="AJ102" s="2192"/>
      <c r="AK102" s="2192"/>
      <c r="AL102" s="2192"/>
      <c r="AM102" s="2192"/>
      <c r="AN102" s="2192"/>
      <c r="AO102" s="2190"/>
      <c r="AP102" s="2279">
        <v>6001</v>
      </c>
      <c r="AQ102" s="1741"/>
    </row>
    <row r="103" spans="1:43" s="3" customFormat="1" ht="20.45" customHeight="1" thickBot="1">
      <c r="A103" s="2304">
        <v>6133</v>
      </c>
      <c r="B103" s="2305"/>
      <c r="C103" s="1689" t="s">
        <v>2276</v>
      </c>
      <c r="D103" s="1691"/>
      <c r="E103" s="2306" t="s">
        <v>1208</v>
      </c>
      <c r="F103" s="1748" t="s">
        <v>418</v>
      </c>
      <c r="G103" s="2338" t="s">
        <v>1209</v>
      </c>
      <c r="H103" s="2305"/>
      <c r="I103" s="1748" t="s">
        <v>1281</v>
      </c>
      <c r="J103" s="2306"/>
      <c r="K103" s="2305"/>
      <c r="L103" s="1690" t="s">
        <v>460</v>
      </c>
      <c r="M103" s="1691"/>
      <c r="N103" s="1692"/>
      <c r="O103" s="1748" t="s">
        <v>2806</v>
      </c>
      <c r="P103" s="1688"/>
      <c r="Q103" s="2307"/>
      <c r="R103" s="1694" t="s">
        <v>5763</v>
      </c>
      <c r="S103" s="2339"/>
      <c r="T103" s="2791" t="s">
        <v>6015</v>
      </c>
      <c r="U103" s="2340"/>
      <c r="V103" s="1692"/>
      <c r="W103" s="2341"/>
      <c r="X103" s="2195"/>
      <c r="Y103" s="2342"/>
      <c r="Z103" s="2342"/>
      <c r="AA103" s="2341"/>
      <c r="AB103" s="2197"/>
      <c r="AC103" s="2198"/>
      <c r="AD103" s="2343"/>
      <c r="AE103" s="2200"/>
      <c r="AF103" s="2344"/>
      <c r="AG103" s="2344"/>
      <c r="AH103" s="2344"/>
      <c r="AI103" s="2344"/>
      <c r="AJ103" s="2344"/>
      <c r="AK103" s="2344"/>
      <c r="AL103" s="2344"/>
      <c r="AM103" s="2344"/>
      <c r="AN103" s="2344"/>
      <c r="AO103" s="2343"/>
      <c r="AP103" s="2310">
        <v>6133</v>
      </c>
      <c r="AQ103" s="1741"/>
    </row>
    <row r="104" spans="1:43" s="84" customFormat="1" ht="15.75" customHeight="1">
      <c r="A104" s="2211"/>
      <c r="B104" s="2212"/>
      <c r="C104" s="1543"/>
      <c r="D104" s="1543"/>
      <c r="E104" s="1541"/>
      <c r="F104" s="1541"/>
      <c r="G104" s="1541"/>
      <c r="H104" s="1541"/>
      <c r="I104" s="1541"/>
      <c r="J104" s="1541"/>
      <c r="K104" s="1541"/>
      <c r="L104" s="1542"/>
      <c r="M104" s="1543"/>
      <c r="N104" s="1543"/>
      <c r="O104" s="1544"/>
      <c r="P104" s="1544"/>
      <c r="Q104" s="1544"/>
      <c r="R104" s="1659"/>
      <c r="S104" s="1544"/>
      <c r="T104" s="1543"/>
      <c r="U104" s="1543"/>
      <c r="V104" s="1543"/>
      <c r="W104" s="1543"/>
      <c r="X104" s="1534"/>
      <c r="Y104" s="1534"/>
      <c r="Z104" s="1534"/>
      <c r="AA104" s="1534"/>
      <c r="AB104" s="1533"/>
      <c r="AC104" s="1542"/>
      <c r="AD104" s="1542"/>
      <c r="AE104" s="2211"/>
      <c r="AF104" s="1542"/>
      <c r="AG104" s="1542"/>
      <c r="AH104" s="1542"/>
      <c r="AI104" s="1542"/>
      <c r="AJ104" s="1542"/>
      <c r="AK104" s="1542"/>
      <c r="AL104" s="1542"/>
      <c r="AM104" s="1542"/>
      <c r="AN104" s="1542"/>
      <c r="AO104" s="1542"/>
      <c r="AP104" s="2213"/>
      <c r="AQ104" s="1543"/>
    </row>
    <row r="105" spans="1:43" s="83" customFormat="1" ht="17.25">
      <c r="A105" s="2311"/>
      <c r="B105" s="2311"/>
      <c r="C105" s="2311"/>
      <c r="D105" s="2311"/>
      <c r="E105" s="2311"/>
      <c r="F105" s="2311"/>
      <c r="G105" s="2311"/>
      <c r="H105" s="2311"/>
      <c r="I105" s="2311"/>
      <c r="J105" s="2311"/>
      <c r="K105" s="2311"/>
      <c r="L105" s="2311"/>
      <c r="M105" s="2214"/>
      <c r="N105" s="2214"/>
      <c r="O105" s="1721"/>
      <c r="P105" s="1721"/>
      <c r="Q105" s="1721"/>
      <c r="R105" s="1659"/>
      <c r="S105" s="1721"/>
      <c r="T105" s="2215"/>
      <c r="U105" s="2215"/>
      <c r="V105" s="2215"/>
      <c r="W105" s="2215"/>
      <c r="X105" s="2215"/>
      <c r="Y105" s="2215"/>
      <c r="Z105" s="2215"/>
      <c r="AA105" s="2215"/>
      <c r="AB105" s="2216"/>
      <c r="AC105" s="2216"/>
      <c r="AD105" s="2216"/>
      <c r="AE105" s="2216"/>
      <c r="AF105" s="2216"/>
      <c r="AG105" s="2216"/>
      <c r="AH105" s="2216"/>
      <c r="AI105" s="2216"/>
      <c r="AJ105" s="2216"/>
      <c r="AK105" s="2216"/>
      <c r="AL105" s="2216"/>
      <c r="AM105" s="2216"/>
      <c r="AN105" s="2216"/>
      <c r="AO105" s="2216"/>
      <c r="AP105" s="2216"/>
      <c r="AQ105" s="2214"/>
    </row>
    <row r="106" spans="1:43" s="86" customFormat="1" ht="4.5" customHeight="1">
      <c r="A106" s="2217"/>
      <c r="B106" s="2218"/>
      <c r="C106" s="1699"/>
      <c r="D106" s="2219"/>
      <c r="E106" s="1697"/>
      <c r="F106" s="2220"/>
      <c r="G106" s="1697"/>
      <c r="H106" s="2221"/>
      <c r="I106" s="1697"/>
      <c r="J106" s="2222"/>
      <c r="K106" s="2221"/>
      <c r="L106" s="1698"/>
      <c r="M106" s="2219"/>
      <c r="N106" s="2223"/>
      <c r="O106" s="1700"/>
      <c r="P106" s="2224"/>
      <c r="Q106" s="2225"/>
      <c r="R106" s="1701"/>
      <c r="S106" s="2224"/>
      <c r="T106" s="2226"/>
      <c r="U106" s="1699"/>
      <c r="V106" s="1699"/>
      <c r="W106" s="1699"/>
      <c r="X106" s="1699"/>
      <c r="Y106" s="1699"/>
      <c r="Z106" s="1699"/>
      <c r="AA106" s="1699"/>
      <c r="AB106" s="2227"/>
      <c r="AC106" s="4605" t="s">
        <v>2915</v>
      </c>
      <c r="AD106" s="4606"/>
      <c r="AE106" s="4606"/>
      <c r="AF106" s="4606"/>
      <c r="AG106" s="4606"/>
      <c r="AH106" s="4606"/>
      <c r="AI106" s="4606"/>
      <c r="AJ106" s="4606"/>
      <c r="AK106" s="4606"/>
      <c r="AL106" s="4606"/>
      <c r="AM106" s="4606"/>
      <c r="AN106" s="4606"/>
      <c r="AO106" s="4607"/>
      <c r="AP106" s="2228"/>
      <c r="AQ106" s="1569"/>
    </row>
    <row r="107" spans="1:43" s="86" customFormat="1" ht="21" customHeight="1">
      <c r="A107" s="4611" t="s">
        <v>1521</v>
      </c>
      <c r="B107" s="2229"/>
      <c r="C107" s="4612" t="s">
        <v>1210</v>
      </c>
      <c r="D107" s="2230"/>
      <c r="E107" s="4613" t="s">
        <v>131</v>
      </c>
      <c r="F107" s="4614" t="s">
        <v>4015</v>
      </c>
      <c r="G107" s="4614" t="s">
        <v>4016</v>
      </c>
      <c r="H107" s="2231"/>
      <c r="I107" s="4617" t="s">
        <v>832</v>
      </c>
      <c r="J107" s="2232"/>
      <c r="K107" s="2229"/>
      <c r="L107" s="4618" t="s">
        <v>1841</v>
      </c>
      <c r="M107" s="2230"/>
      <c r="N107" s="2233"/>
      <c r="O107" s="4476" t="s">
        <v>1673</v>
      </c>
      <c r="P107" s="2230"/>
      <c r="Q107" s="2233"/>
      <c r="R107" s="4621" t="s">
        <v>1574</v>
      </c>
      <c r="S107" s="2230"/>
      <c r="T107" s="4622" t="s">
        <v>2911</v>
      </c>
      <c r="U107" s="4623" t="s">
        <v>982</v>
      </c>
      <c r="V107" s="3304"/>
      <c r="W107" s="3304"/>
      <c r="X107" s="3304"/>
      <c r="Y107" s="3304"/>
      <c r="Z107" s="3304"/>
      <c r="AA107" s="3304"/>
      <c r="AB107" s="4624" t="s">
        <v>1222</v>
      </c>
      <c r="AC107" s="4608"/>
      <c r="AD107" s="4609"/>
      <c r="AE107" s="4609"/>
      <c r="AF107" s="4609"/>
      <c r="AG107" s="4609"/>
      <c r="AH107" s="4609"/>
      <c r="AI107" s="4609"/>
      <c r="AJ107" s="4609"/>
      <c r="AK107" s="4609"/>
      <c r="AL107" s="4609"/>
      <c r="AM107" s="4609"/>
      <c r="AN107" s="4609"/>
      <c r="AO107" s="4610"/>
      <c r="AP107" s="4625" t="s">
        <v>1521</v>
      </c>
      <c r="AQ107" s="1569"/>
    </row>
    <row r="108" spans="1:43" s="86" customFormat="1" ht="4.5" customHeight="1">
      <c r="A108" s="4611"/>
      <c r="B108" s="2229"/>
      <c r="C108" s="4612"/>
      <c r="D108" s="2230"/>
      <c r="E108" s="4613"/>
      <c r="F108" s="4614"/>
      <c r="G108" s="4614"/>
      <c r="H108" s="2231"/>
      <c r="I108" s="3884"/>
      <c r="J108" s="2232"/>
      <c r="K108" s="2229"/>
      <c r="L108" s="4618"/>
      <c r="M108" s="2230"/>
      <c r="N108" s="2233"/>
      <c r="O108" s="4476"/>
      <c r="P108" s="2230"/>
      <c r="Q108" s="2233"/>
      <c r="R108" s="4621"/>
      <c r="S108" s="2230"/>
      <c r="T108" s="4622"/>
      <c r="U108" s="4485" t="s">
        <v>1630</v>
      </c>
      <c r="V108" s="3963"/>
      <c r="W108" s="4228"/>
      <c r="X108" s="972"/>
      <c r="Y108" s="2234"/>
      <c r="Z108" s="2234"/>
      <c r="AA108" s="974"/>
      <c r="AB108" s="4624"/>
      <c r="AC108" s="4626" t="s">
        <v>1630</v>
      </c>
      <c r="AD108" s="4336"/>
      <c r="AE108" s="2235"/>
      <c r="AF108" s="2236"/>
      <c r="AG108" s="2236"/>
      <c r="AH108" s="2236"/>
      <c r="AI108" s="2236"/>
      <c r="AJ108" s="2236"/>
      <c r="AK108" s="2236"/>
      <c r="AL108" s="2236"/>
      <c r="AM108" s="2236"/>
      <c r="AN108" s="2236"/>
      <c r="AO108" s="2237"/>
      <c r="AP108" s="4625"/>
      <c r="AQ108" s="1569"/>
    </row>
    <row r="109" spans="1:43" s="86" customFormat="1" ht="39.75" customHeight="1">
      <c r="A109" s="4611"/>
      <c r="B109" s="2229"/>
      <c r="C109" s="4612"/>
      <c r="D109" s="2230"/>
      <c r="E109" s="4613"/>
      <c r="F109" s="4615"/>
      <c r="G109" s="4615"/>
      <c r="H109" s="2231"/>
      <c r="I109" s="3884"/>
      <c r="J109" s="1728"/>
      <c r="K109" s="2238"/>
      <c r="L109" s="4619"/>
      <c r="M109" s="2230"/>
      <c r="N109" s="2233"/>
      <c r="O109" s="4476"/>
      <c r="P109" s="2230"/>
      <c r="Q109" s="2233"/>
      <c r="R109" s="4621"/>
      <c r="S109" s="2230"/>
      <c r="T109" s="4590"/>
      <c r="U109" s="3307"/>
      <c r="V109" s="3304"/>
      <c r="W109" s="3305"/>
      <c r="X109" s="4627" t="s">
        <v>1844</v>
      </c>
      <c r="Y109" s="4496" t="s">
        <v>1847</v>
      </c>
      <c r="Z109" s="4496" t="s">
        <v>1852</v>
      </c>
      <c r="AA109" s="4498" t="s">
        <v>1860</v>
      </c>
      <c r="AB109" s="4181"/>
      <c r="AC109" s="4337"/>
      <c r="AD109" s="4338"/>
      <c r="AE109" s="4628" t="s">
        <v>475</v>
      </c>
      <c r="AF109" s="4630" t="s">
        <v>1202</v>
      </c>
      <c r="AG109" s="4630" t="s">
        <v>221</v>
      </c>
      <c r="AH109" s="4630" t="s">
        <v>882</v>
      </c>
      <c r="AI109" s="4630" t="s">
        <v>1198</v>
      </c>
      <c r="AJ109" s="4630" t="s">
        <v>2939</v>
      </c>
      <c r="AK109" s="4630" t="s">
        <v>2640</v>
      </c>
      <c r="AL109" s="4632" t="s">
        <v>1197</v>
      </c>
      <c r="AM109" s="4632" t="s">
        <v>2940</v>
      </c>
      <c r="AN109" s="4632" t="s">
        <v>1732</v>
      </c>
      <c r="AO109" s="4633" t="s">
        <v>2941</v>
      </c>
      <c r="AP109" s="4625"/>
      <c r="AQ109" s="1569"/>
    </row>
    <row r="110" spans="1:43" s="86" customFormat="1" ht="39.75" customHeight="1">
      <c r="A110" s="4611"/>
      <c r="B110" s="2229"/>
      <c r="C110" s="4612"/>
      <c r="D110" s="2230"/>
      <c r="E110" s="4613"/>
      <c r="F110" s="4616"/>
      <c r="G110" s="4616"/>
      <c r="H110" s="2231"/>
      <c r="I110" s="3884"/>
      <c r="J110" s="2232"/>
      <c r="K110" s="2229"/>
      <c r="L110" s="4620"/>
      <c r="M110" s="2230"/>
      <c r="N110" s="2233"/>
      <c r="O110" s="4476"/>
      <c r="P110" s="2230"/>
      <c r="Q110" s="2233"/>
      <c r="R110" s="4621"/>
      <c r="S110" s="2230"/>
      <c r="T110" s="4590"/>
      <c r="U110" s="4486" t="s">
        <v>1239</v>
      </c>
      <c r="V110" s="4488" t="s">
        <v>2918</v>
      </c>
      <c r="W110" s="4490" t="s">
        <v>2920</v>
      </c>
      <c r="X110" s="4627"/>
      <c r="Y110" s="4497"/>
      <c r="Z110" s="4497"/>
      <c r="AA110" s="4499"/>
      <c r="AB110" s="4181"/>
      <c r="AC110" s="4601" t="s">
        <v>2918</v>
      </c>
      <c r="AD110" s="4602" t="s">
        <v>2920</v>
      </c>
      <c r="AE110" s="4629"/>
      <c r="AF110" s="4631"/>
      <c r="AG110" s="4631"/>
      <c r="AH110" s="4631"/>
      <c r="AI110" s="4631"/>
      <c r="AJ110" s="4631"/>
      <c r="AK110" s="4631"/>
      <c r="AL110" s="4632"/>
      <c r="AM110" s="4632"/>
      <c r="AN110" s="4632"/>
      <c r="AO110" s="4634"/>
      <c r="AP110" s="4625"/>
      <c r="AQ110" s="1569"/>
    </row>
    <row r="111" spans="1:43" s="86" customFormat="1" ht="4.5" customHeight="1">
      <c r="A111" s="2239"/>
      <c r="B111" s="2240"/>
      <c r="C111" s="2241"/>
      <c r="D111" s="2242"/>
      <c r="E111" s="2243"/>
      <c r="F111" s="2244"/>
      <c r="G111" s="2245"/>
      <c r="H111" s="2245"/>
      <c r="I111" s="2246"/>
      <c r="J111" s="2247"/>
      <c r="K111" s="2240"/>
      <c r="L111" s="2248"/>
      <c r="M111" s="2242"/>
      <c r="N111" s="2249"/>
      <c r="O111" s="2241"/>
      <c r="P111" s="2242"/>
      <c r="Q111" s="2249"/>
      <c r="R111" s="1640"/>
      <c r="S111" s="2242"/>
      <c r="T111" s="2250"/>
      <c r="U111" s="3270"/>
      <c r="V111" s="3371"/>
      <c r="W111" s="4635"/>
      <c r="X111" s="2251"/>
      <c r="Y111" s="1588"/>
      <c r="Z111" s="1588"/>
      <c r="AA111" s="1589"/>
      <c r="AB111" s="2252"/>
      <c r="AC111" s="3886"/>
      <c r="AD111" s="4603"/>
      <c r="AE111" s="2253"/>
      <c r="AF111" s="2254"/>
      <c r="AG111" s="2254"/>
      <c r="AH111" s="2254"/>
      <c r="AI111" s="2254"/>
      <c r="AJ111" s="2254"/>
      <c r="AK111" s="2254"/>
      <c r="AL111" s="2254"/>
      <c r="AM111" s="2254"/>
      <c r="AN111" s="2254"/>
      <c r="AO111" s="2255"/>
      <c r="AP111" s="2256"/>
      <c r="AQ111" s="1569"/>
    </row>
    <row r="112" spans="1:43" s="87" customFormat="1" ht="21" customHeight="1">
      <c r="A112" s="2280"/>
      <c r="B112" s="2281"/>
      <c r="C112" s="1649" t="s">
        <v>1434</v>
      </c>
      <c r="D112" s="1623"/>
      <c r="E112" s="1621"/>
      <c r="F112" s="1612"/>
      <c r="G112" s="2281"/>
      <c r="H112" s="2281"/>
      <c r="I112" s="1612"/>
      <c r="J112" s="1621"/>
      <c r="K112" s="2281"/>
      <c r="L112" s="1622"/>
      <c r="M112" s="1623"/>
      <c r="N112" s="1624"/>
      <c r="O112" s="1649"/>
      <c r="P112" s="1648"/>
      <c r="Q112" s="2313"/>
      <c r="R112" s="1650"/>
      <c r="S112" s="1623"/>
      <c r="T112" s="2283">
        <f>T113+T119+T124+SUM(T127:T134)+T138+T141+T142+T146+T150+T153+T154+T157</f>
        <v>280</v>
      </c>
      <c r="U112" s="2283">
        <f>V112+W112</f>
        <v>7518</v>
      </c>
      <c r="V112" s="2324">
        <f>V113+V119+V124+SUM(V127:V129)+SUM(V132:V134)+V138+V141+V142+V146+V150+V153+V154+V157</f>
        <v>3900</v>
      </c>
      <c r="W112" s="2345">
        <f>W113+W119+W124+SUM(W127:W129)+SUM(W132:W134)+W138+W141+W142+W146+W150+W153+W154+W157</f>
        <v>3618</v>
      </c>
      <c r="X112" s="2324">
        <f>X113+X119+X124+SUM(X127:X129)+X132+X133+X134+X138+X141+X142+X146+X150+X153+X154+X157</f>
        <v>2552</v>
      </c>
      <c r="Y112" s="2346">
        <f>Y113+Y119+Y124+SUM(Y127:Y129)+Y132+Y133+Y134+Y138+Y141+Y142+Y146+Y150+Y153+Y154+Y157</f>
        <v>2470</v>
      </c>
      <c r="Z112" s="2346">
        <f>Z113+Z119+Z124+SUM(Z127:Z129)+Z132+Z133+Z134+Z138+Z141+Z142+Z146+Z150+Z153+Z154+Z157</f>
        <v>2496</v>
      </c>
      <c r="AA112" s="2345">
        <f t="shared" ref="AA112:AO112" si="14">AA113+AA119+AA124+SUM(AA127:AA134)+AA138+AA141+AA142+AA146+AA150+AA153+AA154+AA157</f>
        <v>0</v>
      </c>
      <c r="AB112" s="2288">
        <f t="shared" si="14"/>
        <v>142</v>
      </c>
      <c r="AC112" s="2289">
        <f t="shared" si="14"/>
        <v>403</v>
      </c>
      <c r="AD112" s="2290">
        <f t="shared" si="14"/>
        <v>200</v>
      </c>
      <c r="AE112" s="2291">
        <f t="shared" si="14"/>
        <v>16</v>
      </c>
      <c r="AF112" s="2292">
        <f t="shared" si="14"/>
        <v>11</v>
      </c>
      <c r="AG112" s="2292">
        <f t="shared" si="14"/>
        <v>19</v>
      </c>
      <c r="AH112" s="2292">
        <f t="shared" si="14"/>
        <v>1</v>
      </c>
      <c r="AI112" s="2292">
        <f t="shared" si="14"/>
        <v>2</v>
      </c>
      <c r="AJ112" s="2292">
        <f t="shared" si="14"/>
        <v>495</v>
      </c>
      <c r="AK112" s="2292">
        <f t="shared" si="14"/>
        <v>9</v>
      </c>
      <c r="AL112" s="2292">
        <f t="shared" si="14"/>
        <v>18</v>
      </c>
      <c r="AM112" s="2292">
        <f t="shared" si="14"/>
        <v>1</v>
      </c>
      <c r="AN112" s="2292">
        <f t="shared" si="14"/>
        <v>0</v>
      </c>
      <c r="AO112" s="2290">
        <f t="shared" si="14"/>
        <v>31</v>
      </c>
      <c r="AP112" s="2293"/>
      <c r="AQ112" s="2294"/>
    </row>
    <row r="113" spans="1:43" s="3" customFormat="1" ht="21" customHeight="1">
      <c r="A113" s="2277" t="s">
        <v>1437</v>
      </c>
      <c r="B113" s="2238"/>
      <c r="C113" s="1566" t="s">
        <v>929</v>
      </c>
      <c r="D113" s="1656"/>
      <c r="E113" s="1728" t="s">
        <v>1208</v>
      </c>
      <c r="F113" s="1643"/>
      <c r="G113" s="2238" t="s">
        <v>1209</v>
      </c>
      <c r="H113" s="2238"/>
      <c r="I113" s="1643" t="s">
        <v>2710</v>
      </c>
      <c r="J113" s="1728"/>
      <c r="K113" s="2238"/>
      <c r="L113" s="1655" t="s">
        <v>1438</v>
      </c>
      <c r="M113" s="1656"/>
      <c r="N113" s="1657"/>
      <c r="O113" s="1643" t="s">
        <v>3788</v>
      </c>
      <c r="P113" s="1567"/>
      <c r="Q113" s="1565"/>
      <c r="R113" s="1659" t="s">
        <v>5197</v>
      </c>
      <c r="S113" s="1656"/>
      <c r="T113" s="2184">
        <v>18</v>
      </c>
      <c r="U113" s="1680">
        <f t="shared" ref="U113:U157" si="15">SUM(V113:W113)</f>
        <v>399</v>
      </c>
      <c r="V113" s="2184">
        <v>175</v>
      </c>
      <c r="W113" s="2185">
        <v>224</v>
      </c>
      <c r="X113" s="2186">
        <v>111</v>
      </c>
      <c r="Y113" s="2187">
        <v>147</v>
      </c>
      <c r="Z113" s="2187">
        <v>141</v>
      </c>
      <c r="AA113" s="2185">
        <v>0</v>
      </c>
      <c r="AB113" s="2188">
        <v>56</v>
      </c>
      <c r="AC113" s="2189">
        <v>28</v>
      </c>
      <c r="AD113" s="2190">
        <v>15</v>
      </c>
      <c r="AE113" s="2191">
        <v>1</v>
      </c>
      <c r="AF113" s="2192">
        <v>2</v>
      </c>
      <c r="AG113" s="2192">
        <v>1</v>
      </c>
      <c r="AH113" s="2192">
        <v>0</v>
      </c>
      <c r="AI113" s="2192">
        <v>0</v>
      </c>
      <c r="AJ113" s="2192">
        <v>31</v>
      </c>
      <c r="AK113" s="2192">
        <v>7</v>
      </c>
      <c r="AL113" s="2192">
        <v>1</v>
      </c>
      <c r="AM113" s="2192">
        <v>0</v>
      </c>
      <c r="AN113" s="2192">
        <v>0</v>
      </c>
      <c r="AO113" s="2190">
        <v>0</v>
      </c>
      <c r="AP113" s="2279" t="s">
        <v>1437</v>
      </c>
      <c r="AQ113" s="1741"/>
    </row>
    <row r="114" spans="1:43" s="3" customFormat="1" ht="21" customHeight="1">
      <c r="A114" s="2277"/>
      <c r="B114" s="2238"/>
      <c r="C114" s="1566"/>
      <c r="D114" s="1656"/>
      <c r="E114" s="1728"/>
      <c r="F114" s="1643" t="s">
        <v>418</v>
      </c>
      <c r="G114" s="2238" t="s">
        <v>1209</v>
      </c>
      <c r="H114" s="2238"/>
      <c r="I114" s="1643"/>
      <c r="J114" s="1728"/>
      <c r="K114" s="2238"/>
      <c r="L114" s="1655"/>
      <c r="M114" s="1656"/>
      <c r="N114" s="1657"/>
      <c r="O114" s="1566"/>
      <c r="P114" s="1567"/>
      <c r="Q114" s="1565"/>
      <c r="R114" s="1659"/>
      <c r="S114" s="1656"/>
      <c r="T114" s="2184">
        <v>0</v>
      </c>
      <c r="U114" s="1680">
        <f t="shared" si="15"/>
        <v>144</v>
      </c>
      <c r="V114" s="2184">
        <v>90</v>
      </c>
      <c r="W114" s="2185">
        <v>54</v>
      </c>
      <c r="X114" s="2186">
        <v>49</v>
      </c>
      <c r="Y114" s="2187">
        <v>46</v>
      </c>
      <c r="Z114" s="2187">
        <v>49</v>
      </c>
      <c r="AA114" s="2185">
        <v>0</v>
      </c>
      <c r="AB114" s="2188">
        <v>0</v>
      </c>
      <c r="AC114" s="2189">
        <v>0</v>
      </c>
      <c r="AD114" s="2190">
        <v>0</v>
      </c>
      <c r="AE114" s="2191">
        <v>0</v>
      </c>
      <c r="AF114" s="2192">
        <v>0</v>
      </c>
      <c r="AG114" s="2192">
        <v>0</v>
      </c>
      <c r="AH114" s="2192">
        <v>0</v>
      </c>
      <c r="AI114" s="2192">
        <v>0</v>
      </c>
      <c r="AJ114" s="2192">
        <v>0</v>
      </c>
      <c r="AK114" s="2192">
        <v>0</v>
      </c>
      <c r="AL114" s="2192">
        <v>0</v>
      </c>
      <c r="AM114" s="2192">
        <v>0</v>
      </c>
      <c r="AN114" s="2192">
        <v>0</v>
      </c>
      <c r="AO114" s="2190">
        <v>0</v>
      </c>
      <c r="AP114" s="2279"/>
      <c r="AQ114" s="1741"/>
    </row>
    <row r="115" spans="1:43" s="3" customFormat="1" ht="21" customHeight="1">
      <c r="A115" s="2277"/>
      <c r="B115" s="2238"/>
      <c r="C115" s="1566"/>
      <c r="D115" s="1656"/>
      <c r="E115" s="1728"/>
      <c r="F115" s="1643" t="s">
        <v>1305</v>
      </c>
      <c r="G115" s="2238" t="s">
        <v>1209</v>
      </c>
      <c r="H115" s="2238"/>
      <c r="I115" s="1643"/>
      <c r="J115" s="1728"/>
      <c r="K115" s="2238"/>
      <c r="L115" s="1655"/>
      <c r="M115" s="1656"/>
      <c r="N115" s="1657"/>
      <c r="O115" s="1566"/>
      <c r="P115" s="1567"/>
      <c r="Q115" s="1565"/>
      <c r="R115" s="1659"/>
      <c r="S115" s="1656"/>
      <c r="T115" s="2184">
        <v>0</v>
      </c>
      <c r="U115" s="1680">
        <f t="shared" si="15"/>
        <v>64</v>
      </c>
      <c r="V115" s="2184">
        <v>27</v>
      </c>
      <c r="W115" s="2185">
        <v>37</v>
      </c>
      <c r="X115" s="2186">
        <v>14</v>
      </c>
      <c r="Y115" s="2187">
        <v>24</v>
      </c>
      <c r="Z115" s="2187">
        <v>26</v>
      </c>
      <c r="AA115" s="2185">
        <v>0</v>
      </c>
      <c r="AB115" s="2188">
        <v>0</v>
      </c>
      <c r="AC115" s="2189">
        <v>0</v>
      </c>
      <c r="AD115" s="2190">
        <v>0</v>
      </c>
      <c r="AE115" s="2191">
        <v>0</v>
      </c>
      <c r="AF115" s="2192">
        <v>0</v>
      </c>
      <c r="AG115" s="2192">
        <v>0</v>
      </c>
      <c r="AH115" s="2192">
        <v>0</v>
      </c>
      <c r="AI115" s="2192">
        <v>0</v>
      </c>
      <c r="AJ115" s="2192">
        <v>0</v>
      </c>
      <c r="AK115" s="2192">
        <v>0</v>
      </c>
      <c r="AL115" s="2192">
        <v>0</v>
      </c>
      <c r="AM115" s="2192">
        <v>0</v>
      </c>
      <c r="AN115" s="2192">
        <v>0</v>
      </c>
      <c r="AO115" s="2190">
        <v>0</v>
      </c>
      <c r="AP115" s="2279"/>
      <c r="AQ115" s="1741"/>
    </row>
    <row r="116" spans="1:43" s="3" customFormat="1" ht="21" customHeight="1">
      <c r="A116" s="2277"/>
      <c r="B116" s="2238"/>
      <c r="C116" s="1566"/>
      <c r="D116" s="1656"/>
      <c r="E116" s="1728"/>
      <c r="F116" s="1643" t="s">
        <v>1442</v>
      </c>
      <c r="G116" s="2238" t="s">
        <v>1209</v>
      </c>
      <c r="H116" s="2238"/>
      <c r="I116" s="1643"/>
      <c r="J116" s="1728"/>
      <c r="K116" s="2238"/>
      <c r="L116" s="1655"/>
      <c r="M116" s="1656"/>
      <c r="N116" s="1657"/>
      <c r="O116" s="1566"/>
      <c r="P116" s="1567"/>
      <c r="Q116" s="1565"/>
      <c r="R116" s="1659"/>
      <c r="S116" s="1656"/>
      <c r="T116" s="2184">
        <v>0</v>
      </c>
      <c r="U116" s="1680">
        <f t="shared" si="15"/>
        <v>65</v>
      </c>
      <c r="V116" s="2184">
        <v>18</v>
      </c>
      <c r="W116" s="2185">
        <v>47</v>
      </c>
      <c r="X116" s="2186">
        <v>19</v>
      </c>
      <c r="Y116" s="2187">
        <v>22</v>
      </c>
      <c r="Z116" s="2187">
        <v>24</v>
      </c>
      <c r="AA116" s="2185">
        <v>0</v>
      </c>
      <c r="AB116" s="2188">
        <v>0</v>
      </c>
      <c r="AC116" s="2189">
        <v>0</v>
      </c>
      <c r="AD116" s="2190">
        <v>0</v>
      </c>
      <c r="AE116" s="2191">
        <v>0</v>
      </c>
      <c r="AF116" s="2192">
        <v>0</v>
      </c>
      <c r="AG116" s="2192">
        <v>0</v>
      </c>
      <c r="AH116" s="2192">
        <v>0</v>
      </c>
      <c r="AI116" s="2192">
        <v>0</v>
      </c>
      <c r="AJ116" s="2192">
        <v>0</v>
      </c>
      <c r="AK116" s="2192">
        <v>0</v>
      </c>
      <c r="AL116" s="2192">
        <v>0</v>
      </c>
      <c r="AM116" s="2192">
        <v>0</v>
      </c>
      <c r="AN116" s="2192">
        <v>0</v>
      </c>
      <c r="AO116" s="2190">
        <v>0</v>
      </c>
      <c r="AP116" s="2279"/>
      <c r="AQ116" s="1741"/>
    </row>
    <row r="117" spans="1:43" s="3" customFormat="1" ht="21" customHeight="1">
      <c r="A117" s="2277"/>
      <c r="B117" s="2238"/>
      <c r="C117" s="1566"/>
      <c r="D117" s="1656"/>
      <c r="E117" s="1728"/>
      <c r="F117" s="1643" t="s">
        <v>1444</v>
      </c>
      <c r="G117" s="2238" t="s">
        <v>1209</v>
      </c>
      <c r="H117" s="2238"/>
      <c r="I117" s="1643"/>
      <c r="J117" s="1728"/>
      <c r="K117" s="2238"/>
      <c r="L117" s="1655"/>
      <c r="M117" s="1656"/>
      <c r="N117" s="1657"/>
      <c r="O117" s="1566"/>
      <c r="P117" s="1567"/>
      <c r="Q117" s="1565"/>
      <c r="R117" s="1659"/>
      <c r="S117" s="1656"/>
      <c r="T117" s="2184">
        <v>0</v>
      </c>
      <c r="U117" s="1680">
        <f t="shared" ref="U117" si="16">SUM(V117:W117)</f>
        <v>61</v>
      </c>
      <c r="V117" s="2184">
        <v>36</v>
      </c>
      <c r="W117" s="2185">
        <v>25</v>
      </c>
      <c r="X117" s="2186">
        <v>11</v>
      </c>
      <c r="Y117" s="2187">
        <v>28</v>
      </c>
      <c r="Z117" s="2187">
        <v>22</v>
      </c>
      <c r="AA117" s="2185">
        <v>0</v>
      </c>
      <c r="AB117" s="2188">
        <v>0</v>
      </c>
      <c r="AC117" s="2189">
        <v>0</v>
      </c>
      <c r="AD117" s="2190">
        <v>0</v>
      </c>
      <c r="AE117" s="2191">
        <v>0</v>
      </c>
      <c r="AF117" s="2192">
        <v>0</v>
      </c>
      <c r="AG117" s="2192">
        <v>0</v>
      </c>
      <c r="AH117" s="2192">
        <v>0</v>
      </c>
      <c r="AI117" s="2192">
        <v>0</v>
      </c>
      <c r="AJ117" s="2192">
        <v>0</v>
      </c>
      <c r="AK117" s="2192">
        <v>0</v>
      </c>
      <c r="AL117" s="2192">
        <v>0</v>
      </c>
      <c r="AM117" s="2192">
        <v>0</v>
      </c>
      <c r="AN117" s="2192">
        <v>0</v>
      </c>
      <c r="AO117" s="2190">
        <v>0</v>
      </c>
      <c r="AP117" s="2279"/>
      <c r="AQ117" s="1741"/>
    </row>
    <row r="118" spans="1:43" s="3" customFormat="1" ht="21" customHeight="1">
      <c r="A118" s="2277"/>
      <c r="B118" s="2238"/>
      <c r="C118" s="1566"/>
      <c r="D118" s="1656"/>
      <c r="E118" s="1728"/>
      <c r="F118" s="1643" t="s">
        <v>4587</v>
      </c>
      <c r="G118" s="2238" t="s">
        <v>1209</v>
      </c>
      <c r="H118" s="2238"/>
      <c r="I118" s="1643"/>
      <c r="J118" s="1728"/>
      <c r="K118" s="2238"/>
      <c r="L118" s="1655"/>
      <c r="M118" s="1656"/>
      <c r="N118" s="1657"/>
      <c r="O118" s="1566"/>
      <c r="P118" s="1567"/>
      <c r="Q118" s="1565"/>
      <c r="R118" s="1659"/>
      <c r="S118" s="1656"/>
      <c r="T118" s="2184">
        <v>0</v>
      </c>
      <c r="U118" s="1680">
        <f t="shared" si="15"/>
        <v>65</v>
      </c>
      <c r="V118" s="2184">
        <v>4</v>
      </c>
      <c r="W118" s="2185">
        <v>61</v>
      </c>
      <c r="X118" s="2186">
        <v>18</v>
      </c>
      <c r="Y118" s="2187">
        <v>27</v>
      </c>
      <c r="Z118" s="2187">
        <v>20</v>
      </c>
      <c r="AA118" s="2185">
        <v>0</v>
      </c>
      <c r="AB118" s="2188">
        <v>56</v>
      </c>
      <c r="AC118" s="2189">
        <v>0</v>
      </c>
      <c r="AD118" s="2190">
        <v>0</v>
      </c>
      <c r="AE118" s="2191">
        <v>0</v>
      </c>
      <c r="AF118" s="2192">
        <v>0</v>
      </c>
      <c r="AG118" s="2192">
        <v>0</v>
      </c>
      <c r="AH118" s="2192">
        <v>0</v>
      </c>
      <c r="AI118" s="2192">
        <v>0</v>
      </c>
      <c r="AJ118" s="2192">
        <v>0</v>
      </c>
      <c r="AK118" s="2192">
        <v>0</v>
      </c>
      <c r="AL118" s="2192">
        <v>0</v>
      </c>
      <c r="AM118" s="2192">
        <v>0</v>
      </c>
      <c r="AN118" s="2192">
        <v>0</v>
      </c>
      <c r="AO118" s="2190">
        <v>0</v>
      </c>
      <c r="AP118" s="2279"/>
      <c r="AQ118" s="1741"/>
    </row>
    <row r="119" spans="1:43" s="3" customFormat="1" ht="21" customHeight="1">
      <c r="A119" s="2277" t="s">
        <v>1446</v>
      </c>
      <c r="B119" s="2238"/>
      <c r="C119" s="1566" t="s">
        <v>166</v>
      </c>
      <c r="D119" s="1656"/>
      <c r="E119" s="1728" t="s">
        <v>1208</v>
      </c>
      <c r="F119" s="1643"/>
      <c r="G119" s="2238" t="s">
        <v>1209</v>
      </c>
      <c r="H119" s="2238"/>
      <c r="I119" s="1643" t="s">
        <v>1643</v>
      </c>
      <c r="J119" s="1728"/>
      <c r="K119" s="2238"/>
      <c r="L119" s="1655" t="s">
        <v>1644</v>
      </c>
      <c r="M119" s="1656"/>
      <c r="N119" s="1657"/>
      <c r="O119" s="1643" t="s">
        <v>728</v>
      </c>
      <c r="P119" s="1567"/>
      <c r="Q119" s="1565"/>
      <c r="R119" s="1659" t="s">
        <v>992</v>
      </c>
      <c r="S119" s="1656"/>
      <c r="T119" s="2184">
        <v>35</v>
      </c>
      <c r="U119" s="1680">
        <f t="shared" si="15"/>
        <v>1124</v>
      </c>
      <c r="V119" s="2184">
        <v>762</v>
      </c>
      <c r="W119" s="2185">
        <v>362</v>
      </c>
      <c r="X119" s="2186">
        <v>420</v>
      </c>
      <c r="Y119" s="2187">
        <v>349</v>
      </c>
      <c r="Z119" s="2187">
        <v>355</v>
      </c>
      <c r="AA119" s="2185">
        <v>0</v>
      </c>
      <c r="AB119" s="2188">
        <v>31</v>
      </c>
      <c r="AC119" s="2189">
        <v>48</v>
      </c>
      <c r="AD119" s="2190">
        <v>11</v>
      </c>
      <c r="AE119" s="2191">
        <v>1</v>
      </c>
      <c r="AF119" s="2192">
        <v>2</v>
      </c>
      <c r="AG119" s="2192">
        <v>1</v>
      </c>
      <c r="AH119" s="2192">
        <v>1</v>
      </c>
      <c r="AI119" s="2192">
        <v>2</v>
      </c>
      <c r="AJ119" s="2192">
        <v>50</v>
      </c>
      <c r="AK119" s="2192">
        <v>0</v>
      </c>
      <c r="AL119" s="2192">
        <v>1</v>
      </c>
      <c r="AM119" s="2192">
        <v>1</v>
      </c>
      <c r="AN119" s="2192">
        <v>0</v>
      </c>
      <c r="AO119" s="2190">
        <v>0</v>
      </c>
      <c r="AP119" s="2279" t="s">
        <v>1446</v>
      </c>
      <c r="AQ119" s="1741"/>
    </row>
    <row r="120" spans="1:43" s="3" customFormat="1" ht="21" customHeight="1">
      <c r="A120" s="2277"/>
      <c r="B120" s="2238"/>
      <c r="C120" s="1566"/>
      <c r="D120" s="1656"/>
      <c r="E120" s="1728"/>
      <c r="F120" s="1643" t="s">
        <v>418</v>
      </c>
      <c r="G120" s="2238" t="s">
        <v>1209</v>
      </c>
      <c r="H120" s="2238"/>
      <c r="I120" s="1643"/>
      <c r="J120" s="1728"/>
      <c r="K120" s="2238"/>
      <c r="L120" s="1655"/>
      <c r="M120" s="1656"/>
      <c r="N120" s="1657"/>
      <c r="O120" s="1566"/>
      <c r="P120" s="1567"/>
      <c r="Q120" s="1565"/>
      <c r="R120" s="1659"/>
      <c r="S120" s="1656"/>
      <c r="T120" s="2184">
        <v>0</v>
      </c>
      <c r="U120" s="1680">
        <f t="shared" si="15"/>
        <v>902</v>
      </c>
      <c r="V120" s="2184">
        <v>646</v>
      </c>
      <c r="W120" s="2185">
        <v>256</v>
      </c>
      <c r="X120" s="2186">
        <v>323</v>
      </c>
      <c r="Y120" s="2187">
        <v>288</v>
      </c>
      <c r="Z120" s="2187">
        <v>291</v>
      </c>
      <c r="AA120" s="2185">
        <v>0</v>
      </c>
      <c r="AB120" s="2188">
        <v>0</v>
      </c>
      <c r="AC120" s="2189">
        <v>0</v>
      </c>
      <c r="AD120" s="2190">
        <v>0</v>
      </c>
      <c r="AE120" s="2191">
        <v>0</v>
      </c>
      <c r="AF120" s="2192">
        <v>0</v>
      </c>
      <c r="AG120" s="2192">
        <v>0</v>
      </c>
      <c r="AH120" s="2192">
        <v>0</v>
      </c>
      <c r="AI120" s="2192">
        <v>0</v>
      </c>
      <c r="AJ120" s="2192">
        <v>0</v>
      </c>
      <c r="AK120" s="2192">
        <v>0</v>
      </c>
      <c r="AL120" s="2192">
        <v>0</v>
      </c>
      <c r="AM120" s="2192">
        <v>0</v>
      </c>
      <c r="AN120" s="2192">
        <v>0</v>
      </c>
      <c r="AO120" s="2190">
        <v>0</v>
      </c>
      <c r="AP120" s="2279"/>
      <c r="AQ120" s="1741"/>
    </row>
    <row r="121" spans="1:43" s="3" customFormat="1" ht="21" customHeight="1">
      <c r="A121" s="2277"/>
      <c r="B121" s="2238"/>
      <c r="C121" s="1566"/>
      <c r="D121" s="1656"/>
      <c r="E121" s="1728"/>
      <c r="F121" s="1643" t="s">
        <v>441</v>
      </c>
      <c r="G121" s="2238" t="s">
        <v>1209</v>
      </c>
      <c r="H121" s="2238"/>
      <c r="I121" s="1643"/>
      <c r="J121" s="1728"/>
      <c r="K121" s="2238"/>
      <c r="L121" s="1655"/>
      <c r="M121" s="1656"/>
      <c r="N121" s="1657"/>
      <c r="O121" s="1566"/>
      <c r="P121" s="1567"/>
      <c r="Q121" s="1565"/>
      <c r="R121" s="1659"/>
      <c r="S121" s="1656"/>
      <c r="T121" s="2184">
        <v>0</v>
      </c>
      <c r="U121" s="1680">
        <f t="shared" si="15"/>
        <v>0</v>
      </c>
      <c r="V121" s="2184">
        <v>0</v>
      </c>
      <c r="W121" s="2185">
        <v>0</v>
      </c>
      <c r="X121" s="2186">
        <v>0</v>
      </c>
      <c r="Y121" s="2187">
        <v>0</v>
      </c>
      <c r="Z121" s="2187">
        <v>0</v>
      </c>
      <c r="AA121" s="2185">
        <v>0</v>
      </c>
      <c r="AB121" s="2188">
        <v>31</v>
      </c>
      <c r="AC121" s="2189">
        <v>0</v>
      </c>
      <c r="AD121" s="2190">
        <v>0</v>
      </c>
      <c r="AE121" s="2191">
        <v>0</v>
      </c>
      <c r="AF121" s="2192">
        <v>0</v>
      </c>
      <c r="AG121" s="2192">
        <v>0</v>
      </c>
      <c r="AH121" s="2192">
        <v>0</v>
      </c>
      <c r="AI121" s="2192">
        <v>0</v>
      </c>
      <c r="AJ121" s="2192">
        <v>0</v>
      </c>
      <c r="AK121" s="2192">
        <v>0</v>
      </c>
      <c r="AL121" s="2192">
        <v>0</v>
      </c>
      <c r="AM121" s="2192">
        <v>0</v>
      </c>
      <c r="AN121" s="2192">
        <v>0</v>
      </c>
      <c r="AO121" s="2190">
        <v>0</v>
      </c>
      <c r="AP121" s="2279"/>
      <c r="AQ121" s="1741"/>
    </row>
    <row r="122" spans="1:43" s="3" customFormat="1" ht="21" customHeight="1">
      <c r="A122" s="2277"/>
      <c r="B122" s="2238"/>
      <c r="C122" s="1566"/>
      <c r="D122" s="1656"/>
      <c r="E122" s="1728"/>
      <c r="F122" s="1643" t="s">
        <v>1157</v>
      </c>
      <c r="G122" s="2238" t="s">
        <v>1209</v>
      </c>
      <c r="H122" s="2238"/>
      <c r="I122" s="1643"/>
      <c r="J122" s="1728"/>
      <c r="K122" s="2238"/>
      <c r="L122" s="1655"/>
      <c r="M122" s="1656"/>
      <c r="N122" s="1657"/>
      <c r="O122" s="1566"/>
      <c r="P122" s="1567"/>
      <c r="Q122" s="1565"/>
      <c r="R122" s="1659"/>
      <c r="S122" s="1656"/>
      <c r="T122" s="2184">
        <v>0</v>
      </c>
      <c r="U122" s="1680">
        <f t="shared" si="15"/>
        <v>94</v>
      </c>
      <c r="V122" s="2184">
        <v>53</v>
      </c>
      <c r="W122" s="2185">
        <v>41</v>
      </c>
      <c r="X122" s="2186">
        <v>38</v>
      </c>
      <c r="Y122" s="2187">
        <v>25</v>
      </c>
      <c r="Z122" s="2187">
        <v>31</v>
      </c>
      <c r="AA122" s="2185">
        <v>0</v>
      </c>
      <c r="AB122" s="2188">
        <v>0</v>
      </c>
      <c r="AC122" s="2189">
        <v>0</v>
      </c>
      <c r="AD122" s="2190">
        <v>0</v>
      </c>
      <c r="AE122" s="2191">
        <v>0</v>
      </c>
      <c r="AF122" s="2192">
        <v>0</v>
      </c>
      <c r="AG122" s="2192">
        <v>0</v>
      </c>
      <c r="AH122" s="2192">
        <v>0</v>
      </c>
      <c r="AI122" s="2192">
        <v>0</v>
      </c>
      <c r="AJ122" s="2192">
        <v>0</v>
      </c>
      <c r="AK122" s="2192">
        <v>0</v>
      </c>
      <c r="AL122" s="2192">
        <v>0</v>
      </c>
      <c r="AM122" s="2192">
        <v>0</v>
      </c>
      <c r="AN122" s="2192">
        <v>0</v>
      </c>
      <c r="AO122" s="2190">
        <v>0</v>
      </c>
      <c r="AP122" s="2279"/>
      <c r="AQ122" s="1741"/>
    </row>
    <row r="123" spans="1:43" s="3" customFormat="1" ht="21" customHeight="1">
      <c r="A123" s="2277"/>
      <c r="B123" s="2238"/>
      <c r="C123" s="1566"/>
      <c r="D123" s="1656"/>
      <c r="E123" s="1728"/>
      <c r="F123" s="1643" t="s">
        <v>1305</v>
      </c>
      <c r="G123" s="2238" t="s">
        <v>1209</v>
      </c>
      <c r="H123" s="2238"/>
      <c r="I123" s="1643"/>
      <c r="J123" s="1728"/>
      <c r="K123" s="2238"/>
      <c r="L123" s="1655"/>
      <c r="M123" s="1656"/>
      <c r="N123" s="1657"/>
      <c r="O123" s="1566"/>
      <c r="P123" s="1567"/>
      <c r="Q123" s="1565"/>
      <c r="R123" s="1659"/>
      <c r="S123" s="1656"/>
      <c r="T123" s="2184">
        <v>0</v>
      </c>
      <c r="U123" s="1680">
        <f t="shared" si="15"/>
        <v>128</v>
      </c>
      <c r="V123" s="2184">
        <v>63</v>
      </c>
      <c r="W123" s="2185">
        <v>65</v>
      </c>
      <c r="X123" s="2186">
        <v>59</v>
      </c>
      <c r="Y123" s="2187">
        <v>36</v>
      </c>
      <c r="Z123" s="2187">
        <v>33</v>
      </c>
      <c r="AA123" s="2185">
        <v>0</v>
      </c>
      <c r="AB123" s="2188">
        <v>0</v>
      </c>
      <c r="AC123" s="2189">
        <v>0</v>
      </c>
      <c r="AD123" s="2190">
        <v>0</v>
      </c>
      <c r="AE123" s="2191">
        <v>0</v>
      </c>
      <c r="AF123" s="2192">
        <v>0</v>
      </c>
      <c r="AG123" s="2192">
        <v>0</v>
      </c>
      <c r="AH123" s="2192">
        <v>0</v>
      </c>
      <c r="AI123" s="2192">
        <v>0</v>
      </c>
      <c r="AJ123" s="2192">
        <v>0</v>
      </c>
      <c r="AK123" s="2192">
        <v>0</v>
      </c>
      <c r="AL123" s="2192">
        <v>0</v>
      </c>
      <c r="AM123" s="2192">
        <v>0</v>
      </c>
      <c r="AN123" s="2192">
        <v>0</v>
      </c>
      <c r="AO123" s="2190">
        <v>0</v>
      </c>
      <c r="AP123" s="2279"/>
      <c r="AQ123" s="1741"/>
    </row>
    <row r="124" spans="1:43" s="3" customFormat="1" ht="21" customHeight="1">
      <c r="A124" s="2277" t="s">
        <v>1371</v>
      </c>
      <c r="B124" s="2238"/>
      <c r="C124" s="1566" t="s">
        <v>1423</v>
      </c>
      <c r="D124" s="1656"/>
      <c r="E124" s="1728" t="s">
        <v>1208</v>
      </c>
      <c r="F124" s="1643"/>
      <c r="G124" s="2238" t="s">
        <v>2269</v>
      </c>
      <c r="H124" s="2238"/>
      <c r="I124" s="1643" t="s">
        <v>2517</v>
      </c>
      <c r="J124" s="1728"/>
      <c r="K124" s="2238"/>
      <c r="L124" s="1655" t="s">
        <v>752</v>
      </c>
      <c r="M124" s="1656"/>
      <c r="N124" s="1657"/>
      <c r="O124" s="1643" t="s">
        <v>523</v>
      </c>
      <c r="P124" s="1567"/>
      <c r="Q124" s="1565"/>
      <c r="R124" s="1659" t="s">
        <v>5727</v>
      </c>
      <c r="S124" s="1656"/>
      <c r="T124" s="2184">
        <v>17</v>
      </c>
      <c r="U124" s="1680">
        <f t="shared" si="15"/>
        <v>482</v>
      </c>
      <c r="V124" s="2184">
        <v>173</v>
      </c>
      <c r="W124" s="2185">
        <v>309</v>
      </c>
      <c r="X124" s="2186">
        <v>147</v>
      </c>
      <c r="Y124" s="2187">
        <v>171</v>
      </c>
      <c r="Z124" s="2187">
        <v>164</v>
      </c>
      <c r="AA124" s="2185">
        <v>0</v>
      </c>
      <c r="AB124" s="2188">
        <v>0</v>
      </c>
      <c r="AC124" s="2189">
        <v>21</v>
      </c>
      <c r="AD124" s="2190">
        <v>18</v>
      </c>
      <c r="AE124" s="2191">
        <v>1</v>
      </c>
      <c r="AF124" s="2192">
        <v>1</v>
      </c>
      <c r="AG124" s="2192">
        <v>1</v>
      </c>
      <c r="AH124" s="2192">
        <v>0</v>
      </c>
      <c r="AI124" s="2192">
        <v>0</v>
      </c>
      <c r="AJ124" s="2192">
        <v>35</v>
      </c>
      <c r="AK124" s="2192">
        <v>0</v>
      </c>
      <c r="AL124" s="2192">
        <v>1</v>
      </c>
      <c r="AM124" s="2192">
        <v>0</v>
      </c>
      <c r="AN124" s="2192">
        <v>0</v>
      </c>
      <c r="AO124" s="2190">
        <v>0</v>
      </c>
      <c r="AP124" s="2279" t="s">
        <v>1371</v>
      </c>
      <c r="AQ124" s="1741"/>
    </row>
    <row r="125" spans="1:43" s="3" customFormat="1" ht="21" customHeight="1">
      <c r="A125" s="2277"/>
      <c r="B125" s="2238"/>
      <c r="C125" s="1566"/>
      <c r="D125" s="1656"/>
      <c r="E125" s="1728"/>
      <c r="F125" s="1643" t="s">
        <v>418</v>
      </c>
      <c r="G125" s="2238" t="s">
        <v>2269</v>
      </c>
      <c r="H125" s="2238"/>
      <c r="I125" s="1643"/>
      <c r="J125" s="1728"/>
      <c r="K125" s="2238"/>
      <c r="L125" s="1655"/>
      <c r="M125" s="1656"/>
      <c r="N125" s="1657"/>
      <c r="O125" s="1566"/>
      <c r="P125" s="1567"/>
      <c r="Q125" s="1565"/>
      <c r="R125" s="1659"/>
      <c r="S125" s="1656"/>
      <c r="T125" s="2184">
        <v>0</v>
      </c>
      <c r="U125" s="1680">
        <f t="shared" si="15"/>
        <v>414</v>
      </c>
      <c r="V125" s="2184">
        <v>163</v>
      </c>
      <c r="W125" s="2185">
        <v>251</v>
      </c>
      <c r="X125" s="2186">
        <v>125</v>
      </c>
      <c r="Y125" s="2187">
        <v>144</v>
      </c>
      <c r="Z125" s="2187">
        <v>145</v>
      </c>
      <c r="AA125" s="2185">
        <v>0</v>
      </c>
      <c r="AB125" s="2188">
        <v>0</v>
      </c>
      <c r="AC125" s="2189">
        <v>0</v>
      </c>
      <c r="AD125" s="2190">
        <v>0</v>
      </c>
      <c r="AE125" s="2191">
        <v>0</v>
      </c>
      <c r="AF125" s="2192">
        <v>0</v>
      </c>
      <c r="AG125" s="2192">
        <v>0</v>
      </c>
      <c r="AH125" s="2192">
        <v>0</v>
      </c>
      <c r="AI125" s="2192">
        <v>0</v>
      </c>
      <c r="AJ125" s="2192">
        <v>0</v>
      </c>
      <c r="AK125" s="2192">
        <v>0</v>
      </c>
      <c r="AL125" s="2192">
        <v>0</v>
      </c>
      <c r="AM125" s="2192">
        <v>0</v>
      </c>
      <c r="AN125" s="2192">
        <v>0</v>
      </c>
      <c r="AO125" s="2190">
        <v>0</v>
      </c>
      <c r="AP125" s="2279"/>
      <c r="AQ125" s="1741"/>
    </row>
    <row r="126" spans="1:43" s="3" customFormat="1" ht="21" customHeight="1">
      <c r="A126" s="2277"/>
      <c r="B126" s="2238"/>
      <c r="C126" s="1566"/>
      <c r="D126" s="1656"/>
      <c r="E126" s="1728"/>
      <c r="F126" s="1643" t="s">
        <v>1311</v>
      </c>
      <c r="G126" s="2238" t="s">
        <v>2269</v>
      </c>
      <c r="H126" s="2238"/>
      <c r="I126" s="1643"/>
      <c r="J126" s="1728"/>
      <c r="K126" s="2238"/>
      <c r="L126" s="1655"/>
      <c r="M126" s="1656"/>
      <c r="N126" s="1657"/>
      <c r="O126" s="1566"/>
      <c r="P126" s="1567"/>
      <c r="Q126" s="1565"/>
      <c r="R126" s="1659"/>
      <c r="S126" s="1656"/>
      <c r="T126" s="2184">
        <v>0</v>
      </c>
      <c r="U126" s="1680">
        <f t="shared" si="15"/>
        <v>68</v>
      </c>
      <c r="V126" s="2184">
        <v>10</v>
      </c>
      <c r="W126" s="2185">
        <v>58</v>
      </c>
      <c r="X126" s="2186">
        <v>22</v>
      </c>
      <c r="Y126" s="2187">
        <v>27</v>
      </c>
      <c r="Z126" s="2187">
        <v>19</v>
      </c>
      <c r="AA126" s="2185">
        <v>0</v>
      </c>
      <c r="AB126" s="2188">
        <v>0</v>
      </c>
      <c r="AC126" s="2189">
        <v>0</v>
      </c>
      <c r="AD126" s="2190">
        <v>0</v>
      </c>
      <c r="AE126" s="2191">
        <v>0</v>
      </c>
      <c r="AF126" s="2192">
        <v>0</v>
      </c>
      <c r="AG126" s="2192">
        <v>0</v>
      </c>
      <c r="AH126" s="2192">
        <v>0</v>
      </c>
      <c r="AI126" s="2192">
        <v>0</v>
      </c>
      <c r="AJ126" s="2192">
        <v>0</v>
      </c>
      <c r="AK126" s="2192">
        <v>0</v>
      </c>
      <c r="AL126" s="2192">
        <v>0</v>
      </c>
      <c r="AM126" s="2192">
        <v>0</v>
      </c>
      <c r="AN126" s="2192">
        <v>0</v>
      </c>
      <c r="AO126" s="2190">
        <v>0</v>
      </c>
      <c r="AP126" s="2279"/>
      <c r="AQ126" s="1741"/>
    </row>
    <row r="127" spans="1:43" s="3" customFormat="1" ht="21" customHeight="1">
      <c r="A127" s="2277" t="s">
        <v>547</v>
      </c>
      <c r="B127" s="2238"/>
      <c r="C127" s="1566" t="s">
        <v>1453</v>
      </c>
      <c r="D127" s="1656"/>
      <c r="E127" s="1728" t="s">
        <v>1208</v>
      </c>
      <c r="F127" s="1643" t="s">
        <v>418</v>
      </c>
      <c r="G127" s="2238" t="s">
        <v>1209</v>
      </c>
      <c r="H127" s="2238"/>
      <c r="I127" s="1643" t="s">
        <v>127</v>
      </c>
      <c r="J127" s="1728"/>
      <c r="K127" s="2238"/>
      <c r="L127" s="1655" t="s">
        <v>170</v>
      </c>
      <c r="M127" s="1656"/>
      <c r="N127" s="1657"/>
      <c r="O127" s="1643" t="s">
        <v>5165</v>
      </c>
      <c r="P127" s="1567"/>
      <c r="Q127" s="1565"/>
      <c r="R127" s="1659" t="s">
        <v>5728</v>
      </c>
      <c r="S127" s="1656"/>
      <c r="T127" s="2184">
        <v>3</v>
      </c>
      <c r="U127" s="1680">
        <f t="shared" si="15"/>
        <v>21</v>
      </c>
      <c r="V127" s="2184">
        <v>13</v>
      </c>
      <c r="W127" s="2185">
        <v>8</v>
      </c>
      <c r="X127" s="2186">
        <v>6</v>
      </c>
      <c r="Y127" s="2187">
        <v>10</v>
      </c>
      <c r="Z127" s="2187">
        <v>5</v>
      </c>
      <c r="AA127" s="2185">
        <v>0</v>
      </c>
      <c r="AB127" s="2188">
        <v>0</v>
      </c>
      <c r="AC127" s="2189">
        <v>5</v>
      </c>
      <c r="AD127" s="2190">
        <v>4</v>
      </c>
      <c r="AE127" s="2191">
        <v>1</v>
      </c>
      <c r="AF127" s="2192">
        <v>0</v>
      </c>
      <c r="AG127" s="2192">
        <v>1</v>
      </c>
      <c r="AH127" s="2192">
        <v>0</v>
      </c>
      <c r="AI127" s="2192">
        <v>0</v>
      </c>
      <c r="AJ127" s="2192">
        <v>6</v>
      </c>
      <c r="AK127" s="2192">
        <v>0</v>
      </c>
      <c r="AL127" s="2192">
        <v>0</v>
      </c>
      <c r="AM127" s="2192">
        <v>0</v>
      </c>
      <c r="AN127" s="2192">
        <v>0</v>
      </c>
      <c r="AO127" s="2190">
        <v>1</v>
      </c>
      <c r="AP127" s="2279" t="s">
        <v>547</v>
      </c>
      <c r="AQ127" s="1741"/>
    </row>
    <row r="128" spans="1:43" s="3" customFormat="1" ht="21" customHeight="1">
      <c r="A128" s="2277" t="s">
        <v>461</v>
      </c>
      <c r="B128" s="2238"/>
      <c r="C128" s="1566" t="s">
        <v>66</v>
      </c>
      <c r="D128" s="1656"/>
      <c r="E128" s="1728" t="s">
        <v>1208</v>
      </c>
      <c r="F128" s="1643" t="s">
        <v>418</v>
      </c>
      <c r="G128" s="2238" t="s">
        <v>1209</v>
      </c>
      <c r="H128" s="2238"/>
      <c r="I128" s="1643" t="s">
        <v>2812</v>
      </c>
      <c r="J128" s="1728"/>
      <c r="K128" s="2238"/>
      <c r="L128" s="1655" t="s">
        <v>1225</v>
      </c>
      <c r="M128" s="1656"/>
      <c r="N128" s="1657"/>
      <c r="O128" s="1643" t="s">
        <v>3689</v>
      </c>
      <c r="P128" s="1567"/>
      <c r="Q128" s="1565"/>
      <c r="R128" s="1659" t="s">
        <v>4996</v>
      </c>
      <c r="S128" s="1656"/>
      <c r="T128" s="2184">
        <v>13</v>
      </c>
      <c r="U128" s="1680">
        <f t="shared" si="15"/>
        <v>290</v>
      </c>
      <c r="V128" s="2184">
        <v>116</v>
      </c>
      <c r="W128" s="2185">
        <v>174</v>
      </c>
      <c r="X128" s="2186">
        <v>88</v>
      </c>
      <c r="Y128" s="2187">
        <v>96</v>
      </c>
      <c r="Z128" s="2187">
        <v>106</v>
      </c>
      <c r="AA128" s="2185">
        <v>0</v>
      </c>
      <c r="AB128" s="2188">
        <v>0</v>
      </c>
      <c r="AC128" s="2189">
        <v>22</v>
      </c>
      <c r="AD128" s="2190">
        <v>18</v>
      </c>
      <c r="AE128" s="2191">
        <v>1</v>
      </c>
      <c r="AF128" s="2192">
        <v>0</v>
      </c>
      <c r="AG128" s="2192">
        <v>1</v>
      </c>
      <c r="AH128" s="2192">
        <v>0</v>
      </c>
      <c r="AI128" s="2192">
        <v>0</v>
      </c>
      <c r="AJ128" s="2192">
        <v>29</v>
      </c>
      <c r="AK128" s="2192">
        <v>0</v>
      </c>
      <c r="AL128" s="2192">
        <v>1</v>
      </c>
      <c r="AM128" s="2192">
        <v>0</v>
      </c>
      <c r="AN128" s="2192">
        <v>0</v>
      </c>
      <c r="AO128" s="2190">
        <v>8</v>
      </c>
      <c r="AP128" s="2279" t="s">
        <v>461</v>
      </c>
      <c r="AQ128" s="1741"/>
    </row>
    <row r="129" spans="1:43" s="3" customFormat="1" ht="21" customHeight="1">
      <c r="A129" s="2277">
        <v>5813</v>
      </c>
      <c r="B129" s="2238"/>
      <c r="C129" s="1566" t="s">
        <v>5710</v>
      </c>
      <c r="D129" s="1656"/>
      <c r="E129" s="1728" t="s">
        <v>1208</v>
      </c>
      <c r="F129" s="1643"/>
      <c r="G129" s="2238" t="s">
        <v>1209</v>
      </c>
      <c r="H129" s="2238"/>
      <c r="I129" s="1643" t="s">
        <v>5513</v>
      </c>
      <c r="J129" s="1728"/>
      <c r="K129" s="2238"/>
      <c r="L129" s="1655" t="s">
        <v>5514</v>
      </c>
      <c r="M129" s="1656"/>
      <c r="N129" s="1657"/>
      <c r="O129" s="1643" t="s">
        <v>3243</v>
      </c>
      <c r="P129" s="1567"/>
      <c r="Q129" s="1565"/>
      <c r="R129" s="1659" t="s">
        <v>5729</v>
      </c>
      <c r="S129" s="1656"/>
      <c r="T129" s="2184">
        <v>8</v>
      </c>
      <c r="U129" s="1680">
        <f t="shared" si="15"/>
        <v>187</v>
      </c>
      <c r="V129" s="2184">
        <v>86</v>
      </c>
      <c r="W129" s="2185">
        <v>101</v>
      </c>
      <c r="X129" s="2186">
        <v>94</v>
      </c>
      <c r="Y129" s="2187">
        <v>50</v>
      </c>
      <c r="Z129" s="2187">
        <v>43</v>
      </c>
      <c r="AA129" s="2185">
        <v>0</v>
      </c>
      <c r="AB129" s="2188">
        <v>0</v>
      </c>
      <c r="AC129" s="2189">
        <v>15</v>
      </c>
      <c r="AD129" s="2190">
        <v>9</v>
      </c>
      <c r="AE129" s="2191">
        <v>1</v>
      </c>
      <c r="AF129" s="2192">
        <v>1</v>
      </c>
      <c r="AG129" s="2192">
        <v>2</v>
      </c>
      <c r="AH129" s="2192">
        <v>0</v>
      </c>
      <c r="AI129" s="2192">
        <v>0</v>
      </c>
      <c r="AJ129" s="2192">
        <v>18</v>
      </c>
      <c r="AK129" s="2192">
        <v>0</v>
      </c>
      <c r="AL129" s="2192">
        <v>0</v>
      </c>
      <c r="AM129" s="2192">
        <v>0</v>
      </c>
      <c r="AN129" s="2192">
        <v>0</v>
      </c>
      <c r="AO129" s="2190">
        <v>2</v>
      </c>
      <c r="AP129" s="2279" t="s">
        <v>382</v>
      </c>
      <c r="AQ129" s="1741"/>
    </row>
    <row r="130" spans="1:43" s="3" customFormat="1" ht="21" customHeight="1">
      <c r="A130" s="2277"/>
      <c r="B130" s="2238"/>
      <c r="C130" s="1566"/>
      <c r="D130" s="1656"/>
      <c r="E130" s="1728"/>
      <c r="F130" s="1643" t="s">
        <v>418</v>
      </c>
      <c r="G130" s="2238" t="s">
        <v>1209</v>
      </c>
      <c r="H130" s="2238"/>
      <c r="I130" s="1643"/>
      <c r="J130" s="1728"/>
      <c r="K130" s="2238"/>
      <c r="L130" s="1655"/>
      <c r="M130" s="1656"/>
      <c r="N130" s="1657"/>
      <c r="O130" s="1643"/>
      <c r="P130" s="1567"/>
      <c r="Q130" s="1565"/>
      <c r="R130" s="1659"/>
      <c r="S130" s="1656"/>
      <c r="T130" s="2184">
        <v>0</v>
      </c>
      <c r="U130" s="1680">
        <f t="shared" si="15"/>
        <v>27</v>
      </c>
      <c r="V130" s="2184">
        <v>9</v>
      </c>
      <c r="W130" s="2185">
        <v>18</v>
      </c>
      <c r="X130" s="2186">
        <v>27</v>
      </c>
      <c r="Y130" s="2187">
        <v>0</v>
      </c>
      <c r="Z130" s="2187">
        <v>0</v>
      </c>
      <c r="AA130" s="2185">
        <v>0</v>
      </c>
      <c r="AB130" s="2188">
        <v>0</v>
      </c>
      <c r="AC130" s="2189">
        <v>0</v>
      </c>
      <c r="AD130" s="2190">
        <v>0</v>
      </c>
      <c r="AE130" s="2191">
        <v>0</v>
      </c>
      <c r="AF130" s="2192">
        <v>0</v>
      </c>
      <c r="AG130" s="2192">
        <v>0</v>
      </c>
      <c r="AH130" s="2192">
        <v>0</v>
      </c>
      <c r="AI130" s="2192">
        <v>0</v>
      </c>
      <c r="AJ130" s="2192">
        <v>0</v>
      </c>
      <c r="AK130" s="2192">
        <v>0</v>
      </c>
      <c r="AL130" s="2192">
        <v>0</v>
      </c>
      <c r="AM130" s="2192">
        <v>0</v>
      </c>
      <c r="AN130" s="2192">
        <v>0</v>
      </c>
      <c r="AO130" s="2190">
        <v>0</v>
      </c>
      <c r="AP130" s="2279"/>
      <c r="AQ130" s="1741"/>
    </row>
    <row r="131" spans="1:43" s="3" customFormat="1" ht="21" customHeight="1">
      <c r="A131" s="2277"/>
      <c r="B131" s="2238"/>
      <c r="C131" s="1566"/>
      <c r="D131" s="1656"/>
      <c r="E131" s="1728"/>
      <c r="F131" s="1643" t="s">
        <v>1157</v>
      </c>
      <c r="G131" s="2238" t="s">
        <v>1209</v>
      </c>
      <c r="H131" s="2238"/>
      <c r="I131" s="1643"/>
      <c r="J131" s="1728"/>
      <c r="K131" s="2238"/>
      <c r="L131" s="1655"/>
      <c r="M131" s="1656"/>
      <c r="N131" s="1657"/>
      <c r="O131" s="1643"/>
      <c r="P131" s="1567"/>
      <c r="Q131" s="1565"/>
      <c r="R131" s="1659"/>
      <c r="S131" s="1656"/>
      <c r="T131" s="2184">
        <v>0</v>
      </c>
      <c r="U131" s="1680">
        <f t="shared" si="15"/>
        <v>160</v>
      </c>
      <c r="V131" s="2184">
        <v>77</v>
      </c>
      <c r="W131" s="2185">
        <v>83</v>
      </c>
      <c r="X131" s="2186">
        <v>67</v>
      </c>
      <c r="Y131" s="2187">
        <v>50</v>
      </c>
      <c r="Z131" s="2187">
        <v>43</v>
      </c>
      <c r="AA131" s="2185">
        <v>0</v>
      </c>
      <c r="AB131" s="2188">
        <v>0</v>
      </c>
      <c r="AC131" s="2189">
        <v>0</v>
      </c>
      <c r="AD131" s="2190">
        <v>0</v>
      </c>
      <c r="AE131" s="2191">
        <v>0</v>
      </c>
      <c r="AF131" s="2192">
        <v>0</v>
      </c>
      <c r="AG131" s="2192">
        <v>0</v>
      </c>
      <c r="AH131" s="2192">
        <v>0</v>
      </c>
      <c r="AI131" s="2192">
        <v>0</v>
      </c>
      <c r="AJ131" s="2192">
        <v>0</v>
      </c>
      <c r="AK131" s="2192">
        <v>0</v>
      </c>
      <c r="AL131" s="2192">
        <v>0</v>
      </c>
      <c r="AM131" s="2192">
        <v>0</v>
      </c>
      <c r="AN131" s="2192">
        <v>0</v>
      </c>
      <c r="AO131" s="2190">
        <v>0</v>
      </c>
      <c r="AP131" s="2279"/>
      <c r="AQ131" s="1741"/>
    </row>
    <row r="132" spans="1:43" s="3" customFormat="1" ht="21" customHeight="1">
      <c r="A132" s="2277" t="s">
        <v>1457</v>
      </c>
      <c r="B132" s="2238"/>
      <c r="C132" s="1566" t="s">
        <v>1458</v>
      </c>
      <c r="D132" s="1656"/>
      <c r="E132" s="1728" t="s">
        <v>1208</v>
      </c>
      <c r="F132" s="1643" t="s">
        <v>418</v>
      </c>
      <c r="G132" s="2238" t="s">
        <v>1209</v>
      </c>
      <c r="H132" s="2238"/>
      <c r="I132" s="1643" t="s">
        <v>2367</v>
      </c>
      <c r="J132" s="1728"/>
      <c r="K132" s="2238"/>
      <c r="L132" s="1655" t="s">
        <v>1460</v>
      </c>
      <c r="M132" s="1656"/>
      <c r="N132" s="1657"/>
      <c r="O132" s="1643" t="s">
        <v>3789</v>
      </c>
      <c r="P132" s="1567"/>
      <c r="Q132" s="1565"/>
      <c r="R132" s="2347" t="s">
        <v>4362</v>
      </c>
      <c r="S132" s="1656"/>
      <c r="T132" s="2184">
        <v>16</v>
      </c>
      <c r="U132" s="1680">
        <f t="shared" si="15"/>
        <v>548</v>
      </c>
      <c r="V132" s="2184">
        <v>282</v>
      </c>
      <c r="W132" s="2185">
        <v>266</v>
      </c>
      <c r="X132" s="2186">
        <v>172</v>
      </c>
      <c r="Y132" s="2187">
        <v>177</v>
      </c>
      <c r="Z132" s="2187">
        <v>199</v>
      </c>
      <c r="AA132" s="2185">
        <v>0</v>
      </c>
      <c r="AB132" s="2188">
        <v>0</v>
      </c>
      <c r="AC132" s="2189">
        <v>32</v>
      </c>
      <c r="AD132" s="2190">
        <v>9</v>
      </c>
      <c r="AE132" s="2191">
        <v>1</v>
      </c>
      <c r="AF132" s="2192">
        <v>0</v>
      </c>
      <c r="AG132" s="2192">
        <v>1</v>
      </c>
      <c r="AH132" s="2192">
        <v>0</v>
      </c>
      <c r="AI132" s="2192">
        <v>0</v>
      </c>
      <c r="AJ132" s="2192">
        <v>35</v>
      </c>
      <c r="AK132" s="2192">
        <v>0</v>
      </c>
      <c r="AL132" s="2192">
        <v>2</v>
      </c>
      <c r="AM132" s="2192">
        <v>0</v>
      </c>
      <c r="AN132" s="2192">
        <v>0</v>
      </c>
      <c r="AO132" s="2190">
        <v>2</v>
      </c>
      <c r="AP132" s="2279" t="s">
        <v>1457</v>
      </c>
      <c r="AQ132" s="1741"/>
    </row>
    <row r="133" spans="1:43" s="3" customFormat="1" ht="21" customHeight="1">
      <c r="A133" s="2277" t="s">
        <v>1463</v>
      </c>
      <c r="B133" s="2238"/>
      <c r="C133" s="1566" t="s">
        <v>1304</v>
      </c>
      <c r="D133" s="1656"/>
      <c r="E133" s="1728" t="s">
        <v>1208</v>
      </c>
      <c r="F133" s="1643" t="s">
        <v>418</v>
      </c>
      <c r="G133" s="2238" t="s">
        <v>1209</v>
      </c>
      <c r="H133" s="2238"/>
      <c r="I133" s="1643" t="s">
        <v>413</v>
      </c>
      <c r="J133" s="1728"/>
      <c r="K133" s="2238"/>
      <c r="L133" s="1655" t="s">
        <v>1466</v>
      </c>
      <c r="M133" s="1656"/>
      <c r="N133" s="1657"/>
      <c r="O133" s="1643" t="s">
        <v>529</v>
      </c>
      <c r="P133" s="1567"/>
      <c r="Q133" s="1565"/>
      <c r="R133" s="1659" t="s">
        <v>5730</v>
      </c>
      <c r="S133" s="1656"/>
      <c r="T133" s="2184">
        <v>15</v>
      </c>
      <c r="U133" s="1680">
        <f t="shared" si="15"/>
        <v>440</v>
      </c>
      <c r="V133" s="2184">
        <v>178</v>
      </c>
      <c r="W133" s="2185">
        <v>262</v>
      </c>
      <c r="X133" s="2186">
        <v>154</v>
      </c>
      <c r="Y133" s="2187">
        <v>130</v>
      </c>
      <c r="Z133" s="2187">
        <v>156</v>
      </c>
      <c r="AA133" s="2185">
        <v>0</v>
      </c>
      <c r="AB133" s="2188">
        <v>0</v>
      </c>
      <c r="AC133" s="2189">
        <v>24</v>
      </c>
      <c r="AD133" s="2190">
        <v>11</v>
      </c>
      <c r="AE133" s="2191">
        <v>0</v>
      </c>
      <c r="AF133" s="2192">
        <v>1</v>
      </c>
      <c r="AG133" s="2192">
        <v>0</v>
      </c>
      <c r="AH133" s="2192">
        <v>0</v>
      </c>
      <c r="AI133" s="2192">
        <v>0</v>
      </c>
      <c r="AJ133" s="2192">
        <v>33</v>
      </c>
      <c r="AK133" s="2192">
        <v>0</v>
      </c>
      <c r="AL133" s="2192">
        <v>1</v>
      </c>
      <c r="AM133" s="2192">
        <v>0</v>
      </c>
      <c r="AN133" s="2192">
        <v>0</v>
      </c>
      <c r="AO133" s="2190">
        <v>0</v>
      </c>
      <c r="AP133" s="2279" t="s">
        <v>1463</v>
      </c>
      <c r="AQ133" s="1741"/>
    </row>
    <row r="134" spans="1:43" s="3" customFormat="1" ht="21" customHeight="1">
      <c r="A134" s="2277" t="s">
        <v>1470</v>
      </c>
      <c r="B134" s="2238"/>
      <c r="C134" s="2348" t="s">
        <v>5166</v>
      </c>
      <c r="D134" s="1656"/>
      <c r="E134" s="1728" t="s">
        <v>1208</v>
      </c>
      <c r="F134" s="1643"/>
      <c r="G134" s="2238" t="s">
        <v>1209</v>
      </c>
      <c r="H134" s="2238"/>
      <c r="I134" s="1643" t="s">
        <v>1655</v>
      </c>
      <c r="J134" s="1728"/>
      <c r="K134" s="2238"/>
      <c r="L134" s="1655" t="s">
        <v>570</v>
      </c>
      <c r="M134" s="1656"/>
      <c r="N134" s="1657"/>
      <c r="O134" s="1643" t="s">
        <v>280</v>
      </c>
      <c r="P134" s="1567"/>
      <c r="Q134" s="1565"/>
      <c r="R134" s="1659" t="s">
        <v>5440</v>
      </c>
      <c r="S134" s="1656"/>
      <c r="T134" s="2184">
        <v>17</v>
      </c>
      <c r="U134" s="1680">
        <f t="shared" si="15"/>
        <v>491</v>
      </c>
      <c r="V134" s="2184">
        <v>158</v>
      </c>
      <c r="W134" s="2185">
        <v>333</v>
      </c>
      <c r="X134" s="2186">
        <v>170</v>
      </c>
      <c r="Y134" s="2187">
        <v>158</v>
      </c>
      <c r="Z134" s="2187">
        <v>163</v>
      </c>
      <c r="AA134" s="2185">
        <v>0</v>
      </c>
      <c r="AB134" s="2188">
        <v>0</v>
      </c>
      <c r="AC134" s="2189">
        <v>15</v>
      </c>
      <c r="AD134" s="2190">
        <v>15</v>
      </c>
      <c r="AE134" s="2191">
        <v>1</v>
      </c>
      <c r="AF134" s="2192">
        <v>0</v>
      </c>
      <c r="AG134" s="2192">
        <v>1</v>
      </c>
      <c r="AH134" s="2192">
        <v>0</v>
      </c>
      <c r="AI134" s="2192">
        <v>0</v>
      </c>
      <c r="AJ134" s="2192">
        <v>25</v>
      </c>
      <c r="AK134" s="2192">
        <v>0</v>
      </c>
      <c r="AL134" s="2192">
        <v>1</v>
      </c>
      <c r="AM134" s="2192">
        <v>0</v>
      </c>
      <c r="AN134" s="2192">
        <v>0</v>
      </c>
      <c r="AO134" s="2190">
        <v>2</v>
      </c>
      <c r="AP134" s="2279" t="s">
        <v>1470</v>
      </c>
      <c r="AQ134" s="1741"/>
    </row>
    <row r="135" spans="1:43" s="3" customFormat="1" ht="21" customHeight="1">
      <c r="A135" s="2277"/>
      <c r="B135" s="2238"/>
      <c r="C135" s="1566"/>
      <c r="D135" s="1656"/>
      <c r="E135" s="1728"/>
      <c r="F135" s="1643" t="s">
        <v>418</v>
      </c>
      <c r="G135" s="2238" t="s">
        <v>1209</v>
      </c>
      <c r="H135" s="2238"/>
      <c r="I135" s="1643"/>
      <c r="J135" s="1728"/>
      <c r="K135" s="2238"/>
      <c r="L135" s="1655"/>
      <c r="M135" s="1656"/>
      <c r="N135" s="1657"/>
      <c r="O135" s="1643"/>
      <c r="P135" s="1567"/>
      <c r="Q135" s="1565"/>
      <c r="R135" s="1659"/>
      <c r="S135" s="1656"/>
      <c r="T135" s="2184">
        <v>0</v>
      </c>
      <c r="U135" s="1680">
        <f t="shared" si="15"/>
        <v>277</v>
      </c>
      <c r="V135" s="2184">
        <v>86</v>
      </c>
      <c r="W135" s="2185">
        <v>191</v>
      </c>
      <c r="X135" s="2186">
        <v>98</v>
      </c>
      <c r="Y135" s="2187">
        <v>94</v>
      </c>
      <c r="Z135" s="2187">
        <v>85</v>
      </c>
      <c r="AA135" s="2185">
        <v>0</v>
      </c>
      <c r="AB135" s="2188">
        <v>0</v>
      </c>
      <c r="AC135" s="2189">
        <v>0</v>
      </c>
      <c r="AD135" s="2190">
        <v>0</v>
      </c>
      <c r="AE135" s="2191">
        <v>0</v>
      </c>
      <c r="AF135" s="2192">
        <v>0</v>
      </c>
      <c r="AG135" s="2192">
        <v>0</v>
      </c>
      <c r="AH135" s="2192">
        <v>0</v>
      </c>
      <c r="AI135" s="2192">
        <v>0</v>
      </c>
      <c r="AJ135" s="2192">
        <v>0</v>
      </c>
      <c r="AK135" s="2192">
        <v>0</v>
      </c>
      <c r="AL135" s="2192">
        <v>0</v>
      </c>
      <c r="AM135" s="2192">
        <v>0</v>
      </c>
      <c r="AN135" s="2192">
        <v>0</v>
      </c>
      <c r="AO135" s="2190">
        <v>0</v>
      </c>
      <c r="AP135" s="2279"/>
      <c r="AQ135" s="1741"/>
    </row>
    <row r="136" spans="1:43" s="3" customFormat="1" ht="21" customHeight="1">
      <c r="A136" s="2277"/>
      <c r="B136" s="2238"/>
      <c r="C136" s="1566"/>
      <c r="D136" s="1656"/>
      <c r="E136" s="1728"/>
      <c r="F136" s="1643" t="s">
        <v>1157</v>
      </c>
      <c r="G136" s="2238" t="s">
        <v>1209</v>
      </c>
      <c r="H136" s="2238"/>
      <c r="I136" s="1643"/>
      <c r="J136" s="1728"/>
      <c r="K136" s="2238"/>
      <c r="L136" s="1655"/>
      <c r="M136" s="1656"/>
      <c r="N136" s="1657"/>
      <c r="O136" s="1643"/>
      <c r="P136" s="1567"/>
      <c r="Q136" s="1565"/>
      <c r="R136" s="1659"/>
      <c r="S136" s="1656"/>
      <c r="T136" s="2184">
        <v>0</v>
      </c>
      <c r="U136" s="1680">
        <f t="shared" si="15"/>
        <v>84</v>
      </c>
      <c r="V136" s="2184">
        <v>37</v>
      </c>
      <c r="W136" s="2185">
        <v>47</v>
      </c>
      <c r="X136" s="2186">
        <v>24</v>
      </c>
      <c r="Y136" s="2187">
        <v>24</v>
      </c>
      <c r="Z136" s="2187">
        <v>36</v>
      </c>
      <c r="AA136" s="2185">
        <v>0</v>
      </c>
      <c r="AB136" s="2188">
        <v>0</v>
      </c>
      <c r="AC136" s="2189">
        <v>0</v>
      </c>
      <c r="AD136" s="2190">
        <v>0</v>
      </c>
      <c r="AE136" s="2191">
        <v>0</v>
      </c>
      <c r="AF136" s="2192">
        <v>0</v>
      </c>
      <c r="AG136" s="2192">
        <v>0</v>
      </c>
      <c r="AH136" s="2192">
        <v>0</v>
      </c>
      <c r="AI136" s="2192">
        <v>0</v>
      </c>
      <c r="AJ136" s="2192">
        <v>0</v>
      </c>
      <c r="AK136" s="2192">
        <v>0</v>
      </c>
      <c r="AL136" s="2192">
        <v>0</v>
      </c>
      <c r="AM136" s="2192">
        <v>0</v>
      </c>
      <c r="AN136" s="2192">
        <v>0</v>
      </c>
      <c r="AO136" s="2190">
        <v>0</v>
      </c>
      <c r="AP136" s="2279"/>
      <c r="AQ136" s="1741"/>
    </row>
    <row r="137" spans="1:43" s="3" customFormat="1" ht="21" customHeight="1">
      <c r="A137" s="2277"/>
      <c r="B137" s="2238"/>
      <c r="C137" s="1566"/>
      <c r="D137" s="1656"/>
      <c r="E137" s="1728"/>
      <c r="F137" s="1643" t="s">
        <v>1305</v>
      </c>
      <c r="G137" s="2238" t="s">
        <v>1209</v>
      </c>
      <c r="H137" s="2238"/>
      <c r="I137" s="1643"/>
      <c r="J137" s="1728"/>
      <c r="K137" s="2238"/>
      <c r="L137" s="1655"/>
      <c r="M137" s="1656"/>
      <c r="N137" s="1657"/>
      <c r="O137" s="1643"/>
      <c r="P137" s="1567"/>
      <c r="Q137" s="1565"/>
      <c r="R137" s="1659"/>
      <c r="S137" s="1656"/>
      <c r="T137" s="2184">
        <v>0</v>
      </c>
      <c r="U137" s="1680">
        <f t="shared" si="15"/>
        <v>130</v>
      </c>
      <c r="V137" s="2184">
        <v>35</v>
      </c>
      <c r="W137" s="2185">
        <v>95</v>
      </c>
      <c r="X137" s="2186">
        <v>48</v>
      </c>
      <c r="Y137" s="2187">
        <v>40</v>
      </c>
      <c r="Z137" s="2187">
        <v>42</v>
      </c>
      <c r="AA137" s="2185">
        <v>0</v>
      </c>
      <c r="AB137" s="2188">
        <v>0</v>
      </c>
      <c r="AC137" s="2189">
        <v>0</v>
      </c>
      <c r="AD137" s="2190">
        <v>0</v>
      </c>
      <c r="AE137" s="2191">
        <v>0</v>
      </c>
      <c r="AF137" s="2192">
        <v>0</v>
      </c>
      <c r="AG137" s="2192">
        <v>0</v>
      </c>
      <c r="AH137" s="2192">
        <v>0</v>
      </c>
      <c r="AI137" s="2192">
        <v>0</v>
      </c>
      <c r="AJ137" s="2192">
        <v>0</v>
      </c>
      <c r="AK137" s="2192">
        <v>0</v>
      </c>
      <c r="AL137" s="2192">
        <v>0</v>
      </c>
      <c r="AM137" s="2192">
        <v>0</v>
      </c>
      <c r="AN137" s="2192">
        <v>0</v>
      </c>
      <c r="AO137" s="2190">
        <v>0</v>
      </c>
      <c r="AP137" s="2279"/>
      <c r="AQ137" s="1741"/>
    </row>
    <row r="138" spans="1:43" s="3" customFormat="1" ht="21" customHeight="1">
      <c r="A138" s="2277" t="s">
        <v>1472</v>
      </c>
      <c r="B138" s="2238"/>
      <c r="C138" s="1566" t="s">
        <v>744</v>
      </c>
      <c r="D138" s="1656"/>
      <c r="E138" s="1728" t="s">
        <v>1208</v>
      </c>
      <c r="F138" s="1643"/>
      <c r="G138" s="2238" t="s">
        <v>1209</v>
      </c>
      <c r="H138" s="2238"/>
      <c r="I138" s="1643" t="s">
        <v>1194</v>
      </c>
      <c r="J138" s="1728"/>
      <c r="K138" s="2238"/>
      <c r="L138" s="1655" t="s">
        <v>85</v>
      </c>
      <c r="M138" s="1656"/>
      <c r="N138" s="1657"/>
      <c r="O138" s="1643" t="s">
        <v>3791</v>
      </c>
      <c r="P138" s="1567"/>
      <c r="Q138" s="1565"/>
      <c r="R138" s="1659" t="s">
        <v>5194</v>
      </c>
      <c r="S138" s="1656"/>
      <c r="T138" s="2184">
        <v>13</v>
      </c>
      <c r="U138" s="1680">
        <f t="shared" si="15"/>
        <v>341</v>
      </c>
      <c r="V138" s="2184">
        <v>292</v>
      </c>
      <c r="W138" s="2185">
        <v>49</v>
      </c>
      <c r="X138" s="2186">
        <v>104</v>
      </c>
      <c r="Y138" s="2187">
        <v>118</v>
      </c>
      <c r="Z138" s="2187">
        <v>119</v>
      </c>
      <c r="AA138" s="2185">
        <v>0</v>
      </c>
      <c r="AB138" s="2188">
        <v>0</v>
      </c>
      <c r="AC138" s="2189">
        <v>26</v>
      </c>
      <c r="AD138" s="2190">
        <v>11</v>
      </c>
      <c r="AE138" s="2191">
        <v>1</v>
      </c>
      <c r="AF138" s="2192">
        <v>0</v>
      </c>
      <c r="AG138" s="2192">
        <v>2</v>
      </c>
      <c r="AH138" s="2192">
        <v>0</v>
      </c>
      <c r="AI138" s="2192">
        <v>0</v>
      </c>
      <c r="AJ138" s="2192">
        <v>32</v>
      </c>
      <c r="AK138" s="2192">
        <v>0</v>
      </c>
      <c r="AL138" s="2192">
        <v>1</v>
      </c>
      <c r="AM138" s="2192">
        <v>0</v>
      </c>
      <c r="AN138" s="2192">
        <v>0</v>
      </c>
      <c r="AO138" s="2190">
        <v>1</v>
      </c>
      <c r="AP138" s="2279" t="s">
        <v>1472</v>
      </c>
      <c r="AQ138" s="1741"/>
    </row>
    <row r="139" spans="1:43" s="3" customFormat="1" ht="21" customHeight="1">
      <c r="A139" s="2277"/>
      <c r="B139" s="2238"/>
      <c r="C139" s="1566"/>
      <c r="D139" s="1656"/>
      <c r="E139" s="1728"/>
      <c r="F139" s="1643" t="s">
        <v>418</v>
      </c>
      <c r="G139" s="2238" t="s">
        <v>1209</v>
      </c>
      <c r="H139" s="2238"/>
      <c r="I139" s="1643"/>
      <c r="J139" s="1728"/>
      <c r="K139" s="2238"/>
      <c r="L139" s="1655"/>
      <c r="M139" s="1656"/>
      <c r="N139" s="1657"/>
      <c r="O139" s="1643"/>
      <c r="P139" s="1567"/>
      <c r="Q139" s="1565"/>
      <c r="R139" s="1659"/>
      <c r="S139" s="1656"/>
      <c r="T139" s="2184">
        <v>0</v>
      </c>
      <c r="U139" s="1680">
        <f t="shared" si="15"/>
        <v>93</v>
      </c>
      <c r="V139" s="2184">
        <v>75</v>
      </c>
      <c r="W139" s="2185">
        <v>18</v>
      </c>
      <c r="X139" s="2186">
        <v>36</v>
      </c>
      <c r="Y139" s="2187">
        <v>34</v>
      </c>
      <c r="Z139" s="2187">
        <v>23</v>
      </c>
      <c r="AA139" s="2185">
        <v>0</v>
      </c>
      <c r="AB139" s="2188">
        <v>0</v>
      </c>
      <c r="AC139" s="2189">
        <v>0</v>
      </c>
      <c r="AD139" s="2190">
        <v>0</v>
      </c>
      <c r="AE139" s="2191">
        <v>0</v>
      </c>
      <c r="AF139" s="2192">
        <v>0</v>
      </c>
      <c r="AG139" s="2192">
        <v>0</v>
      </c>
      <c r="AH139" s="2192">
        <v>0</v>
      </c>
      <c r="AI139" s="2192">
        <v>0</v>
      </c>
      <c r="AJ139" s="2192">
        <v>0</v>
      </c>
      <c r="AK139" s="2192">
        <v>0</v>
      </c>
      <c r="AL139" s="2192">
        <v>0</v>
      </c>
      <c r="AM139" s="2192">
        <v>0</v>
      </c>
      <c r="AN139" s="2192">
        <v>0</v>
      </c>
      <c r="AO139" s="2190">
        <v>0</v>
      </c>
      <c r="AP139" s="2279"/>
      <c r="AQ139" s="1741"/>
    </row>
    <row r="140" spans="1:43" s="3" customFormat="1" ht="21" customHeight="1">
      <c r="A140" s="2277"/>
      <c r="B140" s="2238"/>
      <c r="C140" s="1566"/>
      <c r="D140" s="1656"/>
      <c r="E140" s="1728"/>
      <c r="F140" s="1643" t="s">
        <v>441</v>
      </c>
      <c r="G140" s="2238" t="s">
        <v>1209</v>
      </c>
      <c r="H140" s="2238"/>
      <c r="I140" s="1643"/>
      <c r="J140" s="1728"/>
      <c r="K140" s="2238"/>
      <c r="L140" s="1655"/>
      <c r="M140" s="1656"/>
      <c r="N140" s="1657"/>
      <c r="O140" s="1643"/>
      <c r="P140" s="1567"/>
      <c r="Q140" s="1565"/>
      <c r="R140" s="1659"/>
      <c r="S140" s="1656"/>
      <c r="T140" s="2184">
        <v>0</v>
      </c>
      <c r="U140" s="1680">
        <f t="shared" si="15"/>
        <v>248</v>
      </c>
      <c r="V140" s="2184">
        <v>217</v>
      </c>
      <c r="W140" s="2185">
        <v>31</v>
      </c>
      <c r="X140" s="2186">
        <v>68</v>
      </c>
      <c r="Y140" s="2187">
        <v>84</v>
      </c>
      <c r="Z140" s="2187">
        <v>96</v>
      </c>
      <c r="AA140" s="2185">
        <v>0</v>
      </c>
      <c r="AB140" s="2188">
        <v>0</v>
      </c>
      <c r="AC140" s="2189">
        <v>0</v>
      </c>
      <c r="AD140" s="2190">
        <v>0</v>
      </c>
      <c r="AE140" s="2191">
        <v>0</v>
      </c>
      <c r="AF140" s="2192">
        <v>0</v>
      </c>
      <c r="AG140" s="2192">
        <v>0</v>
      </c>
      <c r="AH140" s="2192">
        <v>0</v>
      </c>
      <c r="AI140" s="2192">
        <v>0</v>
      </c>
      <c r="AJ140" s="2192">
        <v>0</v>
      </c>
      <c r="AK140" s="2192">
        <v>0</v>
      </c>
      <c r="AL140" s="2192">
        <v>0</v>
      </c>
      <c r="AM140" s="2192">
        <v>0</v>
      </c>
      <c r="AN140" s="2192">
        <v>0</v>
      </c>
      <c r="AO140" s="2190">
        <v>0</v>
      </c>
      <c r="AP140" s="2279"/>
      <c r="AQ140" s="1741"/>
    </row>
    <row r="141" spans="1:43" s="3" customFormat="1" ht="21" customHeight="1">
      <c r="A141" s="2277" t="s">
        <v>1474</v>
      </c>
      <c r="B141" s="2238"/>
      <c r="C141" s="1566" t="s">
        <v>3288</v>
      </c>
      <c r="D141" s="1656"/>
      <c r="E141" s="1728" t="s">
        <v>1208</v>
      </c>
      <c r="F141" s="1643" t="s">
        <v>1227</v>
      </c>
      <c r="G141" s="2238" t="s">
        <v>1209</v>
      </c>
      <c r="H141" s="2238"/>
      <c r="I141" s="1643" t="s">
        <v>2883</v>
      </c>
      <c r="J141" s="1728"/>
      <c r="K141" s="2238"/>
      <c r="L141" s="1655" t="s">
        <v>390</v>
      </c>
      <c r="M141" s="1656"/>
      <c r="N141" s="1657"/>
      <c r="O141" s="1643" t="s">
        <v>3793</v>
      </c>
      <c r="P141" s="1567"/>
      <c r="Q141" s="1565"/>
      <c r="R141" s="1659" t="s">
        <v>3257</v>
      </c>
      <c r="S141" s="1656"/>
      <c r="T141" s="2184">
        <v>7</v>
      </c>
      <c r="U141" s="1680">
        <f t="shared" si="15"/>
        <v>165</v>
      </c>
      <c r="V141" s="2184">
        <v>140</v>
      </c>
      <c r="W141" s="2185">
        <v>25</v>
      </c>
      <c r="X141" s="2186">
        <v>55</v>
      </c>
      <c r="Y141" s="2187">
        <v>43</v>
      </c>
      <c r="Z141" s="2187">
        <v>67</v>
      </c>
      <c r="AA141" s="2185">
        <v>0</v>
      </c>
      <c r="AB141" s="2188">
        <v>0</v>
      </c>
      <c r="AC141" s="2189">
        <v>13</v>
      </c>
      <c r="AD141" s="2190">
        <v>2</v>
      </c>
      <c r="AE141" s="2191">
        <v>1</v>
      </c>
      <c r="AF141" s="2192">
        <v>0</v>
      </c>
      <c r="AG141" s="2192">
        <v>1</v>
      </c>
      <c r="AH141" s="2192">
        <v>0</v>
      </c>
      <c r="AI141" s="2192">
        <v>0</v>
      </c>
      <c r="AJ141" s="2192">
        <v>11</v>
      </c>
      <c r="AK141" s="2192">
        <v>0</v>
      </c>
      <c r="AL141" s="2192">
        <v>1</v>
      </c>
      <c r="AM141" s="2192">
        <v>0</v>
      </c>
      <c r="AN141" s="2192">
        <v>0</v>
      </c>
      <c r="AO141" s="2190">
        <v>1</v>
      </c>
      <c r="AP141" s="2279" t="s">
        <v>1474</v>
      </c>
      <c r="AQ141" s="1741"/>
    </row>
    <row r="142" spans="1:43" s="3" customFormat="1" ht="21" customHeight="1">
      <c r="A142" s="2277" t="s">
        <v>906</v>
      </c>
      <c r="B142" s="2238"/>
      <c r="C142" s="1566" t="s">
        <v>1478</v>
      </c>
      <c r="D142" s="1656"/>
      <c r="E142" s="1728" t="s">
        <v>1208</v>
      </c>
      <c r="F142" s="1643"/>
      <c r="G142" s="2238" t="s">
        <v>270</v>
      </c>
      <c r="H142" s="2238"/>
      <c r="I142" s="1643" t="s">
        <v>879</v>
      </c>
      <c r="J142" s="1728"/>
      <c r="K142" s="2238"/>
      <c r="L142" s="1655" t="s">
        <v>404</v>
      </c>
      <c r="M142" s="1656"/>
      <c r="N142" s="1657"/>
      <c r="O142" s="1643" t="s">
        <v>2125</v>
      </c>
      <c r="P142" s="1567"/>
      <c r="Q142" s="1565"/>
      <c r="R142" s="1659" t="s">
        <v>5195</v>
      </c>
      <c r="S142" s="1656"/>
      <c r="T142" s="2184">
        <v>12</v>
      </c>
      <c r="U142" s="1680">
        <f t="shared" si="15"/>
        <v>225</v>
      </c>
      <c r="V142" s="2184">
        <v>0</v>
      </c>
      <c r="W142" s="2185">
        <v>225</v>
      </c>
      <c r="X142" s="2186">
        <v>70</v>
      </c>
      <c r="Y142" s="2187">
        <v>85</v>
      </c>
      <c r="Z142" s="2187">
        <v>70</v>
      </c>
      <c r="AA142" s="2185">
        <v>0</v>
      </c>
      <c r="AB142" s="2188">
        <v>55</v>
      </c>
      <c r="AC142" s="2189">
        <v>11</v>
      </c>
      <c r="AD142" s="2190">
        <v>19</v>
      </c>
      <c r="AE142" s="2191">
        <v>1</v>
      </c>
      <c r="AF142" s="2192">
        <v>0</v>
      </c>
      <c r="AG142" s="2192">
        <v>1</v>
      </c>
      <c r="AH142" s="2192">
        <v>0</v>
      </c>
      <c r="AI142" s="2192">
        <v>0</v>
      </c>
      <c r="AJ142" s="2192">
        <v>24</v>
      </c>
      <c r="AK142" s="2192">
        <v>2</v>
      </c>
      <c r="AL142" s="2192">
        <v>1</v>
      </c>
      <c r="AM142" s="2192">
        <v>0</v>
      </c>
      <c r="AN142" s="2192">
        <v>0</v>
      </c>
      <c r="AO142" s="2190">
        <v>1</v>
      </c>
      <c r="AP142" s="2279" t="s">
        <v>906</v>
      </c>
      <c r="AQ142" s="1741"/>
    </row>
    <row r="143" spans="1:43" s="3" customFormat="1" ht="21" customHeight="1">
      <c r="A143" s="2277"/>
      <c r="B143" s="2238"/>
      <c r="C143" s="1566"/>
      <c r="D143" s="1656"/>
      <c r="E143" s="1728"/>
      <c r="F143" s="1643" t="s">
        <v>5167</v>
      </c>
      <c r="G143" s="2238" t="s">
        <v>5168</v>
      </c>
      <c r="H143" s="2238"/>
      <c r="I143" s="1643"/>
      <c r="J143" s="1728"/>
      <c r="K143" s="2238"/>
      <c r="L143" s="1655"/>
      <c r="M143" s="1656"/>
      <c r="N143" s="1657"/>
      <c r="O143" s="1643"/>
      <c r="P143" s="1567"/>
      <c r="Q143" s="1565"/>
      <c r="R143" s="1659"/>
      <c r="S143" s="1656"/>
      <c r="T143" s="2184">
        <v>0</v>
      </c>
      <c r="U143" s="1680">
        <f t="shared" si="15"/>
        <v>13</v>
      </c>
      <c r="V143" s="2184">
        <v>0</v>
      </c>
      <c r="W143" s="2185">
        <v>13</v>
      </c>
      <c r="X143" s="2186">
        <v>4</v>
      </c>
      <c r="Y143" s="2187">
        <v>7</v>
      </c>
      <c r="Z143" s="2187">
        <v>2</v>
      </c>
      <c r="AA143" s="2185">
        <v>0</v>
      </c>
      <c r="AB143" s="2188">
        <v>0</v>
      </c>
      <c r="AC143" s="2189">
        <v>0</v>
      </c>
      <c r="AD143" s="2190">
        <v>0</v>
      </c>
      <c r="AE143" s="2191">
        <v>0</v>
      </c>
      <c r="AF143" s="2192">
        <v>0</v>
      </c>
      <c r="AG143" s="2192">
        <v>0</v>
      </c>
      <c r="AH143" s="2192">
        <v>0</v>
      </c>
      <c r="AI143" s="2192">
        <v>0</v>
      </c>
      <c r="AJ143" s="2192">
        <v>0</v>
      </c>
      <c r="AK143" s="2192">
        <v>0</v>
      </c>
      <c r="AL143" s="2192">
        <v>0</v>
      </c>
      <c r="AM143" s="2192">
        <v>0</v>
      </c>
      <c r="AN143" s="2192">
        <v>0</v>
      </c>
      <c r="AO143" s="2190">
        <v>0</v>
      </c>
      <c r="AP143" s="2279"/>
      <c r="AQ143" s="1741"/>
    </row>
    <row r="144" spans="1:43" s="3" customFormat="1" ht="21" customHeight="1">
      <c r="A144" s="2277"/>
      <c r="B144" s="2238"/>
      <c r="C144" s="1566"/>
      <c r="D144" s="1656"/>
      <c r="E144" s="1728"/>
      <c r="F144" s="1643" t="s">
        <v>1305</v>
      </c>
      <c r="G144" s="2238" t="s">
        <v>270</v>
      </c>
      <c r="H144" s="2238"/>
      <c r="I144" s="1643"/>
      <c r="J144" s="1728"/>
      <c r="K144" s="2238"/>
      <c r="L144" s="1655"/>
      <c r="M144" s="1656"/>
      <c r="N144" s="1657"/>
      <c r="O144" s="1643"/>
      <c r="P144" s="1567"/>
      <c r="Q144" s="1565"/>
      <c r="R144" s="1659"/>
      <c r="S144" s="1656"/>
      <c r="T144" s="2184">
        <v>0</v>
      </c>
      <c r="U144" s="1680">
        <f t="shared" si="15"/>
        <v>134</v>
      </c>
      <c r="V144" s="2184">
        <v>0</v>
      </c>
      <c r="W144" s="2185">
        <v>134</v>
      </c>
      <c r="X144" s="2186">
        <v>46</v>
      </c>
      <c r="Y144" s="2187">
        <v>49</v>
      </c>
      <c r="Z144" s="2187">
        <v>39</v>
      </c>
      <c r="AA144" s="2185">
        <v>0</v>
      </c>
      <c r="AB144" s="2188">
        <v>0</v>
      </c>
      <c r="AC144" s="2189">
        <v>0</v>
      </c>
      <c r="AD144" s="2190">
        <v>0</v>
      </c>
      <c r="AE144" s="2191">
        <v>0</v>
      </c>
      <c r="AF144" s="2192">
        <v>0</v>
      </c>
      <c r="AG144" s="2192">
        <v>0</v>
      </c>
      <c r="AH144" s="2192">
        <v>0</v>
      </c>
      <c r="AI144" s="2192">
        <v>0</v>
      </c>
      <c r="AJ144" s="2192">
        <v>0</v>
      </c>
      <c r="AK144" s="2192">
        <v>0</v>
      </c>
      <c r="AL144" s="2192">
        <v>0</v>
      </c>
      <c r="AM144" s="2192">
        <v>0</v>
      </c>
      <c r="AN144" s="2192">
        <v>0</v>
      </c>
      <c r="AO144" s="2190">
        <v>0</v>
      </c>
      <c r="AP144" s="2279"/>
      <c r="AQ144" s="1741"/>
    </row>
    <row r="145" spans="1:43" s="3" customFormat="1" ht="21" customHeight="1">
      <c r="A145" s="2277"/>
      <c r="B145" s="2238"/>
      <c r="C145" s="1566"/>
      <c r="D145" s="1656"/>
      <c r="E145" s="1728"/>
      <c r="F145" s="1643" t="s">
        <v>863</v>
      </c>
      <c r="G145" s="2238" t="s">
        <v>270</v>
      </c>
      <c r="H145" s="2238"/>
      <c r="I145" s="1643"/>
      <c r="J145" s="1728"/>
      <c r="K145" s="2238"/>
      <c r="L145" s="1655"/>
      <c r="M145" s="1656"/>
      <c r="N145" s="1657"/>
      <c r="O145" s="1643"/>
      <c r="P145" s="1567"/>
      <c r="Q145" s="1565"/>
      <c r="R145" s="1659"/>
      <c r="S145" s="1656"/>
      <c r="T145" s="2184">
        <v>0</v>
      </c>
      <c r="U145" s="1680">
        <f t="shared" si="15"/>
        <v>78</v>
      </c>
      <c r="V145" s="2184">
        <v>0</v>
      </c>
      <c r="W145" s="2185">
        <v>78</v>
      </c>
      <c r="X145" s="2186">
        <v>20</v>
      </c>
      <c r="Y145" s="2187">
        <v>29</v>
      </c>
      <c r="Z145" s="2187">
        <v>29</v>
      </c>
      <c r="AA145" s="2185">
        <v>0</v>
      </c>
      <c r="AB145" s="2188">
        <v>55</v>
      </c>
      <c r="AC145" s="2189">
        <v>0</v>
      </c>
      <c r="AD145" s="2190">
        <v>0</v>
      </c>
      <c r="AE145" s="2191">
        <v>0</v>
      </c>
      <c r="AF145" s="2192">
        <v>0</v>
      </c>
      <c r="AG145" s="2192">
        <v>0</v>
      </c>
      <c r="AH145" s="2192">
        <v>0</v>
      </c>
      <c r="AI145" s="2192">
        <v>0</v>
      </c>
      <c r="AJ145" s="2192">
        <v>0</v>
      </c>
      <c r="AK145" s="2192">
        <v>0</v>
      </c>
      <c r="AL145" s="2192">
        <v>0</v>
      </c>
      <c r="AM145" s="2192">
        <v>0</v>
      </c>
      <c r="AN145" s="2192">
        <v>0</v>
      </c>
      <c r="AO145" s="2190">
        <v>0</v>
      </c>
      <c r="AP145" s="2279"/>
      <c r="AQ145" s="1741"/>
    </row>
    <row r="146" spans="1:43" s="3" customFormat="1" ht="21" customHeight="1">
      <c r="A146" s="2277" t="s">
        <v>1481</v>
      </c>
      <c r="B146" s="2238"/>
      <c r="C146" s="1566" t="s">
        <v>1646</v>
      </c>
      <c r="D146" s="1656"/>
      <c r="E146" s="1728" t="s">
        <v>1208</v>
      </c>
      <c r="F146" s="1643"/>
      <c r="G146" s="2238" t="s">
        <v>1209</v>
      </c>
      <c r="H146" s="2238"/>
      <c r="I146" s="1643" t="s">
        <v>1696</v>
      </c>
      <c r="J146" s="1728"/>
      <c r="K146" s="2238"/>
      <c r="L146" s="1655" t="s">
        <v>463</v>
      </c>
      <c r="M146" s="1656"/>
      <c r="N146" s="1657"/>
      <c r="O146" s="1643" t="s">
        <v>1651</v>
      </c>
      <c r="P146" s="1567"/>
      <c r="Q146" s="1565"/>
      <c r="R146" s="1659" t="s">
        <v>3503</v>
      </c>
      <c r="S146" s="1656"/>
      <c r="T146" s="2184">
        <v>22</v>
      </c>
      <c r="U146" s="1680">
        <f t="shared" si="15"/>
        <v>484</v>
      </c>
      <c r="V146" s="2184">
        <v>154</v>
      </c>
      <c r="W146" s="2185">
        <v>330</v>
      </c>
      <c r="X146" s="2186">
        <v>166</v>
      </c>
      <c r="Y146" s="2187">
        <v>172</v>
      </c>
      <c r="Z146" s="2187">
        <v>146</v>
      </c>
      <c r="AA146" s="2185">
        <v>0</v>
      </c>
      <c r="AB146" s="2188">
        <v>0</v>
      </c>
      <c r="AC146" s="2189">
        <v>23</v>
      </c>
      <c r="AD146" s="2190">
        <v>14</v>
      </c>
      <c r="AE146" s="2191">
        <v>1</v>
      </c>
      <c r="AF146" s="2192">
        <v>1</v>
      </c>
      <c r="AG146" s="2192">
        <v>1</v>
      </c>
      <c r="AH146" s="2192">
        <v>0</v>
      </c>
      <c r="AI146" s="2192">
        <v>0</v>
      </c>
      <c r="AJ146" s="2192">
        <v>32</v>
      </c>
      <c r="AK146" s="2192">
        <v>0</v>
      </c>
      <c r="AL146" s="2192">
        <v>1</v>
      </c>
      <c r="AM146" s="2192">
        <v>0</v>
      </c>
      <c r="AN146" s="2192">
        <v>0</v>
      </c>
      <c r="AO146" s="2190">
        <v>1</v>
      </c>
      <c r="AP146" s="2279" t="s">
        <v>1481</v>
      </c>
      <c r="AQ146" s="1741"/>
    </row>
    <row r="147" spans="1:43" s="3" customFormat="1" ht="21" customHeight="1">
      <c r="A147" s="2277"/>
      <c r="B147" s="2238"/>
      <c r="C147" s="1566"/>
      <c r="D147" s="1656"/>
      <c r="E147" s="1728"/>
      <c r="F147" s="1643" t="s">
        <v>418</v>
      </c>
      <c r="G147" s="2238" t="s">
        <v>1209</v>
      </c>
      <c r="H147" s="2238"/>
      <c r="I147" s="1643"/>
      <c r="J147" s="1728"/>
      <c r="K147" s="2238"/>
      <c r="L147" s="1655"/>
      <c r="M147" s="1656"/>
      <c r="N147" s="1657"/>
      <c r="O147" s="1643"/>
      <c r="P147" s="1567"/>
      <c r="Q147" s="1565"/>
      <c r="R147" s="1659"/>
      <c r="S147" s="1656"/>
      <c r="T147" s="2184">
        <v>0</v>
      </c>
      <c r="U147" s="1680">
        <f t="shared" si="15"/>
        <v>370</v>
      </c>
      <c r="V147" s="2184">
        <v>126</v>
      </c>
      <c r="W147" s="2185">
        <v>244</v>
      </c>
      <c r="X147" s="2186">
        <v>125</v>
      </c>
      <c r="Y147" s="2187">
        <v>127</v>
      </c>
      <c r="Z147" s="2187">
        <v>118</v>
      </c>
      <c r="AA147" s="2185">
        <v>0</v>
      </c>
      <c r="AB147" s="2188">
        <v>0</v>
      </c>
      <c r="AC147" s="2189">
        <v>0</v>
      </c>
      <c r="AD147" s="2190">
        <v>0</v>
      </c>
      <c r="AE147" s="2191">
        <v>0</v>
      </c>
      <c r="AF147" s="2192">
        <v>0</v>
      </c>
      <c r="AG147" s="2192">
        <v>0</v>
      </c>
      <c r="AH147" s="2192">
        <v>0</v>
      </c>
      <c r="AI147" s="2192">
        <v>0</v>
      </c>
      <c r="AJ147" s="2192">
        <v>0</v>
      </c>
      <c r="AK147" s="2192">
        <v>0</v>
      </c>
      <c r="AL147" s="2192">
        <v>0</v>
      </c>
      <c r="AM147" s="2192">
        <v>0</v>
      </c>
      <c r="AN147" s="2192">
        <v>0</v>
      </c>
      <c r="AO147" s="2190">
        <v>0</v>
      </c>
      <c r="AP147" s="2279"/>
      <c r="AQ147" s="1741"/>
    </row>
    <row r="148" spans="1:43" s="3" customFormat="1" ht="21" customHeight="1">
      <c r="A148" s="2277"/>
      <c r="B148" s="2238"/>
      <c r="C148" s="1566"/>
      <c r="D148" s="1656"/>
      <c r="E148" s="1728"/>
      <c r="F148" s="1643" t="s">
        <v>1311</v>
      </c>
      <c r="G148" s="2238" t="s">
        <v>1209</v>
      </c>
      <c r="H148" s="2238"/>
      <c r="I148" s="1643"/>
      <c r="J148" s="1728"/>
      <c r="K148" s="2238"/>
      <c r="L148" s="1655"/>
      <c r="M148" s="1656"/>
      <c r="N148" s="1657"/>
      <c r="O148" s="1643"/>
      <c r="P148" s="1567"/>
      <c r="Q148" s="1565"/>
      <c r="R148" s="1659"/>
      <c r="S148" s="1656"/>
      <c r="T148" s="2184">
        <v>0</v>
      </c>
      <c r="U148" s="1680">
        <f t="shared" si="15"/>
        <v>101</v>
      </c>
      <c r="V148" s="2184">
        <v>26</v>
      </c>
      <c r="W148" s="2185">
        <v>75</v>
      </c>
      <c r="X148" s="2186">
        <v>34</v>
      </c>
      <c r="Y148" s="2187">
        <v>42</v>
      </c>
      <c r="Z148" s="2187">
        <v>25</v>
      </c>
      <c r="AA148" s="2185">
        <v>0</v>
      </c>
      <c r="AB148" s="2188">
        <v>0</v>
      </c>
      <c r="AC148" s="2189">
        <v>0</v>
      </c>
      <c r="AD148" s="2190">
        <v>0</v>
      </c>
      <c r="AE148" s="2191">
        <v>0</v>
      </c>
      <c r="AF148" s="2192">
        <v>0</v>
      </c>
      <c r="AG148" s="2192">
        <v>0</v>
      </c>
      <c r="AH148" s="2192">
        <v>0</v>
      </c>
      <c r="AI148" s="2192">
        <v>0</v>
      </c>
      <c r="AJ148" s="2192">
        <v>0</v>
      </c>
      <c r="AK148" s="2192">
        <v>0</v>
      </c>
      <c r="AL148" s="2192">
        <v>0</v>
      </c>
      <c r="AM148" s="2192">
        <v>0</v>
      </c>
      <c r="AN148" s="2192">
        <v>0</v>
      </c>
      <c r="AO148" s="2190">
        <v>0</v>
      </c>
      <c r="AP148" s="2279"/>
      <c r="AQ148" s="1741"/>
    </row>
    <row r="149" spans="1:43" s="3" customFormat="1" ht="21" customHeight="1">
      <c r="A149" s="2277"/>
      <c r="B149" s="2238"/>
      <c r="C149" s="1566"/>
      <c r="D149" s="1656"/>
      <c r="E149" s="1728"/>
      <c r="F149" s="1643" t="s">
        <v>1447</v>
      </c>
      <c r="G149" s="2238" t="s">
        <v>1209</v>
      </c>
      <c r="H149" s="2238"/>
      <c r="I149" s="1643"/>
      <c r="J149" s="1728"/>
      <c r="K149" s="2238"/>
      <c r="L149" s="1655"/>
      <c r="M149" s="1656"/>
      <c r="N149" s="1657"/>
      <c r="O149" s="1643"/>
      <c r="P149" s="1567"/>
      <c r="Q149" s="1565"/>
      <c r="R149" s="1659"/>
      <c r="S149" s="1656"/>
      <c r="T149" s="2184">
        <v>0</v>
      </c>
      <c r="U149" s="1680">
        <f t="shared" si="15"/>
        <v>13</v>
      </c>
      <c r="V149" s="2184">
        <v>2</v>
      </c>
      <c r="W149" s="2185">
        <v>11</v>
      </c>
      <c r="X149" s="2186">
        <v>7</v>
      </c>
      <c r="Y149" s="2187">
        <v>3</v>
      </c>
      <c r="Z149" s="2187">
        <v>3</v>
      </c>
      <c r="AA149" s="2185">
        <v>0</v>
      </c>
      <c r="AB149" s="2188">
        <v>0</v>
      </c>
      <c r="AC149" s="2189">
        <v>0</v>
      </c>
      <c r="AD149" s="2190">
        <v>0</v>
      </c>
      <c r="AE149" s="2191">
        <v>0</v>
      </c>
      <c r="AF149" s="2192">
        <v>0</v>
      </c>
      <c r="AG149" s="2192">
        <v>0</v>
      </c>
      <c r="AH149" s="2192">
        <v>0</v>
      </c>
      <c r="AI149" s="2192">
        <v>0</v>
      </c>
      <c r="AJ149" s="2192">
        <v>0</v>
      </c>
      <c r="AK149" s="2192">
        <v>0</v>
      </c>
      <c r="AL149" s="2192">
        <v>0</v>
      </c>
      <c r="AM149" s="2192">
        <v>0</v>
      </c>
      <c r="AN149" s="2192">
        <v>0</v>
      </c>
      <c r="AO149" s="2190">
        <v>0</v>
      </c>
      <c r="AP149" s="2279"/>
      <c r="AQ149" s="1741"/>
    </row>
    <row r="150" spans="1:43" s="3" customFormat="1" ht="21" customHeight="1">
      <c r="A150" s="2277" t="s">
        <v>1484</v>
      </c>
      <c r="B150" s="2238"/>
      <c r="C150" s="1566" t="s">
        <v>3289</v>
      </c>
      <c r="D150" s="1656"/>
      <c r="E150" s="1728" t="s">
        <v>1208</v>
      </c>
      <c r="F150" s="1643"/>
      <c r="G150" s="2238" t="s">
        <v>1209</v>
      </c>
      <c r="H150" s="2238"/>
      <c r="I150" s="1643" t="s">
        <v>1417</v>
      </c>
      <c r="J150" s="1728"/>
      <c r="K150" s="2238"/>
      <c r="L150" s="1655" t="s">
        <v>1489</v>
      </c>
      <c r="M150" s="1656"/>
      <c r="N150" s="1657"/>
      <c r="O150" s="1643" t="s">
        <v>264</v>
      </c>
      <c r="P150" s="1567"/>
      <c r="Q150" s="1565"/>
      <c r="R150" s="1659" t="s">
        <v>4971</v>
      </c>
      <c r="S150" s="1656"/>
      <c r="T150" s="2184">
        <v>32</v>
      </c>
      <c r="U150" s="1680">
        <f t="shared" si="15"/>
        <v>929</v>
      </c>
      <c r="V150" s="2184">
        <v>500</v>
      </c>
      <c r="W150" s="2185">
        <v>429</v>
      </c>
      <c r="X150" s="2186">
        <v>303</v>
      </c>
      <c r="Y150" s="2187">
        <v>327</v>
      </c>
      <c r="Z150" s="2187">
        <v>299</v>
      </c>
      <c r="AA150" s="2185">
        <v>0</v>
      </c>
      <c r="AB150" s="2188">
        <v>0</v>
      </c>
      <c r="AC150" s="2189">
        <v>35</v>
      </c>
      <c r="AD150" s="2190">
        <v>20</v>
      </c>
      <c r="AE150" s="2191">
        <v>1</v>
      </c>
      <c r="AF150" s="2192">
        <v>1</v>
      </c>
      <c r="AG150" s="2192">
        <v>2</v>
      </c>
      <c r="AH150" s="2192">
        <v>0</v>
      </c>
      <c r="AI150" s="2192">
        <v>0</v>
      </c>
      <c r="AJ150" s="2192">
        <v>44</v>
      </c>
      <c r="AK150" s="2192">
        <v>0</v>
      </c>
      <c r="AL150" s="2192">
        <v>2</v>
      </c>
      <c r="AM150" s="2192">
        <v>0</v>
      </c>
      <c r="AN150" s="2192">
        <v>0</v>
      </c>
      <c r="AO150" s="2190">
        <v>5</v>
      </c>
      <c r="AP150" s="2279" t="s">
        <v>1484</v>
      </c>
      <c r="AQ150" s="1741"/>
    </row>
    <row r="151" spans="1:43" s="3" customFormat="1" ht="21" customHeight="1">
      <c r="A151" s="2277"/>
      <c r="B151" s="2238"/>
      <c r="C151" s="1566"/>
      <c r="D151" s="1656"/>
      <c r="E151" s="1728"/>
      <c r="F151" s="1643" t="s">
        <v>418</v>
      </c>
      <c r="G151" s="2238" t="s">
        <v>1209</v>
      </c>
      <c r="H151" s="2238"/>
      <c r="I151" s="1643"/>
      <c r="J151" s="1728"/>
      <c r="K151" s="2238"/>
      <c r="L151" s="1655"/>
      <c r="M151" s="1656"/>
      <c r="N151" s="1657"/>
      <c r="O151" s="1643"/>
      <c r="P151" s="1567"/>
      <c r="Q151" s="1565"/>
      <c r="R151" s="1659"/>
      <c r="S151" s="1656"/>
      <c r="T151" s="2184">
        <v>0</v>
      </c>
      <c r="U151" s="1680">
        <f t="shared" si="15"/>
        <v>785</v>
      </c>
      <c r="V151" s="2184">
        <v>480</v>
      </c>
      <c r="W151" s="2185">
        <v>305</v>
      </c>
      <c r="X151" s="2186">
        <v>256</v>
      </c>
      <c r="Y151" s="2187">
        <v>281</v>
      </c>
      <c r="Z151" s="2187">
        <v>248</v>
      </c>
      <c r="AA151" s="2185">
        <v>0</v>
      </c>
      <c r="AB151" s="2188">
        <v>0</v>
      </c>
      <c r="AC151" s="2189">
        <v>0</v>
      </c>
      <c r="AD151" s="2190">
        <v>0</v>
      </c>
      <c r="AE151" s="2191">
        <v>0</v>
      </c>
      <c r="AF151" s="2192">
        <v>0</v>
      </c>
      <c r="AG151" s="2192">
        <v>0</v>
      </c>
      <c r="AH151" s="2192">
        <v>0</v>
      </c>
      <c r="AI151" s="2192">
        <v>0</v>
      </c>
      <c r="AJ151" s="2192">
        <v>0</v>
      </c>
      <c r="AK151" s="2192">
        <v>0</v>
      </c>
      <c r="AL151" s="2192">
        <v>0</v>
      </c>
      <c r="AM151" s="2192">
        <v>0</v>
      </c>
      <c r="AN151" s="2192">
        <v>0</v>
      </c>
      <c r="AO151" s="2190">
        <v>0</v>
      </c>
      <c r="AP151" s="2279"/>
      <c r="AQ151" s="1741"/>
    </row>
    <row r="152" spans="1:43" s="3" customFormat="1" ht="21" customHeight="1">
      <c r="A152" s="2277"/>
      <c r="B152" s="2238"/>
      <c r="C152" s="1566"/>
      <c r="D152" s="1656"/>
      <c r="E152" s="1728"/>
      <c r="F152" s="1643" t="s">
        <v>1305</v>
      </c>
      <c r="G152" s="2238" t="s">
        <v>1209</v>
      </c>
      <c r="H152" s="2238"/>
      <c r="I152" s="1643"/>
      <c r="J152" s="1728"/>
      <c r="K152" s="2238"/>
      <c r="L152" s="1655"/>
      <c r="M152" s="1656"/>
      <c r="N152" s="1657"/>
      <c r="O152" s="1643"/>
      <c r="P152" s="1567"/>
      <c r="Q152" s="1565"/>
      <c r="R152" s="1659"/>
      <c r="S152" s="1656"/>
      <c r="T152" s="2184">
        <v>0</v>
      </c>
      <c r="U152" s="1680">
        <f t="shared" si="15"/>
        <v>144</v>
      </c>
      <c r="V152" s="2184">
        <v>20</v>
      </c>
      <c r="W152" s="2185">
        <v>124</v>
      </c>
      <c r="X152" s="2186">
        <v>47</v>
      </c>
      <c r="Y152" s="2187">
        <v>46</v>
      </c>
      <c r="Z152" s="2187">
        <v>51</v>
      </c>
      <c r="AA152" s="2185">
        <v>0</v>
      </c>
      <c r="AB152" s="2188">
        <v>0</v>
      </c>
      <c r="AC152" s="2189">
        <v>0</v>
      </c>
      <c r="AD152" s="2190">
        <v>0</v>
      </c>
      <c r="AE152" s="2191">
        <v>0</v>
      </c>
      <c r="AF152" s="2192">
        <v>0</v>
      </c>
      <c r="AG152" s="2192">
        <v>0</v>
      </c>
      <c r="AH152" s="2192">
        <v>0</v>
      </c>
      <c r="AI152" s="2192">
        <v>0</v>
      </c>
      <c r="AJ152" s="2192">
        <v>0</v>
      </c>
      <c r="AK152" s="2192">
        <v>0</v>
      </c>
      <c r="AL152" s="2192">
        <v>0</v>
      </c>
      <c r="AM152" s="2192">
        <v>0</v>
      </c>
      <c r="AN152" s="2192">
        <v>0</v>
      </c>
      <c r="AO152" s="2190">
        <v>0</v>
      </c>
      <c r="AP152" s="2279"/>
      <c r="AQ152" s="1741"/>
    </row>
    <row r="153" spans="1:43" s="3" customFormat="1" ht="21" customHeight="1">
      <c r="A153" s="2277" t="s">
        <v>395</v>
      </c>
      <c r="B153" s="2238"/>
      <c r="C153" s="1566" t="s">
        <v>82</v>
      </c>
      <c r="D153" s="1656"/>
      <c r="E153" s="1728" t="s">
        <v>1208</v>
      </c>
      <c r="F153" s="1643" t="s">
        <v>418</v>
      </c>
      <c r="G153" s="2238" t="s">
        <v>1209</v>
      </c>
      <c r="H153" s="2238"/>
      <c r="I153" s="1643" t="s">
        <v>593</v>
      </c>
      <c r="J153" s="1728"/>
      <c r="K153" s="2238"/>
      <c r="L153" s="1655" t="s">
        <v>4553</v>
      </c>
      <c r="M153" s="1656"/>
      <c r="N153" s="1657"/>
      <c r="O153" s="1643" t="s">
        <v>3795</v>
      </c>
      <c r="P153" s="1567"/>
      <c r="Q153" s="1565"/>
      <c r="R153" s="1659" t="s">
        <v>5196</v>
      </c>
      <c r="S153" s="1656"/>
      <c r="T153" s="2184">
        <v>6</v>
      </c>
      <c r="U153" s="1680">
        <f t="shared" si="15"/>
        <v>144</v>
      </c>
      <c r="V153" s="2184">
        <v>85</v>
      </c>
      <c r="W153" s="2185">
        <v>59</v>
      </c>
      <c r="X153" s="2186">
        <v>53</v>
      </c>
      <c r="Y153" s="2187">
        <v>50</v>
      </c>
      <c r="Z153" s="2187">
        <v>41</v>
      </c>
      <c r="AA153" s="2185">
        <v>0</v>
      </c>
      <c r="AB153" s="2188">
        <v>0</v>
      </c>
      <c r="AC153" s="2189">
        <v>8</v>
      </c>
      <c r="AD153" s="2190">
        <v>5</v>
      </c>
      <c r="AE153" s="2191">
        <v>1</v>
      </c>
      <c r="AF153" s="2192">
        <v>0</v>
      </c>
      <c r="AG153" s="2192">
        <v>1</v>
      </c>
      <c r="AH153" s="2192">
        <v>0</v>
      </c>
      <c r="AI153" s="2192">
        <v>0</v>
      </c>
      <c r="AJ153" s="2192">
        <v>9</v>
      </c>
      <c r="AK153" s="2192">
        <v>0</v>
      </c>
      <c r="AL153" s="2192">
        <v>1</v>
      </c>
      <c r="AM153" s="2192">
        <v>0</v>
      </c>
      <c r="AN153" s="2192">
        <v>0</v>
      </c>
      <c r="AO153" s="2190">
        <v>1</v>
      </c>
      <c r="AP153" s="2279" t="s">
        <v>395</v>
      </c>
      <c r="AQ153" s="1741"/>
    </row>
    <row r="154" spans="1:43" s="3" customFormat="1" ht="21" customHeight="1">
      <c r="A154" s="2277" t="s">
        <v>225</v>
      </c>
      <c r="B154" s="2238"/>
      <c r="C154" s="1566" t="s">
        <v>1492</v>
      </c>
      <c r="D154" s="1656"/>
      <c r="E154" s="1728" t="s">
        <v>1208</v>
      </c>
      <c r="F154" s="1643"/>
      <c r="G154" s="2238" t="s">
        <v>1209</v>
      </c>
      <c r="H154" s="2238"/>
      <c r="I154" s="1643" t="s">
        <v>2440</v>
      </c>
      <c r="J154" s="1728"/>
      <c r="K154" s="2238"/>
      <c r="L154" s="1655" t="s">
        <v>974</v>
      </c>
      <c r="M154" s="1656"/>
      <c r="N154" s="1657"/>
      <c r="O154" s="1643" t="s">
        <v>2896</v>
      </c>
      <c r="P154" s="1567"/>
      <c r="Q154" s="1565"/>
      <c r="R154" s="1659" t="s">
        <v>4670</v>
      </c>
      <c r="S154" s="1656"/>
      <c r="T154" s="2184">
        <v>25</v>
      </c>
      <c r="U154" s="1680">
        <f t="shared" si="15"/>
        <v>679</v>
      </c>
      <c r="V154" s="2184">
        <v>556</v>
      </c>
      <c r="W154" s="2185">
        <v>123</v>
      </c>
      <c r="X154" s="2186">
        <v>235</v>
      </c>
      <c r="Y154" s="2187">
        <v>227</v>
      </c>
      <c r="Z154" s="2187">
        <v>217</v>
      </c>
      <c r="AA154" s="2185">
        <v>0</v>
      </c>
      <c r="AB154" s="2188">
        <v>0</v>
      </c>
      <c r="AC154" s="2189">
        <v>47</v>
      </c>
      <c r="AD154" s="2190">
        <v>8</v>
      </c>
      <c r="AE154" s="2191">
        <v>1</v>
      </c>
      <c r="AF154" s="2192">
        <v>2</v>
      </c>
      <c r="AG154" s="2192">
        <v>1</v>
      </c>
      <c r="AH154" s="2192">
        <v>0</v>
      </c>
      <c r="AI154" s="2192">
        <v>0</v>
      </c>
      <c r="AJ154" s="2192">
        <v>49</v>
      </c>
      <c r="AK154" s="2192">
        <v>0</v>
      </c>
      <c r="AL154" s="2192">
        <v>1</v>
      </c>
      <c r="AM154" s="2192">
        <v>0</v>
      </c>
      <c r="AN154" s="2192">
        <v>0</v>
      </c>
      <c r="AO154" s="2190">
        <v>1</v>
      </c>
      <c r="AP154" s="2279" t="s">
        <v>225</v>
      </c>
      <c r="AQ154" s="1741"/>
    </row>
    <row r="155" spans="1:43" s="3" customFormat="1" ht="21" customHeight="1">
      <c r="A155" s="2277"/>
      <c r="B155" s="2238"/>
      <c r="C155" s="1566"/>
      <c r="D155" s="1656"/>
      <c r="E155" s="1728"/>
      <c r="F155" s="1643" t="s">
        <v>418</v>
      </c>
      <c r="G155" s="2238" t="s">
        <v>1209</v>
      </c>
      <c r="H155" s="2238"/>
      <c r="I155" s="1643"/>
      <c r="J155" s="1728"/>
      <c r="K155" s="2238"/>
      <c r="L155" s="1655"/>
      <c r="M155" s="1656"/>
      <c r="N155" s="1657"/>
      <c r="O155" s="1643"/>
      <c r="P155" s="1567"/>
      <c r="Q155" s="1565"/>
      <c r="R155" s="1659"/>
      <c r="S155" s="1656"/>
      <c r="T155" s="2184">
        <v>0</v>
      </c>
      <c r="U155" s="1680">
        <f t="shared" si="15"/>
        <v>236</v>
      </c>
      <c r="V155" s="2184">
        <v>160</v>
      </c>
      <c r="W155" s="2185">
        <v>76</v>
      </c>
      <c r="X155" s="2186">
        <v>86</v>
      </c>
      <c r="Y155" s="2187">
        <v>78</v>
      </c>
      <c r="Z155" s="2187">
        <v>72</v>
      </c>
      <c r="AA155" s="2185">
        <v>0</v>
      </c>
      <c r="AB155" s="2188">
        <v>0</v>
      </c>
      <c r="AC155" s="2189">
        <v>0</v>
      </c>
      <c r="AD155" s="2190">
        <v>0</v>
      </c>
      <c r="AE155" s="2191">
        <v>0</v>
      </c>
      <c r="AF155" s="2192">
        <v>0</v>
      </c>
      <c r="AG155" s="2192">
        <v>0</v>
      </c>
      <c r="AH155" s="2192">
        <v>0</v>
      </c>
      <c r="AI155" s="2192">
        <v>0</v>
      </c>
      <c r="AJ155" s="2192">
        <v>0</v>
      </c>
      <c r="AK155" s="2192">
        <v>0</v>
      </c>
      <c r="AL155" s="2192">
        <v>0</v>
      </c>
      <c r="AM155" s="2192">
        <v>0</v>
      </c>
      <c r="AN155" s="2192">
        <v>0</v>
      </c>
      <c r="AO155" s="2190">
        <v>0</v>
      </c>
      <c r="AP155" s="2279"/>
      <c r="AQ155" s="1741"/>
    </row>
    <row r="156" spans="1:43" s="3" customFormat="1" ht="21" customHeight="1">
      <c r="A156" s="2277"/>
      <c r="B156" s="2238"/>
      <c r="C156" s="1566"/>
      <c r="D156" s="1656"/>
      <c r="E156" s="1728"/>
      <c r="F156" s="1643" t="s">
        <v>441</v>
      </c>
      <c r="G156" s="2238" t="s">
        <v>1209</v>
      </c>
      <c r="H156" s="2238"/>
      <c r="I156" s="1643"/>
      <c r="J156" s="1728"/>
      <c r="K156" s="2238"/>
      <c r="L156" s="1655"/>
      <c r="M156" s="1656"/>
      <c r="N156" s="1657"/>
      <c r="O156" s="1643"/>
      <c r="P156" s="1567"/>
      <c r="Q156" s="1565"/>
      <c r="R156" s="1659"/>
      <c r="S156" s="1656"/>
      <c r="T156" s="2184">
        <v>0</v>
      </c>
      <c r="U156" s="1680">
        <f t="shared" si="15"/>
        <v>443</v>
      </c>
      <c r="V156" s="2184">
        <v>396</v>
      </c>
      <c r="W156" s="2185">
        <v>47</v>
      </c>
      <c r="X156" s="2186">
        <v>149</v>
      </c>
      <c r="Y156" s="2187">
        <v>149</v>
      </c>
      <c r="Z156" s="2187">
        <v>145</v>
      </c>
      <c r="AA156" s="2185">
        <v>0</v>
      </c>
      <c r="AB156" s="2188">
        <v>0</v>
      </c>
      <c r="AC156" s="2189">
        <v>0</v>
      </c>
      <c r="AD156" s="2190">
        <v>0</v>
      </c>
      <c r="AE156" s="2191">
        <v>0</v>
      </c>
      <c r="AF156" s="2192">
        <v>0</v>
      </c>
      <c r="AG156" s="2192">
        <v>0</v>
      </c>
      <c r="AH156" s="2192">
        <v>0</v>
      </c>
      <c r="AI156" s="2192">
        <v>0</v>
      </c>
      <c r="AJ156" s="2192">
        <v>0</v>
      </c>
      <c r="AK156" s="2192">
        <v>0</v>
      </c>
      <c r="AL156" s="2192">
        <v>0</v>
      </c>
      <c r="AM156" s="2192">
        <v>0</v>
      </c>
      <c r="AN156" s="2192">
        <v>0</v>
      </c>
      <c r="AO156" s="2190">
        <v>0</v>
      </c>
      <c r="AP156" s="2279"/>
      <c r="AQ156" s="1741"/>
    </row>
    <row r="157" spans="1:43" s="3" customFormat="1" ht="21" customHeight="1">
      <c r="A157" s="2295" t="s">
        <v>750</v>
      </c>
      <c r="B157" s="2296"/>
      <c r="C157" s="1635" t="s">
        <v>1495</v>
      </c>
      <c r="D157" s="1637"/>
      <c r="E157" s="2297" t="s">
        <v>1208</v>
      </c>
      <c r="F157" s="1739" t="s">
        <v>418</v>
      </c>
      <c r="G157" s="2296" t="s">
        <v>1209</v>
      </c>
      <c r="H157" s="2296"/>
      <c r="I157" s="1739" t="s">
        <v>731</v>
      </c>
      <c r="J157" s="2297"/>
      <c r="K157" s="2296"/>
      <c r="L157" s="1636" t="s">
        <v>1496</v>
      </c>
      <c r="M157" s="1637"/>
      <c r="N157" s="1638"/>
      <c r="O157" s="1739" t="s">
        <v>2685</v>
      </c>
      <c r="P157" s="1634"/>
      <c r="Q157" s="2312"/>
      <c r="R157" s="1640" t="s">
        <v>5441</v>
      </c>
      <c r="S157" s="1637"/>
      <c r="T157" s="1681">
        <v>21</v>
      </c>
      <c r="U157" s="1681">
        <f t="shared" si="15"/>
        <v>569</v>
      </c>
      <c r="V157" s="2202">
        <v>230</v>
      </c>
      <c r="W157" s="2203">
        <v>339</v>
      </c>
      <c r="X157" s="2204">
        <v>204</v>
      </c>
      <c r="Y157" s="2205">
        <v>160</v>
      </c>
      <c r="Z157" s="2205">
        <v>205</v>
      </c>
      <c r="AA157" s="2203">
        <v>0</v>
      </c>
      <c r="AB157" s="2792">
        <v>0</v>
      </c>
      <c r="AC157" s="2207">
        <v>30</v>
      </c>
      <c r="AD157" s="2208">
        <v>11</v>
      </c>
      <c r="AE157" s="2209">
        <v>1</v>
      </c>
      <c r="AF157" s="2210">
        <v>0</v>
      </c>
      <c r="AG157" s="2210">
        <v>1</v>
      </c>
      <c r="AH157" s="2210">
        <v>0</v>
      </c>
      <c r="AI157" s="2210">
        <v>0</v>
      </c>
      <c r="AJ157" s="2210">
        <v>32</v>
      </c>
      <c r="AK157" s="2210">
        <v>0</v>
      </c>
      <c r="AL157" s="2210">
        <v>2</v>
      </c>
      <c r="AM157" s="2210">
        <v>0</v>
      </c>
      <c r="AN157" s="2210">
        <v>0</v>
      </c>
      <c r="AO157" s="2208">
        <v>5</v>
      </c>
      <c r="AP157" s="2299" t="s">
        <v>750</v>
      </c>
      <c r="AQ157" s="1741"/>
    </row>
    <row r="158" spans="1:43" s="87" customFormat="1" ht="21" customHeight="1">
      <c r="A158" s="2280"/>
      <c r="B158" s="2281"/>
      <c r="C158" s="1649" t="s">
        <v>1502</v>
      </c>
      <c r="D158" s="1623"/>
      <c r="E158" s="1621"/>
      <c r="F158" s="1612"/>
      <c r="G158" s="2281"/>
      <c r="H158" s="2281"/>
      <c r="I158" s="1612"/>
      <c r="J158" s="1621"/>
      <c r="K158" s="2281"/>
      <c r="L158" s="1622"/>
      <c r="M158" s="1623"/>
      <c r="N158" s="1624"/>
      <c r="O158" s="1649"/>
      <c r="P158" s="1648"/>
      <c r="Q158" s="2313"/>
      <c r="R158" s="1650"/>
      <c r="S158" s="1623"/>
      <c r="T158" s="2349"/>
      <c r="U158" s="2350"/>
      <c r="V158" s="2284"/>
      <c r="W158" s="2323"/>
      <c r="X158" s="2286"/>
      <c r="Y158" s="2351"/>
      <c r="Z158" s="2351"/>
      <c r="AA158" s="2352"/>
      <c r="AB158" s="2288"/>
      <c r="AC158" s="2289"/>
      <c r="AD158" s="2353"/>
      <c r="AE158" s="2291"/>
      <c r="AF158" s="2354"/>
      <c r="AG158" s="2354"/>
      <c r="AH158" s="2354"/>
      <c r="AI158" s="2354"/>
      <c r="AJ158" s="2354"/>
      <c r="AK158" s="2354"/>
      <c r="AL158" s="2354"/>
      <c r="AM158" s="2354"/>
      <c r="AN158" s="2354"/>
      <c r="AO158" s="2353"/>
      <c r="AP158" s="2293"/>
      <c r="AQ158" s="2294"/>
    </row>
    <row r="159" spans="1:43" s="3" customFormat="1" ht="21" customHeight="1">
      <c r="A159" s="2277" t="s">
        <v>1437</v>
      </c>
      <c r="B159" s="2238"/>
      <c r="C159" s="1566" t="s">
        <v>929</v>
      </c>
      <c r="D159" s="1656"/>
      <c r="E159" s="1728" t="s">
        <v>1208</v>
      </c>
      <c r="F159" s="1643" t="s">
        <v>418</v>
      </c>
      <c r="G159" s="2238" t="s">
        <v>1209</v>
      </c>
      <c r="H159" s="2238"/>
      <c r="I159" s="1643" t="s">
        <v>2710</v>
      </c>
      <c r="J159" s="1728"/>
      <c r="K159" s="2238"/>
      <c r="L159" s="1655" t="s">
        <v>1438</v>
      </c>
      <c r="M159" s="1656"/>
      <c r="N159" s="1657"/>
      <c r="O159" s="1643" t="s">
        <v>1365</v>
      </c>
      <c r="P159" s="1567"/>
      <c r="Q159" s="1565"/>
      <c r="R159" s="1659" t="s">
        <v>5197</v>
      </c>
      <c r="S159" s="1656"/>
      <c r="T159" s="1680">
        <v>0</v>
      </c>
      <c r="U159" s="1680"/>
      <c r="V159" s="2184"/>
      <c r="W159" s="2185"/>
      <c r="X159" s="2186"/>
      <c r="Y159" s="2187"/>
      <c r="Z159" s="2355"/>
      <c r="AA159" s="2185"/>
      <c r="AB159" s="2188"/>
      <c r="AC159" s="2189"/>
      <c r="AD159" s="2190"/>
      <c r="AE159" s="2191"/>
      <c r="AF159" s="2192"/>
      <c r="AG159" s="2192"/>
      <c r="AH159" s="2356"/>
      <c r="AI159" s="2192"/>
      <c r="AJ159" s="2356"/>
      <c r="AK159" s="2192"/>
      <c r="AL159" s="2192"/>
      <c r="AM159" s="2192"/>
      <c r="AN159" s="2192"/>
      <c r="AO159" s="2190"/>
      <c r="AP159" s="2279" t="s">
        <v>1437</v>
      </c>
      <c r="AQ159" s="1741"/>
    </row>
    <row r="160" spans="1:43" s="3" customFormat="1" ht="21" customHeight="1">
      <c r="A160" s="2277" t="s">
        <v>1446</v>
      </c>
      <c r="B160" s="2238"/>
      <c r="C160" s="1566" t="s">
        <v>166</v>
      </c>
      <c r="D160" s="1656"/>
      <c r="E160" s="1728" t="s">
        <v>1208</v>
      </c>
      <c r="F160" s="1643" t="s">
        <v>418</v>
      </c>
      <c r="G160" s="2238" t="s">
        <v>1209</v>
      </c>
      <c r="H160" s="2238"/>
      <c r="I160" s="1643" t="s">
        <v>695</v>
      </c>
      <c r="J160" s="1728"/>
      <c r="K160" s="2238"/>
      <c r="L160" s="1655" t="s">
        <v>2898</v>
      </c>
      <c r="M160" s="1656"/>
      <c r="N160" s="1657"/>
      <c r="O160" s="1643" t="s">
        <v>1846</v>
      </c>
      <c r="P160" s="1567"/>
      <c r="Q160" s="1565"/>
      <c r="R160" s="1566" t="s">
        <v>5244</v>
      </c>
      <c r="S160" s="1656"/>
      <c r="T160" s="1680">
        <v>0</v>
      </c>
      <c r="U160" s="2335"/>
      <c r="V160" s="2335" t="s">
        <v>6016</v>
      </c>
      <c r="W160" s="2185"/>
      <c r="X160" s="2186"/>
      <c r="Y160" s="2187"/>
      <c r="Z160" s="2187"/>
      <c r="AA160" s="2185"/>
      <c r="AB160" s="2188"/>
      <c r="AC160" s="2189"/>
      <c r="AD160" s="2190"/>
      <c r="AE160" s="2191"/>
      <c r="AF160" s="2192"/>
      <c r="AG160" s="2192"/>
      <c r="AH160" s="2192"/>
      <c r="AI160" s="2192"/>
      <c r="AJ160" s="2356"/>
      <c r="AK160" s="2192"/>
      <c r="AL160" s="2192"/>
      <c r="AM160" s="2192"/>
      <c r="AN160" s="2356"/>
      <c r="AO160" s="2190"/>
      <c r="AP160" s="2279" t="s">
        <v>1446</v>
      </c>
      <c r="AQ160" s="1741"/>
    </row>
    <row r="161" spans="1:43" s="3" customFormat="1" ht="21" customHeight="1">
      <c r="A161" s="2277" t="s">
        <v>461</v>
      </c>
      <c r="B161" s="2238"/>
      <c r="C161" s="1566" t="s">
        <v>66</v>
      </c>
      <c r="D161" s="1656"/>
      <c r="E161" s="1728" t="s">
        <v>1208</v>
      </c>
      <c r="F161" s="1643" t="s">
        <v>418</v>
      </c>
      <c r="G161" s="2238" t="s">
        <v>1209</v>
      </c>
      <c r="H161" s="2238"/>
      <c r="I161" s="1643" t="s">
        <v>2812</v>
      </c>
      <c r="J161" s="1728"/>
      <c r="K161" s="2238"/>
      <c r="L161" s="1655" t="s">
        <v>2478</v>
      </c>
      <c r="M161" s="1656"/>
      <c r="N161" s="1657"/>
      <c r="O161" s="1643" t="s">
        <v>2521</v>
      </c>
      <c r="P161" s="1567"/>
      <c r="Q161" s="1565"/>
      <c r="R161" s="1659" t="s">
        <v>4996</v>
      </c>
      <c r="S161" s="1656"/>
      <c r="T161" s="1680">
        <v>0</v>
      </c>
      <c r="U161" s="2357"/>
      <c r="V161" s="2184"/>
      <c r="W161" s="2358"/>
      <c r="X161" s="2186"/>
      <c r="Y161" s="2187"/>
      <c r="Z161" s="2187"/>
      <c r="AA161" s="2358"/>
      <c r="AB161" s="2359"/>
      <c r="AC161" s="2189"/>
      <c r="AD161" s="2190"/>
      <c r="AE161" s="2191"/>
      <c r="AF161" s="2192"/>
      <c r="AG161" s="2192"/>
      <c r="AH161" s="2192"/>
      <c r="AI161" s="2192"/>
      <c r="AJ161" s="2192"/>
      <c r="AK161" s="2192"/>
      <c r="AL161" s="2192"/>
      <c r="AM161" s="2192"/>
      <c r="AN161" s="2192"/>
      <c r="AO161" s="2190"/>
      <c r="AP161" s="2279" t="s">
        <v>461</v>
      </c>
      <c r="AQ161" s="1741"/>
    </row>
    <row r="162" spans="1:43" s="3" customFormat="1" ht="21" customHeight="1" thickBot="1">
      <c r="A162" s="2304">
        <v>5817</v>
      </c>
      <c r="B162" s="2305"/>
      <c r="C162" s="1689" t="s">
        <v>5711</v>
      </c>
      <c r="D162" s="1691"/>
      <c r="E162" s="2306" t="s">
        <v>1208</v>
      </c>
      <c r="F162" s="1748" t="s">
        <v>418</v>
      </c>
      <c r="G162" s="2305" t="s">
        <v>1209</v>
      </c>
      <c r="H162" s="2305"/>
      <c r="I162" s="1748" t="s">
        <v>5712</v>
      </c>
      <c r="J162" s="2306"/>
      <c r="K162" s="2305"/>
      <c r="L162" s="1690" t="s">
        <v>5713</v>
      </c>
      <c r="M162" s="1691"/>
      <c r="N162" s="1692"/>
      <c r="O162" s="1748" t="s">
        <v>5714</v>
      </c>
      <c r="P162" s="1688"/>
      <c r="Q162" s="2307"/>
      <c r="R162" s="1694" t="s">
        <v>5441</v>
      </c>
      <c r="S162" s="1691"/>
      <c r="T162" s="2309">
        <v>0</v>
      </c>
      <c r="U162" s="2340"/>
      <c r="V162" s="2193"/>
      <c r="W162" s="2341"/>
      <c r="X162" s="2195"/>
      <c r="Y162" s="2196"/>
      <c r="Z162" s="2196"/>
      <c r="AA162" s="2341"/>
      <c r="AB162" s="2360"/>
      <c r="AC162" s="2198"/>
      <c r="AD162" s="2199"/>
      <c r="AE162" s="2200"/>
      <c r="AF162" s="2201"/>
      <c r="AG162" s="2201"/>
      <c r="AH162" s="2201"/>
      <c r="AI162" s="2201"/>
      <c r="AJ162" s="2201"/>
      <c r="AK162" s="2201"/>
      <c r="AL162" s="2201"/>
      <c r="AM162" s="2201"/>
      <c r="AN162" s="2201"/>
      <c r="AO162" s="2199"/>
      <c r="AP162" s="2310">
        <v>5817</v>
      </c>
      <c r="AQ162" s="1741"/>
    </row>
    <row r="163" spans="1:43" s="4" customFormat="1" ht="17.25" customHeight="1">
      <c r="A163" s="4505" t="s">
        <v>2978</v>
      </c>
      <c r="B163" s="4505"/>
      <c r="C163" s="4505"/>
      <c r="D163" s="4505"/>
      <c r="E163" s="4505"/>
      <c r="F163" s="4505"/>
      <c r="G163" s="4505"/>
      <c r="H163" s="4505"/>
      <c r="I163" s="4505"/>
      <c r="J163" s="4505"/>
      <c r="K163" s="4505"/>
      <c r="L163" s="4505"/>
      <c r="M163" s="4505"/>
      <c r="N163" s="4505"/>
      <c r="O163" s="4505"/>
      <c r="P163" s="4505"/>
      <c r="Q163" s="4505"/>
      <c r="R163" s="4505"/>
      <c r="S163" s="4505"/>
      <c r="T163" s="4505"/>
      <c r="U163" s="4505"/>
      <c r="V163" s="4505"/>
      <c r="W163" s="4505"/>
      <c r="X163" s="4505"/>
      <c r="Y163" s="4505"/>
      <c r="Z163" s="4505"/>
      <c r="AA163" s="4505"/>
      <c r="AB163" s="4505"/>
      <c r="AC163" s="4505"/>
      <c r="AD163" s="4505"/>
      <c r="AE163" s="4505"/>
      <c r="AF163" s="4505"/>
      <c r="AG163" s="4505"/>
      <c r="AH163" s="4505"/>
      <c r="AI163" s="4505"/>
      <c r="AJ163" s="4505"/>
      <c r="AK163" s="1709"/>
      <c r="AL163" s="1709"/>
      <c r="AM163" s="1709"/>
      <c r="AN163" s="1709"/>
      <c r="AO163" s="1709"/>
      <c r="AP163" s="2359"/>
      <c r="AQ163" s="2361"/>
    </row>
    <row r="164" spans="1:43" ht="17.25" customHeight="1">
      <c r="A164" s="4636"/>
      <c r="B164" s="4636"/>
      <c r="C164" s="4637"/>
      <c r="D164" s="4637"/>
      <c r="E164" s="4637"/>
      <c r="F164" s="4637"/>
      <c r="G164" s="4637"/>
      <c r="H164" s="4637"/>
      <c r="I164" s="4637"/>
      <c r="J164" s="4637"/>
      <c r="K164" s="4637"/>
      <c r="L164" s="4637"/>
      <c r="M164" s="4637"/>
      <c r="N164" s="4637"/>
      <c r="O164" s="4637"/>
      <c r="P164" s="4637"/>
      <c r="Q164" s="4637"/>
      <c r="R164" s="4637"/>
      <c r="S164" s="4637"/>
      <c r="T164" s="4637"/>
      <c r="U164" s="4637"/>
      <c r="V164" s="4637"/>
      <c r="W164" s="4637"/>
      <c r="X164" s="4637"/>
      <c r="Y164" s="4637"/>
      <c r="Z164" s="4637"/>
      <c r="AA164" s="4637"/>
      <c r="AB164" s="4637"/>
      <c r="AC164" s="4637"/>
      <c r="AD164" s="4637"/>
      <c r="AE164" s="4637"/>
      <c r="AF164" s="4637"/>
      <c r="AG164" s="4637"/>
      <c r="AH164" s="4637"/>
      <c r="AI164" s="4637"/>
      <c r="AJ164" s="4637"/>
      <c r="AK164" s="2362"/>
      <c r="AL164" s="2362"/>
      <c r="AM164" s="2362"/>
      <c r="AN164" s="2362"/>
      <c r="AO164" s="2362"/>
      <c r="AP164" s="2363"/>
      <c r="AQ164" s="2214"/>
    </row>
    <row r="165" spans="1:43" ht="17.25" customHeight="1">
      <c r="A165" s="2363"/>
      <c r="B165" s="1786"/>
      <c r="C165" s="2214"/>
      <c r="D165" s="2214"/>
      <c r="E165" s="1786"/>
      <c r="F165" s="1786"/>
      <c r="G165" s="1786"/>
      <c r="H165" s="1786"/>
      <c r="I165" s="1721"/>
      <c r="J165" s="1721"/>
      <c r="K165" s="1721"/>
      <c r="L165" s="2364"/>
      <c r="M165" s="2365"/>
      <c r="N165" s="2365"/>
      <c r="O165" s="1721"/>
      <c r="P165" s="1721"/>
      <c r="Q165" s="1721"/>
      <c r="S165" s="1721"/>
      <c r="T165" s="2214"/>
      <c r="U165" s="2214"/>
      <c r="V165" s="2214"/>
      <c r="W165" s="2214"/>
      <c r="X165" s="2214"/>
      <c r="Y165" s="2214"/>
      <c r="Z165" s="2214"/>
      <c r="AA165" s="2214"/>
      <c r="AB165" s="2362"/>
      <c r="AC165" s="2362"/>
      <c r="AD165" s="2362"/>
      <c r="AE165" s="2362"/>
      <c r="AF165" s="2362"/>
      <c r="AG165" s="2362"/>
      <c r="AH165" s="2362"/>
      <c r="AI165" s="2362"/>
      <c r="AJ165" s="2362"/>
      <c r="AK165" s="2362"/>
      <c r="AL165" s="2362"/>
      <c r="AM165" s="2362"/>
      <c r="AN165" s="2362"/>
      <c r="AO165" s="2362"/>
      <c r="AP165" s="2363"/>
      <c r="AQ165" s="2214"/>
    </row>
    <row r="166" spans="1:43" ht="17.25" customHeight="1">
      <c r="A166" s="2363"/>
      <c r="B166" s="1786"/>
      <c r="C166" s="2214"/>
      <c r="D166" s="2214"/>
      <c r="E166" s="1786"/>
      <c r="F166" s="1786"/>
      <c r="G166" s="1786"/>
      <c r="H166" s="1786"/>
      <c r="I166" s="1721"/>
      <c r="J166" s="1721"/>
      <c r="K166" s="1721"/>
      <c r="L166" s="2364"/>
      <c r="M166" s="2365"/>
      <c r="N166" s="2365"/>
      <c r="O166" s="1721"/>
      <c r="P166" s="1721"/>
      <c r="Q166" s="1721"/>
      <c r="S166" s="1721"/>
      <c r="T166" s="2214"/>
      <c r="U166" s="2214"/>
      <c r="V166" s="2214"/>
      <c r="W166" s="2214"/>
      <c r="X166" s="2214"/>
      <c r="Y166" s="2214"/>
      <c r="Z166" s="2214"/>
      <c r="AA166" s="2214"/>
      <c r="AB166" s="2362"/>
      <c r="AC166" s="2362"/>
      <c r="AD166" s="2362"/>
      <c r="AE166" s="2362"/>
      <c r="AF166" s="2362"/>
      <c r="AG166" s="2362"/>
      <c r="AH166" s="2362"/>
      <c r="AI166" s="2362"/>
      <c r="AJ166" s="2362"/>
      <c r="AK166" s="2362"/>
      <c r="AL166" s="2362"/>
      <c r="AM166" s="2362"/>
      <c r="AN166" s="2362"/>
      <c r="AO166" s="2362"/>
      <c r="AP166" s="2363"/>
      <c r="AQ166" s="2214"/>
    </row>
    <row r="167" spans="1:43" ht="17.25" customHeight="1">
      <c r="A167" s="2363"/>
      <c r="B167" s="1786"/>
      <c r="C167" s="2214"/>
      <c r="D167" s="2214"/>
      <c r="E167" s="1786"/>
      <c r="F167" s="1786"/>
      <c r="G167" s="1786"/>
      <c r="H167" s="1786"/>
      <c r="I167" s="1721"/>
      <c r="J167" s="1721"/>
      <c r="K167" s="1721"/>
      <c r="L167" s="2364"/>
      <c r="M167" s="2365"/>
      <c r="N167" s="2365"/>
      <c r="O167" s="1721"/>
      <c r="P167" s="1721"/>
      <c r="Q167" s="1721"/>
      <c r="S167" s="1721"/>
      <c r="T167" s="2214"/>
      <c r="U167" s="2214"/>
      <c r="V167" s="2214"/>
      <c r="W167" s="2214"/>
      <c r="X167" s="2214"/>
      <c r="Y167" s="2214"/>
      <c r="Z167" s="2214"/>
      <c r="AA167" s="2214"/>
      <c r="AB167" s="2362"/>
      <c r="AC167" s="2362"/>
      <c r="AD167" s="2362"/>
      <c r="AE167" s="2362"/>
      <c r="AF167" s="2362"/>
      <c r="AG167" s="2362"/>
      <c r="AH167" s="2362"/>
      <c r="AI167" s="2362"/>
      <c r="AJ167" s="2362"/>
      <c r="AK167" s="2362"/>
      <c r="AL167" s="2362"/>
      <c r="AM167" s="2362"/>
      <c r="AN167" s="2362"/>
      <c r="AO167" s="2362"/>
      <c r="AP167" s="2363"/>
      <c r="AQ167" s="2214"/>
    </row>
    <row r="168" spans="1:43" ht="17.25" customHeight="1">
      <c r="A168" s="2363"/>
      <c r="B168" s="1786"/>
      <c r="C168" s="2214"/>
      <c r="D168" s="2214"/>
      <c r="E168" s="1786"/>
      <c r="F168" s="1786"/>
      <c r="G168" s="1786"/>
      <c r="H168" s="1786"/>
      <c r="I168" s="1721"/>
      <c r="J168" s="1721"/>
      <c r="K168" s="1721"/>
      <c r="L168" s="2364"/>
      <c r="M168" s="2365"/>
      <c r="N168" s="2365"/>
      <c r="O168" s="1721"/>
      <c r="P168" s="1721"/>
      <c r="Q168" s="1721"/>
      <c r="S168" s="1721"/>
      <c r="T168" s="2214"/>
      <c r="U168" s="2214"/>
      <c r="V168" s="2214"/>
      <c r="W168" s="2214"/>
      <c r="X168" s="2214"/>
      <c r="Y168" s="2214"/>
      <c r="Z168" s="2214"/>
      <c r="AA168" s="2214"/>
      <c r="AB168" s="2362"/>
      <c r="AC168" s="2362"/>
      <c r="AD168" s="2362"/>
      <c r="AE168" s="2362"/>
      <c r="AF168" s="2362"/>
      <c r="AG168" s="2362"/>
      <c r="AH168" s="2362"/>
      <c r="AI168" s="2362"/>
      <c r="AJ168" s="2362"/>
      <c r="AK168" s="2362"/>
      <c r="AL168" s="2362"/>
      <c r="AM168" s="2362"/>
      <c r="AN168" s="2362"/>
      <c r="AO168" s="2362"/>
      <c r="AP168" s="2363"/>
      <c r="AQ168" s="2214"/>
    </row>
    <row r="169" spans="1:43" ht="17.25" customHeight="1">
      <c r="A169" s="2363"/>
      <c r="B169" s="1786"/>
      <c r="C169" s="2214"/>
      <c r="D169" s="2214"/>
      <c r="E169" s="1786"/>
      <c r="F169" s="1786"/>
      <c r="G169" s="1786"/>
      <c r="H169" s="1786"/>
      <c r="I169" s="1721"/>
      <c r="J169" s="1721"/>
      <c r="K169" s="1721"/>
      <c r="L169" s="2364"/>
      <c r="M169" s="2365"/>
      <c r="N169" s="2365"/>
      <c r="O169" s="1721"/>
      <c r="P169" s="1721"/>
      <c r="Q169" s="1721"/>
      <c r="S169" s="1721"/>
      <c r="T169" s="2214"/>
      <c r="U169" s="2214"/>
      <c r="V169" s="2214"/>
      <c r="W169" s="2214"/>
      <c r="X169" s="2214"/>
      <c r="Y169" s="2214"/>
      <c r="Z169" s="2214"/>
      <c r="AA169" s="2214"/>
      <c r="AB169" s="2362"/>
      <c r="AC169" s="2362"/>
      <c r="AD169" s="2362"/>
      <c r="AE169" s="2362"/>
      <c r="AF169" s="2362"/>
      <c r="AG169" s="2362"/>
      <c r="AH169" s="2362"/>
      <c r="AI169" s="2362"/>
      <c r="AJ169" s="2362"/>
      <c r="AK169" s="2362"/>
      <c r="AL169" s="2362"/>
      <c r="AM169" s="2362"/>
      <c r="AN169" s="2362"/>
      <c r="AO169" s="2362"/>
      <c r="AP169" s="2363"/>
      <c r="AQ169" s="2214"/>
    </row>
    <row r="170" spans="1:43" ht="17.25" customHeight="1">
      <c r="A170" s="2363"/>
      <c r="B170" s="1786"/>
      <c r="C170" s="2214"/>
      <c r="D170" s="2214"/>
      <c r="E170" s="1786"/>
      <c r="F170" s="1786"/>
      <c r="G170" s="1786"/>
      <c r="H170" s="1786"/>
      <c r="I170" s="1721"/>
      <c r="J170" s="1721"/>
      <c r="K170" s="1721"/>
      <c r="L170" s="2364"/>
      <c r="M170" s="2365"/>
      <c r="N170" s="2365"/>
      <c r="O170" s="1721"/>
      <c r="P170" s="1721"/>
      <c r="Q170" s="1721"/>
      <c r="S170" s="1721"/>
      <c r="T170" s="2214"/>
      <c r="U170" s="2214"/>
      <c r="V170" s="2214"/>
      <c r="W170" s="2214"/>
      <c r="X170" s="2214"/>
      <c r="Y170" s="2214"/>
      <c r="Z170" s="2214"/>
      <c r="AA170" s="2214"/>
      <c r="AB170" s="2362"/>
      <c r="AC170" s="2362"/>
      <c r="AD170" s="2362"/>
      <c r="AE170" s="2362"/>
      <c r="AF170" s="2362"/>
      <c r="AG170" s="2362"/>
      <c r="AH170" s="2362"/>
      <c r="AI170" s="2362"/>
      <c r="AJ170" s="2362"/>
      <c r="AK170" s="2362"/>
      <c r="AL170" s="2362"/>
      <c r="AM170" s="2362"/>
      <c r="AN170" s="2362"/>
      <c r="AO170" s="2362"/>
      <c r="AP170" s="2363"/>
      <c r="AQ170" s="2214"/>
    </row>
    <row r="171" spans="1:43" ht="17.25" customHeight="1">
      <c r="A171" s="2363"/>
      <c r="B171" s="1786"/>
      <c r="C171" s="2214"/>
      <c r="D171" s="2214"/>
      <c r="E171" s="1786"/>
      <c r="F171" s="1786"/>
      <c r="G171" s="1786"/>
      <c r="H171" s="1786"/>
      <c r="I171" s="1721"/>
      <c r="J171" s="1721"/>
      <c r="K171" s="1721"/>
      <c r="L171" s="2364"/>
      <c r="M171" s="2365"/>
      <c r="N171" s="2365"/>
      <c r="O171" s="1721"/>
      <c r="P171" s="1721"/>
      <c r="Q171" s="1721"/>
      <c r="S171" s="1721"/>
      <c r="T171" s="2214"/>
      <c r="U171" s="2214"/>
      <c r="V171" s="2214"/>
      <c r="W171" s="2214"/>
      <c r="X171" s="2214"/>
      <c r="Y171" s="2214"/>
      <c r="Z171" s="2214"/>
      <c r="AA171" s="2214"/>
      <c r="AB171" s="2362"/>
      <c r="AC171" s="2362"/>
      <c r="AD171" s="2362"/>
      <c r="AE171" s="2362"/>
      <c r="AF171" s="2362"/>
      <c r="AG171" s="2362"/>
      <c r="AH171" s="2362"/>
      <c r="AI171" s="2362"/>
      <c r="AJ171" s="2362"/>
      <c r="AK171" s="2362"/>
      <c r="AL171" s="2362"/>
      <c r="AM171" s="2362"/>
      <c r="AN171" s="2362"/>
      <c r="AO171" s="2362"/>
      <c r="AP171" s="2363"/>
      <c r="AQ171" s="2214"/>
    </row>
    <row r="172" spans="1:43" ht="17.25" customHeight="1">
      <c r="A172" s="2363"/>
      <c r="B172" s="1786"/>
      <c r="C172" s="2214"/>
      <c r="D172" s="2214"/>
      <c r="E172" s="1786"/>
      <c r="F172" s="1786"/>
      <c r="G172" s="1786"/>
      <c r="H172" s="1786"/>
      <c r="I172" s="1721"/>
      <c r="J172" s="1721"/>
      <c r="K172" s="1721"/>
      <c r="L172" s="2364"/>
      <c r="M172" s="2365"/>
      <c r="N172" s="2365"/>
      <c r="O172" s="1721"/>
      <c r="P172" s="1721"/>
      <c r="Q172" s="1721"/>
      <c r="S172" s="1721"/>
      <c r="T172" s="2214"/>
      <c r="U172" s="2214"/>
      <c r="V172" s="2214"/>
      <c r="W172" s="2214"/>
      <c r="X172" s="2214"/>
      <c r="Y172" s="2214"/>
      <c r="Z172" s="2214"/>
      <c r="AA172" s="2214"/>
      <c r="AB172" s="2362"/>
      <c r="AC172" s="2362"/>
      <c r="AD172" s="2362"/>
      <c r="AE172" s="2362"/>
      <c r="AF172" s="2362"/>
      <c r="AG172" s="2362"/>
      <c r="AH172" s="2362"/>
      <c r="AI172" s="2362"/>
      <c r="AJ172" s="2362"/>
      <c r="AK172" s="2362"/>
      <c r="AL172" s="2362"/>
      <c r="AM172" s="2362"/>
      <c r="AN172" s="2362"/>
      <c r="AO172" s="2362"/>
      <c r="AP172" s="2363"/>
      <c r="AQ172" s="2214"/>
    </row>
    <row r="173" spans="1:43" ht="17.25" customHeight="1">
      <c r="A173" s="2363"/>
      <c r="B173" s="1786"/>
      <c r="C173" s="2214"/>
      <c r="D173" s="2214"/>
      <c r="E173" s="1786"/>
      <c r="F173" s="1786"/>
      <c r="G173" s="1786"/>
      <c r="H173" s="1786"/>
      <c r="I173" s="1721"/>
      <c r="J173" s="1721"/>
      <c r="K173" s="1721"/>
      <c r="L173" s="2364"/>
      <c r="M173" s="2365"/>
      <c r="N173" s="2365"/>
      <c r="O173" s="1721"/>
      <c r="P173" s="1721"/>
      <c r="Q173" s="1721"/>
      <c r="S173" s="1721"/>
      <c r="T173" s="2214"/>
      <c r="U173" s="2214"/>
      <c r="V173" s="2214"/>
      <c r="W173" s="2214"/>
      <c r="X173" s="2214"/>
      <c r="Y173" s="2214"/>
      <c r="Z173" s="2214"/>
      <c r="AA173" s="2214"/>
      <c r="AB173" s="2362"/>
      <c r="AC173" s="2362"/>
      <c r="AD173" s="2362"/>
      <c r="AE173" s="2362"/>
      <c r="AF173" s="2362"/>
      <c r="AG173" s="2362"/>
      <c r="AH173" s="2362"/>
      <c r="AI173" s="2362"/>
      <c r="AJ173" s="2362"/>
      <c r="AK173" s="2362"/>
      <c r="AL173" s="2362"/>
      <c r="AM173" s="2362"/>
      <c r="AN173" s="2362"/>
      <c r="AO173" s="2362"/>
      <c r="AP173" s="2363"/>
      <c r="AQ173" s="2214"/>
    </row>
    <row r="174" spans="1:43" ht="17.25" customHeight="1">
      <c r="A174" s="2363"/>
      <c r="B174" s="1786"/>
      <c r="C174" s="2214"/>
      <c r="D174" s="2214"/>
      <c r="E174" s="1786"/>
      <c r="F174" s="1786"/>
      <c r="G174" s="1786"/>
      <c r="H174" s="1786"/>
      <c r="I174" s="1721"/>
      <c r="J174" s="1721"/>
      <c r="K174" s="1721"/>
      <c r="L174" s="2364"/>
      <c r="M174" s="2365"/>
      <c r="N174" s="2365"/>
      <c r="O174" s="1721"/>
      <c r="P174" s="1721"/>
      <c r="Q174" s="1721"/>
      <c r="S174" s="1721"/>
      <c r="T174" s="2214"/>
      <c r="U174" s="2214"/>
      <c r="V174" s="2214"/>
      <c r="W174" s="2214"/>
      <c r="X174" s="2214"/>
      <c r="Y174" s="2214"/>
      <c r="Z174" s="2214"/>
      <c r="AA174" s="2214"/>
      <c r="AB174" s="2362"/>
      <c r="AC174" s="2362"/>
      <c r="AD174" s="2362"/>
      <c r="AE174" s="2362"/>
      <c r="AF174" s="2362"/>
      <c r="AG174" s="2362"/>
      <c r="AH174" s="2362"/>
      <c r="AI174" s="2362"/>
      <c r="AJ174" s="2362"/>
      <c r="AK174" s="2362"/>
      <c r="AL174" s="2362"/>
      <c r="AM174" s="2362"/>
      <c r="AN174" s="2362"/>
      <c r="AO174" s="2362"/>
      <c r="AP174" s="2363"/>
      <c r="AQ174" s="2214"/>
    </row>
    <row r="175" spans="1:43" ht="17.25" customHeight="1">
      <c r="A175" s="2363"/>
      <c r="B175" s="1786"/>
      <c r="C175" s="2214"/>
      <c r="D175" s="2214"/>
      <c r="E175" s="1786"/>
      <c r="F175" s="1786"/>
      <c r="G175" s="1786"/>
      <c r="H175" s="1786"/>
      <c r="I175" s="1721"/>
      <c r="J175" s="1721"/>
      <c r="K175" s="1721"/>
      <c r="L175" s="2364"/>
      <c r="M175" s="2365"/>
      <c r="N175" s="2365"/>
      <c r="O175" s="1721"/>
      <c r="P175" s="1721"/>
      <c r="Q175" s="1721"/>
      <c r="S175" s="1721"/>
      <c r="T175" s="2214"/>
      <c r="U175" s="2214"/>
      <c r="V175" s="2214"/>
      <c r="W175" s="2214"/>
      <c r="X175" s="2214"/>
      <c r="Y175" s="2214"/>
      <c r="Z175" s="2214"/>
      <c r="AA175" s="2214"/>
      <c r="AB175" s="2362"/>
      <c r="AC175" s="2362"/>
      <c r="AD175" s="2362"/>
      <c r="AE175" s="2362"/>
      <c r="AF175" s="2362"/>
      <c r="AG175" s="2362"/>
      <c r="AH175" s="2362"/>
      <c r="AI175" s="2362"/>
      <c r="AJ175" s="2362"/>
      <c r="AK175" s="2362"/>
      <c r="AL175" s="2362"/>
      <c r="AM175" s="2362"/>
      <c r="AN175" s="2362"/>
      <c r="AO175" s="2362"/>
      <c r="AP175" s="2363"/>
      <c r="AQ175" s="2214"/>
    </row>
    <row r="176" spans="1:43" ht="17.25" customHeight="1">
      <c r="A176" s="2363"/>
      <c r="B176" s="1786"/>
      <c r="C176" s="2214"/>
      <c r="D176" s="2214"/>
      <c r="E176" s="1786"/>
      <c r="F176" s="1786"/>
      <c r="G176" s="1786"/>
      <c r="H176" s="1786"/>
      <c r="I176" s="1721"/>
      <c r="J176" s="1721"/>
      <c r="K176" s="1721"/>
      <c r="L176" s="2364"/>
      <c r="M176" s="2365"/>
      <c r="N176" s="2365"/>
      <c r="O176" s="1721"/>
      <c r="P176" s="1721"/>
      <c r="Q176" s="1721"/>
      <c r="S176" s="1721"/>
      <c r="T176" s="2214"/>
      <c r="U176" s="2214"/>
      <c r="V176" s="2214"/>
      <c r="W176" s="2214"/>
      <c r="X176" s="2214"/>
      <c r="Y176" s="2214"/>
      <c r="Z176" s="2214"/>
      <c r="AA176" s="2214"/>
      <c r="AB176" s="2362"/>
      <c r="AC176" s="2362"/>
      <c r="AD176" s="2362"/>
      <c r="AE176" s="2362"/>
      <c r="AF176" s="2362"/>
      <c r="AG176" s="2362"/>
      <c r="AH176" s="2362"/>
      <c r="AI176" s="2362"/>
      <c r="AJ176" s="2362"/>
      <c r="AK176" s="2362"/>
      <c r="AL176" s="2362"/>
      <c r="AM176" s="2362"/>
      <c r="AN176" s="2362"/>
      <c r="AO176" s="2362"/>
      <c r="AP176" s="2363"/>
      <c r="AQ176" s="2214"/>
    </row>
    <row r="177" spans="1:43" ht="17.25" customHeight="1">
      <c r="A177" s="2363"/>
      <c r="B177" s="1786"/>
      <c r="C177" s="2214"/>
      <c r="D177" s="2214"/>
      <c r="E177" s="1786"/>
      <c r="F177" s="1786"/>
      <c r="G177" s="1786"/>
      <c r="H177" s="1786"/>
      <c r="I177" s="1721"/>
      <c r="J177" s="1721"/>
      <c r="K177" s="1721"/>
      <c r="L177" s="2364"/>
      <c r="M177" s="2365"/>
      <c r="N177" s="2365"/>
      <c r="O177" s="1721"/>
      <c r="P177" s="1721"/>
      <c r="Q177" s="1721"/>
      <c r="S177" s="1721"/>
      <c r="T177" s="2214"/>
      <c r="U177" s="2214"/>
      <c r="V177" s="2214"/>
      <c r="W177" s="2214"/>
      <c r="X177" s="2214"/>
      <c r="Y177" s="2214"/>
      <c r="Z177" s="2214"/>
      <c r="AA177" s="2214"/>
      <c r="AB177" s="2362"/>
      <c r="AC177" s="2362"/>
      <c r="AD177" s="2362"/>
      <c r="AE177" s="2362"/>
      <c r="AF177" s="2362"/>
      <c r="AG177" s="2362"/>
      <c r="AH177" s="2362"/>
      <c r="AI177" s="2362"/>
      <c r="AJ177" s="2362"/>
      <c r="AK177" s="2362"/>
      <c r="AL177" s="2362"/>
      <c r="AM177" s="2362"/>
      <c r="AN177" s="2362"/>
      <c r="AO177" s="2362"/>
      <c r="AP177" s="2363"/>
      <c r="AQ177" s="2214"/>
    </row>
    <row r="178" spans="1:43" ht="17.25" customHeight="1">
      <c r="A178" s="2363"/>
      <c r="B178" s="1786"/>
      <c r="C178" s="2214"/>
      <c r="D178" s="2214"/>
      <c r="E178" s="1786"/>
      <c r="F178" s="1786"/>
      <c r="G178" s="1786"/>
      <c r="H178" s="1786"/>
      <c r="I178" s="1721"/>
      <c r="J178" s="1721"/>
      <c r="K178" s="1721"/>
      <c r="L178" s="2364"/>
      <c r="M178" s="2365"/>
      <c r="N178" s="2365"/>
      <c r="O178" s="1721"/>
      <c r="P178" s="1721"/>
      <c r="Q178" s="1721"/>
      <c r="S178" s="1721"/>
      <c r="T178" s="2214"/>
      <c r="U178" s="2214"/>
      <c r="V178" s="2214"/>
      <c r="W178" s="2214"/>
      <c r="X178" s="2214"/>
      <c r="Y178" s="2214"/>
      <c r="Z178" s="2214"/>
      <c r="AA178" s="2214"/>
      <c r="AB178" s="2362"/>
      <c r="AC178" s="2362"/>
      <c r="AD178" s="2362"/>
      <c r="AE178" s="2362"/>
      <c r="AF178" s="2362"/>
      <c r="AG178" s="2362"/>
      <c r="AH178" s="2362"/>
      <c r="AI178" s="2362"/>
      <c r="AJ178" s="2362"/>
      <c r="AK178" s="2362"/>
      <c r="AL178" s="2362"/>
      <c r="AM178" s="2362"/>
      <c r="AN178" s="2362"/>
      <c r="AO178" s="2362"/>
      <c r="AP178" s="2363"/>
      <c r="AQ178" s="2214"/>
    </row>
    <row r="179" spans="1:43" ht="17.25" customHeight="1">
      <c r="A179" s="2363"/>
      <c r="B179" s="1786"/>
      <c r="C179" s="2214"/>
      <c r="D179" s="2214"/>
      <c r="E179" s="1786"/>
      <c r="F179" s="1786"/>
      <c r="G179" s="1786"/>
      <c r="H179" s="1786"/>
      <c r="I179" s="1721"/>
      <c r="J179" s="1721"/>
      <c r="K179" s="1721"/>
      <c r="L179" s="2364"/>
      <c r="M179" s="2365"/>
      <c r="N179" s="2365"/>
      <c r="O179" s="1721"/>
      <c r="P179" s="1721"/>
      <c r="Q179" s="1721"/>
      <c r="S179" s="1721"/>
      <c r="T179" s="2214"/>
      <c r="U179" s="2214"/>
      <c r="V179" s="2214"/>
      <c r="W179" s="2214"/>
      <c r="X179" s="2214"/>
      <c r="Y179" s="2214"/>
      <c r="Z179" s="2214"/>
      <c r="AA179" s="2214"/>
      <c r="AB179" s="2362"/>
      <c r="AC179" s="2362"/>
      <c r="AD179" s="2362"/>
      <c r="AE179" s="2362"/>
      <c r="AF179" s="2362"/>
      <c r="AG179" s="2362"/>
      <c r="AH179" s="2362"/>
      <c r="AI179" s="2362"/>
      <c r="AJ179" s="2362"/>
      <c r="AK179" s="2362"/>
      <c r="AL179" s="2362"/>
      <c r="AM179" s="2362"/>
      <c r="AN179" s="2362"/>
      <c r="AO179" s="2362"/>
      <c r="AP179" s="2363"/>
      <c r="AQ179" s="2214"/>
    </row>
    <row r="180" spans="1:43" ht="17.25" customHeight="1">
      <c r="A180" s="2363"/>
      <c r="B180" s="1786"/>
      <c r="C180" s="2214"/>
      <c r="D180" s="2214"/>
      <c r="E180" s="1786"/>
      <c r="F180" s="1786"/>
      <c r="G180" s="1786"/>
      <c r="H180" s="1786"/>
      <c r="I180" s="1721"/>
      <c r="J180" s="1721"/>
      <c r="K180" s="1721"/>
      <c r="L180" s="2364"/>
      <c r="M180" s="2365"/>
      <c r="N180" s="2365"/>
      <c r="O180" s="1721"/>
      <c r="P180" s="1721"/>
      <c r="Q180" s="1721"/>
      <c r="S180" s="1721"/>
      <c r="T180" s="2214"/>
      <c r="U180" s="2214"/>
      <c r="V180" s="2214"/>
      <c r="W180" s="2214"/>
      <c r="X180" s="2214"/>
      <c r="Y180" s="2214"/>
      <c r="Z180" s="2214"/>
      <c r="AA180" s="2214"/>
      <c r="AB180" s="2362"/>
      <c r="AC180" s="2362"/>
      <c r="AD180" s="2362"/>
      <c r="AE180" s="2362"/>
      <c r="AF180" s="2362"/>
      <c r="AG180" s="2362"/>
      <c r="AH180" s="2362"/>
      <c r="AI180" s="2362"/>
      <c r="AJ180" s="2362"/>
      <c r="AK180" s="2362"/>
      <c r="AL180" s="2362"/>
      <c r="AM180" s="2362"/>
      <c r="AN180" s="2362"/>
      <c r="AO180" s="2362"/>
      <c r="AP180" s="2363"/>
      <c r="AQ180" s="2214"/>
    </row>
    <row r="181" spans="1:43" ht="17.25" customHeight="1">
      <c r="A181" s="2363"/>
      <c r="B181" s="1786"/>
      <c r="C181" s="2214"/>
      <c r="D181" s="2214"/>
      <c r="E181" s="1786"/>
      <c r="F181" s="1786"/>
      <c r="G181" s="1786"/>
      <c r="H181" s="1786"/>
      <c r="I181" s="1721"/>
      <c r="J181" s="1721"/>
      <c r="K181" s="1721"/>
      <c r="L181" s="2364"/>
      <c r="M181" s="2365"/>
      <c r="N181" s="2365"/>
      <c r="O181" s="1721"/>
      <c r="P181" s="1721"/>
      <c r="Q181" s="1721"/>
      <c r="S181" s="1721"/>
      <c r="T181" s="2214"/>
      <c r="U181" s="2214"/>
      <c r="V181" s="2214"/>
      <c r="W181" s="2214"/>
      <c r="X181" s="2214"/>
      <c r="Y181" s="2214"/>
      <c r="Z181" s="2214"/>
      <c r="AA181" s="2214"/>
      <c r="AB181" s="2362"/>
      <c r="AC181" s="2362"/>
      <c r="AD181" s="2362"/>
      <c r="AE181" s="2362"/>
      <c r="AF181" s="2362"/>
      <c r="AG181" s="2362"/>
      <c r="AH181" s="2362"/>
      <c r="AI181" s="2362"/>
      <c r="AJ181" s="2362"/>
      <c r="AK181" s="2362"/>
      <c r="AL181" s="2362"/>
      <c r="AM181" s="2362"/>
      <c r="AN181" s="2362"/>
      <c r="AO181" s="2362"/>
      <c r="AP181" s="2363"/>
      <c r="AQ181" s="2214"/>
    </row>
    <row r="182" spans="1:43" ht="17.25" customHeight="1">
      <c r="A182" s="2363"/>
      <c r="B182" s="1786"/>
      <c r="C182" s="2214"/>
      <c r="D182" s="2214"/>
      <c r="E182" s="1786"/>
      <c r="F182" s="1786"/>
      <c r="G182" s="1786"/>
      <c r="H182" s="1786"/>
      <c r="I182" s="1721"/>
      <c r="J182" s="1721"/>
      <c r="K182" s="1721"/>
      <c r="L182" s="2364"/>
      <c r="M182" s="2365"/>
      <c r="N182" s="2365"/>
      <c r="O182" s="1721"/>
      <c r="P182" s="1721"/>
      <c r="Q182" s="1721"/>
      <c r="S182" s="1721"/>
      <c r="T182" s="2214"/>
      <c r="U182" s="2214"/>
      <c r="V182" s="2214"/>
      <c r="W182" s="2214"/>
      <c r="X182" s="2214"/>
      <c r="Y182" s="2214"/>
      <c r="Z182" s="2214"/>
      <c r="AA182" s="2214"/>
      <c r="AB182" s="2362"/>
      <c r="AC182" s="2362"/>
      <c r="AD182" s="2362"/>
      <c r="AE182" s="2362"/>
      <c r="AF182" s="2362"/>
      <c r="AG182" s="2362"/>
      <c r="AH182" s="2362"/>
      <c r="AI182" s="2362"/>
      <c r="AJ182" s="2362"/>
      <c r="AK182" s="2362"/>
      <c r="AL182" s="2362"/>
      <c r="AM182" s="2362"/>
      <c r="AN182" s="2362"/>
      <c r="AO182" s="2362"/>
      <c r="AP182" s="2363"/>
      <c r="AQ182" s="2214"/>
    </row>
    <row r="183" spans="1:43" ht="17.25" customHeight="1">
      <c r="A183" s="2363"/>
      <c r="B183" s="1786"/>
      <c r="C183" s="2214"/>
      <c r="D183" s="2214"/>
      <c r="E183" s="1786"/>
      <c r="F183" s="1786"/>
      <c r="G183" s="1786"/>
      <c r="H183" s="1786"/>
      <c r="I183" s="1721"/>
      <c r="J183" s="1721"/>
      <c r="K183" s="1721"/>
      <c r="L183" s="2364"/>
      <c r="M183" s="2365"/>
      <c r="N183" s="2365"/>
      <c r="O183" s="1721"/>
      <c r="P183" s="1721"/>
      <c r="Q183" s="1721"/>
      <c r="S183" s="1721"/>
      <c r="T183" s="2214"/>
      <c r="U183" s="2214"/>
      <c r="V183" s="2214"/>
      <c r="W183" s="2214"/>
      <c r="X183" s="2214"/>
      <c r="Y183" s="2214"/>
      <c r="Z183" s="2214"/>
      <c r="AA183" s="2214"/>
      <c r="AB183" s="2362"/>
      <c r="AC183" s="2362"/>
      <c r="AD183" s="2362"/>
      <c r="AE183" s="2362"/>
      <c r="AF183" s="2362"/>
      <c r="AG183" s="2362"/>
      <c r="AH183" s="2362"/>
      <c r="AI183" s="2362"/>
      <c r="AJ183" s="2362"/>
      <c r="AK183" s="2362"/>
      <c r="AL183" s="2362"/>
      <c r="AM183" s="2362"/>
      <c r="AN183" s="2362"/>
      <c r="AO183" s="2362"/>
      <c r="AP183" s="2363"/>
      <c r="AQ183" s="2214"/>
    </row>
    <row r="184" spans="1:43" ht="17.25" customHeight="1">
      <c r="A184" s="2363"/>
      <c r="B184" s="1786"/>
      <c r="C184" s="2214"/>
      <c r="D184" s="2214"/>
      <c r="E184" s="1786"/>
      <c r="F184" s="1786"/>
      <c r="G184" s="1786"/>
      <c r="H184" s="1786"/>
      <c r="I184" s="1721"/>
      <c r="J184" s="1721"/>
      <c r="K184" s="1721"/>
      <c r="L184" s="2364"/>
      <c r="M184" s="2365"/>
      <c r="N184" s="2365"/>
      <c r="O184" s="1721"/>
      <c r="P184" s="1721"/>
      <c r="Q184" s="1721"/>
      <c r="S184" s="1721"/>
      <c r="T184" s="2214"/>
      <c r="U184" s="2214"/>
      <c r="V184" s="2214"/>
      <c r="W184" s="2214"/>
      <c r="X184" s="2214"/>
      <c r="Y184" s="2214"/>
      <c r="Z184" s="2214"/>
      <c r="AA184" s="2214"/>
      <c r="AB184" s="2362"/>
      <c r="AC184" s="2362"/>
      <c r="AD184" s="2362"/>
      <c r="AE184" s="2362"/>
      <c r="AF184" s="2362"/>
      <c r="AG184" s="2362"/>
      <c r="AH184" s="2362"/>
      <c r="AI184" s="2362"/>
      <c r="AJ184" s="2362"/>
      <c r="AK184" s="2362"/>
      <c r="AL184" s="2362"/>
      <c r="AM184" s="2362"/>
      <c r="AN184" s="2362"/>
      <c r="AO184" s="2362"/>
      <c r="AP184" s="2363"/>
      <c r="AQ184" s="2214"/>
    </row>
    <row r="185" spans="1:43" ht="17.25" customHeight="1">
      <c r="A185" s="2363"/>
      <c r="B185" s="1786"/>
      <c r="C185" s="2214"/>
      <c r="D185" s="2214"/>
      <c r="E185" s="1786"/>
      <c r="F185" s="1786"/>
      <c r="G185" s="1786"/>
      <c r="H185" s="1786"/>
      <c r="I185" s="1721"/>
      <c r="J185" s="1721"/>
      <c r="K185" s="1721"/>
      <c r="L185" s="2364"/>
      <c r="M185" s="2365"/>
      <c r="N185" s="2365"/>
      <c r="O185" s="1721"/>
      <c r="P185" s="1721"/>
      <c r="Q185" s="1721"/>
      <c r="S185" s="1721"/>
      <c r="T185" s="2214"/>
      <c r="U185" s="2214"/>
      <c r="V185" s="2214"/>
      <c r="W185" s="2214"/>
      <c r="X185" s="2214"/>
      <c r="Y185" s="2214"/>
      <c r="Z185" s="2214"/>
      <c r="AA185" s="2214"/>
      <c r="AB185" s="2362"/>
      <c r="AC185" s="2362"/>
      <c r="AD185" s="2362"/>
      <c r="AE185" s="2362"/>
      <c r="AF185" s="2362"/>
      <c r="AG185" s="2362"/>
      <c r="AH185" s="2362"/>
      <c r="AI185" s="2362"/>
      <c r="AJ185" s="2362"/>
      <c r="AK185" s="2362"/>
      <c r="AL185" s="2362"/>
      <c r="AM185" s="2362"/>
      <c r="AN185" s="2362"/>
      <c r="AO185" s="2362"/>
      <c r="AP185" s="2363"/>
      <c r="AQ185" s="2214"/>
    </row>
    <row r="186" spans="1:43" ht="17.25" customHeight="1">
      <c r="A186" s="2363"/>
      <c r="B186" s="1786"/>
      <c r="C186" s="2214"/>
      <c r="D186" s="2214"/>
      <c r="E186" s="1786"/>
      <c r="F186" s="1786"/>
      <c r="G186" s="1786"/>
      <c r="H186" s="1786"/>
      <c r="I186" s="1721"/>
      <c r="J186" s="1721"/>
      <c r="K186" s="1721"/>
      <c r="L186" s="2364"/>
      <c r="M186" s="2365"/>
      <c r="N186" s="2365"/>
      <c r="O186" s="1721"/>
      <c r="P186" s="1721"/>
      <c r="Q186" s="1721"/>
      <c r="S186" s="1721"/>
      <c r="T186" s="2214"/>
      <c r="U186" s="2214"/>
      <c r="V186" s="2214"/>
      <c r="W186" s="2214"/>
      <c r="X186" s="2214"/>
      <c r="Y186" s="2214"/>
      <c r="Z186" s="2214"/>
      <c r="AA186" s="2214"/>
      <c r="AB186" s="2362"/>
      <c r="AC186" s="2362"/>
      <c r="AD186" s="2362"/>
      <c r="AE186" s="2362"/>
      <c r="AF186" s="2362"/>
      <c r="AG186" s="2362"/>
      <c r="AH186" s="2362"/>
      <c r="AI186" s="2362"/>
      <c r="AJ186" s="2362"/>
      <c r="AK186" s="2362"/>
      <c r="AL186" s="2362"/>
      <c r="AM186" s="2362"/>
      <c r="AN186" s="2362"/>
      <c r="AO186" s="2362"/>
      <c r="AP186" s="2363"/>
      <c r="AQ186" s="2214"/>
    </row>
    <row r="187" spans="1:43" ht="17.25" customHeight="1">
      <c r="A187" s="2363"/>
      <c r="B187" s="1786"/>
      <c r="C187" s="2214"/>
      <c r="D187" s="2214"/>
      <c r="E187" s="1786"/>
      <c r="F187" s="1786"/>
      <c r="G187" s="1786"/>
      <c r="H187" s="1786"/>
      <c r="I187" s="1721"/>
      <c r="J187" s="1721"/>
      <c r="K187" s="1721"/>
      <c r="L187" s="2364"/>
      <c r="M187" s="2365"/>
      <c r="N187" s="2365"/>
      <c r="O187" s="1721"/>
      <c r="P187" s="1721"/>
      <c r="Q187" s="1721"/>
      <c r="S187" s="1721"/>
      <c r="T187" s="2214"/>
      <c r="U187" s="2214"/>
      <c r="V187" s="2214"/>
      <c r="W187" s="2214"/>
      <c r="X187" s="2214"/>
      <c r="Y187" s="2214"/>
      <c r="Z187" s="2214"/>
      <c r="AA187" s="2214"/>
      <c r="AB187" s="2362"/>
      <c r="AC187" s="2362"/>
      <c r="AD187" s="2362"/>
      <c r="AE187" s="2362"/>
      <c r="AF187" s="2362"/>
      <c r="AG187" s="2362"/>
      <c r="AH187" s="2362"/>
      <c r="AI187" s="2362"/>
      <c r="AJ187" s="2362"/>
      <c r="AK187" s="2362"/>
      <c r="AL187" s="2362"/>
      <c r="AM187" s="2362"/>
      <c r="AN187" s="2362"/>
      <c r="AO187" s="2362"/>
      <c r="AP187" s="2363"/>
      <c r="AQ187" s="2214"/>
    </row>
    <row r="188" spans="1:43" ht="17.25" customHeight="1">
      <c r="A188" s="2363"/>
      <c r="B188" s="1786"/>
      <c r="C188" s="2214"/>
      <c r="D188" s="2214"/>
      <c r="E188" s="1786"/>
      <c r="F188" s="1786"/>
      <c r="G188" s="1786"/>
      <c r="H188" s="1786"/>
      <c r="I188" s="1721"/>
      <c r="J188" s="1721"/>
      <c r="K188" s="1721"/>
      <c r="L188" s="2364"/>
      <c r="M188" s="2365"/>
      <c r="N188" s="2365"/>
      <c r="O188" s="1721"/>
      <c r="P188" s="1721"/>
      <c r="Q188" s="1721"/>
      <c r="S188" s="1721"/>
      <c r="T188" s="2214"/>
      <c r="U188" s="2214"/>
      <c r="V188" s="2214"/>
      <c r="W188" s="2214"/>
      <c r="X188" s="2214"/>
      <c r="Y188" s="2214"/>
      <c r="Z188" s="2214"/>
      <c r="AA188" s="2214"/>
      <c r="AB188" s="2362"/>
      <c r="AC188" s="2362"/>
      <c r="AD188" s="2362"/>
      <c r="AE188" s="2362"/>
      <c r="AF188" s="2362"/>
      <c r="AG188" s="2362"/>
      <c r="AH188" s="2362"/>
      <c r="AI188" s="2362"/>
      <c r="AJ188" s="2362"/>
      <c r="AK188" s="2362"/>
      <c r="AL188" s="2362"/>
      <c r="AM188" s="2362"/>
      <c r="AN188" s="2362"/>
      <c r="AO188" s="2362"/>
      <c r="AP188" s="2363"/>
      <c r="AQ188" s="2214"/>
    </row>
    <row r="189" spans="1:43" ht="17.25" customHeight="1">
      <c r="A189" s="2363"/>
      <c r="B189" s="1786"/>
      <c r="C189" s="2214"/>
      <c r="D189" s="2214"/>
      <c r="E189" s="1786"/>
      <c r="F189" s="1786"/>
      <c r="G189" s="1786"/>
      <c r="H189" s="1786"/>
      <c r="I189" s="1721"/>
      <c r="J189" s="1721"/>
      <c r="K189" s="1721"/>
      <c r="L189" s="2364"/>
      <c r="M189" s="2365"/>
      <c r="N189" s="2365"/>
      <c r="O189" s="1721"/>
      <c r="P189" s="1721"/>
      <c r="Q189" s="1721"/>
      <c r="S189" s="1721"/>
      <c r="T189" s="2214"/>
      <c r="U189" s="2214"/>
      <c r="V189" s="2214"/>
      <c r="W189" s="2214"/>
      <c r="X189" s="2214"/>
      <c r="Y189" s="2214"/>
      <c r="Z189" s="2214"/>
      <c r="AA189" s="2214"/>
      <c r="AB189" s="2362"/>
      <c r="AC189" s="2362"/>
      <c r="AD189" s="2362"/>
      <c r="AE189" s="2362"/>
      <c r="AF189" s="2362"/>
      <c r="AG189" s="2362"/>
      <c r="AH189" s="2362"/>
      <c r="AI189" s="2362"/>
      <c r="AJ189" s="2362"/>
      <c r="AK189" s="2362"/>
      <c r="AL189" s="2362"/>
      <c r="AM189" s="2362"/>
      <c r="AN189" s="2362"/>
      <c r="AO189" s="2362"/>
      <c r="AP189" s="2363"/>
      <c r="AQ189" s="2214"/>
    </row>
    <row r="190" spans="1:43" ht="17.25" customHeight="1">
      <c r="A190" s="2363"/>
      <c r="B190" s="1786"/>
      <c r="C190" s="2214"/>
      <c r="D190" s="2214"/>
      <c r="E190" s="1786"/>
      <c r="F190" s="1786"/>
      <c r="G190" s="1786"/>
      <c r="H190" s="1786"/>
      <c r="I190" s="1721"/>
      <c r="J190" s="1721"/>
      <c r="K190" s="1721"/>
      <c r="L190" s="2364"/>
      <c r="M190" s="2365"/>
      <c r="N190" s="2365"/>
      <c r="O190" s="1721"/>
      <c r="P190" s="1721"/>
      <c r="Q190" s="1721"/>
      <c r="S190" s="1721"/>
      <c r="T190" s="2214"/>
      <c r="U190" s="2214"/>
      <c r="V190" s="2214"/>
      <c r="W190" s="2214"/>
      <c r="X190" s="2214"/>
      <c r="Y190" s="2214"/>
      <c r="Z190" s="2214"/>
      <c r="AA190" s="2214"/>
      <c r="AB190" s="2362"/>
      <c r="AC190" s="2362"/>
      <c r="AD190" s="2362"/>
      <c r="AE190" s="2362"/>
      <c r="AF190" s="2362"/>
      <c r="AG190" s="2362"/>
      <c r="AH190" s="2362"/>
      <c r="AI190" s="2362"/>
      <c r="AJ190" s="2362"/>
      <c r="AK190" s="2362"/>
      <c r="AL190" s="2362"/>
      <c r="AM190" s="2362"/>
      <c r="AN190" s="2362"/>
      <c r="AO190" s="2362"/>
      <c r="AP190" s="2363"/>
      <c r="AQ190" s="2214"/>
    </row>
    <row r="191" spans="1:43" ht="17.25" customHeight="1">
      <c r="A191" s="2363"/>
      <c r="B191" s="1786"/>
      <c r="C191" s="2214"/>
      <c r="D191" s="2214"/>
      <c r="E191" s="1786"/>
      <c r="F191" s="1786"/>
      <c r="G191" s="1786"/>
      <c r="H191" s="1786"/>
      <c r="I191" s="1721"/>
      <c r="J191" s="1721"/>
      <c r="K191" s="1721"/>
      <c r="L191" s="2364"/>
      <c r="M191" s="2365"/>
      <c r="N191" s="2365"/>
      <c r="O191" s="1721"/>
      <c r="P191" s="1721"/>
      <c r="Q191" s="1721"/>
      <c r="S191" s="1721"/>
      <c r="T191" s="2214"/>
      <c r="U191" s="2214"/>
      <c r="V191" s="2214"/>
      <c r="W191" s="2214"/>
      <c r="X191" s="2214"/>
      <c r="Y191" s="2214"/>
      <c r="Z191" s="2214"/>
      <c r="AA191" s="2214"/>
      <c r="AB191" s="2362"/>
      <c r="AC191" s="2362"/>
      <c r="AD191" s="2362"/>
      <c r="AE191" s="2362"/>
      <c r="AF191" s="2362"/>
      <c r="AG191" s="2362"/>
      <c r="AH191" s="2362"/>
      <c r="AI191" s="2362"/>
      <c r="AJ191" s="2362"/>
      <c r="AK191" s="2362"/>
      <c r="AL191" s="2362"/>
      <c r="AM191" s="2362"/>
      <c r="AN191" s="2362"/>
      <c r="AO191" s="2362"/>
      <c r="AP191" s="2363"/>
      <c r="AQ191" s="2214"/>
    </row>
    <row r="192" spans="1:43" ht="17.25" customHeight="1">
      <c r="A192" s="2363"/>
      <c r="B192" s="1786"/>
      <c r="C192" s="2214"/>
      <c r="D192" s="2214"/>
      <c r="E192" s="1786"/>
      <c r="F192" s="1786"/>
      <c r="G192" s="1786"/>
      <c r="H192" s="1786"/>
      <c r="I192" s="1721"/>
      <c r="J192" s="1721"/>
      <c r="K192" s="1721"/>
      <c r="L192" s="2364"/>
      <c r="M192" s="2365"/>
      <c r="N192" s="2365"/>
      <c r="O192" s="1721"/>
      <c r="P192" s="1721"/>
      <c r="Q192" s="1721"/>
      <c r="S192" s="1721"/>
      <c r="T192" s="2214"/>
      <c r="U192" s="2214"/>
      <c r="V192" s="2214"/>
      <c r="W192" s="2214"/>
      <c r="X192" s="2214"/>
      <c r="Y192" s="2214"/>
      <c r="Z192" s="2214"/>
      <c r="AA192" s="2214"/>
      <c r="AB192" s="2362"/>
      <c r="AC192" s="2362"/>
      <c r="AD192" s="2362"/>
      <c r="AE192" s="2362"/>
      <c r="AF192" s="2362"/>
      <c r="AG192" s="2362"/>
      <c r="AH192" s="2362"/>
      <c r="AI192" s="2362"/>
      <c r="AJ192" s="2362"/>
      <c r="AK192" s="2362"/>
      <c r="AL192" s="2362"/>
      <c r="AM192" s="2362"/>
      <c r="AN192" s="2362"/>
      <c r="AO192" s="2362"/>
      <c r="AP192" s="2363"/>
      <c r="AQ192" s="2214"/>
    </row>
    <row r="193" spans="1:43" ht="17.25" customHeight="1">
      <c r="A193" s="2363"/>
      <c r="B193" s="1786"/>
      <c r="C193" s="2214"/>
      <c r="D193" s="2214"/>
      <c r="E193" s="1786"/>
      <c r="F193" s="1786"/>
      <c r="G193" s="1786"/>
      <c r="H193" s="1786"/>
      <c r="I193" s="1721"/>
      <c r="J193" s="1721"/>
      <c r="K193" s="1721"/>
      <c r="L193" s="2364"/>
      <c r="M193" s="2365"/>
      <c r="N193" s="2365"/>
      <c r="O193" s="1721"/>
      <c r="P193" s="1721"/>
      <c r="Q193" s="1721"/>
      <c r="S193" s="1721"/>
      <c r="T193" s="2214"/>
      <c r="U193" s="2214"/>
      <c r="V193" s="2214"/>
      <c r="W193" s="2214"/>
      <c r="X193" s="2214"/>
      <c r="Y193" s="2214"/>
      <c r="Z193" s="2214"/>
      <c r="AA193" s="2214"/>
      <c r="AB193" s="2362"/>
      <c r="AC193" s="2362"/>
      <c r="AD193" s="2362"/>
      <c r="AE193" s="2362"/>
      <c r="AF193" s="2362"/>
      <c r="AG193" s="2362"/>
      <c r="AH193" s="2362"/>
      <c r="AI193" s="2362"/>
      <c r="AJ193" s="2362"/>
      <c r="AK193" s="2362"/>
      <c r="AL193" s="2362"/>
      <c r="AM193" s="2362"/>
      <c r="AN193" s="2362"/>
      <c r="AO193" s="2362"/>
      <c r="AP193" s="2363"/>
      <c r="AQ193" s="2214"/>
    </row>
    <row r="194" spans="1:43" ht="17.25" customHeight="1">
      <c r="A194" s="2363"/>
      <c r="B194" s="1786"/>
      <c r="C194" s="2214"/>
      <c r="D194" s="2214"/>
      <c r="E194" s="1786"/>
      <c r="F194" s="1786"/>
      <c r="G194" s="1786"/>
      <c r="H194" s="1786"/>
      <c r="I194" s="1721"/>
      <c r="J194" s="1721"/>
      <c r="K194" s="1721"/>
      <c r="L194" s="2364"/>
      <c r="M194" s="2365"/>
      <c r="N194" s="2365"/>
      <c r="O194" s="1721"/>
      <c r="P194" s="1721"/>
      <c r="Q194" s="1721"/>
      <c r="S194" s="1721"/>
      <c r="T194" s="2214"/>
      <c r="U194" s="2214"/>
      <c r="V194" s="2214"/>
      <c r="W194" s="2214"/>
      <c r="X194" s="2214"/>
      <c r="Y194" s="2214"/>
      <c r="Z194" s="2214"/>
      <c r="AA194" s="2214"/>
      <c r="AB194" s="2362"/>
      <c r="AC194" s="2362"/>
      <c r="AD194" s="2362"/>
      <c r="AE194" s="2362"/>
      <c r="AF194" s="2362"/>
      <c r="AG194" s="2362"/>
      <c r="AH194" s="2362"/>
      <c r="AI194" s="2362"/>
      <c r="AJ194" s="2362"/>
      <c r="AK194" s="2362"/>
      <c r="AL194" s="2362"/>
      <c r="AM194" s="2362"/>
      <c r="AN194" s="2362"/>
      <c r="AO194" s="2362"/>
      <c r="AP194" s="2363"/>
      <c r="AQ194" s="2214"/>
    </row>
    <row r="195" spans="1:43" ht="17.25" customHeight="1">
      <c r="A195" s="2363"/>
      <c r="B195" s="1786"/>
      <c r="C195" s="2214"/>
      <c r="D195" s="2214"/>
      <c r="E195" s="1786"/>
      <c r="F195" s="1786"/>
      <c r="G195" s="1786"/>
      <c r="H195" s="1786"/>
      <c r="I195" s="1721"/>
      <c r="J195" s="1721"/>
      <c r="K195" s="1721"/>
      <c r="L195" s="2364"/>
      <c r="M195" s="2365"/>
      <c r="N195" s="2365"/>
      <c r="O195" s="1721"/>
      <c r="P195" s="1721"/>
      <c r="Q195" s="1721"/>
      <c r="S195" s="1721"/>
      <c r="T195" s="2214"/>
      <c r="U195" s="2214"/>
      <c r="V195" s="2214"/>
      <c r="W195" s="2214"/>
      <c r="X195" s="2214"/>
      <c r="Y195" s="2214"/>
      <c r="Z195" s="2214"/>
      <c r="AA195" s="2214"/>
      <c r="AB195" s="2362"/>
      <c r="AC195" s="2362"/>
      <c r="AD195" s="2362"/>
      <c r="AE195" s="2362"/>
      <c r="AF195" s="2362"/>
      <c r="AG195" s="2362"/>
      <c r="AH195" s="2362"/>
      <c r="AI195" s="2362"/>
      <c r="AJ195" s="2362"/>
      <c r="AK195" s="2362"/>
      <c r="AL195" s="2362"/>
      <c r="AM195" s="2362"/>
      <c r="AN195" s="2362"/>
      <c r="AO195" s="2362"/>
      <c r="AP195" s="2363"/>
      <c r="AQ195" s="2214"/>
    </row>
    <row r="196" spans="1:43" ht="17.25" customHeight="1">
      <c r="A196" s="2363"/>
      <c r="B196" s="1786"/>
      <c r="C196" s="2214"/>
      <c r="D196" s="2214"/>
      <c r="E196" s="1786"/>
      <c r="F196" s="1786"/>
      <c r="G196" s="1786"/>
      <c r="H196" s="1786"/>
      <c r="I196" s="1721"/>
      <c r="J196" s="1721"/>
      <c r="K196" s="1721"/>
      <c r="L196" s="2364"/>
      <c r="M196" s="2365"/>
      <c r="N196" s="2365"/>
      <c r="O196" s="1721"/>
      <c r="P196" s="1721"/>
      <c r="Q196" s="1721"/>
      <c r="S196" s="1721"/>
      <c r="T196" s="2214"/>
      <c r="U196" s="2214"/>
      <c r="V196" s="2214"/>
      <c r="W196" s="2214"/>
      <c r="X196" s="2214"/>
      <c r="Y196" s="2214"/>
      <c r="Z196" s="2214"/>
      <c r="AA196" s="2214"/>
      <c r="AB196" s="2362"/>
      <c r="AC196" s="2362"/>
      <c r="AD196" s="2362"/>
      <c r="AE196" s="2362"/>
      <c r="AF196" s="2362"/>
      <c r="AG196" s="2362"/>
      <c r="AH196" s="2362"/>
      <c r="AI196" s="2362"/>
      <c r="AJ196" s="2362"/>
      <c r="AK196" s="2362"/>
      <c r="AL196" s="2362"/>
      <c r="AM196" s="2362"/>
      <c r="AN196" s="2362"/>
      <c r="AO196" s="2362"/>
      <c r="AP196" s="2363"/>
      <c r="AQ196" s="2214"/>
    </row>
    <row r="197" spans="1:43" ht="17.25" customHeight="1">
      <c r="A197" s="2363"/>
      <c r="B197" s="1786"/>
      <c r="C197" s="2214"/>
      <c r="D197" s="2214"/>
      <c r="E197" s="1786"/>
      <c r="F197" s="1786"/>
      <c r="G197" s="1786"/>
      <c r="H197" s="1786"/>
      <c r="I197" s="1721"/>
      <c r="J197" s="1721"/>
      <c r="K197" s="1721"/>
      <c r="L197" s="2364"/>
      <c r="M197" s="2365"/>
      <c r="N197" s="2365"/>
      <c r="O197" s="1721"/>
      <c r="P197" s="1721"/>
      <c r="Q197" s="1721"/>
      <c r="S197" s="1721"/>
      <c r="T197" s="2214"/>
      <c r="U197" s="2214"/>
      <c r="V197" s="2214"/>
      <c r="W197" s="2214"/>
      <c r="X197" s="2214"/>
      <c r="Y197" s="2214"/>
      <c r="Z197" s="2214"/>
      <c r="AA197" s="2214"/>
      <c r="AB197" s="2362"/>
      <c r="AC197" s="2362"/>
      <c r="AD197" s="2362"/>
      <c r="AE197" s="2362"/>
      <c r="AF197" s="2362"/>
      <c r="AG197" s="2362"/>
      <c r="AH197" s="2362"/>
      <c r="AI197" s="2362"/>
      <c r="AJ197" s="2362"/>
      <c r="AK197" s="2362"/>
      <c r="AL197" s="2362"/>
      <c r="AM197" s="2362"/>
      <c r="AN197" s="2362"/>
      <c r="AO197" s="2362"/>
      <c r="AP197" s="2363"/>
      <c r="AQ197" s="2214"/>
    </row>
    <row r="198" spans="1:43" ht="17.25" customHeight="1">
      <c r="A198" s="2363"/>
      <c r="B198" s="1786"/>
      <c r="C198" s="2214"/>
      <c r="D198" s="2214"/>
      <c r="E198" s="1786"/>
      <c r="F198" s="1786"/>
      <c r="G198" s="1786"/>
      <c r="H198" s="1786"/>
      <c r="I198" s="1721"/>
      <c r="J198" s="1721"/>
      <c r="K198" s="1721"/>
      <c r="L198" s="2364"/>
      <c r="M198" s="2365"/>
      <c r="N198" s="2365"/>
      <c r="O198" s="1721"/>
      <c r="P198" s="1721"/>
      <c r="Q198" s="1721"/>
      <c r="S198" s="1721"/>
      <c r="T198" s="2214"/>
      <c r="U198" s="2214"/>
      <c r="V198" s="2214"/>
      <c r="W198" s="2214"/>
      <c r="X198" s="2214"/>
      <c r="Y198" s="2214"/>
      <c r="Z198" s="2214"/>
      <c r="AA198" s="2214"/>
      <c r="AB198" s="2362"/>
      <c r="AC198" s="2362"/>
      <c r="AD198" s="2362"/>
      <c r="AE198" s="2362"/>
      <c r="AF198" s="2362"/>
      <c r="AG198" s="2362"/>
      <c r="AH198" s="2362"/>
      <c r="AI198" s="2362"/>
      <c r="AJ198" s="2362"/>
      <c r="AK198" s="2362"/>
      <c r="AL198" s="2362"/>
      <c r="AM198" s="2362"/>
      <c r="AN198" s="2362"/>
      <c r="AO198" s="2362"/>
      <c r="AP198" s="2363"/>
      <c r="AQ198" s="2214"/>
    </row>
    <row r="199" spans="1:43" ht="17.25" customHeight="1">
      <c r="A199" s="2363"/>
      <c r="B199" s="1786"/>
      <c r="C199" s="2214"/>
      <c r="D199" s="2214"/>
      <c r="E199" s="1786"/>
      <c r="F199" s="1786"/>
      <c r="G199" s="1786"/>
      <c r="H199" s="1786"/>
      <c r="I199" s="1721"/>
      <c r="J199" s="1721"/>
      <c r="K199" s="1721"/>
      <c r="L199" s="2364"/>
      <c r="M199" s="2365"/>
      <c r="N199" s="2365"/>
      <c r="O199" s="1721"/>
      <c r="P199" s="1721"/>
      <c r="Q199" s="1721"/>
      <c r="S199" s="1721"/>
      <c r="T199" s="2214"/>
      <c r="U199" s="2214"/>
      <c r="V199" s="2214"/>
      <c r="W199" s="2214"/>
      <c r="X199" s="2214"/>
      <c r="Y199" s="2214"/>
      <c r="Z199" s="2214"/>
      <c r="AA199" s="2214"/>
      <c r="AB199" s="2362"/>
      <c r="AC199" s="2362"/>
      <c r="AD199" s="2362"/>
      <c r="AE199" s="2362"/>
      <c r="AF199" s="2362"/>
      <c r="AG199" s="2362"/>
      <c r="AH199" s="2362"/>
      <c r="AI199" s="2362"/>
      <c r="AJ199" s="2362"/>
      <c r="AK199" s="2362"/>
      <c r="AL199" s="2362"/>
      <c r="AM199" s="2362"/>
      <c r="AN199" s="2362"/>
      <c r="AO199" s="2362"/>
      <c r="AP199" s="2363"/>
      <c r="AQ199" s="2214"/>
    </row>
    <row r="200" spans="1:43" ht="17.25" customHeight="1">
      <c r="A200" s="2363"/>
      <c r="B200" s="1786"/>
      <c r="C200" s="2214"/>
      <c r="D200" s="2214"/>
      <c r="E200" s="1786"/>
      <c r="F200" s="1786"/>
      <c r="G200" s="1786"/>
      <c r="H200" s="1786"/>
      <c r="I200" s="1721"/>
      <c r="J200" s="1721"/>
      <c r="K200" s="1721"/>
      <c r="L200" s="2364"/>
      <c r="M200" s="2365"/>
      <c r="N200" s="2365"/>
      <c r="O200" s="1721"/>
      <c r="P200" s="1721"/>
      <c r="Q200" s="1721"/>
      <c r="S200" s="1721"/>
      <c r="T200" s="2214"/>
      <c r="U200" s="2214"/>
      <c r="V200" s="2214"/>
      <c r="W200" s="2214"/>
      <c r="X200" s="2214"/>
      <c r="Y200" s="2214"/>
      <c r="Z200" s="2214"/>
      <c r="AA200" s="2214"/>
      <c r="AB200" s="2362"/>
      <c r="AC200" s="2362"/>
      <c r="AD200" s="2362"/>
      <c r="AE200" s="2362"/>
      <c r="AF200" s="2362"/>
      <c r="AG200" s="2362"/>
      <c r="AH200" s="2362"/>
      <c r="AI200" s="2362"/>
      <c r="AJ200" s="2362"/>
      <c r="AK200" s="2362"/>
      <c r="AL200" s="2362"/>
      <c r="AM200" s="2362"/>
      <c r="AN200" s="2362"/>
      <c r="AO200" s="2362"/>
      <c r="AP200" s="2363"/>
      <c r="AQ200" s="2214"/>
    </row>
    <row r="201" spans="1:43" ht="17.25" customHeight="1">
      <c r="A201" s="2363"/>
      <c r="B201" s="1786"/>
      <c r="C201" s="2214"/>
      <c r="D201" s="2214"/>
      <c r="E201" s="1786"/>
      <c r="F201" s="1786"/>
      <c r="G201" s="1786"/>
      <c r="H201" s="1786"/>
      <c r="I201" s="1721"/>
      <c r="J201" s="1721"/>
      <c r="K201" s="1721"/>
      <c r="L201" s="2364"/>
      <c r="M201" s="2365"/>
      <c r="N201" s="2365"/>
      <c r="O201" s="1721"/>
      <c r="P201" s="1721"/>
      <c r="Q201" s="1721"/>
      <c r="S201" s="1721"/>
      <c r="T201" s="2214"/>
      <c r="U201" s="2214"/>
      <c r="V201" s="2214"/>
      <c r="W201" s="2214"/>
      <c r="X201" s="2214"/>
      <c r="Y201" s="2214"/>
      <c r="Z201" s="2214"/>
      <c r="AA201" s="2214"/>
      <c r="AB201" s="2362"/>
      <c r="AC201" s="2362"/>
      <c r="AD201" s="2362"/>
      <c r="AE201" s="2362"/>
      <c r="AF201" s="2362"/>
      <c r="AG201" s="2362"/>
      <c r="AH201" s="2362"/>
      <c r="AI201" s="2362"/>
      <c r="AJ201" s="2362"/>
      <c r="AK201" s="2362"/>
      <c r="AL201" s="2362"/>
      <c r="AM201" s="2362"/>
      <c r="AN201" s="2362"/>
      <c r="AO201" s="2362"/>
      <c r="AP201" s="2363"/>
      <c r="AQ201" s="2214"/>
    </row>
    <row r="202" spans="1:43" ht="17.25" customHeight="1">
      <c r="A202" s="2363"/>
      <c r="B202" s="1786"/>
      <c r="C202" s="2214"/>
      <c r="D202" s="2214"/>
      <c r="E202" s="1786"/>
      <c r="F202" s="1786"/>
      <c r="G202" s="1786"/>
      <c r="H202" s="1786"/>
      <c r="I202" s="1721"/>
      <c r="J202" s="1721"/>
      <c r="K202" s="1721"/>
      <c r="L202" s="2364"/>
      <c r="M202" s="2365"/>
      <c r="N202" s="2365"/>
      <c r="O202" s="1721"/>
      <c r="P202" s="1721"/>
      <c r="Q202" s="1721"/>
      <c r="S202" s="1721"/>
      <c r="T202" s="2214"/>
      <c r="U202" s="2214"/>
      <c r="V202" s="2214"/>
      <c r="W202" s="2214"/>
      <c r="X202" s="2214"/>
      <c r="Y202" s="2214"/>
      <c r="Z202" s="2214"/>
      <c r="AA202" s="2214"/>
      <c r="AB202" s="2362"/>
      <c r="AC202" s="2362"/>
      <c r="AD202" s="2362"/>
      <c r="AE202" s="2362"/>
      <c r="AF202" s="2362"/>
      <c r="AG202" s="2362"/>
      <c r="AH202" s="2362"/>
      <c r="AI202" s="2362"/>
      <c r="AJ202" s="2362"/>
      <c r="AK202" s="2362"/>
      <c r="AL202" s="2362"/>
      <c r="AM202" s="2362"/>
      <c r="AN202" s="2362"/>
      <c r="AO202" s="2362"/>
      <c r="AP202" s="2363"/>
      <c r="AQ202" s="2214"/>
    </row>
    <row r="203" spans="1:43" ht="17.25" customHeight="1">
      <c r="A203" s="2363"/>
      <c r="B203" s="1786"/>
      <c r="C203" s="2214"/>
      <c r="D203" s="2214"/>
      <c r="E203" s="1786"/>
      <c r="F203" s="1786"/>
      <c r="G203" s="1786"/>
      <c r="H203" s="1786"/>
      <c r="I203" s="1721"/>
      <c r="J203" s="1721"/>
      <c r="K203" s="1721"/>
      <c r="L203" s="2364"/>
      <c r="M203" s="2365"/>
      <c r="N203" s="2365"/>
      <c r="O203" s="1721"/>
      <c r="P203" s="1721"/>
      <c r="Q203" s="1721"/>
      <c r="S203" s="1721"/>
      <c r="T203" s="2214"/>
      <c r="U203" s="2214"/>
      <c r="V203" s="2214"/>
      <c r="W203" s="2214"/>
      <c r="X203" s="2214"/>
      <c r="Y203" s="2214"/>
      <c r="Z203" s="2214"/>
      <c r="AA203" s="2214"/>
      <c r="AB203" s="2362"/>
      <c r="AC203" s="2362"/>
      <c r="AD203" s="2362"/>
      <c r="AE203" s="2362"/>
      <c r="AF203" s="2362"/>
      <c r="AG203" s="2362"/>
      <c r="AH203" s="2362"/>
      <c r="AI203" s="2362"/>
      <c r="AJ203" s="2362"/>
      <c r="AK203" s="2362"/>
      <c r="AL203" s="2362"/>
      <c r="AM203" s="2362"/>
      <c r="AN203" s="2362"/>
      <c r="AO203" s="2362"/>
      <c r="AP203" s="2363"/>
      <c r="AQ203" s="2214"/>
    </row>
    <row r="204" spans="1:43" ht="17.25" customHeight="1">
      <c r="A204" s="2363"/>
      <c r="B204" s="1786"/>
      <c r="C204" s="2214"/>
      <c r="D204" s="2214"/>
      <c r="E204" s="1786"/>
      <c r="F204" s="1786"/>
      <c r="G204" s="1786"/>
      <c r="H204" s="1786"/>
      <c r="I204" s="1721"/>
      <c r="J204" s="1721"/>
      <c r="K204" s="1721"/>
      <c r="L204" s="2364"/>
      <c r="M204" s="2365"/>
      <c r="N204" s="2365"/>
      <c r="O204" s="1721"/>
      <c r="P204" s="1721"/>
      <c r="Q204" s="1721"/>
      <c r="S204" s="1721"/>
      <c r="T204" s="2214"/>
      <c r="U204" s="2214"/>
      <c r="V204" s="2214"/>
      <c r="W204" s="2214"/>
      <c r="X204" s="2214"/>
      <c r="Y204" s="2214"/>
      <c r="Z204" s="2214"/>
      <c r="AA204" s="2214"/>
      <c r="AB204" s="2362"/>
      <c r="AC204" s="2362"/>
      <c r="AD204" s="2362"/>
      <c r="AE204" s="2362"/>
      <c r="AF204" s="2362"/>
      <c r="AG204" s="2362"/>
      <c r="AH204" s="2362"/>
      <c r="AI204" s="2362"/>
      <c r="AJ204" s="2362"/>
      <c r="AK204" s="2362"/>
      <c r="AL204" s="2362"/>
      <c r="AM204" s="2362"/>
      <c r="AN204" s="2362"/>
      <c r="AO204" s="2362"/>
      <c r="AP204" s="2363"/>
      <c r="AQ204" s="2214"/>
    </row>
    <row r="205" spans="1:43" ht="17.25" customHeight="1">
      <c r="A205" s="2363"/>
      <c r="B205" s="1786"/>
      <c r="C205" s="2214"/>
      <c r="D205" s="2214"/>
      <c r="E205" s="1786"/>
      <c r="F205" s="1786"/>
      <c r="G205" s="1786"/>
      <c r="H205" s="1786"/>
      <c r="I205" s="1721"/>
      <c r="J205" s="1721"/>
      <c r="K205" s="1721"/>
      <c r="L205" s="2364"/>
      <c r="M205" s="2365"/>
      <c r="N205" s="2365"/>
      <c r="O205" s="1721"/>
      <c r="P205" s="1721"/>
      <c r="Q205" s="1721"/>
      <c r="S205" s="1721"/>
      <c r="T205" s="2214"/>
      <c r="U205" s="2214"/>
      <c r="V205" s="2214"/>
      <c r="W205" s="2214"/>
      <c r="X205" s="2214"/>
      <c r="Y205" s="2214"/>
      <c r="Z205" s="2214"/>
      <c r="AA205" s="2214"/>
      <c r="AB205" s="2362"/>
      <c r="AC205" s="2362"/>
      <c r="AD205" s="2362"/>
      <c r="AE205" s="2362"/>
      <c r="AF205" s="2362"/>
      <c r="AG205" s="2362"/>
      <c r="AH205" s="2362"/>
      <c r="AI205" s="2362"/>
      <c r="AJ205" s="2362"/>
      <c r="AK205" s="2362"/>
      <c r="AL205" s="2362"/>
      <c r="AM205" s="2362"/>
      <c r="AN205" s="2362"/>
      <c r="AO205" s="2362"/>
      <c r="AP205" s="2363"/>
      <c r="AQ205" s="2214"/>
    </row>
    <row r="206" spans="1:43" ht="17.25" customHeight="1">
      <c r="A206" s="2363"/>
      <c r="B206" s="1786"/>
      <c r="C206" s="2214"/>
      <c r="D206" s="2214"/>
      <c r="E206" s="1786"/>
      <c r="F206" s="1786"/>
      <c r="G206" s="1786"/>
      <c r="H206" s="1786"/>
      <c r="I206" s="1721"/>
      <c r="J206" s="1721"/>
      <c r="K206" s="1721"/>
      <c r="L206" s="2364"/>
      <c r="M206" s="2365"/>
      <c r="N206" s="2365"/>
      <c r="O206" s="1721"/>
      <c r="P206" s="1721"/>
      <c r="Q206" s="1721"/>
      <c r="S206" s="1721"/>
      <c r="T206" s="2214"/>
      <c r="U206" s="2214"/>
      <c r="V206" s="2214"/>
      <c r="W206" s="2214"/>
      <c r="X206" s="2214"/>
      <c r="Y206" s="2214"/>
      <c r="Z206" s="2214"/>
      <c r="AA206" s="2214"/>
      <c r="AB206" s="2362"/>
      <c r="AC206" s="2362"/>
      <c r="AD206" s="2362"/>
      <c r="AE206" s="2362"/>
      <c r="AF206" s="2362"/>
      <c r="AG206" s="2362"/>
      <c r="AH206" s="2362"/>
      <c r="AI206" s="2362"/>
      <c r="AJ206" s="2362"/>
      <c r="AK206" s="2362"/>
      <c r="AL206" s="2362"/>
      <c r="AM206" s="2362"/>
      <c r="AN206" s="2362"/>
      <c r="AO206" s="2362"/>
      <c r="AP206" s="2363"/>
      <c r="AQ206" s="2214"/>
    </row>
    <row r="207" spans="1:43" ht="17.25" customHeight="1">
      <c r="A207" s="2363"/>
      <c r="B207" s="1786"/>
      <c r="C207" s="2214"/>
      <c r="D207" s="2214"/>
      <c r="E207" s="1786"/>
      <c r="F207" s="1786"/>
      <c r="G207" s="1786"/>
      <c r="H207" s="1786"/>
      <c r="I207" s="1721"/>
      <c r="J207" s="1721"/>
      <c r="K207" s="1721"/>
      <c r="L207" s="2364"/>
      <c r="M207" s="2365"/>
      <c r="N207" s="2365"/>
      <c r="O207" s="1721"/>
      <c r="P207" s="1721"/>
      <c r="Q207" s="1721"/>
      <c r="S207" s="1721"/>
      <c r="T207" s="2214"/>
      <c r="U207" s="2214"/>
      <c r="V207" s="2214"/>
      <c r="W207" s="2214"/>
      <c r="X207" s="2214"/>
      <c r="Y207" s="2214"/>
      <c r="Z207" s="2214"/>
      <c r="AA207" s="2214"/>
      <c r="AB207" s="2362"/>
      <c r="AC207" s="2362"/>
      <c r="AD207" s="2362"/>
      <c r="AE207" s="2362"/>
      <c r="AF207" s="2362"/>
      <c r="AG207" s="2362"/>
      <c r="AH207" s="2362"/>
      <c r="AI207" s="2362"/>
      <c r="AJ207" s="2362"/>
      <c r="AK207" s="2362"/>
      <c r="AL207" s="2362"/>
      <c r="AM207" s="2362"/>
      <c r="AN207" s="2362"/>
      <c r="AO207" s="2362"/>
      <c r="AP207" s="2363"/>
      <c r="AQ207" s="2214"/>
    </row>
    <row r="208" spans="1:43" ht="17.25" customHeight="1">
      <c r="A208" s="2363"/>
      <c r="B208" s="1786"/>
      <c r="C208" s="2214"/>
      <c r="D208" s="2214"/>
      <c r="E208" s="1786"/>
      <c r="F208" s="1786"/>
      <c r="G208" s="1786"/>
      <c r="H208" s="1786"/>
      <c r="I208" s="1721"/>
      <c r="J208" s="1721"/>
      <c r="K208" s="1721"/>
      <c r="L208" s="2364"/>
      <c r="M208" s="2365"/>
      <c r="N208" s="2365"/>
      <c r="O208" s="1721"/>
      <c r="P208" s="1721"/>
      <c r="Q208" s="1721"/>
      <c r="S208" s="1721"/>
      <c r="T208" s="2214"/>
      <c r="U208" s="2214"/>
      <c r="V208" s="2214"/>
      <c r="W208" s="2214"/>
      <c r="X208" s="2214"/>
      <c r="Y208" s="2214"/>
      <c r="Z208" s="2214"/>
      <c r="AA208" s="2214"/>
      <c r="AB208" s="2362"/>
      <c r="AC208" s="2362"/>
      <c r="AD208" s="2362"/>
      <c r="AE208" s="2362"/>
      <c r="AF208" s="2362"/>
      <c r="AG208" s="2362"/>
      <c r="AH208" s="2362"/>
      <c r="AI208" s="2362"/>
      <c r="AJ208" s="2362"/>
      <c r="AK208" s="2362"/>
      <c r="AL208" s="2362"/>
      <c r="AM208" s="2362"/>
      <c r="AN208" s="2362"/>
      <c r="AO208" s="2362"/>
      <c r="AP208" s="2363"/>
      <c r="AQ208" s="2214"/>
    </row>
    <row r="209" spans="1:43" ht="17.25" customHeight="1">
      <c r="A209" s="2363"/>
      <c r="B209" s="1786"/>
      <c r="C209" s="2214"/>
      <c r="D209" s="2214"/>
      <c r="E209" s="1786"/>
      <c r="F209" s="1786"/>
      <c r="G209" s="1786"/>
      <c r="H209" s="1786"/>
      <c r="I209" s="1721"/>
      <c r="J209" s="1721"/>
      <c r="K209" s="1721"/>
      <c r="L209" s="2364"/>
      <c r="M209" s="2365"/>
      <c r="N209" s="2365"/>
      <c r="O209" s="1721"/>
      <c r="P209" s="1721"/>
      <c r="Q209" s="1721"/>
      <c r="S209" s="1721"/>
      <c r="T209" s="2214"/>
      <c r="U209" s="2214"/>
      <c r="V209" s="2214"/>
      <c r="W209" s="2214"/>
      <c r="X209" s="2214"/>
      <c r="Y209" s="2214"/>
      <c r="Z209" s="2214"/>
      <c r="AA209" s="2214"/>
      <c r="AB209" s="2362"/>
      <c r="AC209" s="2362"/>
      <c r="AD209" s="2362"/>
      <c r="AE209" s="2362"/>
      <c r="AF209" s="2362"/>
      <c r="AG209" s="2362"/>
      <c r="AH209" s="2362"/>
      <c r="AI209" s="2362"/>
      <c r="AJ209" s="2362"/>
      <c r="AK209" s="2362"/>
      <c r="AL209" s="2362"/>
      <c r="AM209" s="2362"/>
      <c r="AN209" s="2362"/>
      <c r="AO209" s="2362"/>
      <c r="AP209" s="2363"/>
      <c r="AQ209" s="2214"/>
    </row>
    <row r="210" spans="1:43" ht="17.25" customHeight="1">
      <c r="A210" s="2363"/>
      <c r="B210" s="1786"/>
      <c r="C210" s="2214"/>
      <c r="D210" s="2214"/>
      <c r="E210" s="1786"/>
      <c r="F210" s="1786"/>
      <c r="G210" s="1786"/>
      <c r="H210" s="1786"/>
      <c r="I210" s="1721"/>
      <c r="J210" s="1721"/>
      <c r="K210" s="1721"/>
      <c r="L210" s="2364"/>
      <c r="M210" s="2365"/>
      <c r="N210" s="2365"/>
      <c r="O210" s="1721"/>
      <c r="P210" s="1721"/>
      <c r="Q210" s="1721"/>
      <c r="S210" s="1721"/>
      <c r="T210" s="2214"/>
      <c r="U210" s="2214"/>
      <c r="V210" s="2214"/>
      <c r="W210" s="2214"/>
      <c r="X210" s="2214"/>
      <c r="Y210" s="2214"/>
      <c r="Z210" s="2214"/>
      <c r="AA210" s="2214"/>
      <c r="AB210" s="2362"/>
      <c r="AC210" s="2362"/>
      <c r="AD210" s="2362"/>
      <c r="AE210" s="2362"/>
      <c r="AF210" s="2362"/>
      <c r="AG210" s="2362"/>
      <c r="AH210" s="2362"/>
      <c r="AI210" s="2362"/>
      <c r="AJ210" s="2362"/>
      <c r="AK210" s="2362"/>
      <c r="AL210" s="2362"/>
      <c r="AM210" s="2362"/>
      <c r="AN210" s="2362"/>
      <c r="AO210" s="2362"/>
      <c r="AP210" s="2363"/>
      <c r="AQ210" s="2214"/>
    </row>
    <row r="211" spans="1:43" ht="17.25" customHeight="1">
      <c r="A211" s="2363"/>
      <c r="B211" s="1786"/>
      <c r="C211" s="2214"/>
      <c r="D211" s="2214"/>
      <c r="E211" s="1786"/>
      <c r="F211" s="1786"/>
      <c r="G211" s="1786"/>
      <c r="H211" s="1786"/>
      <c r="I211" s="1721"/>
      <c r="J211" s="1721"/>
      <c r="K211" s="1721"/>
      <c r="L211" s="2364"/>
      <c r="M211" s="2365"/>
      <c r="N211" s="2365"/>
      <c r="O211" s="1721"/>
      <c r="P211" s="1721"/>
      <c r="Q211" s="1721"/>
      <c r="S211" s="1721"/>
      <c r="T211" s="2214"/>
      <c r="U211" s="2214"/>
      <c r="V211" s="2214"/>
      <c r="W211" s="2214"/>
      <c r="X211" s="2214"/>
      <c r="Y211" s="2214"/>
      <c r="Z211" s="2214"/>
      <c r="AA211" s="2214"/>
      <c r="AB211" s="2362"/>
      <c r="AC211" s="2362"/>
      <c r="AD211" s="2362"/>
      <c r="AE211" s="2362"/>
      <c r="AF211" s="2362"/>
      <c r="AG211" s="2362"/>
      <c r="AH211" s="2362"/>
      <c r="AI211" s="2362"/>
      <c r="AJ211" s="2362"/>
      <c r="AK211" s="2362"/>
      <c r="AL211" s="2362"/>
      <c r="AM211" s="2362"/>
      <c r="AN211" s="2362"/>
      <c r="AO211" s="2362"/>
      <c r="AP211" s="2363"/>
      <c r="AQ211" s="2214"/>
    </row>
    <row r="212" spans="1:43" ht="17.25" customHeight="1">
      <c r="A212" s="2363"/>
      <c r="B212" s="1786"/>
      <c r="C212" s="2214"/>
      <c r="D212" s="2214"/>
      <c r="E212" s="1786"/>
      <c r="F212" s="1786"/>
      <c r="G212" s="1786"/>
      <c r="H212" s="1786"/>
      <c r="I212" s="1721"/>
      <c r="J212" s="1721"/>
      <c r="K212" s="1721"/>
      <c r="L212" s="2364"/>
      <c r="M212" s="2365"/>
      <c r="N212" s="2365"/>
      <c r="O212" s="1721"/>
      <c r="P212" s="1721"/>
      <c r="Q212" s="1721"/>
      <c r="S212" s="1721"/>
      <c r="T212" s="2214"/>
      <c r="U212" s="2214"/>
      <c r="V212" s="2214"/>
      <c r="W212" s="2214"/>
      <c r="X212" s="2214"/>
      <c r="Y212" s="2214"/>
      <c r="Z212" s="2214"/>
      <c r="AA212" s="2214"/>
      <c r="AB212" s="2362"/>
      <c r="AC212" s="2362"/>
      <c r="AD212" s="2362"/>
      <c r="AE212" s="2362"/>
      <c r="AF212" s="2362"/>
      <c r="AG212" s="2362"/>
      <c r="AH212" s="2362"/>
      <c r="AI212" s="2362"/>
      <c r="AJ212" s="2362"/>
      <c r="AK212" s="2362"/>
      <c r="AL212" s="2362"/>
      <c r="AM212" s="2362"/>
      <c r="AN212" s="2362"/>
      <c r="AO212" s="2362"/>
      <c r="AP212" s="2363"/>
      <c r="AQ212" s="2214"/>
    </row>
    <row r="213" spans="1:43" ht="17.25" customHeight="1">
      <c r="A213" s="2363"/>
      <c r="B213" s="1786"/>
      <c r="C213" s="2214"/>
      <c r="D213" s="2214"/>
      <c r="E213" s="1786"/>
      <c r="F213" s="1786"/>
      <c r="G213" s="1786"/>
      <c r="H213" s="1786"/>
      <c r="I213" s="1721"/>
      <c r="J213" s="1721"/>
      <c r="K213" s="1721"/>
      <c r="L213" s="2364"/>
      <c r="M213" s="2365"/>
      <c r="N213" s="2365"/>
      <c r="O213" s="1721"/>
      <c r="P213" s="1721"/>
      <c r="Q213" s="1721"/>
      <c r="S213" s="1721"/>
      <c r="T213" s="2214"/>
      <c r="U213" s="2214"/>
      <c r="V213" s="2214"/>
      <c r="W213" s="2214"/>
      <c r="X213" s="2214"/>
      <c r="Y213" s="2214"/>
      <c r="Z213" s="2214"/>
      <c r="AA213" s="2214"/>
      <c r="AB213" s="2362"/>
      <c r="AC213" s="2362"/>
      <c r="AD213" s="2362"/>
      <c r="AE213" s="2362"/>
      <c r="AF213" s="2362"/>
      <c r="AG213" s="2362"/>
      <c r="AH213" s="2362"/>
      <c r="AI213" s="2362"/>
      <c r="AJ213" s="2362"/>
      <c r="AK213" s="2362"/>
      <c r="AL213" s="2362"/>
      <c r="AM213" s="2362"/>
      <c r="AN213" s="2362"/>
      <c r="AO213" s="2362"/>
      <c r="AP213" s="2363"/>
      <c r="AQ213" s="2214"/>
    </row>
    <row r="214" spans="1:43" ht="17.25" customHeight="1">
      <c r="A214" s="2363"/>
      <c r="B214" s="1786"/>
      <c r="C214" s="2214"/>
      <c r="D214" s="2214"/>
      <c r="E214" s="1786"/>
      <c r="F214" s="1786"/>
      <c r="G214" s="1786"/>
      <c r="H214" s="1786"/>
      <c r="I214" s="1721"/>
      <c r="J214" s="1721"/>
      <c r="K214" s="1721"/>
      <c r="L214" s="2364"/>
      <c r="M214" s="2365"/>
      <c r="N214" s="2365"/>
      <c r="O214" s="1721"/>
      <c r="P214" s="1721"/>
      <c r="Q214" s="1721"/>
      <c r="S214" s="1721"/>
      <c r="T214" s="2214"/>
      <c r="U214" s="2214"/>
      <c r="V214" s="2214"/>
      <c r="W214" s="2214"/>
      <c r="X214" s="2214"/>
      <c r="Y214" s="2214"/>
      <c r="Z214" s="2214"/>
      <c r="AA214" s="2214"/>
      <c r="AB214" s="2362"/>
      <c r="AC214" s="2362"/>
      <c r="AD214" s="2362"/>
      <c r="AE214" s="2362"/>
      <c r="AF214" s="2362"/>
      <c r="AG214" s="2362"/>
      <c r="AH214" s="2362"/>
      <c r="AI214" s="2362"/>
      <c r="AJ214" s="2362"/>
      <c r="AK214" s="2362"/>
      <c r="AL214" s="2362"/>
      <c r="AM214" s="2362"/>
      <c r="AN214" s="2362"/>
      <c r="AO214" s="2362"/>
      <c r="AP214" s="2363"/>
      <c r="AQ214" s="2214"/>
    </row>
    <row r="215" spans="1:43" ht="17.25" customHeight="1">
      <c r="A215" s="2363"/>
      <c r="B215" s="1786"/>
      <c r="C215" s="2214"/>
      <c r="D215" s="2214"/>
      <c r="E215" s="1786"/>
      <c r="F215" s="1786"/>
      <c r="G215" s="1786"/>
      <c r="H215" s="1786"/>
      <c r="I215" s="1721"/>
      <c r="J215" s="1721"/>
      <c r="K215" s="1721"/>
      <c r="L215" s="2364"/>
      <c r="M215" s="2365"/>
      <c r="N215" s="2365"/>
      <c r="O215" s="1721"/>
      <c r="P215" s="1721"/>
      <c r="Q215" s="1721"/>
      <c r="S215" s="1721"/>
      <c r="T215" s="2214"/>
      <c r="U215" s="2214"/>
      <c r="V215" s="2214"/>
      <c r="W215" s="2214"/>
      <c r="X215" s="2214"/>
      <c r="Y215" s="2214"/>
      <c r="Z215" s="2214"/>
      <c r="AA215" s="2214"/>
      <c r="AB215" s="2362"/>
      <c r="AC215" s="2362"/>
      <c r="AD215" s="2362"/>
      <c r="AE215" s="2362"/>
      <c r="AF215" s="2362"/>
      <c r="AG215" s="2362"/>
      <c r="AH215" s="2362"/>
      <c r="AI215" s="2362"/>
      <c r="AJ215" s="2362"/>
      <c r="AK215" s="2362"/>
      <c r="AL215" s="2362"/>
      <c r="AM215" s="2362"/>
      <c r="AN215" s="2362"/>
      <c r="AO215" s="2362"/>
      <c r="AP215" s="2363"/>
      <c r="AQ215" s="2214"/>
    </row>
    <row r="216" spans="1:43" ht="17.25" customHeight="1">
      <c r="A216" s="2363"/>
      <c r="B216" s="1786"/>
      <c r="C216" s="2214"/>
      <c r="D216" s="2214"/>
      <c r="E216" s="1786"/>
      <c r="F216" s="1786"/>
      <c r="G216" s="1786"/>
      <c r="H216" s="1786"/>
      <c r="I216" s="1721"/>
      <c r="J216" s="1721"/>
      <c r="K216" s="1721"/>
      <c r="L216" s="2364"/>
      <c r="M216" s="2365"/>
      <c r="N216" s="2365"/>
      <c r="O216" s="1721"/>
      <c r="P216" s="1721"/>
      <c r="Q216" s="1721"/>
      <c r="S216" s="1721"/>
      <c r="T216" s="2214"/>
      <c r="U216" s="2214"/>
      <c r="V216" s="2214"/>
      <c r="W216" s="2214"/>
      <c r="X216" s="2214"/>
      <c r="Y216" s="2214"/>
      <c r="Z216" s="2214"/>
      <c r="AA216" s="2214"/>
      <c r="AB216" s="2362"/>
      <c r="AC216" s="2362"/>
      <c r="AD216" s="2362"/>
      <c r="AE216" s="2362"/>
      <c r="AF216" s="2362"/>
      <c r="AG216" s="2362"/>
      <c r="AH216" s="2362"/>
      <c r="AI216" s="2362"/>
      <c r="AJ216" s="2362"/>
      <c r="AK216" s="2362"/>
      <c r="AL216" s="2362"/>
      <c r="AM216" s="2362"/>
      <c r="AN216" s="2362"/>
      <c r="AO216" s="2362"/>
      <c r="AP216" s="2363"/>
      <c r="AQ216" s="2214"/>
    </row>
    <row r="217" spans="1:43" ht="17.25" customHeight="1">
      <c r="A217" s="2363"/>
      <c r="B217" s="1786"/>
      <c r="C217" s="2214"/>
      <c r="D217" s="2214"/>
      <c r="E217" s="1786"/>
      <c r="F217" s="1786"/>
      <c r="G217" s="1786"/>
      <c r="H217" s="1786"/>
      <c r="I217" s="1721"/>
      <c r="J217" s="1721"/>
      <c r="K217" s="1721"/>
      <c r="L217" s="2364"/>
      <c r="M217" s="2365"/>
      <c r="N217" s="2365"/>
      <c r="O217" s="1721"/>
      <c r="P217" s="1721"/>
      <c r="Q217" s="1721"/>
      <c r="S217" s="1721"/>
      <c r="T217" s="2214"/>
      <c r="U217" s="2214"/>
      <c r="V217" s="2214"/>
      <c r="W217" s="2214"/>
      <c r="X217" s="2214"/>
      <c r="Y217" s="2214"/>
      <c r="Z217" s="2214"/>
      <c r="AA217" s="2214"/>
      <c r="AB217" s="2362"/>
      <c r="AC217" s="2362"/>
      <c r="AD217" s="2362"/>
      <c r="AE217" s="2362"/>
      <c r="AF217" s="2362"/>
      <c r="AG217" s="2362"/>
      <c r="AH217" s="2362"/>
      <c r="AI217" s="2362"/>
      <c r="AJ217" s="2362"/>
      <c r="AK217" s="2362"/>
      <c r="AL217" s="2362"/>
      <c r="AM217" s="2362"/>
      <c r="AN217" s="2362"/>
      <c r="AO217" s="2362"/>
      <c r="AP217" s="2363"/>
      <c r="AQ217" s="2214"/>
    </row>
    <row r="218" spans="1:43" ht="17.25" customHeight="1">
      <c r="A218" s="2363"/>
      <c r="B218" s="1786"/>
      <c r="C218" s="2214"/>
      <c r="D218" s="2214"/>
      <c r="E218" s="1786"/>
      <c r="F218" s="1786"/>
      <c r="G218" s="1786"/>
      <c r="H218" s="1786"/>
      <c r="I218" s="1721"/>
      <c r="J218" s="1721"/>
      <c r="K218" s="1721"/>
      <c r="L218" s="2364"/>
      <c r="M218" s="2365"/>
      <c r="N218" s="2365"/>
      <c r="O218" s="1721"/>
      <c r="P218" s="1721"/>
      <c r="Q218" s="1721"/>
      <c r="S218" s="1721"/>
      <c r="T218" s="2214"/>
      <c r="U218" s="2214"/>
      <c r="V218" s="2214"/>
      <c r="W218" s="2214"/>
      <c r="X218" s="2214"/>
      <c r="Y218" s="2214"/>
      <c r="Z218" s="2214"/>
      <c r="AA218" s="2214"/>
      <c r="AB218" s="2362"/>
      <c r="AC218" s="2362"/>
      <c r="AD218" s="2362"/>
      <c r="AE218" s="2362"/>
      <c r="AF218" s="2362"/>
      <c r="AG218" s="2362"/>
      <c r="AH218" s="2362"/>
      <c r="AI218" s="2362"/>
      <c r="AJ218" s="2362"/>
      <c r="AK218" s="2362"/>
      <c r="AL218" s="2362"/>
      <c r="AM218" s="2362"/>
      <c r="AN218" s="2362"/>
      <c r="AO218" s="2362"/>
      <c r="AP218" s="2363"/>
      <c r="AQ218" s="2214"/>
    </row>
    <row r="219" spans="1:43" ht="17.25" customHeight="1">
      <c r="A219" s="2363"/>
      <c r="B219" s="1786"/>
      <c r="C219" s="2214"/>
      <c r="D219" s="2214"/>
      <c r="E219" s="1786"/>
      <c r="F219" s="1786"/>
      <c r="G219" s="1786"/>
      <c r="H219" s="1786"/>
      <c r="I219" s="1721"/>
      <c r="J219" s="1721"/>
      <c r="K219" s="1721"/>
      <c r="L219" s="2364"/>
      <c r="M219" s="2365"/>
      <c r="N219" s="2365"/>
      <c r="O219" s="1721"/>
      <c r="P219" s="1721"/>
      <c r="Q219" s="1721"/>
      <c r="S219" s="1721"/>
      <c r="T219" s="2214"/>
      <c r="U219" s="2214"/>
      <c r="V219" s="2214"/>
      <c r="W219" s="2214"/>
      <c r="X219" s="2214"/>
      <c r="Y219" s="2214"/>
      <c r="Z219" s="2214"/>
      <c r="AA219" s="2214"/>
      <c r="AB219" s="2362"/>
      <c r="AC219" s="2362"/>
      <c r="AD219" s="2362"/>
      <c r="AE219" s="2362"/>
      <c r="AF219" s="2362"/>
      <c r="AG219" s="2362"/>
      <c r="AH219" s="2362"/>
      <c r="AI219" s="2362"/>
      <c r="AJ219" s="2362"/>
      <c r="AK219" s="2362"/>
      <c r="AL219" s="2362"/>
      <c r="AM219" s="2362"/>
      <c r="AN219" s="2362"/>
      <c r="AO219" s="2362"/>
      <c r="AP219" s="2363"/>
      <c r="AQ219" s="2214"/>
    </row>
    <row r="220" spans="1:43" ht="17.25" customHeight="1">
      <c r="A220" s="2363"/>
      <c r="B220" s="1786"/>
      <c r="C220" s="2214"/>
      <c r="D220" s="2214"/>
      <c r="E220" s="1786"/>
      <c r="F220" s="1786"/>
      <c r="G220" s="1786"/>
      <c r="H220" s="1786"/>
      <c r="I220" s="1721"/>
      <c r="J220" s="1721"/>
      <c r="K220" s="1721"/>
      <c r="L220" s="2364"/>
      <c r="M220" s="2365"/>
      <c r="N220" s="2365"/>
      <c r="O220" s="1721"/>
      <c r="P220" s="1721"/>
      <c r="Q220" s="1721"/>
      <c r="S220" s="1721"/>
      <c r="T220" s="2214"/>
      <c r="U220" s="2214"/>
      <c r="V220" s="2214"/>
      <c r="W220" s="2214"/>
      <c r="X220" s="2214"/>
      <c r="Y220" s="2214"/>
      <c r="Z220" s="2214"/>
      <c r="AA220" s="2214"/>
      <c r="AB220" s="2362"/>
      <c r="AC220" s="2362"/>
      <c r="AD220" s="2362"/>
      <c r="AE220" s="2362"/>
      <c r="AF220" s="2362"/>
      <c r="AG220" s="2362"/>
      <c r="AH220" s="2362"/>
      <c r="AI220" s="2362"/>
      <c r="AJ220" s="2362"/>
      <c r="AK220" s="2362"/>
      <c r="AL220" s="2362"/>
      <c r="AM220" s="2362"/>
      <c r="AN220" s="2362"/>
      <c r="AO220" s="2362"/>
      <c r="AP220" s="2363"/>
      <c r="AQ220" s="2214"/>
    </row>
    <row r="221" spans="1:43" ht="17.25" customHeight="1">
      <c r="A221" s="2363"/>
      <c r="B221" s="1786"/>
      <c r="C221" s="2214"/>
      <c r="D221" s="2214"/>
      <c r="E221" s="1786"/>
      <c r="F221" s="1786"/>
      <c r="G221" s="1786"/>
      <c r="H221" s="1786"/>
      <c r="I221" s="1721"/>
      <c r="J221" s="1721"/>
      <c r="K221" s="1721"/>
      <c r="L221" s="2364"/>
      <c r="M221" s="2365"/>
      <c r="N221" s="2365"/>
      <c r="O221" s="1721"/>
      <c r="P221" s="1721"/>
      <c r="Q221" s="1721"/>
      <c r="S221" s="1721"/>
      <c r="T221" s="2214"/>
      <c r="U221" s="2214"/>
      <c r="V221" s="2214"/>
      <c r="W221" s="2214"/>
      <c r="X221" s="2214"/>
      <c r="Y221" s="2214"/>
      <c r="Z221" s="2214"/>
      <c r="AA221" s="2214"/>
      <c r="AB221" s="2362"/>
      <c r="AC221" s="2362"/>
      <c r="AD221" s="2362"/>
      <c r="AE221" s="2362"/>
      <c r="AF221" s="2362"/>
      <c r="AG221" s="2362"/>
      <c r="AH221" s="2362"/>
      <c r="AI221" s="2362"/>
      <c r="AJ221" s="2362"/>
      <c r="AK221" s="2362"/>
      <c r="AL221" s="2362"/>
      <c r="AM221" s="2362"/>
      <c r="AN221" s="2362"/>
      <c r="AO221" s="2362"/>
      <c r="AP221" s="2363"/>
      <c r="AQ221" s="2214"/>
    </row>
    <row r="222" spans="1:43" ht="17.25" customHeight="1">
      <c r="A222" s="2363"/>
      <c r="B222" s="1786"/>
      <c r="C222" s="2214"/>
      <c r="D222" s="2214"/>
      <c r="E222" s="1786"/>
      <c r="F222" s="1786"/>
      <c r="G222" s="1786"/>
      <c r="H222" s="1786"/>
      <c r="I222" s="1721"/>
      <c r="J222" s="1721"/>
      <c r="K222" s="1721"/>
      <c r="L222" s="2364"/>
      <c r="M222" s="2365"/>
      <c r="N222" s="2365"/>
      <c r="O222" s="1721"/>
      <c r="P222" s="1721"/>
      <c r="Q222" s="1721"/>
      <c r="S222" s="1721"/>
      <c r="T222" s="2214"/>
      <c r="U222" s="2214"/>
      <c r="V222" s="2214"/>
      <c r="W222" s="2214"/>
      <c r="X222" s="2214"/>
      <c r="Y222" s="2214"/>
      <c r="Z222" s="2214"/>
      <c r="AA222" s="2214"/>
      <c r="AB222" s="2362"/>
      <c r="AC222" s="2362"/>
      <c r="AD222" s="2362"/>
      <c r="AE222" s="2362"/>
      <c r="AF222" s="2362"/>
      <c r="AG222" s="2362"/>
      <c r="AH222" s="2362"/>
      <c r="AI222" s="2362"/>
      <c r="AJ222" s="2362"/>
      <c r="AK222" s="2362"/>
      <c r="AL222" s="2362"/>
      <c r="AM222" s="2362"/>
      <c r="AN222" s="2362"/>
      <c r="AO222" s="2362"/>
      <c r="AP222" s="2363"/>
      <c r="AQ222" s="2214"/>
    </row>
    <row r="223" spans="1:43" ht="17.25" customHeight="1">
      <c r="A223" s="2363"/>
      <c r="B223" s="1786"/>
      <c r="C223" s="2214"/>
      <c r="D223" s="2214"/>
      <c r="E223" s="1786"/>
      <c r="F223" s="1786"/>
      <c r="G223" s="1786"/>
      <c r="H223" s="1786"/>
      <c r="I223" s="1721"/>
      <c r="J223" s="1721"/>
      <c r="K223" s="1721"/>
      <c r="L223" s="2364"/>
      <c r="M223" s="2365"/>
      <c r="N223" s="2365"/>
      <c r="O223" s="1721"/>
      <c r="P223" s="1721"/>
      <c r="Q223" s="1721"/>
      <c r="S223" s="1721"/>
      <c r="T223" s="2214"/>
      <c r="U223" s="2214"/>
      <c r="V223" s="2214"/>
      <c r="W223" s="2214"/>
      <c r="X223" s="2214"/>
      <c r="Y223" s="2214"/>
      <c r="Z223" s="2214"/>
      <c r="AA223" s="2214"/>
      <c r="AB223" s="2362"/>
      <c r="AC223" s="2362"/>
      <c r="AD223" s="2362"/>
      <c r="AE223" s="2362"/>
      <c r="AF223" s="2362"/>
      <c r="AG223" s="2362"/>
      <c r="AH223" s="2362"/>
      <c r="AI223" s="2362"/>
      <c r="AJ223" s="2362"/>
      <c r="AK223" s="2362"/>
      <c r="AL223" s="2362"/>
      <c r="AM223" s="2362"/>
      <c r="AN223" s="2362"/>
      <c r="AO223" s="2362"/>
      <c r="AP223" s="2363"/>
      <c r="AQ223" s="2214"/>
    </row>
    <row r="224" spans="1:43" ht="17.25" customHeight="1">
      <c r="A224" s="2363"/>
      <c r="B224" s="1786"/>
      <c r="C224" s="2214"/>
      <c r="D224" s="2214"/>
      <c r="E224" s="1786"/>
      <c r="F224" s="1786"/>
      <c r="G224" s="1786"/>
      <c r="H224" s="1786"/>
      <c r="I224" s="1721"/>
      <c r="J224" s="1721"/>
      <c r="K224" s="1721"/>
      <c r="L224" s="2364"/>
      <c r="M224" s="2365"/>
      <c r="N224" s="2365"/>
      <c r="O224" s="1721"/>
      <c r="P224" s="1721"/>
      <c r="Q224" s="1721"/>
      <c r="S224" s="1721"/>
      <c r="T224" s="2214"/>
      <c r="U224" s="2214"/>
      <c r="V224" s="2214"/>
      <c r="W224" s="2214"/>
      <c r="X224" s="2214"/>
      <c r="Y224" s="2214"/>
      <c r="Z224" s="2214"/>
      <c r="AA224" s="2214"/>
      <c r="AB224" s="2362"/>
      <c r="AC224" s="2362"/>
      <c r="AD224" s="2362"/>
      <c r="AE224" s="2362"/>
      <c r="AF224" s="2362"/>
      <c r="AG224" s="2362"/>
      <c r="AH224" s="2362"/>
      <c r="AI224" s="2362"/>
      <c r="AJ224" s="2362"/>
      <c r="AK224" s="2362"/>
      <c r="AL224" s="2362"/>
      <c r="AM224" s="2362"/>
      <c r="AN224" s="2362"/>
      <c r="AO224" s="2362"/>
      <c r="AP224" s="2363"/>
      <c r="AQ224" s="2214"/>
    </row>
    <row r="225" spans="1:43" ht="17.25" customHeight="1">
      <c r="A225" s="2363"/>
      <c r="B225" s="1786"/>
      <c r="C225" s="2214"/>
      <c r="D225" s="2214"/>
      <c r="E225" s="1786"/>
      <c r="F225" s="1786"/>
      <c r="G225" s="1786"/>
      <c r="H225" s="1786"/>
      <c r="I225" s="1721"/>
      <c r="J225" s="1721"/>
      <c r="K225" s="1721"/>
      <c r="L225" s="2364"/>
      <c r="M225" s="2365"/>
      <c r="N225" s="2365"/>
      <c r="O225" s="1721"/>
      <c r="P225" s="1721"/>
      <c r="Q225" s="1721"/>
      <c r="S225" s="1721"/>
      <c r="T225" s="2214"/>
      <c r="U225" s="2214"/>
      <c r="V225" s="2214"/>
      <c r="W225" s="2214"/>
      <c r="X225" s="2214"/>
      <c r="Y225" s="2214"/>
      <c r="Z225" s="2214"/>
      <c r="AA225" s="2214"/>
      <c r="AB225" s="2362"/>
      <c r="AC225" s="2362"/>
      <c r="AD225" s="2362"/>
      <c r="AE225" s="2362"/>
      <c r="AF225" s="2362"/>
      <c r="AG225" s="2362"/>
      <c r="AH225" s="2362"/>
      <c r="AI225" s="2362"/>
      <c r="AJ225" s="2362"/>
      <c r="AK225" s="2362"/>
      <c r="AL225" s="2362"/>
      <c r="AM225" s="2362"/>
      <c r="AN225" s="2362"/>
      <c r="AO225" s="2362"/>
      <c r="AP225" s="2363"/>
      <c r="AQ225" s="2214"/>
    </row>
    <row r="226" spans="1:43" ht="17.25" customHeight="1">
      <c r="A226" s="2363"/>
      <c r="B226" s="1786"/>
      <c r="C226" s="2214"/>
      <c r="D226" s="2214"/>
      <c r="E226" s="1786"/>
      <c r="F226" s="1786"/>
      <c r="G226" s="1786"/>
      <c r="H226" s="1786"/>
      <c r="I226" s="1721"/>
      <c r="J226" s="1721"/>
      <c r="K226" s="1721"/>
      <c r="L226" s="2364"/>
      <c r="M226" s="2365"/>
      <c r="N226" s="2365"/>
      <c r="O226" s="1721"/>
      <c r="P226" s="1721"/>
      <c r="Q226" s="1721"/>
      <c r="S226" s="1721"/>
      <c r="T226" s="2214"/>
      <c r="U226" s="2214"/>
      <c r="V226" s="2214"/>
      <c r="W226" s="2214"/>
      <c r="X226" s="2214"/>
      <c r="Y226" s="2214"/>
      <c r="Z226" s="2214"/>
      <c r="AA226" s="2214"/>
      <c r="AB226" s="2362"/>
      <c r="AC226" s="2362"/>
      <c r="AD226" s="2362"/>
      <c r="AE226" s="2362"/>
      <c r="AF226" s="2362"/>
      <c r="AG226" s="2362"/>
      <c r="AH226" s="2362"/>
      <c r="AI226" s="2362"/>
      <c r="AJ226" s="2362"/>
      <c r="AK226" s="2362"/>
      <c r="AL226" s="2362"/>
      <c r="AM226" s="2362"/>
      <c r="AN226" s="2362"/>
      <c r="AO226" s="2362"/>
      <c r="AP226" s="2363"/>
      <c r="AQ226" s="2214"/>
    </row>
    <row r="227" spans="1:43" ht="17.25" customHeight="1">
      <c r="A227" s="2363"/>
      <c r="B227" s="1786"/>
      <c r="C227" s="2214"/>
      <c r="D227" s="2214"/>
      <c r="E227" s="1786"/>
      <c r="F227" s="1786"/>
      <c r="G227" s="1786"/>
      <c r="H227" s="1786"/>
      <c r="I227" s="1721"/>
      <c r="J227" s="1721"/>
      <c r="K227" s="1721"/>
      <c r="L227" s="2364"/>
      <c r="M227" s="2365"/>
      <c r="N227" s="2365"/>
      <c r="O227" s="1721"/>
      <c r="P227" s="1721"/>
      <c r="Q227" s="1721"/>
      <c r="S227" s="1721"/>
      <c r="T227" s="2214"/>
      <c r="U227" s="2214"/>
      <c r="V227" s="2214"/>
      <c r="W227" s="2214"/>
      <c r="X227" s="2214"/>
      <c r="Y227" s="2214"/>
      <c r="Z227" s="2214"/>
      <c r="AA227" s="2214"/>
      <c r="AB227" s="2362"/>
      <c r="AC227" s="2362"/>
      <c r="AD227" s="2362"/>
      <c r="AE227" s="2362"/>
      <c r="AF227" s="2362"/>
      <c r="AG227" s="2362"/>
      <c r="AH227" s="2362"/>
      <c r="AI227" s="2362"/>
      <c r="AJ227" s="2362"/>
      <c r="AK227" s="2362"/>
      <c r="AL227" s="2362"/>
      <c r="AM227" s="2362"/>
      <c r="AN227" s="2362"/>
      <c r="AO227" s="2362"/>
      <c r="AP227" s="2363"/>
      <c r="AQ227" s="2214"/>
    </row>
    <row r="228" spans="1:43" ht="17.25" customHeight="1">
      <c r="A228" s="2363"/>
      <c r="B228" s="1786"/>
      <c r="C228" s="2214"/>
      <c r="D228" s="2214"/>
      <c r="E228" s="1786"/>
      <c r="F228" s="1786"/>
      <c r="G228" s="1786"/>
      <c r="H228" s="1786"/>
      <c r="I228" s="1721"/>
      <c r="J228" s="1721"/>
      <c r="K228" s="1721"/>
      <c r="L228" s="2364"/>
      <c r="M228" s="2365"/>
      <c r="N228" s="2365"/>
      <c r="O228" s="1721"/>
      <c r="P228" s="1721"/>
      <c r="Q228" s="1721"/>
      <c r="S228" s="1721"/>
      <c r="T228" s="2214"/>
      <c r="U228" s="2214"/>
      <c r="V228" s="2214"/>
      <c r="W228" s="2214"/>
      <c r="X228" s="2214"/>
      <c r="Y228" s="2214"/>
      <c r="Z228" s="2214"/>
      <c r="AA228" s="2214"/>
      <c r="AB228" s="2362"/>
      <c r="AC228" s="2362"/>
      <c r="AD228" s="2362"/>
      <c r="AE228" s="2362"/>
      <c r="AF228" s="2362"/>
      <c r="AG228" s="2362"/>
      <c r="AH228" s="2362"/>
      <c r="AI228" s="2362"/>
      <c r="AJ228" s="2362"/>
      <c r="AK228" s="2362"/>
      <c r="AL228" s="2362"/>
      <c r="AM228" s="2362"/>
      <c r="AN228" s="2362"/>
      <c r="AO228" s="2362"/>
      <c r="AP228" s="2363"/>
      <c r="AQ228" s="2214"/>
    </row>
    <row r="229" spans="1:43" ht="17.25" customHeight="1">
      <c r="A229" s="2363"/>
      <c r="B229" s="1786"/>
      <c r="C229" s="2214"/>
      <c r="D229" s="2214"/>
      <c r="E229" s="1786"/>
      <c r="F229" s="1786"/>
      <c r="G229" s="1786"/>
      <c r="H229" s="1786"/>
      <c r="I229" s="1721"/>
      <c r="J229" s="1721"/>
      <c r="K229" s="1721"/>
      <c r="L229" s="2364"/>
      <c r="M229" s="2365"/>
      <c r="N229" s="2365"/>
      <c r="O229" s="1721"/>
      <c r="P229" s="1721"/>
      <c r="Q229" s="1721"/>
      <c r="S229" s="1721"/>
      <c r="T229" s="2214"/>
      <c r="U229" s="2214"/>
      <c r="V229" s="2214"/>
      <c r="W229" s="2214"/>
      <c r="X229" s="2214"/>
      <c r="Y229" s="2214"/>
      <c r="Z229" s="2214"/>
      <c r="AA229" s="2214"/>
      <c r="AB229" s="2362"/>
      <c r="AC229" s="2362"/>
      <c r="AD229" s="2362"/>
      <c r="AE229" s="2362"/>
      <c r="AF229" s="2362"/>
      <c r="AG229" s="2362"/>
      <c r="AH229" s="2362"/>
      <c r="AI229" s="2362"/>
      <c r="AJ229" s="2362"/>
      <c r="AK229" s="2362"/>
      <c r="AL229" s="2362"/>
      <c r="AM229" s="2362"/>
      <c r="AN229" s="2362"/>
      <c r="AO229" s="2362"/>
      <c r="AP229" s="2363"/>
      <c r="AQ229" s="2214"/>
    </row>
    <row r="230" spans="1:43" ht="17.25" customHeight="1">
      <c r="A230" s="2363"/>
      <c r="B230" s="1786"/>
      <c r="C230" s="2214"/>
      <c r="D230" s="2214"/>
      <c r="E230" s="1786"/>
      <c r="F230" s="1786"/>
      <c r="G230" s="1786"/>
      <c r="H230" s="1786"/>
      <c r="I230" s="1721"/>
      <c r="J230" s="1721"/>
      <c r="K230" s="1721"/>
      <c r="L230" s="2364"/>
      <c r="M230" s="2365"/>
      <c r="N230" s="2365"/>
      <c r="O230" s="1721"/>
      <c r="P230" s="1721"/>
      <c r="Q230" s="1721"/>
      <c r="S230" s="1721"/>
      <c r="T230" s="2214"/>
      <c r="U230" s="2214"/>
      <c r="V230" s="2214"/>
      <c r="W230" s="2214"/>
      <c r="X230" s="2214"/>
      <c r="Y230" s="2214"/>
      <c r="Z230" s="2214"/>
      <c r="AA230" s="2214"/>
      <c r="AB230" s="2362"/>
      <c r="AC230" s="2362"/>
      <c r="AD230" s="2362"/>
      <c r="AE230" s="2362"/>
      <c r="AF230" s="2362"/>
      <c r="AG230" s="2362"/>
      <c r="AH230" s="2362"/>
      <c r="AI230" s="2362"/>
      <c r="AJ230" s="2362"/>
      <c r="AK230" s="2362"/>
      <c r="AL230" s="2362"/>
      <c r="AM230" s="2362"/>
      <c r="AN230" s="2362"/>
      <c r="AO230" s="2362"/>
      <c r="AP230" s="2363"/>
      <c r="AQ230" s="2214"/>
    </row>
    <row r="231" spans="1:43" ht="17.25" customHeight="1">
      <c r="A231" s="2363"/>
      <c r="B231" s="1786"/>
      <c r="C231" s="2214"/>
      <c r="D231" s="2214"/>
      <c r="E231" s="1786"/>
      <c r="F231" s="1786"/>
      <c r="G231" s="1786"/>
      <c r="H231" s="1786"/>
      <c r="I231" s="1721"/>
      <c r="J231" s="1721"/>
      <c r="K231" s="1721"/>
      <c r="L231" s="2364"/>
      <c r="M231" s="2365"/>
      <c r="N231" s="2365"/>
      <c r="O231" s="1721"/>
      <c r="P231" s="1721"/>
      <c r="Q231" s="1721"/>
      <c r="S231" s="1721"/>
      <c r="T231" s="2214"/>
      <c r="U231" s="2214"/>
      <c r="V231" s="2214"/>
      <c r="W231" s="2214"/>
      <c r="X231" s="2214"/>
      <c r="Y231" s="2214"/>
      <c r="Z231" s="2214"/>
      <c r="AA231" s="2214"/>
      <c r="AB231" s="2362"/>
      <c r="AC231" s="2362"/>
      <c r="AD231" s="2362"/>
      <c r="AE231" s="2362"/>
      <c r="AF231" s="2362"/>
      <c r="AG231" s="2362"/>
      <c r="AH231" s="2362"/>
      <c r="AI231" s="2362"/>
      <c r="AJ231" s="2362"/>
      <c r="AK231" s="2362"/>
      <c r="AL231" s="2362"/>
      <c r="AM231" s="2362"/>
      <c r="AN231" s="2362"/>
      <c r="AO231" s="2362"/>
      <c r="AP231" s="2363"/>
      <c r="AQ231" s="2214"/>
    </row>
    <row r="232" spans="1:43" ht="17.25" customHeight="1">
      <c r="A232" s="2363"/>
      <c r="B232" s="1786"/>
      <c r="C232" s="2214"/>
      <c r="D232" s="2214"/>
      <c r="E232" s="1786"/>
      <c r="F232" s="1786"/>
      <c r="G232" s="1786"/>
      <c r="H232" s="1786"/>
      <c r="I232" s="1721"/>
      <c r="J232" s="1721"/>
      <c r="K232" s="1721"/>
      <c r="L232" s="2364"/>
      <c r="M232" s="2365"/>
      <c r="N232" s="2365"/>
      <c r="O232" s="1721"/>
      <c r="P232" s="1721"/>
      <c r="Q232" s="1721"/>
      <c r="S232" s="1721"/>
      <c r="T232" s="2214"/>
      <c r="U232" s="2214"/>
      <c r="V232" s="2214"/>
      <c r="W232" s="2214"/>
      <c r="X232" s="2214"/>
      <c r="Y232" s="2214"/>
      <c r="Z232" s="2214"/>
      <c r="AA232" s="2214"/>
      <c r="AB232" s="2362"/>
      <c r="AC232" s="2362"/>
      <c r="AD232" s="2362"/>
      <c r="AE232" s="2362"/>
      <c r="AF232" s="2362"/>
      <c r="AG232" s="2362"/>
      <c r="AH232" s="2362"/>
      <c r="AI232" s="2362"/>
      <c r="AJ232" s="2362"/>
      <c r="AK232" s="2362"/>
      <c r="AL232" s="2362"/>
      <c r="AM232" s="2362"/>
      <c r="AN232" s="2362"/>
      <c r="AO232" s="2362"/>
      <c r="AP232" s="2363"/>
      <c r="AQ232" s="2214"/>
    </row>
    <row r="233" spans="1:43" ht="17.25" customHeight="1">
      <c r="A233" s="2363"/>
      <c r="B233" s="1786"/>
      <c r="C233" s="2214"/>
      <c r="D233" s="2214"/>
      <c r="E233" s="1786"/>
      <c r="F233" s="1786"/>
      <c r="G233" s="1786"/>
      <c r="H233" s="1786"/>
      <c r="I233" s="1721"/>
      <c r="J233" s="1721"/>
      <c r="K233" s="1721"/>
      <c r="L233" s="2364"/>
      <c r="M233" s="2365"/>
      <c r="N233" s="2365"/>
      <c r="O233" s="1721"/>
      <c r="P233" s="1721"/>
      <c r="Q233" s="1721"/>
      <c r="S233" s="1721"/>
      <c r="T233" s="2214"/>
      <c r="U233" s="2214"/>
      <c r="V233" s="2214"/>
      <c r="W233" s="2214"/>
      <c r="X233" s="2214"/>
      <c r="Y233" s="2214"/>
      <c r="Z233" s="2214"/>
      <c r="AA233" s="2214"/>
      <c r="AB233" s="2362"/>
      <c r="AC233" s="2362"/>
      <c r="AD233" s="2362"/>
      <c r="AE233" s="2362"/>
      <c r="AF233" s="2362"/>
      <c r="AG233" s="2362"/>
      <c r="AH233" s="2362"/>
      <c r="AI233" s="2362"/>
      <c r="AJ233" s="2362"/>
      <c r="AK233" s="2362"/>
      <c r="AL233" s="2362"/>
      <c r="AM233" s="2362"/>
      <c r="AN233" s="2362"/>
      <c r="AO233" s="2362"/>
      <c r="AP233" s="2363"/>
      <c r="AQ233" s="2214"/>
    </row>
    <row r="234" spans="1:43" ht="17.25" customHeight="1">
      <c r="A234" s="2363"/>
      <c r="B234" s="1786"/>
      <c r="C234" s="2214"/>
      <c r="D234" s="2214"/>
      <c r="E234" s="1786"/>
      <c r="F234" s="1786"/>
      <c r="G234" s="1786"/>
      <c r="H234" s="1786"/>
      <c r="I234" s="1721"/>
      <c r="J234" s="1721"/>
      <c r="K234" s="1721"/>
      <c r="L234" s="2364"/>
      <c r="M234" s="2365"/>
      <c r="N234" s="2365"/>
      <c r="O234" s="1721"/>
      <c r="P234" s="1721"/>
      <c r="Q234" s="1721"/>
      <c r="S234" s="1721"/>
      <c r="T234" s="2214"/>
      <c r="U234" s="2214"/>
      <c r="V234" s="2214"/>
      <c r="W234" s="2214"/>
      <c r="X234" s="2214"/>
      <c r="Y234" s="2214"/>
      <c r="Z234" s="2214"/>
      <c r="AA234" s="2214"/>
      <c r="AB234" s="2362"/>
      <c r="AC234" s="2362"/>
      <c r="AD234" s="2362"/>
      <c r="AE234" s="2362"/>
      <c r="AF234" s="2362"/>
      <c r="AG234" s="2362"/>
      <c r="AH234" s="2362"/>
      <c r="AI234" s="2362"/>
      <c r="AJ234" s="2362"/>
      <c r="AK234" s="2362"/>
      <c r="AL234" s="2362"/>
      <c r="AM234" s="2362"/>
      <c r="AN234" s="2362"/>
      <c r="AO234" s="2362"/>
      <c r="AP234" s="2363"/>
      <c r="AQ234" s="2214"/>
    </row>
    <row r="235" spans="1:43" ht="17.25" customHeight="1">
      <c r="A235" s="2363"/>
      <c r="B235" s="1786"/>
      <c r="C235" s="2214"/>
      <c r="D235" s="2214"/>
      <c r="E235" s="1786"/>
      <c r="F235" s="1786"/>
      <c r="G235" s="1786"/>
      <c r="H235" s="1786"/>
      <c r="I235" s="1721"/>
      <c r="J235" s="1721"/>
      <c r="K235" s="1721"/>
      <c r="L235" s="2364"/>
      <c r="M235" s="2365"/>
      <c r="N235" s="2365"/>
      <c r="O235" s="1721"/>
      <c r="P235" s="1721"/>
      <c r="Q235" s="1721"/>
      <c r="S235" s="1721"/>
      <c r="T235" s="2214"/>
      <c r="U235" s="2214"/>
      <c r="V235" s="2214"/>
      <c r="W235" s="2214"/>
      <c r="X235" s="2214"/>
      <c r="Y235" s="2214"/>
      <c r="Z235" s="2214"/>
      <c r="AA235" s="2214"/>
      <c r="AB235" s="2362"/>
      <c r="AC235" s="2362"/>
      <c r="AD235" s="2362"/>
      <c r="AE235" s="2362"/>
      <c r="AF235" s="2362"/>
      <c r="AG235" s="2362"/>
      <c r="AH235" s="2362"/>
      <c r="AI235" s="2362"/>
      <c r="AJ235" s="2362"/>
      <c r="AK235" s="2362"/>
      <c r="AL235" s="2362"/>
      <c r="AM235" s="2362"/>
      <c r="AN235" s="2362"/>
      <c r="AO235" s="2362"/>
      <c r="AP235" s="2363"/>
      <c r="AQ235" s="2214"/>
    </row>
    <row r="236" spans="1:43" ht="17.25" customHeight="1">
      <c r="A236" s="2363"/>
      <c r="B236" s="1786"/>
      <c r="C236" s="2214"/>
      <c r="D236" s="2214"/>
      <c r="E236" s="1786"/>
      <c r="F236" s="1786"/>
      <c r="G236" s="1786"/>
      <c r="H236" s="1786"/>
      <c r="I236" s="1721"/>
      <c r="J236" s="1721"/>
      <c r="K236" s="1721"/>
      <c r="L236" s="2364"/>
      <c r="M236" s="2365"/>
      <c r="N236" s="2365"/>
      <c r="O236" s="1721"/>
      <c r="P236" s="1721"/>
      <c r="Q236" s="1721"/>
      <c r="S236" s="1721"/>
      <c r="T236" s="2214"/>
      <c r="U236" s="2214"/>
      <c r="V236" s="2214"/>
      <c r="W236" s="2214"/>
      <c r="X236" s="2214"/>
      <c r="Y236" s="2214"/>
      <c r="Z236" s="2214"/>
      <c r="AA236" s="2214"/>
      <c r="AB236" s="2362"/>
      <c r="AC236" s="2362"/>
      <c r="AD236" s="2362"/>
      <c r="AE236" s="2362"/>
      <c r="AF236" s="2362"/>
      <c r="AG236" s="2362"/>
      <c r="AH236" s="2362"/>
      <c r="AI236" s="2362"/>
      <c r="AJ236" s="2362"/>
      <c r="AK236" s="2362"/>
      <c r="AL236" s="2362"/>
      <c r="AM236" s="2362"/>
      <c r="AN236" s="2362"/>
      <c r="AO236" s="2362"/>
      <c r="AP236" s="2363"/>
      <c r="AQ236" s="2214"/>
    </row>
    <row r="237" spans="1:43" ht="17.25" customHeight="1">
      <c r="A237" s="2363"/>
      <c r="B237" s="1786"/>
      <c r="C237" s="2214"/>
      <c r="D237" s="2214"/>
      <c r="E237" s="1786"/>
      <c r="F237" s="1786"/>
      <c r="G237" s="1786"/>
      <c r="H237" s="1786"/>
      <c r="I237" s="1721"/>
      <c r="J237" s="1721"/>
      <c r="K237" s="1721"/>
      <c r="L237" s="2364"/>
      <c r="M237" s="2365"/>
      <c r="N237" s="2365"/>
      <c r="O237" s="1721"/>
      <c r="P237" s="1721"/>
      <c r="Q237" s="1721"/>
      <c r="S237" s="1721"/>
      <c r="T237" s="2214"/>
      <c r="U237" s="2214"/>
      <c r="V237" s="2214"/>
      <c r="W237" s="2214"/>
      <c r="X237" s="2214"/>
      <c r="Y237" s="2214"/>
      <c r="Z237" s="2214"/>
      <c r="AA237" s="2214"/>
      <c r="AB237" s="2362"/>
      <c r="AC237" s="2362"/>
      <c r="AD237" s="2362"/>
      <c r="AE237" s="2362"/>
      <c r="AF237" s="2362"/>
      <c r="AG237" s="2362"/>
      <c r="AH237" s="2362"/>
      <c r="AI237" s="2362"/>
      <c r="AJ237" s="2362"/>
      <c r="AK237" s="2362"/>
      <c r="AL237" s="2362"/>
      <c r="AM237" s="2362"/>
      <c r="AN237" s="2362"/>
      <c r="AO237" s="2362"/>
      <c r="AP237" s="2363"/>
      <c r="AQ237" s="2214"/>
    </row>
    <row r="238" spans="1:43" ht="17.25" customHeight="1">
      <c r="A238" s="2363"/>
      <c r="B238" s="1786"/>
      <c r="C238" s="2214"/>
      <c r="D238" s="2214"/>
      <c r="E238" s="1786"/>
      <c r="F238" s="1786"/>
      <c r="G238" s="1786"/>
      <c r="H238" s="1786"/>
      <c r="I238" s="1721"/>
      <c r="J238" s="1721"/>
      <c r="K238" s="1721"/>
      <c r="L238" s="2364"/>
      <c r="M238" s="2365"/>
      <c r="N238" s="2365"/>
      <c r="O238" s="1721"/>
      <c r="P238" s="1721"/>
      <c r="Q238" s="1721"/>
      <c r="S238" s="1721"/>
      <c r="T238" s="2214"/>
      <c r="U238" s="2214"/>
      <c r="V238" s="2214"/>
      <c r="W238" s="2214"/>
      <c r="X238" s="2214"/>
      <c r="Y238" s="2214"/>
      <c r="Z238" s="2214"/>
      <c r="AA238" s="2214"/>
      <c r="AB238" s="2362"/>
      <c r="AC238" s="2362"/>
      <c r="AD238" s="2362"/>
      <c r="AE238" s="2362"/>
      <c r="AF238" s="2362"/>
      <c r="AG238" s="2362"/>
      <c r="AH238" s="2362"/>
      <c r="AI238" s="2362"/>
      <c r="AJ238" s="2362"/>
      <c r="AK238" s="2362"/>
      <c r="AL238" s="2362"/>
      <c r="AM238" s="2362"/>
      <c r="AN238" s="2362"/>
      <c r="AO238" s="2362"/>
      <c r="AP238" s="2363"/>
      <c r="AQ238" s="2214"/>
    </row>
    <row r="239" spans="1:43" ht="17.25" customHeight="1">
      <c r="A239" s="2363"/>
      <c r="B239" s="1786"/>
      <c r="C239" s="2214"/>
      <c r="D239" s="2214"/>
      <c r="E239" s="1786"/>
      <c r="F239" s="1786"/>
      <c r="G239" s="1786"/>
      <c r="H239" s="1786"/>
      <c r="I239" s="1721"/>
      <c r="J239" s="1721"/>
      <c r="K239" s="1721"/>
      <c r="L239" s="2364"/>
      <c r="M239" s="2365"/>
      <c r="N239" s="2365"/>
      <c r="O239" s="1721"/>
      <c r="P239" s="1721"/>
      <c r="Q239" s="1721"/>
      <c r="S239" s="1721"/>
      <c r="T239" s="2214"/>
      <c r="U239" s="2214"/>
      <c r="V239" s="2214"/>
      <c r="W239" s="2214"/>
      <c r="X239" s="2214"/>
      <c r="Y239" s="2214"/>
      <c r="Z239" s="2214"/>
      <c r="AA239" s="2214"/>
      <c r="AB239" s="2362"/>
      <c r="AC239" s="2362"/>
      <c r="AD239" s="2362"/>
      <c r="AE239" s="2362"/>
      <c r="AF239" s="2362"/>
      <c r="AG239" s="2362"/>
      <c r="AH239" s="2362"/>
      <c r="AI239" s="2362"/>
      <c r="AJ239" s="2362"/>
      <c r="AK239" s="2362"/>
      <c r="AL239" s="2362"/>
      <c r="AM239" s="2362"/>
      <c r="AN239" s="2362"/>
      <c r="AO239" s="2362"/>
      <c r="AP239" s="2363"/>
      <c r="AQ239" s="2214"/>
    </row>
    <row r="240" spans="1:43" ht="17.25" customHeight="1">
      <c r="A240" s="2363"/>
      <c r="B240" s="1786"/>
      <c r="C240" s="2214"/>
      <c r="D240" s="2214"/>
      <c r="E240" s="1786"/>
      <c r="F240" s="1786"/>
      <c r="G240" s="1786"/>
      <c r="H240" s="1786"/>
      <c r="I240" s="1721"/>
      <c r="J240" s="1721"/>
      <c r="K240" s="1721"/>
      <c r="L240" s="2364"/>
      <c r="M240" s="2365"/>
      <c r="N240" s="2365"/>
      <c r="O240" s="1721"/>
      <c r="P240" s="1721"/>
      <c r="Q240" s="1721"/>
      <c r="S240" s="1721"/>
      <c r="T240" s="2214"/>
      <c r="U240" s="2214"/>
      <c r="V240" s="2214"/>
      <c r="W240" s="2214"/>
      <c r="X240" s="2214"/>
      <c r="Y240" s="2214"/>
      <c r="Z240" s="2214"/>
      <c r="AA240" s="2214"/>
      <c r="AB240" s="2362"/>
      <c r="AC240" s="2362"/>
      <c r="AD240" s="2362"/>
      <c r="AE240" s="2362"/>
      <c r="AF240" s="2362"/>
      <c r="AG240" s="2362"/>
      <c r="AH240" s="2362"/>
      <c r="AI240" s="2362"/>
      <c r="AJ240" s="2362"/>
      <c r="AK240" s="2362"/>
      <c r="AL240" s="2362"/>
      <c r="AM240" s="2362"/>
      <c r="AN240" s="2362"/>
      <c r="AO240" s="2362"/>
      <c r="AP240" s="2363"/>
      <c r="AQ240" s="2214"/>
    </row>
    <row r="241" spans="1:43" ht="17.25" customHeight="1">
      <c r="A241" s="2363"/>
      <c r="B241" s="1786"/>
      <c r="C241" s="2214"/>
      <c r="D241" s="2214"/>
      <c r="E241" s="1786"/>
      <c r="F241" s="1786"/>
      <c r="G241" s="1786"/>
      <c r="H241" s="1786"/>
      <c r="I241" s="1721"/>
      <c r="J241" s="1721"/>
      <c r="K241" s="1721"/>
      <c r="L241" s="2364"/>
      <c r="M241" s="2365"/>
      <c r="N241" s="2365"/>
      <c r="O241" s="1721"/>
      <c r="P241" s="1721"/>
      <c r="Q241" s="1721"/>
      <c r="S241" s="1721"/>
      <c r="T241" s="2214"/>
      <c r="U241" s="2214"/>
      <c r="V241" s="2214"/>
      <c r="W241" s="2214"/>
      <c r="X241" s="2214"/>
      <c r="Y241" s="2214"/>
      <c r="Z241" s="2214"/>
      <c r="AA241" s="2214"/>
      <c r="AB241" s="2362"/>
      <c r="AC241" s="2362"/>
      <c r="AD241" s="2362"/>
      <c r="AE241" s="2362"/>
      <c r="AF241" s="2362"/>
      <c r="AG241" s="2362"/>
      <c r="AH241" s="2362"/>
      <c r="AI241" s="2362"/>
      <c r="AJ241" s="2362"/>
      <c r="AK241" s="2362"/>
      <c r="AL241" s="2362"/>
      <c r="AM241" s="2362"/>
      <c r="AN241" s="2362"/>
      <c r="AO241" s="2362"/>
      <c r="AP241" s="2363"/>
      <c r="AQ241" s="2214"/>
    </row>
    <row r="242" spans="1:43" ht="17.25" customHeight="1">
      <c r="A242" s="2363"/>
      <c r="B242" s="1786"/>
      <c r="C242" s="2214"/>
      <c r="D242" s="2214"/>
      <c r="E242" s="1786"/>
      <c r="F242" s="1786"/>
      <c r="G242" s="1786"/>
      <c r="H242" s="1786"/>
      <c r="I242" s="1721"/>
      <c r="J242" s="1721"/>
      <c r="K242" s="1721"/>
      <c r="L242" s="2364"/>
      <c r="M242" s="2365"/>
      <c r="N242" s="2365"/>
      <c r="O242" s="1721"/>
      <c r="P242" s="1721"/>
      <c r="Q242" s="1721"/>
      <c r="S242" s="1721"/>
      <c r="T242" s="2214"/>
      <c r="U242" s="2214"/>
      <c r="V242" s="2214"/>
      <c r="W242" s="2214"/>
      <c r="X242" s="2214"/>
      <c r="Y242" s="2214"/>
      <c r="Z242" s="2214"/>
      <c r="AA242" s="2214"/>
      <c r="AB242" s="2362"/>
      <c r="AC242" s="2362"/>
      <c r="AD242" s="2362"/>
      <c r="AE242" s="2362"/>
      <c r="AF242" s="2362"/>
      <c r="AG242" s="2362"/>
      <c r="AH242" s="2362"/>
      <c r="AI242" s="2362"/>
      <c r="AJ242" s="2362"/>
      <c r="AK242" s="2362"/>
      <c r="AL242" s="2362"/>
      <c r="AM242" s="2362"/>
      <c r="AN242" s="2362"/>
      <c r="AO242" s="2362"/>
      <c r="AP242" s="2363"/>
      <c r="AQ242" s="2214"/>
    </row>
    <row r="243" spans="1:43" ht="17.25" customHeight="1">
      <c r="A243" s="2363"/>
      <c r="B243" s="1786"/>
      <c r="C243" s="2214"/>
      <c r="D243" s="2214"/>
      <c r="E243" s="1786"/>
      <c r="F243" s="1786"/>
      <c r="G243" s="1786"/>
      <c r="H243" s="1786"/>
      <c r="I243" s="1721"/>
      <c r="J243" s="1721"/>
      <c r="K243" s="1721"/>
      <c r="L243" s="2364"/>
      <c r="M243" s="2365"/>
      <c r="N243" s="2365"/>
      <c r="O243" s="1721"/>
      <c r="P243" s="1721"/>
      <c r="Q243" s="1721"/>
      <c r="S243" s="1721"/>
      <c r="T243" s="2214"/>
      <c r="U243" s="2214"/>
      <c r="V243" s="2214"/>
      <c r="W243" s="2214"/>
      <c r="X243" s="2214"/>
      <c r="Y243" s="2214"/>
      <c r="Z243" s="2214"/>
      <c r="AA243" s="2214"/>
      <c r="AB243" s="2362"/>
      <c r="AC243" s="2362"/>
      <c r="AD243" s="2362"/>
      <c r="AE243" s="2362"/>
      <c r="AF243" s="2362"/>
      <c r="AG243" s="2362"/>
      <c r="AH243" s="2362"/>
      <c r="AI243" s="2362"/>
      <c r="AJ243" s="2362"/>
      <c r="AK243" s="2362"/>
      <c r="AL243" s="2362"/>
      <c r="AM243" s="2362"/>
      <c r="AN243" s="2362"/>
      <c r="AO243" s="2362"/>
      <c r="AP243" s="2363"/>
      <c r="AQ243" s="2214"/>
    </row>
    <row r="244" spans="1:43" ht="17.25" customHeight="1">
      <c r="A244" s="2363"/>
      <c r="B244" s="1786"/>
      <c r="C244" s="2214"/>
      <c r="D244" s="2214"/>
      <c r="E244" s="1786"/>
      <c r="F244" s="1786"/>
      <c r="G244" s="1786"/>
      <c r="H244" s="1786"/>
      <c r="I244" s="1721"/>
      <c r="J244" s="1721"/>
      <c r="K244" s="1721"/>
      <c r="L244" s="2364"/>
      <c r="M244" s="2365"/>
      <c r="N244" s="2365"/>
      <c r="O244" s="1721"/>
      <c r="P244" s="1721"/>
      <c r="Q244" s="1721"/>
      <c r="S244" s="1721"/>
      <c r="T244" s="2214"/>
      <c r="U244" s="2214"/>
      <c r="V244" s="2214"/>
      <c r="W244" s="2214"/>
      <c r="X244" s="2214"/>
      <c r="Y244" s="2214"/>
      <c r="Z244" s="2214"/>
      <c r="AA244" s="2214"/>
      <c r="AB244" s="2362"/>
      <c r="AC244" s="2362"/>
      <c r="AD244" s="2362"/>
      <c r="AE244" s="2362"/>
      <c r="AF244" s="2362"/>
      <c r="AG244" s="2362"/>
      <c r="AH244" s="2362"/>
      <c r="AI244" s="2362"/>
      <c r="AJ244" s="2362"/>
      <c r="AK244" s="2362"/>
      <c r="AL244" s="2362"/>
      <c r="AM244" s="2362"/>
      <c r="AN244" s="2362"/>
      <c r="AO244" s="2362"/>
      <c r="AP244" s="2363"/>
      <c r="AQ244" s="2214"/>
    </row>
    <row r="245" spans="1:43" ht="17.25" customHeight="1">
      <c r="A245" s="2363"/>
      <c r="B245" s="1786"/>
      <c r="C245" s="2214"/>
      <c r="D245" s="2214"/>
      <c r="E245" s="1786"/>
      <c r="F245" s="1786"/>
      <c r="G245" s="1786"/>
      <c r="H245" s="1786"/>
      <c r="I245" s="1721"/>
      <c r="J245" s="1721"/>
      <c r="K245" s="1721"/>
      <c r="L245" s="2364"/>
      <c r="M245" s="2365"/>
      <c r="N245" s="2365"/>
      <c r="O245" s="1721"/>
      <c r="P245" s="1721"/>
      <c r="Q245" s="1721"/>
      <c r="S245" s="1721"/>
      <c r="T245" s="2214"/>
      <c r="U245" s="2214"/>
      <c r="V245" s="2214"/>
      <c r="W245" s="2214"/>
      <c r="X245" s="2214"/>
      <c r="Y245" s="2214"/>
      <c r="Z245" s="2214"/>
      <c r="AA245" s="2214"/>
      <c r="AB245" s="2362"/>
      <c r="AC245" s="2362"/>
      <c r="AD245" s="2362"/>
      <c r="AE245" s="2362"/>
      <c r="AF245" s="2362"/>
      <c r="AG245" s="2362"/>
      <c r="AH245" s="2362"/>
      <c r="AI245" s="2362"/>
      <c r="AJ245" s="2362"/>
      <c r="AK245" s="2362"/>
      <c r="AL245" s="2362"/>
      <c r="AM245" s="2362"/>
      <c r="AN245" s="2362"/>
      <c r="AO245" s="2362"/>
      <c r="AP245" s="2363"/>
      <c r="AQ245" s="2214"/>
    </row>
    <row r="246" spans="1:43" ht="17.25" customHeight="1">
      <c r="A246" s="2363"/>
      <c r="B246" s="1786"/>
      <c r="C246" s="2214"/>
      <c r="D246" s="2214"/>
      <c r="E246" s="1786"/>
      <c r="F246" s="1786"/>
      <c r="G246" s="1786"/>
      <c r="H246" s="1786"/>
      <c r="I246" s="1721"/>
      <c r="J246" s="1721"/>
      <c r="K246" s="1721"/>
      <c r="L246" s="2364"/>
      <c r="M246" s="2365"/>
      <c r="N246" s="2365"/>
      <c r="O246" s="1721"/>
      <c r="P246" s="1721"/>
      <c r="Q246" s="1721"/>
      <c r="S246" s="1721"/>
      <c r="T246" s="2214"/>
      <c r="U246" s="2214"/>
      <c r="V246" s="2214"/>
      <c r="W246" s="2214"/>
      <c r="X246" s="2214"/>
      <c r="Y246" s="2214"/>
      <c r="Z246" s="2214"/>
      <c r="AA246" s="2214"/>
      <c r="AB246" s="2362"/>
      <c r="AC246" s="2362"/>
      <c r="AD246" s="2362"/>
      <c r="AE246" s="2362"/>
      <c r="AF246" s="2362"/>
      <c r="AG246" s="2362"/>
      <c r="AH246" s="2362"/>
      <c r="AI246" s="2362"/>
      <c r="AJ246" s="2362"/>
      <c r="AK246" s="2362"/>
      <c r="AL246" s="2362"/>
      <c r="AM246" s="2362"/>
      <c r="AN246" s="2362"/>
      <c r="AO246" s="2362"/>
      <c r="AP246" s="2363"/>
      <c r="AQ246" s="2214"/>
    </row>
    <row r="247" spans="1:43" ht="17.25" customHeight="1">
      <c r="A247" s="2363"/>
      <c r="B247" s="1786"/>
      <c r="C247" s="2214"/>
      <c r="D247" s="2214"/>
      <c r="E247" s="1786"/>
      <c r="F247" s="1786"/>
      <c r="G247" s="1786"/>
      <c r="H247" s="1786"/>
      <c r="I247" s="1721"/>
      <c r="J247" s="1721"/>
      <c r="K247" s="1721"/>
      <c r="L247" s="2364"/>
      <c r="M247" s="2365"/>
      <c r="N247" s="2365"/>
      <c r="O247" s="1721"/>
      <c r="P247" s="1721"/>
      <c r="Q247" s="1721"/>
      <c r="S247" s="1721"/>
      <c r="T247" s="2214"/>
      <c r="U247" s="2214"/>
      <c r="V247" s="2214"/>
      <c r="W247" s="2214"/>
      <c r="X247" s="2214"/>
      <c r="Y247" s="2214"/>
      <c r="Z247" s="2214"/>
      <c r="AA247" s="2214"/>
      <c r="AB247" s="2362"/>
      <c r="AC247" s="2362"/>
      <c r="AD247" s="2362"/>
      <c r="AE247" s="2362"/>
      <c r="AF247" s="2362"/>
      <c r="AG247" s="2362"/>
      <c r="AH247" s="2362"/>
      <c r="AI247" s="2362"/>
      <c r="AJ247" s="2362"/>
      <c r="AK247" s="2362"/>
      <c r="AL247" s="2362"/>
      <c r="AM247" s="2362"/>
      <c r="AN247" s="2362"/>
      <c r="AO247" s="2362"/>
      <c r="AP247" s="2363"/>
      <c r="AQ247" s="2214"/>
    </row>
    <row r="248" spans="1:43" ht="17.25" customHeight="1">
      <c r="A248" s="2363"/>
      <c r="B248" s="1786"/>
      <c r="C248" s="2214"/>
      <c r="D248" s="2214"/>
      <c r="E248" s="1786"/>
      <c r="F248" s="1786"/>
      <c r="G248" s="1786"/>
      <c r="H248" s="1786"/>
      <c r="I248" s="1721"/>
      <c r="J248" s="1721"/>
      <c r="K248" s="1721"/>
      <c r="L248" s="2364"/>
      <c r="M248" s="2365"/>
      <c r="N248" s="2365"/>
      <c r="O248" s="1721"/>
      <c r="P248" s="1721"/>
      <c r="Q248" s="1721"/>
      <c r="S248" s="1721"/>
      <c r="T248" s="2214"/>
      <c r="U248" s="2214"/>
      <c r="V248" s="2214"/>
      <c r="W248" s="2214"/>
      <c r="X248" s="2214"/>
      <c r="Y248" s="2214"/>
      <c r="Z248" s="2214"/>
      <c r="AA248" s="2214"/>
      <c r="AB248" s="2362"/>
      <c r="AC248" s="2362"/>
      <c r="AD248" s="2362"/>
      <c r="AE248" s="2362"/>
      <c r="AF248" s="2362"/>
      <c r="AG248" s="2362"/>
      <c r="AH248" s="2362"/>
      <c r="AI248" s="2362"/>
      <c r="AJ248" s="2362"/>
      <c r="AK248" s="2362"/>
      <c r="AL248" s="2362"/>
      <c r="AM248" s="2362"/>
      <c r="AN248" s="2362"/>
      <c r="AO248" s="2362"/>
      <c r="AP248" s="2363"/>
      <c r="AQ248" s="2214"/>
    </row>
    <row r="249" spans="1:43" ht="17.25" customHeight="1">
      <c r="A249" s="2363"/>
      <c r="B249" s="1786"/>
      <c r="C249" s="2214"/>
      <c r="D249" s="2214"/>
      <c r="E249" s="1786"/>
      <c r="F249" s="1786"/>
      <c r="G249" s="1786"/>
      <c r="H249" s="1786"/>
      <c r="I249" s="1721"/>
      <c r="J249" s="1721"/>
      <c r="K249" s="1721"/>
      <c r="L249" s="2364"/>
      <c r="M249" s="2365"/>
      <c r="N249" s="2365"/>
      <c r="O249" s="1721"/>
      <c r="P249" s="1721"/>
      <c r="Q249" s="1721"/>
      <c r="S249" s="1721"/>
      <c r="T249" s="2214"/>
      <c r="U249" s="2214"/>
      <c r="V249" s="2214"/>
      <c r="W249" s="2214"/>
      <c r="X249" s="2214"/>
      <c r="Y249" s="2214"/>
      <c r="Z249" s="2214"/>
      <c r="AA249" s="2214"/>
      <c r="AB249" s="2362"/>
      <c r="AC249" s="2362"/>
      <c r="AD249" s="2362"/>
      <c r="AE249" s="2362"/>
      <c r="AF249" s="2362"/>
      <c r="AG249" s="2362"/>
      <c r="AH249" s="2362"/>
      <c r="AI249" s="2362"/>
      <c r="AJ249" s="2362"/>
      <c r="AK249" s="2362"/>
      <c r="AL249" s="2362"/>
      <c r="AM249" s="2362"/>
      <c r="AN249" s="2362"/>
      <c r="AO249" s="2362"/>
      <c r="AP249" s="2363"/>
      <c r="AQ249" s="2214"/>
    </row>
    <row r="250" spans="1:43" ht="17.25" customHeight="1">
      <c r="A250" s="2363"/>
      <c r="B250" s="1786"/>
      <c r="C250" s="2214"/>
      <c r="D250" s="2214"/>
      <c r="E250" s="1786"/>
      <c r="F250" s="1786"/>
      <c r="G250" s="1786"/>
      <c r="H250" s="1786"/>
      <c r="I250" s="1721"/>
      <c r="J250" s="1721"/>
      <c r="K250" s="1721"/>
      <c r="L250" s="2364"/>
      <c r="M250" s="2365"/>
      <c r="N250" s="2365"/>
      <c r="O250" s="1721"/>
      <c r="P250" s="1721"/>
      <c r="Q250" s="1721"/>
      <c r="S250" s="1721"/>
      <c r="T250" s="2214"/>
      <c r="U250" s="2214"/>
      <c r="V250" s="2214"/>
      <c r="W250" s="2214"/>
      <c r="X250" s="2214"/>
      <c r="Y250" s="2214"/>
      <c r="Z250" s="2214"/>
      <c r="AA250" s="2214"/>
      <c r="AB250" s="2362"/>
      <c r="AC250" s="2362"/>
      <c r="AD250" s="2362"/>
      <c r="AE250" s="2362"/>
      <c r="AF250" s="2362"/>
      <c r="AG250" s="2362"/>
      <c r="AH250" s="2362"/>
      <c r="AI250" s="2362"/>
      <c r="AJ250" s="2362"/>
      <c r="AK250" s="2362"/>
      <c r="AL250" s="2362"/>
      <c r="AM250" s="2362"/>
      <c r="AN250" s="2362"/>
      <c r="AO250" s="2362"/>
      <c r="AP250" s="2363"/>
      <c r="AQ250" s="2214"/>
    </row>
    <row r="251" spans="1:43" ht="17.25" customHeight="1">
      <c r="A251" s="2363"/>
      <c r="B251" s="1786"/>
      <c r="C251" s="2214"/>
      <c r="D251" s="2214"/>
      <c r="E251" s="1786"/>
      <c r="F251" s="1786"/>
      <c r="G251" s="1786"/>
      <c r="H251" s="1786"/>
      <c r="I251" s="1721"/>
      <c r="J251" s="1721"/>
      <c r="K251" s="1721"/>
      <c r="L251" s="2364"/>
      <c r="M251" s="2365"/>
      <c r="N251" s="2365"/>
      <c r="O251" s="1721"/>
      <c r="P251" s="1721"/>
      <c r="Q251" s="1721"/>
      <c r="S251" s="1721"/>
      <c r="T251" s="2214"/>
      <c r="U251" s="2214"/>
      <c r="V251" s="2214"/>
      <c r="W251" s="2214"/>
      <c r="X251" s="2214"/>
      <c r="Y251" s="2214"/>
      <c r="Z251" s="2214"/>
      <c r="AA251" s="2214"/>
      <c r="AB251" s="2362"/>
      <c r="AC251" s="2362"/>
      <c r="AD251" s="2362"/>
      <c r="AE251" s="2362"/>
      <c r="AF251" s="2362"/>
      <c r="AG251" s="2362"/>
      <c r="AH251" s="2362"/>
      <c r="AI251" s="2362"/>
      <c r="AJ251" s="2362"/>
      <c r="AK251" s="2362"/>
      <c r="AL251" s="2362"/>
      <c r="AM251" s="2362"/>
      <c r="AN251" s="2362"/>
      <c r="AO251" s="2362"/>
      <c r="AP251" s="2363"/>
      <c r="AQ251" s="2214"/>
    </row>
    <row r="252" spans="1:43" ht="17.25" customHeight="1">
      <c r="A252" s="2363"/>
      <c r="B252" s="1786"/>
      <c r="C252" s="2214"/>
      <c r="D252" s="2214"/>
      <c r="E252" s="1786"/>
      <c r="F252" s="1786"/>
      <c r="G252" s="1786"/>
      <c r="H252" s="1786"/>
      <c r="I252" s="1721"/>
      <c r="J252" s="1721"/>
      <c r="K252" s="1721"/>
      <c r="L252" s="2364"/>
      <c r="M252" s="2365"/>
      <c r="N252" s="2365"/>
      <c r="O252" s="1721"/>
      <c r="P252" s="1721"/>
      <c r="Q252" s="1721"/>
      <c r="S252" s="1721"/>
      <c r="T252" s="2214"/>
      <c r="U252" s="2214"/>
      <c r="V252" s="2214"/>
      <c r="W252" s="2214"/>
      <c r="X252" s="2214"/>
      <c r="Y252" s="2214"/>
      <c r="Z252" s="2214"/>
      <c r="AA252" s="2214"/>
      <c r="AB252" s="2362"/>
      <c r="AC252" s="2362"/>
      <c r="AD252" s="2362"/>
      <c r="AE252" s="2362"/>
      <c r="AF252" s="2362"/>
      <c r="AG252" s="2362"/>
      <c r="AH252" s="2362"/>
      <c r="AI252" s="2362"/>
      <c r="AJ252" s="2362"/>
      <c r="AK252" s="2362"/>
      <c r="AL252" s="2362"/>
      <c r="AM252" s="2362"/>
      <c r="AN252" s="2362"/>
      <c r="AO252" s="2362"/>
      <c r="AP252" s="2363"/>
      <c r="AQ252" s="2214"/>
    </row>
    <row r="253" spans="1:43" ht="17.25" customHeight="1">
      <c r="A253" s="2363"/>
      <c r="B253" s="1786"/>
      <c r="C253" s="2214"/>
      <c r="D253" s="2214"/>
      <c r="E253" s="1786"/>
      <c r="F253" s="1786"/>
      <c r="G253" s="1786"/>
      <c r="H253" s="1786"/>
      <c r="I253" s="1721"/>
      <c r="J253" s="1721"/>
      <c r="K253" s="1721"/>
      <c r="L253" s="2364"/>
      <c r="M253" s="2365"/>
      <c r="N253" s="2365"/>
      <c r="O253" s="1721"/>
      <c r="P253" s="1721"/>
      <c r="Q253" s="1721"/>
      <c r="S253" s="1721"/>
      <c r="T253" s="2214"/>
      <c r="U253" s="2214"/>
      <c r="V253" s="2214"/>
      <c r="W253" s="2214"/>
      <c r="X253" s="2214"/>
      <c r="Y253" s="2214"/>
      <c r="Z253" s="2214"/>
      <c r="AA253" s="2214"/>
      <c r="AB253" s="2362"/>
      <c r="AC253" s="2362"/>
      <c r="AD253" s="2362"/>
      <c r="AE253" s="2362"/>
      <c r="AF253" s="2362"/>
      <c r="AG253" s="2362"/>
      <c r="AH253" s="2362"/>
      <c r="AI253" s="2362"/>
      <c r="AJ253" s="2362"/>
      <c r="AK253" s="2362"/>
      <c r="AL253" s="2362"/>
      <c r="AM253" s="2362"/>
      <c r="AN253" s="2362"/>
      <c r="AO253" s="2362"/>
      <c r="AP253" s="2363"/>
      <c r="AQ253" s="2214"/>
    </row>
    <row r="254" spans="1:43" ht="17.25" customHeight="1">
      <c r="A254" s="2363"/>
      <c r="B254" s="1786"/>
      <c r="C254" s="2214"/>
      <c r="D254" s="2214"/>
      <c r="E254" s="1786"/>
      <c r="F254" s="1786"/>
      <c r="G254" s="1786"/>
      <c r="H254" s="1786"/>
      <c r="I254" s="1721"/>
      <c r="J254" s="1721"/>
      <c r="K254" s="1721"/>
      <c r="L254" s="2364"/>
      <c r="M254" s="2365"/>
      <c r="N254" s="2365"/>
      <c r="O254" s="1721"/>
      <c r="P254" s="1721"/>
      <c r="Q254" s="1721"/>
      <c r="S254" s="1721"/>
      <c r="T254" s="2214"/>
      <c r="U254" s="2214"/>
      <c r="V254" s="2214"/>
      <c r="W254" s="2214"/>
      <c r="X254" s="2214"/>
      <c r="Y254" s="2214"/>
      <c r="Z254" s="2214"/>
      <c r="AA254" s="2214"/>
      <c r="AB254" s="2362"/>
      <c r="AC254" s="2362"/>
      <c r="AD254" s="2362"/>
      <c r="AE254" s="2362"/>
      <c r="AF254" s="2362"/>
      <c r="AG254" s="2362"/>
      <c r="AH254" s="2362"/>
      <c r="AI254" s="2362"/>
      <c r="AJ254" s="2362"/>
      <c r="AK254" s="2362"/>
      <c r="AL254" s="2362"/>
      <c r="AM254" s="2362"/>
      <c r="AN254" s="2362"/>
      <c r="AO254" s="2362"/>
      <c r="AP254" s="2363"/>
      <c r="AQ254" s="2214"/>
    </row>
    <row r="255" spans="1:43" ht="17.25" customHeight="1">
      <c r="A255" s="2363"/>
      <c r="B255" s="1786"/>
      <c r="C255" s="2214"/>
      <c r="D255" s="2214"/>
      <c r="E255" s="1786"/>
      <c r="F255" s="1786"/>
      <c r="G255" s="1786"/>
      <c r="H255" s="1786"/>
      <c r="I255" s="1721"/>
      <c r="J255" s="1721"/>
      <c r="K255" s="1721"/>
      <c r="L255" s="2364"/>
      <c r="M255" s="2365"/>
      <c r="N255" s="2365"/>
      <c r="O255" s="1721"/>
      <c r="P255" s="1721"/>
      <c r="Q255" s="1721"/>
      <c r="S255" s="1721"/>
      <c r="T255" s="2214"/>
      <c r="U255" s="2214"/>
      <c r="V255" s="2214"/>
      <c r="W255" s="2214"/>
      <c r="X255" s="2214"/>
      <c r="Y255" s="2214"/>
      <c r="Z255" s="2214"/>
      <c r="AA255" s="2214"/>
      <c r="AB255" s="2362"/>
      <c r="AC255" s="2362"/>
      <c r="AD255" s="2362"/>
      <c r="AE255" s="2362"/>
      <c r="AF255" s="2362"/>
      <c r="AG255" s="2362"/>
      <c r="AH255" s="2362"/>
      <c r="AI255" s="2362"/>
      <c r="AJ255" s="2362"/>
      <c r="AK255" s="2362"/>
      <c r="AL255" s="2362"/>
      <c r="AM255" s="2362"/>
      <c r="AN255" s="2362"/>
      <c r="AO255" s="2362"/>
      <c r="AP255" s="2363"/>
      <c r="AQ255" s="2214"/>
    </row>
    <row r="256" spans="1:43" ht="17.25" customHeight="1">
      <c r="A256" s="2363"/>
      <c r="B256" s="1786"/>
      <c r="C256" s="2214"/>
      <c r="D256" s="2214"/>
      <c r="E256" s="1786"/>
      <c r="F256" s="1786"/>
      <c r="G256" s="1786"/>
      <c r="H256" s="1786"/>
      <c r="I256" s="1721"/>
      <c r="J256" s="1721"/>
      <c r="K256" s="1721"/>
      <c r="L256" s="2364"/>
      <c r="M256" s="2365"/>
      <c r="N256" s="2365"/>
      <c r="O256" s="1721"/>
      <c r="P256" s="1721"/>
      <c r="Q256" s="1721"/>
      <c r="S256" s="1721"/>
      <c r="T256" s="2214"/>
      <c r="U256" s="2214"/>
      <c r="V256" s="2214"/>
      <c r="W256" s="2214"/>
      <c r="X256" s="2214"/>
      <c r="Y256" s="2214"/>
      <c r="Z256" s="2214"/>
      <c r="AA256" s="2214"/>
      <c r="AB256" s="2362"/>
      <c r="AC256" s="2362"/>
      <c r="AD256" s="2362"/>
      <c r="AE256" s="2362"/>
      <c r="AF256" s="2362"/>
      <c r="AG256" s="2362"/>
      <c r="AH256" s="2362"/>
      <c r="AI256" s="2362"/>
      <c r="AJ256" s="2362"/>
      <c r="AK256" s="2362"/>
      <c r="AL256" s="2362"/>
      <c r="AM256" s="2362"/>
      <c r="AN256" s="2362"/>
      <c r="AO256" s="2362"/>
      <c r="AP256" s="2363"/>
      <c r="AQ256" s="2214"/>
    </row>
    <row r="257" spans="1:43" ht="17.25" customHeight="1">
      <c r="A257" s="2363"/>
      <c r="B257" s="1786"/>
      <c r="C257" s="2214"/>
      <c r="D257" s="2214"/>
      <c r="E257" s="1786"/>
      <c r="F257" s="1786"/>
      <c r="G257" s="1786"/>
      <c r="H257" s="1786"/>
      <c r="I257" s="1721"/>
      <c r="J257" s="1721"/>
      <c r="K257" s="1721"/>
      <c r="L257" s="2364"/>
      <c r="M257" s="2365"/>
      <c r="N257" s="2365"/>
      <c r="O257" s="1721"/>
      <c r="P257" s="1721"/>
      <c r="Q257" s="1721"/>
      <c r="S257" s="1721"/>
      <c r="T257" s="2214"/>
      <c r="U257" s="2214"/>
      <c r="V257" s="2214"/>
      <c r="W257" s="2214"/>
      <c r="X257" s="2214"/>
      <c r="Y257" s="2214"/>
      <c r="Z257" s="2214"/>
      <c r="AA257" s="2214"/>
      <c r="AB257" s="2362"/>
      <c r="AC257" s="2362"/>
      <c r="AD257" s="2362"/>
      <c r="AE257" s="2362"/>
      <c r="AF257" s="2362"/>
      <c r="AG257" s="2362"/>
      <c r="AH257" s="2362"/>
      <c r="AI257" s="2362"/>
      <c r="AJ257" s="2362"/>
      <c r="AK257" s="2362"/>
      <c r="AL257" s="2362"/>
      <c r="AM257" s="2362"/>
      <c r="AN257" s="2362"/>
      <c r="AO257" s="2362"/>
      <c r="AP257" s="2363"/>
      <c r="AQ257" s="2214"/>
    </row>
    <row r="258" spans="1:43" ht="17.25" customHeight="1">
      <c r="A258" s="2363"/>
      <c r="B258" s="1786"/>
      <c r="C258" s="2214"/>
      <c r="D258" s="2214"/>
      <c r="E258" s="1786"/>
      <c r="F258" s="1786"/>
      <c r="G258" s="1786"/>
      <c r="H258" s="1786"/>
      <c r="I258" s="1721"/>
      <c r="J258" s="1721"/>
      <c r="K258" s="1721"/>
      <c r="L258" s="2364"/>
      <c r="M258" s="2365"/>
      <c r="N258" s="2365"/>
      <c r="O258" s="1721"/>
      <c r="P258" s="1721"/>
      <c r="Q258" s="1721"/>
      <c r="S258" s="1721"/>
      <c r="T258" s="2214"/>
      <c r="U258" s="2214"/>
      <c r="V258" s="2214"/>
      <c r="W258" s="2214"/>
      <c r="X258" s="2214"/>
      <c r="Y258" s="2214"/>
      <c r="Z258" s="2214"/>
      <c r="AA258" s="2214"/>
      <c r="AB258" s="2362"/>
      <c r="AC258" s="2362"/>
      <c r="AD258" s="2362"/>
      <c r="AE258" s="2362"/>
      <c r="AF258" s="2362"/>
      <c r="AG258" s="2362"/>
      <c r="AH258" s="2362"/>
      <c r="AI258" s="2362"/>
      <c r="AJ258" s="2362"/>
      <c r="AK258" s="2362"/>
      <c r="AL258" s="2362"/>
      <c r="AM258" s="2362"/>
      <c r="AN258" s="2362"/>
      <c r="AO258" s="2362"/>
      <c r="AP258" s="2363"/>
      <c r="AQ258" s="2214"/>
    </row>
    <row r="259" spans="1:43" ht="17.25" customHeight="1">
      <c r="A259" s="2363"/>
      <c r="B259" s="1786"/>
      <c r="C259" s="2214"/>
      <c r="D259" s="2214"/>
      <c r="E259" s="1786"/>
      <c r="F259" s="1786"/>
      <c r="G259" s="1786"/>
      <c r="H259" s="1786"/>
      <c r="I259" s="1721"/>
      <c r="J259" s="1721"/>
      <c r="K259" s="1721"/>
      <c r="L259" s="2364"/>
      <c r="M259" s="2365"/>
      <c r="N259" s="2365"/>
      <c r="O259" s="1721"/>
      <c r="P259" s="1721"/>
      <c r="Q259" s="1721"/>
      <c r="S259" s="1721"/>
      <c r="T259" s="2214"/>
      <c r="U259" s="2214"/>
      <c r="V259" s="2214"/>
      <c r="W259" s="2214"/>
      <c r="X259" s="2214"/>
      <c r="Y259" s="2214"/>
      <c r="Z259" s="2214"/>
      <c r="AA259" s="2214"/>
      <c r="AB259" s="2362"/>
      <c r="AC259" s="2362"/>
      <c r="AD259" s="2362"/>
      <c r="AE259" s="2362"/>
      <c r="AF259" s="2362"/>
      <c r="AG259" s="2362"/>
      <c r="AH259" s="2362"/>
      <c r="AI259" s="2362"/>
      <c r="AJ259" s="2362"/>
      <c r="AK259" s="2362"/>
      <c r="AL259" s="2362"/>
      <c r="AM259" s="2362"/>
      <c r="AN259" s="2362"/>
      <c r="AO259" s="2362"/>
      <c r="AP259" s="2363"/>
      <c r="AQ259" s="2214"/>
    </row>
    <row r="260" spans="1:43" ht="17.25" customHeight="1">
      <c r="A260" s="2363"/>
      <c r="B260" s="1786"/>
      <c r="C260" s="2214"/>
      <c r="D260" s="2214"/>
      <c r="E260" s="1786"/>
      <c r="F260" s="1786"/>
      <c r="G260" s="1786"/>
      <c r="H260" s="1786"/>
      <c r="I260" s="1721"/>
      <c r="J260" s="1721"/>
      <c r="K260" s="1721"/>
      <c r="L260" s="2364"/>
      <c r="M260" s="2365"/>
      <c r="N260" s="2365"/>
      <c r="O260" s="1721"/>
      <c r="P260" s="1721"/>
      <c r="Q260" s="1721"/>
      <c r="S260" s="1721"/>
      <c r="T260" s="2214"/>
      <c r="U260" s="2214"/>
      <c r="V260" s="2214"/>
      <c r="W260" s="2214"/>
      <c r="X260" s="2214"/>
      <c r="Y260" s="2214"/>
      <c r="Z260" s="2214"/>
      <c r="AA260" s="2214"/>
      <c r="AB260" s="2362"/>
      <c r="AC260" s="2362"/>
      <c r="AD260" s="2362"/>
      <c r="AE260" s="2362"/>
      <c r="AF260" s="2362"/>
      <c r="AG260" s="2362"/>
      <c r="AH260" s="2362"/>
      <c r="AI260" s="2362"/>
      <c r="AJ260" s="2362"/>
      <c r="AK260" s="2362"/>
      <c r="AL260" s="2362"/>
      <c r="AM260" s="2362"/>
      <c r="AN260" s="2362"/>
      <c r="AO260" s="2362"/>
      <c r="AP260" s="2363"/>
      <c r="AQ260" s="2214"/>
    </row>
    <row r="261" spans="1:43" ht="17.25" customHeight="1">
      <c r="A261" s="2363"/>
      <c r="B261" s="1786"/>
      <c r="C261" s="2214"/>
      <c r="D261" s="2214"/>
      <c r="E261" s="1786"/>
      <c r="F261" s="1786"/>
      <c r="G261" s="1786"/>
      <c r="H261" s="1786"/>
      <c r="I261" s="1721"/>
      <c r="J261" s="1721"/>
      <c r="K261" s="1721"/>
      <c r="L261" s="2364"/>
      <c r="M261" s="2365"/>
      <c r="N261" s="2365"/>
      <c r="O261" s="1721"/>
      <c r="P261" s="1721"/>
      <c r="Q261" s="1721"/>
      <c r="S261" s="1721"/>
      <c r="T261" s="2214"/>
      <c r="U261" s="2214"/>
      <c r="V261" s="2214"/>
      <c r="W261" s="2214"/>
      <c r="X261" s="2214"/>
      <c r="Y261" s="2214"/>
      <c r="Z261" s="2214"/>
      <c r="AA261" s="2214"/>
      <c r="AB261" s="2362"/>
      <c r="AC261" s="2362"/>
      <c r="AD261" s="2362"/>
      <c r="AE261" s="2362"/>
      <c r="AF261" s="2362"/>
      <c r="AG261" s="2362"/>
      <c r="AH261" s="2362"/>
      <c r="AI261" s="2362"/>
      <c r="AJ261" s="2362"/>
      <c r="AK261" s="2362"/>
      <c r="AL261" s="2362"/>
      <c r="AM261" s="2362"/>
      <c r="AN261" s="2362"/>
      <c r="AO261" s="2362"/>
      <c r="AP261" s="2363"/>
      <c r="AQ261" s="2214"/>
    </row>
    <row r="262" spans="1:43" ht="17.25" customHeight="1">
      <c r="A262" s="2363"/>
      <c r="B262" s="1786"/>
      <c r="C262" s="2214"/>
      <c r="D262" s="2214"/>
      <c r="E262" s="1786"/>
      <c r="F262" s="1786"/>
      <c r="G262" s="1786"/>
      <c r="H262" s="1786"/>
      <c r="I262" s="1721"/>
      <c r="J262" s="1721"/>
      <c r="K262" s="1721"/>
      <c r="L262" s="2364"/>
      <c r="M262" s="2365"/>
      <c r="N262" s="2365"/>
      <c r="O262" s="1721"/>
      <c r="P262" s="1721"/>
      <c r="Q262" s="1721"/>
      <c r="S262" s="1721"/>
      <c r="T262" s="2214"/>
      <c r="U262" s="2214"/>
      <c r="V262" s="2214"/>
      <c r="W262" s="2214"/>
      <c r="X262" s="2214"/>
      <c r="Y262" s="2214"/>
      <c r="Z262" s="2214"/>
      <c r="AA262" s="2214"/>
      <c r="AB262" s="2362"/>
      <c r="AC262" s="2362"/>
      <c r="AD262" s="2362"/>
      <c r="AE262" s="2362"/>
      <c r="AF262" s="2362"/>
      <c r="AG262" s="2362"/>
      <c r="AH262" s="2362"/>
      <c r="AI262" s="2362"/>
      <c r="AJ262" s="2362"/>
      <c r="AK262" s="2362"/>
      <c r="AL262" s="2362"/>
      <c r="AM262" s="2362"/>
      <c r="AN262" s="2362"/>
      <c r="AO262" s="2362"/>
      <c r="AP262" s="2363"/>
      <c r="AQ262" s="2214"/>
    </row>
    <row r="263" spans="1:43" ht="17.25" customHeight="1">
      <c r="A263" s="2363"/>
      <c r="B263" s="1786"/>
      <c r="C263" s="2214"/>
      <c r="D263" s="2214"/>
      <c r="E263" s="1786"/>
      <c r="F263" s="1786"/>
      <c r="G263" s="1786"/>
      <c r="H263" s="1786"/>
      <c r="I263" s="1721"/>
      <c r="J263" s="1721"/>
      <c r="K263" s="1721"/>
      <c r="L263" s="2364"/>
      <c r="M263" s="2365"/>
      <c r="N263" s="2365"/>
      <c r="O263" s="1721"/>
      <c r="P263" s="1721"/>
      <c r="Q263" s="1721"/>
      <c r="S263" s="1721"/>
      <c r="T263" s="2214"/>
      <c r="U263" s="2214"/>
      <c r="V263" s="2214"/>
      <c r="W263" s="2214"/>
      <c r="X263" s="2214"/>
      <c r="Y263" s="2214"/>
      <c r="Z263" s="2214"/>
      <c r="AA263" s="2214"/>
      <c r="AB263" s="2362"/>
      <c r="AC263" s="2362"/>
      <c r="AD263" s="2362"/>
      <c r="AE263" s="2362"/>
      <c r="AF263" s="2362"/>
      <c r="AG263" s="2362"/>
      <c r="AH263" s="2362"/>
      <c r="AI263" s="2362"/>
      <c r="AJ263" s="2362"/>
      <c r="AK263" s="2362"/>
      <c r="AL263" s="2362"/>
      <c r="AM263" s="2362"/>
      <c r="AN263" s="2362"/>
      <c r="AO263" s="2362"/>
      <c r="AP263" s="2363"/>
      <c r="AQ263" s="2214"/>
    </row>
    <row r="264" spans="1:43" ht="17.25" customHeight="1">
      <c r="A264" s="2363"/>
      <c r="B264" s="1786"/>
      <c r="C264" s="2214"/>
      <c r="D264" s="2214"/>
      <c r="E264" s="1786"/>
      <c r="F264" s="1786"/>
      <c r="G264" s="1786"/>
      <c r="H264" s="1786"/>
      <c r="I264" s="1721"/>
      <c r="J264" s="1721"/>
      <c r="K264" s="1721"/>
      <c r="L264" s="2364"/>
      <c r="M264" s="2365"/>
      <c r="N264" s="2365"/>
      <c r="O264" s="1721"/>
      <c r="P264" s="1721"/>
      <c r="Q264" s="1721"/>
      <c r="S264" s="1721"/>
      <c r="T264" s="2214"/>
      <c r="U264" s="2214"/>
      <c r="V264" s="2214"/>
      <c r="W264" s="2214"/>
      <c r="X264" s="2214"/>
      <c r="Y264" s="2214"/>
      <c r="Z264" s="2214"/>
      <c r="AA264" s="2214"/>
      <c r="AB264" s="2362"/>
      <c r="AC264" s="2362"/>
      <c r="AD264" s="2362"/>
      <c r="AE264" s="2362"/>
      <c r="AF264" s="2362"/>
      <c r="AG264" s="2362"/>
      <c r="AH264" s="2362"/>
      <c r="AI264" s="2362"/>
      <c r="AJ264" s="2362"/>
      <c r="AK264" s="2362"/>
      <c r="AL264" s="2362"/>
      <c r="AM264" s="2362"/>
      <c r="AN264" s="2362"/>
      <c r="AO264" s="2362"/>
      <c r="AP264" s="2363"/>
      <c r="AQ264" s="2214"/>
    </row>
    <row r="265" spans="1:43" ht="17.25" customHeight="1">
      <c r="A265" s="2363"/>
      <c r="B265" s="1786"/>
      <c r="C265" s="2214"/>
      <c r="D265" s="2214"/>
      <c r="E265" s="1786"/>
      <c r="F265" s="1786"/>
      <c r="G265" s="1786"/>
      <c r="H265" s="1786"/>
      <c r="I265" s="1721"/>
      <c r="J265" s="1721"/>
      <c r="K265" s="1721"/>
      <c r="L265" s="2364"/>
      <c r="M265" s="2365"/>
      <c r="N265" s="2365"/>
      <c r="O265" s="1721"/>
      <c r="P265" s="1721"/>
      <c r="Q265" s="1721"/>
      <c r="S265" s="1721"/>
      <c r="T265" s="2214"/>
      <c r="U265" s="2214"/>
      <c r="V265" s="2214"/>
      <c r="W265" s="2214"/>
      <c r="X265" s="2214"/>
      <c r="Y265" s="2214"/>
      <c r="Z265" s="2214"/>
      <c r="AA265" s="2214"/>
      <c r="AB265" s="2362"/>
      <c r="AC265" s="2362"/>
      <c r="AD265" s="2362"/>
      <c r="AE265" s="2362"/>
      <c r="AF265" s="2362"/>
      <c r="AG265" s="2362"/>
      <c r="AH265" s="2362"/>
      <c r="AI265" s="2362"/>
      <c r="AJ265" s="2362"/>
      <c r="AK265" s="2362"/>
      <c r="AL265" s="2362"/>
      <c r="AM265" s="2362"/>
      <c r="AN265" s="2362"/>
      <c r="AO265" s="2362"/>
      <c r="AP265" s="2363"/>
      <c r="AQ265" s="2214"/>
    </row>
    <row r="266" spans="1:43" ht="17.25" customHeight="1">
      <c r="A266" s="2363"/>
      <c r="B266" s="1786"/>
      <c r="C266" s="2214"/>
      <c r="D266" s="2214"/>
      <c r="E266" s="1786"/>
      <c r="F266" s="1786"/>
      <c r="G266" s="1786"/>
      <c r="H266" s="1786"/>
      <c r="I266" s="1721"/>
      <c r="J266" s="1721"/>
      <c r="K266" s="1721"/>
      <c r="L266" s="2364"/>
      <c r="M266" s="2365"/>
      <c r="N266" s="2365"/>
      <c r="O266" s="1721"/>
      <c r="P266" s="1721"/>
      <c r="Q266" s="1721"/>
      <c r="S266" s="1721"/>
      <c r="T266" s="2214"/>
      <c r="U266" s="2214"/>
      <c r="V266" s="2214"/>
      <c r="W266" s="2214"/>
      <c r="X266" s="2214"/>
      <c r="Y266" s="2214"/>
      <c r="Z266" s="2214"/>
      <c r="AA266" s="2214"/>
      <c r="AB266" s="2362"/>
      <c r="AC266" s="2362"/>
      <c r="AD266" s="2362"/>
      <c r="AE266" s="2362"/>
      <c r="AF266" s="2362"/>
      <c r="AG266" s="2362"/>
      <c r="AH266" s="2362"/>
      <c r="AI266" s="2362"/>
      <c r="AJ266" s="2362"/>
      <c r="AK266" s="2362"/>
      <c r="AL266" s="2362"/>
      <c r="AM266" s="2362"/>
      <c r="AN266" s="2362"/>
      <c r="AO266" s="2362"/>
      <c r="AP266" s="2363"/>
      <c r="AQ266" s="2214"/>
    </row>
    <row r="267" spans="1:43" ht="17.25" customHeight="1">
      <c r="A267" s="2363"/>
      <c r="B267" s="1786"/>
      <c r="C267" s="2214"/>
      <c r="D267" s="2214"/>
      <c r="E267" s="1786"/>
      <c r="F267" s="1786"/>
      <c r="G267" s="1786"/>
      <c r="H267" s="1786"/>
      <c r="I267" s="1721"/>
      <c r="J267" s="1721"/>
      <c r="K267" s="1721"/>
      <c r="L267" s="2364"/>
      <c r="M267" s="2365"/>
      <c r="N267" s="2365"/>
      <c r="O267" s="1721"/>
      <c r="P267" s="1721"/>
      <c r="Q267" s="1721"/>
      <c r="S267" s="1721"/>
      <c r="T267" s="2214"/>
      <c r="U267" s="2214"/>
      <c r="V267" s="2214"/>
      <c r="W267" s="2214"/>
      <c r="X267" s="2214"/>
      <c r="Y267" s="2214"/>
      <c r="Z267" s="2214"/>
      <c r="AA267" s="2214"/>
      <c r="AB267" s="2362"/>
      <c r="AC267" s="2362"/>
      <c r="AD267" s="2362"/>
      <c r="AE267" s="2362"/>
      <c r="AF267" s="2362"/>
      <c r="AG267" s="2362"/>
      <c r="AH267" s="2362"/>
      <c r="AI267" s="2362"/>
      <c r="AJ267" s="2362"/>
      <c r="AK267" s="2362"/>
      <c r="AL267" s="2362"/>
      <c r="AM267" s="2362"/>
      <c r="AN267" s="2362"/>
      <c r="AO267" s="2362"/>
      <c r="AP267" s="2363"/>
      <c r="AQ267" s="2214"/>
    </row>
    <row r="268" spans="1:43" ht="17.25" customHeight="1">
      <c r="A268" s="2363"/>
      <c r="B268" s="1786"/>
      <c r="C268" s="2214"/>
      <c r="D268" s="2214"/>
      <c r="E268" s="1786"/>
      <c r="F268" s="1786"/>
      <c r="G268" s="1786"/>
      <c r="H268" s="1786"/>
      <c r="I268" s="1721"/>
      <c r="J268" s="1721"/>
      <c r="K268" s="1721"/>
      <c r="L268" s="2364"/>
      <c r="M268" s="2365"/>
      <c r="N268" s="2365"/>
      <c r="O268" s="1721"/>
      <c r="P268" s="1721"/>
      <c r="Q268" s="1721"/>
      <c r="S268" s="1721"/>
      <c r="T268" s="2214"/>
      <c r="U268" s="2214"/>
      <c r="V268" s="2214"/>
      <c r="W268" s="2214"/>
      <c r="X268" s="2214"/>
      <c r="Y268" s="2214"/>
      <c r="Z268" s="2214"/>
      <c r="AA268" s="2214"/>
      <c r="AB268" s="2362"/>
      <c r="AC268" s="2362"/>
      <c r="AD268" s="2362"/>
      <c r="AE268" s="2362"/>
      <c r="AF268" s="2362"/>
      <c r="AG268" s="2362"/>
      <c r="AH268" s="2362"/>
      <c r="AI268" s="2362"/>
      <c r="AJ268" s="2362"/>
      <c r="AK268" s="2362"/>
      <c r="AL268" s="2362"/>
      <c r="AM268" s="2362"/>
      <c r="AN268" s="2362"/>
      <c r="AO268" s="2362"/>
      <c r="AP268" s="2363"/>
      <c r="AQ268" s="2214"/>
    </row>
    <row r="269" spans="1:43" ht="17.25" customHeight="1">
      <c r="A269" s="2363"/>
      <c r="B269" s="1786"/>
      <c r="C269" s="2214"/>
      <c r="D269" s="2214"/>
      <c r="E269" s="1786"/>
      <c r="F269" s="1786"/>
      <c r="G269" s="1786"/>
      <c r="H269" s="1786"/>
      <c r="I269" s="1721"/>
      <c r="J269" s="1721"/>
      <c r="K269" s="1721"/>
      <c r="L269" s="2364"/>
      <c r="M269" s="2365"/>
      <c r="N269" s="2365"/>
      <c r="O269" s="1721"/>
      <c r="P269" s="1721"/>
      <c r="Q269" s="1721"/>
      <c r="S269" s="1721"/>
      <c r="T269" s="2214"/>
      <c r="U269" s="2214"/>
      <c r="V269" s="2214"/>
      <c r="W269" s="2214"/>
      <c r="X269" s="2214"/>
      <c r="Y269" s="2214"/>
      <c r="Z269" s="2214"/>
      <c r="AA269" s="2214"/>
      <c r="AB269" s="2362"/>
      <c r="AC269" s="2362"/>
      <c r="AD269" s="2362"/>
      <c r="AE269" s="2362"/>
      <c r="AF269" s="2362"/>
      <c r="AG269" s="2362"/>
      <c r="AH269" s="2362"/>
      <c r="AI269" s="2362"/>
      <c r="AJ269" s="2362"/>
      <c r="AK269" s="2362"/>
      <c r="AL269" s="2362"/>
      <c r="AM269" s="2362"/>
      <c r="AN269" s="2362"/>
      <c r="AO269" s="2362"/>
      <c r="AP269" s="2363"/>
      <c r="AQ269" s="2214"/>
    </row>
    <row r="270" spans="1:43" ht="17.25" customHeight="1">
      <c r="A270" s="2363"/>
      <c r="B270" s="1786"/>
      <c r="C270" s="2214"/>
      <c r="D270" s="2214"/>
      <c r="E270" s="1786"/>
      <c r="F270" s="1786"/>
      <c r="G270" s="1786"/>
      <c r="H270" s="1786"/>
      <c r="I270" s="1721"/>
      <c r="J270" s="1721"/>
      <c r="K270" s="1721"/>
      <c r="L270" s="2364"/>
      <c r="M270" s="2365"/>
      <c r="N270" s="2365"/>
      <c r="O270" s="1721"/>
      <c r="P270" s="1721"/>
      <c r="Q270" s="1721"/>
      <c r="S270" s="1721"/>
      <c r="T270" s="2214"/>
      <c r="U270" s="2214"/>
      <c r="V270" s="2214"/>
      <c r="W270" s="2214"/>
      <c r="X270" s="2214"/>
      <c r="Y270" s="2214"/>
      <c r="Z270" s="2214"/>
      <c r="AA270" s="2214"/>
      <c r="AB270" s="2362"/>
      <c r="AC270" s="2362"/>
      <c r="AD270" s="2362"/>
      <c r="AE270" s="2362"/>
      <c r="AF270" s="2362"/>
      <c r="AG270" s="2362"/>
      <c r="AH270" s="2362"/>
      <c r="AI270" s="2362"/>
      <c r="AJ270" s="2362"/>
      <c r="AK270" s="2362"/>
      <c r="AL270" s="2362"/>
      <c r="AM270" s="2362"/>
      <c r="AN270" s="2362"/>
      <c r="AO270" s="2362"/>
      <c r="AP270" s="2363"/>
      <c r="AQ270" s="2214"/>
    </row>
    <row r="271" spans="1:43" ht="17.25" customHeight="1">
      <c r="A271" s="2363"/>
      <c r="B271" s="1786"/>
      <c r="C271" s="2214"/>
      <c r="D271" s="2214"/>
      <c r="E271" s="1786"/>
      <c r="F271" s="1786"/>
      <c r="G271" s="1786"/>
      <c r="H271" s="1786"/>
      <c r="I271" s="1721"/>
      <c r="J271" s="1721"/>
      <c r="K271" s="1721"/>
      <c r="L271" s="2364"/>
      <c r="M271" s="2365"/>
      <c r="N271" s="2365"/>
      <c r="O271" s="1721"/>
      <c r="P271" s="1721"/>
      <c r="Q271" s="1721"/>
      <c r="S271" s="1721"/>
      <c r="T271" s="2214"/>
      <c r="U271" s="2214"/>
      <c r="V271" s="2214"/>
      <c r="W271" s="2214"/>
      <c r="X271" s="2214"/>
      <c r="Y271" s="2214"/>
      <c r="Z271" s="2214"/>
      <c r="AA271" s="2214"/>
      <c r="AB271" s="2362"/>
      <c r="AC271" s="2362"/>
      <c r="AD271" s="2362"/>
      <c r="AE271" s="2362"/>
      <c r="AF271" s="2362"/>
      <c r="AG271" s="2362"/>
      <c r="AH271" s="2362"/>
      <c r="AI271" s="2362"/>
      <c r="AJ271" s="2362"/>
      <c r="AK271" s="2362"/>
      <c r="AL271" s="2362"/>
      <c r="AM271" s="2362"/>
      <c r="AN271" s="2362"/>
      <c r="AO271" s="2362"/>
      <c r="AP271" s="2363"/>
      <c r="AQ271" s="2214"/>
    </row>
    <row r="272" spans="1:43" ht="17.25" customHeight="1">
      <c r="A272" s="2363"/>
      <c r="B272" s="1786"/>
      <c r="C272" s="2214"/>
      <c r="D272" s="2214"/>
      <c r="E272" s="1786"/>
      <c r="F272" s="1786"/>
      <c r="G272" s="1786"/>
      <c r="H272" s="1786"/>
      <c r="I272" s="1721"/>
      <c r="J272" s="1721"/>
      <c r="K272" s="1721"/>
      <c r="L272" s="2364"/>
      <c r="M272" s="2365"/>
      <c r="N272" s="2365"/>
      <c r="O272" s="1721"/>
      <c r="P272" s="1721"/>
      <c r="Q272" s="1721"/>
      <c r="S272" s="1721"/>
      <c r="T272" s="2214"/>
      <c r="U272" s="2214"/>
      <c r="V272" s="2214"/>
      <c r="W272" s="2214"/>
      <c r="X272" s="2214"/>
      <c r="Y272" s="2214"/>
      <c r="Z272" s="2214"/>
      <c r="AA272" s="2214"/>
      <c r="AB272" s="2362"/>
      <c r="AC272" s="2362"/>
      <c r="AD272" s="2362"/>
      <c r="AE272" s="2362"/>
      <c r="AF272" s="2362"/>
      <c r="AG272" s="2362"/>
      <c r="AH272" s="2362"/>
      <c r="AI272" s="2362"/>
      <c r="AJ272" s="2362"/>
      <c r="AK272" s="2362"/>
      <c r="AL272" s="2362"/>
      <c r="AM272" s="2362"/>
      <c r="AN272" s="2362"/>
      <c r="AO272" s="2362"/>
      <c r="AP272" s="2363"/>
      <c r="AQ272" s="2214"/>
    </row>
    <row r="273" spans="1:43" ht="17.25" customHeight="1">
      <c r="A273" s="2363"/>
      <c r="B273" s="1786"/>
      <c r="C273" s="2214"/>
      <c r="D273" s="2214"/>
      <c r="E273" s="1786"/>
      <c r="F273" s="1786"/>
      <c r="G273" s="1786"/>
      <c r="H273" s="1786"/>
      <c r="I273" s="1721"/>
      <c r="J273" s="1721"/>
      <c r="K273" s="1721"/>
      <c r="L273" s="2364"/>
      <c r="M273" s="2365"/>
      <c r="N273" s="2365"/>
      <c r="O273" s="1721"/>
      <c r="P273" s="1721"/>
      <c r="Q273" s="1721"/>
      <c r="S273" s="1721"/>
      <c r="T273" s="2214"/>
      <c r="U273" s="2214"/>
      <c r="V273" s="2214"/>
      <c r="W273" s="2214"/>
      <c r="X273" s="2214"/>
      <c r="Y273" s="2214"/>
      <c r="Z273" s="2214"/>
      <c r="AA273" s="2214"/>
      <c r="AB273" s="2362"/>
      <c r="AC273" s="2362"/>
      <c r="AD273" s="2362"/>
      <c r="AE273" s="2362"/>
      <c r="AF273" s="2362"/>
      <c r="AG273" s="2362"/>
      <c r="AH273" s="2362"/>
      <c r="AI273" s="2362"/>
      <c r="AJ273" s="2362"/>
      <c r="AK273" s="2362"/>
      <c r="AL273" s="2362"/>
      <c r="AM273" s="2362"/>
      <c r="AN273" s="2362"/>
      <c r="AO273" s="2362"/>
      <c r="AP273" s="2363"/>
      <c r="AQ273" s="2214"/>
    </row>
    <row r="274" spans="1:43" ht="17.25" customHeight="1">
      <c r="A274" s="2363"/>
      <c r="B274" s="1786"/>
      <c r="C274" s="2214"/>
      <c r="D274" s="2214"/>
      <c r="E274" s="1786"/>
      <c r="F274" s="1786"/>
      <c r="G274" s="1786"/>
      <c r="H274" s="1786"/>
      <c r="I274" s="1721"/>
      <c r="J274" s="1721"/>
      <c r="K274" s="1721"/>
      <c r="L274" s="2364"/>
      <c r="M274" s="2365"/>
      <c r="N274" s="2365"/>
      <c r="O274" s="1721"/>
      <c r="P274" s="1721"/>
      <c r="Q274" s="1721"/>
      <c r="S274" s="1721"/>
      <c r="T274" s="2214"/>
      <c r="U274" s="2214"/>
      <c r="V274" s="2214"/>
      <c r="W274" s="2214"/>
      <c r="X274" s="2214"/>
      <c r="Y274" s="2214"/>
      <c r="Z274" s="2214"/>
      <c r="AA274" s="2214"/>
      <c r="AB274" s="2362"/>
      <c r="AC274" s="2362"/>
      <c r="AD274" s="2362"/>
      <c r="AE274" s="2362"/>
      <c r="AF274" s="2362"/>
      <c r="AG274" s="2362"/>
      <c r="AH274" s="2362"/>
      <c r="AI274" s="2362"/>
      <c r="AJ274" s="2362"/>
      <c r="AK274" s="2362"/>
      <c r="AL274" s="2362"/>
      <c r="AM274" s="2362"/>
      <c r="AN274" s="2362"/>
      <c r="AO274" s="2362"/>
      <c r="AP274" s="2363"/>
      <c r="AQ274" s="2214"/>
    </row>
    <row r="275" spans="1:43" ht="17.25" customHeight="1">
      <c r="A275" s="2363"/>
      <c r="B275" s="1786"/>
      <c r="C275" s="2214"/>
      <c r="D275" s="2214"/>
      <c r="E275" s="1786"/>
      <c r="F275" s="1786"/>
      <c r="G275" s="1786"/>
      <c r="H275" s="1786"/>
      <c r="I275" s="1721"/>
      <c r="J275" s="1721"/>
      <c r="K275" s="1721"/>
      <c r="L275" s="2362"/>
      <c r="M275" s="2214"/>
      <c r="N275" s="2214"/>
      <c r="O275" s="1721"/>
      <c r="P275" s="1721"/>
      <c r="Q275" s="1721"/>
      <c r="S275" s="1721"/>
      <c r="T275" s="2214"/>
      <c r="U275" s="2214"/>
      <c r="V275" s="2214"/>
      <c r="W275" s="2214"/>
      <c r="X275" s="2214"/>
      <c r="Y275" s="2214"/>
      <c r="Z275" s="2214"/>
      <c r="AA275" s="2214"/>
      <c r="AB275" s="2362"/>
      <c r="AC275" s="2362"/>
      <c r="AD275" s="2362"/>
      <c r="AE275" s="2362"/>
      <c r="AF275" s="2362"/>
      <c r="AG275" s="2362"/>
      <c r="AH275" s="2362"/>
      <c r="AI275" s="2362"/>
      <c r="AJ275" s="2362"/>
      <c r="AK275" s="2362"/>
      <c r="AL275" s="2362"/>
      <c r="AM275" s="2362"/>
      <c r="AN275" s="2362"/>
      <c r="AO275" s="2362"/>
      <c r="AP275" s="2363"/>
      <c r="AQ275" s="2214"/>
    </row>
    <row r="276" spans="1:43" ht="17.25" customHeight="1">
      <c r="A276" s="2363"/>
      <c r="B276" s="1786"/>
      <c r="C276" s="2214"/>
      <c r="D276" s="2214"/>
      <c r="E276" s="1786"/>
      <c r="F276" s="1786"/>
      <c r="G276" s="1786"/>
      <c r="H276" s="1786"/>
      <c r="I276" s="1721"/>
      <c r="J276" s="1721"/>
      <c r="K276" s="1721"/>
      <c r="L276" s="2362"/>
      <c r="M276" s="2214"/>
      <c r="N276" s="2214"/>
      <c r="O276" s="1721"/>
      <c r="P276" s="1721"/>
      <c r="Q276" s="1721"/>
      <c r="S276" s="1721"/>
      <c r="T276" s="2214"/>
      <c r="U276" s="2214"/>
      <c r="V276" s="2214"/>
      <c r="W276" s="2214"/>
      <c r="X276" s="2214"/>
      <c r="Y276" s="2214"/>
      <c r="Z276" s="2214"/>
      <c r="AA276" s="2214"/>
      <c r="AB276" s="2362"/>
      <c r="AC276" s="2362"/>
      <c r="AD276" s="2362"/>
      <c r="AE276" s="2362"/>
      <c r="AF276" s="2362"/>
      <c r="AG276" s="2362"/>
      <c r="AH276" s="2362"/>
      <c r="AI276" s="2362"/>
      <c r="AJ276" s="2362"/>
      <c r="AK276" s="2362"/>
      <c r="AL276" s="2362"/>
      <c r="AM276" s="2362"/>
      <c r="AN276" s="2362"/>
      <c r="AO276" s="2362"/>
      <c r="AP276" s="2363"/>
      <c r="AQ276" s="2214"/>
    </row>
    <row r="277" spans="1:43" ht="17.25" customHeight="1">
      <c r="A277" s="2363"/>
      <c r="B277" s="1786"/>
      <c r="C277" s="2214"/>
      <c r="D277" s="2214"/>
      <c r="E277" s="1786"/>
      <c r="F277" s="1786"/>
      <c r="G277" s="1786"/>
      <c r="H277" s="1786"/>
      <c r="I277" s="1721"/>
      <c r="J277" s="1721"/>
      <c r="K277" s="1721"/>
      <c r="L277" s="2362"/>
      <c r="M277" s="2214"/>
      <c r="N277" s="2214"/>
      <c r="O277" s="1721"/>
      <c r="P277" s="1721"/>
      <c r="Q277" s="1721"/>
      <c r="S277" s="1721"/>
      <c r="T277" s="2214"/>
      <c r="U277" s="2214"/>
      <c r="V277" s="2214"/>
      <c r="W277" s="2214"/>
      <c r="X277" s="2214"/>
      <c r="Y277" s="2214"/>
      <c r="Z277" s="2214"/>
      <c r="AA277" s="2214"/>
      <c r="AB277" s="2362"/>
      <c r="AC277" s="2362"/>
      <c r="AD277" s="2362"/>
      <c r="AE277" s="2362"/>
      <c r="AF277" s="2362"/>
      <c r="AG277" s="2362"/>
      <c r="AH277" s="2362"/>
      <c r="AI277" s="2362"/>
      <c r="AJ277" s="2362"/>
      <c r="AK277" s="2362"/>
      <c r="AL277" s="2362"/>
      <c r="AM277" s="2362"/>
      <c r="AN277" s="2362"/>
      <c r="AO277" s="2362"/>
      <c r="AP277" s="2363"/>
      <c r="AQ277" s="2214"/>
    </row>
    <row r="278" spans="1:43" ht="17.25" customHeight="1">
      <c r="A278" s="2363"/>
      <c r="B278" s="1786"/>
      <c r="C278" s="2214"/>
      <c r="D278" s="2214"/>
      <c r="E278" s="1786"/>
      <c r="F278" s="1786"/>
      <c r="G278" s="1786"/>
      <c r="H278" s="1786"/>
      <c r="I278" s="1721"/>
      <c r="J278" s="1721"/>
      <c r="K278" s="1721"/>
      <c r="L278" s="2362"/>
      <c r="M278" s="2214"/>
      <c r="N278" s="2214"/>
      <c r="O278" s="1721"/>
      <c r="P278" s="1721"/>
      <c r="Q278" s="1721"/>
      <c r="S278" s="1721"/>
      <c r="T278" s="2214"/>
      <c r="U278" s="2214"/>
      <c r="V278" s="2214"/>
      <c r="W278" s="2214"/>
      <c r="X278" s="2214"/>
      <c r="Y278" s="2214"/>
      <c r="Z278" s="2214"/>
      <c r="AA278" s="2214"/>
      <c r="AB278" s="2362"/>
      <c r="AC278" s="2362"/>
      <c r="AD278" s="2362"/>
      <c r="AE278" s="2362"/>
      <c r="AF278" s="2362"/>
      <c r="AG278" s="2362"/>
      <c r="AH278" s="2362"/>
      <c r="AI278" s="2362"/>
      <c r="AJ278" s="2362"/>
      <c r="AK278" s="2362"/>
      <c r="AL278" s="2362"/>
      <c r="AM278" s="2362"/>
      <c r="AN278" s="2362"/>
      <c r="AO278" s="2362"/>
      <c r="AP278" s="2363"/>
      <c r="AQ278" s="2214"/>
    </row>
    <row r="279" spans="1:43" ht="17.25" customHeight="1">
      <c r="A279" s="2363"/>
      <c r="B279" s="1786"/>
      <c r="C279" s="2214"/>
      <c r="D279" s="2214"/>
      <c r="E279" s="1786"/>
      <c r="F279" s="1786"/>
      <c r="G279" s="1786"/>
      <c r="H279" s="1786"/>
      <c r="I279" s="1721"/>
      <c r="J279" s="1721"/>
      <c r="K279" s="1721"/>
      <c r="L279" s="2362"/>
      <c r="M279" s="2214"/>
      <c r="N279" s="2214"/>
      <c r="O279" s="1721"/>
      <c r="P279" s="1721"/>
      <c r="Q279" s="1721"/>
      <c r="S279" s="1721"/>
      <c r="T279" s="2214"/>
      <c r="U279" s="2214"/>
      <c r="V279" s="2214"/>
      <c r="W279" s="2214"/>
      <c r="X279" s="2214"/>
      <c r="Y279" s="2214"/>
      <c r="Z279" s="2214"/>
      <c r="AA279" s="2214"/>
      <c r="AB279" s="2362"/>
      <c r="AC279" s="2362"/>
      <c r="AD279" s="2362"/>
      <c r="AE279" s="2362"/>
      <c r="AF279" s="2362"/>
      <c r="AG279" s="2362"/>
      <c r="AH279" s="2362"/>
      <c r="AI279" s="2362"/>
      <c r="AJ279" s="2362"/>
      <c r="AK279" s="2362"/>
      <c r="AL279" s="2362"/>
      <c r="AM279" s="2362"/>
      <c r="AN279" s="2362"/>
      <c r="AO279" s="2362"/>
      <c r="AP279" s="2363"/>
      <c r="AQ279" s="2214"/>
    </row>
    <row r="280" spans="1:43" ht="17.25" customHeight="1">
      <c r="A280" s="2363"/>
      <c r="B280" s="1786"/>
      <c r="C280" s="2214"/>
      <c r="D280" s="2214"/>
      <c r="E280" s="1786"/>
      <c r="F280" s="1786"/>
      <c r="G280" s="1786"/>
      <c r="H280" s="1786"/>
      <c r="I280" s="1721"/>
      <c r="J280" s="1721"/>
      <c r="K280" s="1721"/>
      <c r="L280" s="2362"/>
      <c r="M280" s="2214"/>
      <c r="N280" s="2214"/>
      <c r="O280" s="1721"/>
      <c r="P280" s="1721"/>
      <c r="Q280" s="1721"/>
      <c r="S280" s="1721"/>
      <c r="T280" s="2214"/>
      <c r="U280" s="2214"/>
      <c r="V280" s="2214"/>
      <c r="W280" s="2214"/>
      <c r="X280" s="2214"/>
      <c r="Y280" s="2214"/>
      <c r="Z280" s="2214"/>
      <c r="AA280" s="2214"/>
      <c r="AB280" s="2362"/>
      <c r="AC280" s="2362"/>
      <c r="AD280" s="2362"/>
      <c r="AE280" s="2362"/>
      <c r="AF280" s="2362"/>
      <c r="AG280" s="2362"/>
      <c r="AH280" s="2362"/>
      <c r="AI280" s="2362"/>
      <c r="AJ280" s="2362"/>
      <c r="AK280" s="2362"/>
      <c r="AL280" s="2362"/>
      <c r="AM280" s="2362"/>
      <c r="AN280" s="2362"/>
      <c r="AO280" s="2362"/>
      <c r="AP280" s="2363"/>
      <c r="AQ280" s="2214"/>
    </row>
    <row r="281" spans="1:43" ht="17.25" customHeight="1">
      <c r="A281" s="2363"/>
      <c r="B281" s="1786"/>
      <c r="C281" s="2214"/>
      <c r="D281" s="2214"/>
      <c r="E281" s="1786"/>
      <c r="F281" s="1786"/>
      <c r="G281" s="1786"/>
      <c r="H281" s="1786"/>
      <c r="I281" s="1721"/>
      <c r="J281" s="1721"/>
      <c r="K281" s="1721"/>
      <c r="L281" s="2362"/>
      <c r="M281" s="2214"/>
      <c r="N281" s="2214"/>
      <c r="O281" s="1721"/>
      <c r="P281" s="1721"/>
      <c r="Q281" s="1721"/>
      <c r="S281" s="1721"/>
      <c r="T281" s="2214"/>
      <c r="U281" s="2214"/>
      <c r="V281" s="2214"/>
      <c r="W281" s="2214"/>
      <c r="X281" s="2214"/>
      <c r="Y281" s="2214"/>
      <c r="Z281" s="2214"/>
      <c r="AA281" s="2214"/>
      <c r="AB281" s="2362"/>
      <c r="AC281" s="2362"/>
      <c r="AD281" s="2362"/>
      <c r="AE281" s="2362"/>
      <c r="AF281" s="2362"/>
      <c r="AG281" s="2362"/>
      <c r="AH281" s="2362"/>
      <c r="AI281" s="2362"/>
      <c r="AJ281" s="2362"/>
      <c r="AK281" s="2362"/>
      <c r="AL281" s="2362"/>
      <c r="AM281" s="2362"/>
      <c r="AN281" s="2362"/>
      <c r="AO281" s="2362"/>
      <c r="AP281" s="2363"/>
      <c r="AQ281" s="2214"/>
    </row>
    <row r="282" spans="1:43" ht="17.25" customHeight="1">
      <c r="A282" s="2363"/>
      <c r="B282" s="1786"/>
      <c r="C282" s="2214"/>
      <c r="D282" s="2214"/>
      <c r="E282" s="1786"/>
      <c r="F282" s="1786"/>
      <c r="G282" s="1786"/>
      <c r="H282" s="1786"/>
      <c r="I282" s="1721"/>
      <c r="J282" s="1721"/>
      <c r="K282" s="1721"/>
      <c r="L282" s="2362"/>
      <c r="M282" s="2214"/>
      <c r="N282" s="2214"/>
      <c r="O282" s="1721"/>
      <c r="P282" s="1721"/>
      <c r="Q282" s="1721"/>
      <c r="S282" s="1721"/>
      <c r="T282" s="2214"/>
      <c r="U282" s="2214"/>
      <c r="V282" s="2214"/>
      <c r="W282" s="2214"/>
      <c r="X282" s="2214"/>
      <c r="Y282" s="2214"/>
      <c r="Z282" s="2214"/>
      <c r="AA282" s="2214"/>
      <c r="AB282" s="2362"/>
      <c r="AC282" s="2362"/>
      <c r="AD282" s="2362"/>
      <c r="AE282" s="2362"/>
      <c r="AF282" s="2362"/>
      <c r="AG282" s="2362"/>
      <c r="AH282" s="2362"/>
      <c r="AI282" s="2362"/>
      <c r="AJ282" s="2362"/>
      <c r="AK282" s="2362"/>
      <c r="AL282" s="2362"/>
      <c r="AM282" s="2362"/>
      <c r="AN282" s="2362"/>
      <c r="AO282" s="2362"/>
      <c r="AP282" s="2363"/>
      <c r="AQ282" s="2214"/>
    </row>
    <row r="283" spans="1:43" ht="17.25" customHeight="1">
      <c r="A283" s="2363"/>
      <c r="B283" s="1786"/>
      <c r="C283" s="2214"/>
      <c r="D283" s="2214"/>
      <c r="E283" s="1786"/>
      <c r="F283" s="1786"/>
      <c r="G283" s="1786"/>
      <c r="H283" s="1786"/>
      <c r="I283" s="1721"/>
      <c r="J283" s="1721"/>
      <c r="K283" s="1721"/>
      <c r="L283" s="2362"/>
      <c r="M283" s="2214"/>
      <c r="N283" s="2214"/>
      <c r="O283" s="1721"/>
      <c r="P283" s="1721"/>
      <c r="Q283" s="1721"/>
      <c r="S283" s="1721"/>
      <c r="T283" s="2214"/>
      <c r="U283" s="2214"/>
      <c r="V283" s="2214"/>
      <c r="W283" s="2214"/>
      <c r="X283" s="2214"/>
      <c r="Y283" s="2214"/>
      <c r="Z283" s="2214"/>
      <c r="AA283" s="2214"/>
      <c r="AB283" s="2362"/>
      <c r="AC283" s="2362"/>
      <c r="AD283" s="2362"/>
      <c r="AE283" s="2362"/>
      <c r="AF283" s="2362"/>
      <c r="AG283" s="2362"/>
      <c r="AH283" s="2362"/>
      <c r="AI283" s="2362"/>
      <c r="AJ283" s="2362"/>
      <c r="AK283" s="2362"/>
      <c r="AL283" s="2362"/>
      <c r="AM283" s="2362"/>
      <c r="AN283" s="2362"/>
      <c r="AO283" s="2362"/>
      <c r="AP283" s="2363"/>
      <c r="AQ283" s="2214"/>
    </row>
    <row r="284" spans="1:43" ht="17.25" customHeight="1">
      <c r="A284" s="2363"/>
      <c r="B284" s="1786"/>
      <c r="C284" s="2214"/>
      <c r="D284" s="2214"/>
      <c r="E284" s="1786"/>
      <c r="F284" s="1786"/>
      <c r="G284" s="1786"/>
      <c r="H284" s="1786"/>
      <c r="I284" s="1721"/>
      <c r="J284" s="1721"/>
      <c r="K284" s="1721"/>
      <c r="L284" s="2362"/>
      <c r="M284" s="2214"/>
      <c r="N284" s="2214"/>
      <c r="O284" s="1721"/>
      <c r="P284" s="1721"/>
      <c r="Q284" s="1721"/>
      <c r="S284" s="1721"/>
      <c r="T284" s="2214"/>
      <c r="U284" s="2214"/>
      <c r="V284" s="2214"/>
      <c r="W284" s="2214"/>
      <c r="X284" s="2214"/>
      <c r="Y284" s="2214"/>
      <c r="Z284" s="2214"/>
      <c r="AA284" s="2214"/>
      <c r="AB284" s="2362"/>
      <c r="AC284" s="2362"/>
      <c r="AD284" s="2362"/>
      <c r="AE284" s="2362"/>
      <c r="AF284" s="2362"/>
      <c r="AG284" s="2362"/>
      <c r="AH284" s="2362"/>
      <c r="AI284" s="2362"/>
      <c r="AJ284" s="2362"/>
      <c r="AK284" s="2362"/>
      <c r="AL284" s="2362"/>
      <c r="AM284" s="2362"/>
      <c r="AN284" s="2362"/>
      <c r="AO284" s="2362"/>
      <c r="AP284" s="2363"/>
      <c r="AQ284" s="2214"/>
    </row>
    <row r="285" spans="1:43" ht="17.25" customHeight="1">
      <c r="A285" s="2363"/>
      <c r="B285" s="1786"/>
      <c r="C285" s="2214"/>
      <c r="D285" s="2214"/>
      <c r="E285" s="1786"/>
      <c r="F285" s="1786"/>
      <c r="G285" s="1786"/>
      <c r="H285" s="1786"/>
      <c r="I285" s="1721"/>
      <c r="J285" s="1721"/>
      <c r="K285" s="1721"/>
      <c r="L285" s="2362"/>
      <c r="M285" s="2214"/>
      <c r="N285" s="2214"/>
      <c r="O285" s="1721"/>
      <c r="P285" s="1721"/>
      <c r="Q285" s="1721"/>
      <c r="S285" s="1721"/>
      <c r="T285" s="2214"/>
      <c r="U285" s="2214"/>
      <c r="V285" s="2214"/>
      <c r="W285" s="2214"/>
      <c r="X285" s="2214"/>
      <c r="Y285" s="2214"/>
      <c r="Z285" s="2214"/>
      <c r="AA285" s="2214"/>
      <c r="AB285" s="2362"/>
      <c r="AC285" s="2362"/>
      <c r="AD285" s="2362"/>
      <c r="AE285" s="2362"/>
      <c r="AF285" s="2362"/>
      <c r="AG285" s="2362"/>
      <c r="AH285" s="2362"/>
      <c r="AI285" s="2362"/>
      <c r="AJ285" s="2362"/>
      <c r="AK285" s="2362"/>
      <c r="AL285" s="2362"/>
      <c r="AM285" s="2362"/>
      <c r="AN285" s="2362"/>
      <c r="AO285" s="2362"/>
      <c r="AP285" s="2363"/>
      <c r="AQ285" s="2214"/>
    </row>
    <row r="286" spans="1:43" ht="17.25" customHeight="1">
      <c r="A286" s="2363"/>
      <c r="B286" s="1786"/>
      <c r="C286" s="2214"/>
      <c r="D286" s="2214"/>
      <c r="E286" s="1786"/>
      <c r="F286" s="1786"/>
      <c r="G286" s="1786"/>
      <c r="H286" s="1786"/>
      <c r="I286" s="1721"/>
      <c r="J286" s="1721"/>
      <c r="K286" s="1721"/>
      <c r="L286" s="2362"/>
      <c r="M286" s="2214"/>
      <c r="N286" s="2214"/>
      <c r="O286" s="1721"/>
      <c r="P286" s="1721"/>
      <c r="Q286" s="1721"/>
      <c r="S286" s="1721"/>
      <c r="T286" s="2214"/>
      <c r="U286" s="2214"/>
      <c r="V286" s="2214"/>
      <c r="W286" s="2214"/>
      <c r="X286" s="2214"/>
      <c r="Y286" s="2214"/>
      <c r="Z286" s="2214"/>
      <c r="AA286" s="2214"/>
      <c r="AB286" s="2362"/>
      <c r="AC286" s="2362"/>
      <c r="AD286" s="2362"/>
      <c r="AE286" s="2362"/>
      <c r="AF286" s="2362"/>
      <c r="AG286" s="2362"/>
      <c r="AH286" s="2362"/>
      <c r="AI286" s="2362"/>
      <c r="AJ286" s="2362"/>
      <c r="AK286" s="2362"/>
      <c r="AL286" s="2362"/>
      <c r="AM286" s="2362"/>
      <c r="AN286" s="2362"/>
      <c r="AO286" s="2362"/>
      <c r="AP286" s="2363"/>
      <c r="AQ286" s="2214"/>
    </row>
    <row r="287" spans="1:43" ht="17.25" customHeight="1">
      <c r="A287" s="2363"/>
      <c r="B287" s="1786"/>
      <c r="C287" s="2214"/>
      <c r="D287" s="2214"/>
      <c r="E287" s="1786"/>
      <c r="F287" s="1786"/>
      <c r="G287" s="1786"/>
      <c r="H287" s="1786"/>
      <c r="I287" s="1721"/>
      <c r="J287" s="1721"/>
      <c r="K287" s="1721"/>
      <c r="L287" s="2362"/>
      <c r="M287" s="2214"/>
      <c r="N287" s="2214"/>
      <c r="O287" s="1721"/>
      <c r="P287" s="1721"/>
      <c r="Q287" s="1721"/>
      <c r="S287" s="1721"/>
      <c r="T287" s="2214"/>
      <c r="U287" s="2214"/>
      <c r="V287" s="2214"/>
      <c r="W287" s="2214"/>
      <c r="X287" s="2214"/>
      <c r="Y287" s="2214"/>
      <c r="Z287" s="2214"/>
      <c r="AA287" s="2214"/>
      <c r="AB287" s="2362"/>
      <c r="AC287" s="2362"/>
      <c r="AD287" s="2362"/>
      <c r="AE287" s="2362"/>
      <c r="AF287" s="2362"/>
      <c r="AG287" s="2362"/>
      <c r="AH287" s="2362"/>
      <c r="AI287" s="2362"/>
      <c r="AJ287" s="2362"/>
      <c r="AK287" s="2362"/>
      <c r="AL287" s="2362"/>
      <c r="AM287" s="2362"/>
      <c r="AN287" s="2362"/>
      <c r="AO287" s="2362"/>
      <c r="AP287" s="2363"/>
      <c r="AQ287" s="2214"/>
    </row>
    <row r="288" spans="1:43" ht="17.25" customHeight="1">
      <c r="A288" s="2363"/>
      <c r="B288" s="1786"/>
      <c r="C288" s="2214"/>
      <c r="D288" s="2214"/>
      <c r="E288" s="1786"/>
      <c r="F288" s="1786"/>
      <c r="G288" s="1786"/>
      <c r="H288" s="1786"/>
      <c r="I288" s="1721"/>
      <c r="J288" s="1721"/>
      <c r="K288" s="1721"/>
      <c r="L288" s="2362"/>
      <c r="M288" s="2214"/>
      <c r="N288" s="2214"/>
      <c r="O288" s="1721"/>
      <c r="P288" s="1721"/>
      <c r="Q288" s="1721"/>
      <c r="S288" s="1721"/>
      <c r="T288" s="2214"/>
      <c r="U288" s="2214"/>
      <c r="V288" s="2214"/>
      <c r="W288" s="2214"/>
      <c r="X288" s="2214"/>
      <c r="Y288" s="2214"/>
      <c r="Z288" s="2214"/>
      <c r="AA288" s="2214"/>
      <c r="AB288" s="2362"/>
      <c r="AC288" s="2362"/>
      <c r="AD288" s="2362"/>
      <c r="AE288" s="2362"/>
      <c r="AF288" s="2362"/>
      <c r="AG288" s="2362"/>
      <c r="AH288" s="2362"/>
      <c r="AI288" s="2362"/>
      <c r="AJ288" s="2362"/>
      <c r="AK288" s="2362"/>
      <c r="AL288" s="2362"/>
      <c r="AM288" s="2362"/>
      <c r="AN288" s="2362"/>
      <c r="AO288" s="2362"/>
      <c r="AP288" s="2363"/>
      <c r="AQ288" s="2214"/>
    </row>
    <row r="289" spans="1:43" ht="17.25" customHeight="1">
      <c r="A289" s="2363"/>
      <c r="B289" s="1786"/>
      <c r="C289" s="2214"/>
      <c r="D289" s="2214"/>
      <c r="E289" s="1786"/>
      <c r="F289" s="1786"/>
      <c r="G289" s="1786"/>
      <c r="H289" s="1786"/>
      <c r="I289" s="1721"/>
      <c r="J289" s="1721"/>
      <c r="K289" s="1721"/>
      <c r="L289" s="2362"/>
      <c r="M289" s="2214"/>
      <c r="N289" s="2214"/>
      <c r="O289" s="1721"/>
      <c r="P289" s="1721"/>
      <c r="Q289" s="1721"/>
      <c r="S289" s="1721"/>
      <c r="T289" s="2214"/>
      <c r="U289" s="2214"/>
      <c r="V289" s="2214"/>
      <c r="W289" s="2214"/>
      <c r="X289" s="2214"/>
      <c r="Y289" s="2214"/>
      <c r="Z289" s="2214"/>
      <c r="AA289" s="2214"/>
      <c r="AB289" s="2362"/>
      <c r="AC289" s="2362"/>
      <c r="AD289" s="2362"/>
      <c r="AE289" s="2362"/>
      <c r="AF289" s="2362"/>
      <c r="AG289" s="2362"/>
      <c r="AH289" s="2362"/>
      <c r="AI289" s="2362"/>
      <c r="AJ289" s="2362"/>
      <c r="AK289" s="2362"/>
      <c r="AL289" s="2362"/>
      <c r="AM289" s="2362"/>
      <c r="AN289" s="2362"/>
      <c r="AO289" s="2362"/>
      <c r="AP289" s="2363"/>
      <c r="AQ289" s="2214"/>
    </row>
    <row r="290" spans="1:43" ht="17.25" customHeight="1">
      <c r="A290" s="2363"/>
      <c r="B290" s="1786"/>
      <c r="C290" s="2214"/>
      <c r="D290" s="2214"/>
      <c r="E290" s="1786"/>
      <c r="F290" s="1786"/>
      <c r="G290" s="1786"/>
      <c r="H290" s="1786"/>
      <c r="I290" s="1721"/>
      <c r="J290" s="1721"/>
      <c r="K290" s="1721"/>
      <c r="L290" s="2362"/>
      <c r="M290" s="2214"/>
      <c r="N290" s="2214"/>
      <c r="O290" s="1721"/>
      <c r="P290" s="1721"/>
      <c r="Q290" s="1721"/>
      <c r="S290" s="1721"/>
      <c r="T290" s="2214"/>
      <c r="U290" s="2214"/>
      <c r="V290" s="2214"/>
      <c r="W290" s="2214"/>
      <c r="X290" s="2214"/>
      <c r="Y290" s="2214"/>
      <c r="Z290" s="2214"/>
      <c r="AA290" s="2214"/>
      <c r="AB290" s="2362"/>
      <c r="AC290" s="2362"/>
      <c r="AD290" s="2362"/>
      <c r="AE290" s="2362"/>
      <c r="AF290" s="2362"/>
      <c r="AG290" s="2362"/>
      <c r="AH290" s="2362"/>
      <c r="AI290" s="2362"/>
      <c r="AJ290" s="2362"/>
      <c r="AK290" s="2362"/>
      <c r="AL290" s="2362"/>
      <c r="AM290" s="2362"/>
      <c r="AN290" s="2362"/>
      <c r="AO290" s="2362"/>
      <c r="AP290" s="2363"/>
      <c r="AQ290" s="2214"/>
    </row>
    <row r="291" spans="1:43" ht="17.25" customHeight="1">
      <c r="A291" s="2363"/>
      <c r="B291" s="1786"/>
      <c r="C291" s="2214"/>
      <c r="D291" s="2214"/>
      <c r="E291" s="1786"/>
      <c r="F291" s="1786"/>
      <c r="G291" s="1786"/>
      <c r="H291" s="1786"/>
      <c r="I291" s="1721"/>
      <c r="J291" s="1721"/>
      <c r="K291" s="1721"/>
      <c r="L291" s="2362"/>
      <c r="M291" s="2214"/>
      <c r="N291" s="2214"/>
      <c r="O291" s="1721"/>
      <c r="P291" s="1721"/>
      <c r="Q291" s="1721"/>
      <c r="S291" s="1721"/>
      <c r="T291" s="2214"/>
      <c r="U291" s="2214"/>
      <c r="V291" s="2214"/>
      <c r="W291" s="2214"/>
      <c r="X291" s="2214"/>
      <c r="Y291" s="2214"/>
      <c r="Z291" s="2214"/>
      <c r="AA291" s="2214"/>
      <c r="AB291" s="2362"/>
      <c r="AC291" s="2362"/>
      <c r="AD291" s="2362"/>
      <c r="AE291" s="2362"/>
      <c r="AF291" s="2362"/>
      <c r="AG291" s="2362"/>
      <c r="AH291" s="2362"/>
      <c r="AI291" s="2362"/>
      <c r="AJ291" s="2362"/>
      <c r="AK291" s="2362"/>
      <c r="AL291" s="2362"/>
      <c r="AM291" s="2362"/>
      <c r="AN291" s="2362"/>
      <c r="AO291" s="2362"/>
      <c r="AP291" s="2363"/>
      <c r="AQ291" s="2214"/>
    </row>
    <row r="292" spans="1:43" ht="17.25" customHeight="1">
      <c r="A292" s="2363"/>
      <c r="B292" s="1786"/>
      <c r="C292" s="2214"/>
      <c r="D292" s="2214"/>
      <c r="E292" s="1786"/>
      <c r="F292" s="1786"/>
      <c r="G292" s="1786"/>
      <c r="H292" s="1786"/>
      <c r="I292" s="1721"/>
      <c r="J292" s="1721"/>
      <c r="K292" s="1721"/>
      <c r="L292" s="2362"/>
      <c r="M292" s="2214"/>
      <c r="N292" s="2214"/>
      <c r="O292" s="1721"/>
      <c r="P292" s="1721"/>
      <c r="Q292" s="1721"/>
      <c r="S292" s="1721"/>
      <c r="T292" s="2214"/>
      <c r="U292" s="2214"/>
      <c r="V292" s="2214"/>
      <c r="W292" s="2214"/>
      <c r="X292" s="2214"/>
      <c r="Y292" s="2214"/>
      <c r="Z292" s="2214"/>
      <c r="AA292" s="2214"/>
      <c r="AB292" s="2362"/>
      <c r="AC292" s="2362"/>
      <c r="AD292" s="2362"/>
      <c r="AE292" s="2362"/>
      <c r="AF292" s="2362"/>
      <c r="AG292" s="2362"/>
      <c r="AH292" s="2362"/>
      <c r="AI292" s="2362"/>
      <c r="AJ292" s="2362"/>
      <c r="AK292" s="2362"/>
      <c r="AL292" s="2362"/>
      <c r="AM292" s="2362"/>
      <c r="AN292" s="2362"/>
      <c r="AO292" s="2362"/>
      <c r="AP292" s="2363"/>
      <c r="AQ292" s="2214"/>
    </row>
    <row r="293" spans="1:43" ht="17.25" customHeight="1">
      <c r="A293" s="2363"/>
      <c r="B293" s="1786"/>
      <c r="C293" s="2214"/>
      <c r="D293" s="2214"/>
      <c r="E293" s="1786"/>
      <c r="F293" s="1786"/>
      <c r="G293" s="1786"/>
      <c r="H293" s="1786"/>
      <c r="I293" s="1721"/>
      <c r="J293" s="1721"/>
      <c r="K293" s="1721"/>
      <c r="L293" s="2362"/>
      <c r="M293" s="2214"/>
      <c r="N293" s="2214"/>
      <c r="O293" s="1721"/>
      <c r="P293" s="1721"/>
      <c r="Q293" s="1721"/>
      <c r="S293" s="1721"/>
      <c r="T293" s="2214"/>
      <c r="U293" s="2214"/>
      <c r="V293" s="2214"/>
      <c r="W293" s="2214"/>
      <c r="X293" s="2214"/>
      <c r="Y293" s="2214"/>
      <c r="Z293" s="2214"/>
      <c r="AA293" s="2214"/>
      <c r="AB293" s="2362"/>
      <c r="AC293" s="2362"/>
      <c r="AD293" s="2362"/>
      <c r="AE293" s="2362"/>
      <c r="AF293" s="2362"/>
      <c r="AG293" s="2362"/>
      <c r="AH293" s="2362"/>
      <c r="AI293" s="2362"/>
      <c r="AJ293" s="2362"/>
      <c r="AK293" s="2362"/>
      <c r="AL293" s="2362"/>
      <c r="AM293" s="2362"/>
      <c r="AN293" s="2362"/>
      <c r="AO293" s="2362"/>
      <c r="AP293" s="2363"/>
      <c r="AQ293" s="2214"/>
    </row>
    <row r="294" spans="1:43" ht="17.25" customHeight="1">
      <c r="I294" s="1536"/>
      <c r="J294" s="1536"/>
      <c r="K294" s="1536"/>
    </row>
    <row r="295" spans="1:43" ht="17.25" customHeight="1">
      <c r="I295" s="1536"/>
      <c r="J295" s="1536"/>
      <c r="K295" s="1536"/>
    </row>
    <row r="296" spans="1:43" ht="17.25" customHeight="1">
      <c r="I296" s="1536"/>
      <c r="J296" s="1536"/>
      <c r="K296" s="1536"/>
    </row>
    <row r="297" spans="1:43" ht="17.25" customHeight="1">
      <c r="I297" s="1536"/>
      <c r="J297" s="1536"/>
      <c r="K297" s="1536"/>
    </row>
    <row r="298" spans="1:43" ht="17.25" customHeight="1">
      <c r="I298" s="1536"/>
      <c r="J298" s="1536"/>
      <c r="K298" s="1536"/>
    </row>
    <row r="299" spans="1:43" ht="17.25" customHeight="1">
      <c r="I299" s="1536"/>
      <c r="J299" s="1536"/>
      <c r="K299" s="1536"/>
    </row>
    <row r="300" spans="1:43" ht="17.25" customHeight="1">
      <c r="I300" s="1536"/>
      <c r="J300" s="1536"/>
      <c r="K300" s="1536"/>
    </row>
    <row r="301" spans="1:43" ht="17.25" customHeight="1">
      <c r="I301" s="1536"/>
      <c r="J301" s="1536"/>
      <c r="K301" s="1536"/>
    </row>
    <row r="302" spans="1:43" ht="17.25" customHeight="1">
      <c r="I302" s="1536"/>
      <c r="J302" s="1536"/>
      <c r="K302" s="1536"/>
    </row>
    <row r="303" spans="1:43" ht="17.25" customHeight="1">
      <c r="I303" s="1536"/>
      <c r="J303" s="1536"/>
      <c r="K303" s="1536"/>
    </row>
    <row r="304" spans="1:43" ht="17.25" customHeight="1">
      <c r="I304" s="1536"/>
      <c r="J304" s="1536"/>
      <c r="K304" s="1536"/>
    </row>
    <row r="305" spans="9:11" ht="17.25" customHeight="1">
      <c r="I305" s="1536"/>
      <c r="J305" s="1536"/>
      <c r="K305" s="1536"/>
    </row>
    <row r="306" spans="9:11" ht="17.25" customHeight="1">
      <c r="I306" s="1536"/>
      <c r="J306" s="1536"/>
      <c r="K306" s="1536"/>
    </row>
    <row r="307" spans="9:11" ht="17.25" customHeight="1">
      <c r="I307" s="1536"/>
      <c r="J307" s="1536"/>
      <c r="K307" s="1536"/>
    </row>
    <row r="308" spans="9:11" ht="17.25" customHeight="1">
      <c r="I308" s="1536"/>
      <c r="J308" s="1536"/>
      <c r="K308" s="1536"/>
    </row>
    <row r="309" spans="9:11" ht="17.25" customHeight="1">
      <c r="I309" s="1536"/>
      <c r="J309" s="1536"/>
      <c r="K309" s="1536"/>
    </row>
    <row r="310" spans="9:11" ht="17.25" customHeight="1">
      <c r="I310" s="1536"/>
      <c r="J310" s="1536"/>
      <c r="K310" s="1536"/>
    </row>
    <row r="311" spans="9:11" ht="17.25" customHeight="1">
      <c r="I311" s="1536"/>
      <c r="J311" s="1536"/>
      <c r="K311" s="1536"/>
    </row>
    <row r="312" spans="9:11" ht="17.25" customHeight="1">
      <c r="I312" s="1536"/>
      <c r="J312" s="1536"/>
      <c r="K312" s="1536"/>
    </row>
    <row r="313" spans="9:11" ht="17.25" customHeight="1">
      <c r="I313" s="1536"/>
      <c r="J313" s="1536"/>
      <c r="K313" s="1536"/>
    </row>
    <row r="314" spans="9:11" ht="17.25" customHeight="1">
      <c r="I314" s="1536"/>
      <c r="J314" s="1536"/>
      <c r="K314" s="1536"/>
    </row>
    <row r="315" spans="9:11" ht="17.25" customHeight="1">
      <c r="I315" s="1536"/>
      <c r="J315" s="1536"/>
      <c r="K315" s="1536"/>
    </row>
    <row r="316" spans="9:11" ht="17.25" customHeight="1">
      <c r="I316" s="1536"/>
      <c r="J316" s="1536"/>
      <c r="K316" s="1536"/>
    </row>
    <row r="317" spans="9:11" ht="17.25" customHeight="1">
      <c r="I317" s="1536"/>
      <c r="J317" s="1536"/>
      <c r="K317" s="1536"/>
    </row>
    <row r="318" spans="9:11" ht="17.25" customHeight="1">
      <c r="I318" s="1536"/>
      <c r="J318" s="1536"/>
      <c r="K318" s="1536"/>
    </row>
    <row r="319" spans="9:11" ht="17.25" customHeight="1">
      <c r="I319" s="1536"/>
      <c r="J319" s="1536"/>
      <c r="K319" s="1536"/>
    </row>
    <row r="320" spans="9:11" ht="17.25" customHeight="1">
      <c r="I320" s="1536"/>
      <c r="J320" s="1536"/>
      <c r="K320" s="1536"/>
    </row>
    <row r="321" spans="9:11" ht="17.25" customHeight="1">
      <c r="I321" s="1536"/>
      <c r="J321" s="1536"/>
      <c r="K321" s="1536"/>
    </row>
    <row r="322" spans="9:11" ht="17.25" customHeight="1">
      <c r="I322" s="1536"/>
      <c r="J322" s="1536"/>
      <c r="K322" s="1536"/>
    </row>
    <row r="323" spans="9:11" ht="17.25" customHeight="1">
      <c r="I323" s="1536"/>
      <c r="J323" s="1536"/>
      <c r="K323" s="1536"/>
    </row>
    <row r="324" spans="9:11" ht="17.25" customHeight="1">
      <c r="I324" s="1536"/>
      <c r="J324" s="1536"/>
      <c r="K324" s="1536"/>
    </row>
    <row r="325" spans="9:11" ht="17.25" customHeight="1">
      <c r="I325" s="1536"/>
      <c r="J325" s="1536"/>
      <c r="K325" s="1536"/>
    </row>
    <row r="326" spans="9:11" ht="17.25" customHeight="1">
      <c r="I326" s="1536"/>
      <c r="J326" s="1536"/>
      <c r="K326" s="1536"/>
    </row>
    <row r="327" spans="9:11" ht="17.25" customHeight="1">
      <c r="I327" s="1536"/>
      <c r="J327" s="1536"/>
      <c r="K327" s="1536"/>
    </row>
    <row r="328" spans="9:11" ht="17.25" customHeight="1">
      <c r="I328" s="1536"/>
      <c r="J328" s="1536"/>
      <c r="K328" s="1536"/>
    </row>
    <row r="329" spans="9:11" ht="17.25" customHeight="1">
      <c r="I329" s="1536"/>
      <c r="J329" s="1536"/>
      <c r="K329" s="1536"/>
    </row>
    <row r="330" spans="9:11" ht="17.25" customHeight="1">
      <c r="I330" s="1536"/>
      <c r="J330" s="1536"/>
      <c r="K330" s="1536"/>
    </row>
    <row r="331" spans="9:11" ht="17.25" customHeight="1">
      <c r="I331" s="1536"/>
      <c r="J331" s="1536"/>
      <c r="K331" s="1536"/>
    </row>
    <row r="332" spans="9:11" ht="17.25" customHeight="1">
      <c r="I332" s="1536"/>
      <c r="J332" s="1536"/>
      <c r="K332" s="1536"/>
    </row>
    <row r="333" spans="9:11" ht="17.25" customHeight="1">
      <c r="I333" s="1536"/>
      <c r="J333" s="1536"/>
      <c r="K333" s="1536"/>
    </row>
    <row r="334" spans="9:11" ht="17.25" customHeight="1">
      <c r="I334" s="1536"/>
      <c r="J334" s="1536"/>
      <c r="K334" s="1536"/>
    </row>
    <row r="335" spans="9:11" ht="17.25" customHeight="1">
      <c r="I335" s="1536"/>
      <c r="J335" s="1536"/>
      <c r="K335" s="1536"/>
    </row>
    <row r="336" spans="9:11" ht="17.25" customHeight="1">
      <c r="I336" s="1536"/>
      <c r="J336" s="1536"/>
      <c r="K336" s="1536"/>
    </row>
    <row r="337" spans="9:11" ht="17.25" customHeight="1">
      <c r="I337" s="1536"/>
      <c r="J337" s="1536"/>
      <c r="K337" s="1536"/>
    </row>
    <row r="338" spans="9:11" ht="17.25" customHeight="1">
      <c r="I338" s="1536"/>
      <c r="J338" s="1536"/>
      <c r="K338" s="1536"/>
    </row>
    <row r="339" spans="9:11" ht="17.25" customHeight="1">
      <c r="I339" s="1536"/>
      <c r="J339" s="1536"/>
      <c r="K339" s="1536"/>
    </row>
    <row r="340" spans="9:11" ht="17.25" customHeight="1">
      <c r="I340" s="1536"/>
      <c r="J340" s="1536"/>
      <c r="K340" s="1536"/>
    </row>
    <row r="341" spans="9:11" ht="17.25" customHeight="1">
      <c r="I341" s="1536"/>
      <c r="J341" s="1536"/>
      <c r="K341" s="1536"/>
    </row>
    <row r="342" spans="9:11" ht="17.25" customHeight="1">
      <c r="I342" s="1536"/>
      <c r="J342" s="1536"/>
      <c r="K342" s="1536"/>
    </row>
    <row r="343" spans="9:11" ht="17.25" customHeight="1">
      <c r="I343" s="1536"/>
      <c r="J343" s="1536"/>
      <c r="K343" s="1536"/>
    </row>
    <row r="344" spans="9:11" ht="17.25" customHeight="1">
      <c r="I344" s="1536"/>
      <c r="J344" s="1536"/>
      <c r="K344" s="1536"/>
    </row>
    <row r="345" spans="9:11" ht="17.25" customHeight="1">
      <c r="I345" s="1536"/>
      <c r="J345" s="1536"/>
      <c r="K345" s="1536"/>
    </row>
    <row r="346" spans="9:11" ht="17.25" customHeight="1">
      <c r="I346" s="1536"/>
      <c r="J346" s="1536"/>
      <c r="K346" s="1536"/>
    </row>
    <row r="347" spans="9:11" ht="17.25" customHeight="1">
      <c r="I347" s="1536"/>
      <c r="J347" s="1536"/>
      <c r="K347" s="1536"/>
    </row>
    <row r="348" spans="9:11" ht="17.25" customHeight="1">
      <c r="I348" s="1536"/>
      <c r="J348" s="1536"/>
      <c r="K348" s="1536"/>
    </row>
    <row r="349" spans="9:11" ht="17.25" customHeight="1">
      <c r="I349" s="1536"/>
      <c r="J349" s="1536"/>
      <c r="K349" s="1536"/>
    </row>
    <row r="350" spans="9:11" ht="17.25" customHeight="1">
      <c r="I350" s="1536"/>
      <c r="J350" s="1536"/>
      <c r="K350" s="1536"/>
    </row>
    <row r="351" spans="9:11" ht="17.25" customHeight="1">
      <c r="I351" s="1536"/>
      <c r="J351" s="1536"/>
      <c r="K351" s="1536"/>
    </row>
    <row r="352" spans="9:11" ht="17.25" customHeight="1">
      <c r="I352" s="1536"/>
      <c r="J352" s="1536"/>
      <c r="K352" s="1536"/>
    </row>
    <row r="353" spans="9:11" ht="17.25" customHeight="1">
      <c r="I353" s="1536"/>
      <c r="J353" s="1536"/>
      <c r="K353" s="1536"/>
    </row>
    <row r="354" spans="9:11" ht="17.25" customHeight="1">
      <c r="I354" s="1536"/>
      <c r="J354" s="1536"/>
      <c r="K354" s="1536"/>
    </row>
    <row r="355" spans="9:11" ht="17.25" customHeight="1">
      <c r="I355" s="1536"/>
      <c r="J355" s="1536"/>
      <c r="K355" s="1536"/>
    </row>
    <row r="356" spans="9:11" ht="17.25" customHeight="1">
      <c r="I356" s="1536"/>
      <c r="J356" s="1536"/>
      <c r="K356" s="1536"/>
    </row>
    <row r="357" spans="9:11" ht="17.25" customHeight="1">
      <c r="I357" s="1536"/>
      <c r="J357" s="1536"/>
      <c r="K357" s="1536"/>
    </row>
    <row r="358" spans="9:11" ht="17.25" customHeight="1">
      <c r="I358" s="1536"/>
      <c r="J358" s="1536"/>
      <c r="K358" s="1536"/>
    </row>
    <row r="359" spans="9:11" ht="17.25" customHeight="1">
      <c r="I359" s="1536"/>
      <c r="J359" s="1536"/>
      <c r="K359" s="1536"/>
    </row>
    <row r="360" spans="9:11" ht="17.25" customHeight="1">
      <c r="I360" s="1536"/>
      <c r="J360" s="1536"/>
      <c r="K360" s="1536"/>
    </row>
    <row r="361" spans="9:11" ht="17.25" customHeight="1">
      <c r="I361" s="1536"/>
      <c r="J361" s="1536"/>
      <c r="K361" s="1536"/>
    </row>
    <row r="362" spans="9:11" ht="17.25" customHeight="1">
      <c r="I362" s="1536"/>
      <c r="J362" s="1536"/>
      <c r="K362" s="1536"/>
    </row>
    <row r="363" spans="9:11" ht="17.25" customHeight="1">
      <c r="I363" s="1536"/>
      <c r="J363" s="1536"/>
      <c r="K363" s="1536"/>
    </row>
    <row r="364" spans="9:11" ht="17.25" customHeight="1">
      <c r="I364" s="1536"/>
      <c r="J364" s="1536"/>
      <c r="K364" s="1536"/>
    </row>
    <row r="365" spans="9:11" ht="17.25" customHeight="1">
      <c r="I365" s="1536"/>
      <c r="J365" s="1536"/>
      <c r="K365" s="1536"/>
    </row>
    <row r="366" spans="9:11" ht="17.25" customHeight="1">
      <c r="I366" s="1536"/>
      <c r="J366" s="1536"/>
      <c r="K366" s="1536"/>
    </row>
    <row r="367" spans="9:11" ht="17.25" customHeight="1">
      <c r="I367" s="1536"/>
      <c r="J367" s="1536"/>
      <c r="K367" s="1536"/>
    </row>
    <row r="368" spans="9:11" ht="17.25" customHeight="1">
      <c r="I368" s="1536"/>
      <c r="J368" s="1536"/>
      <c r="K368" s="1536"/>
    </row>
    <row r="369" spans="9:11" ht="17.25" customHeight="1">
      <c r="I369" s="1536"/>
      <c r="J369" s="1536"/>
      <c r="K369" s="1536"/>
    </row>
    <row r="370" spans="9:11" ht="17.25" customHeight="1">
      <c r="I370" s="1536"/>
      <c r="J370" s="1536"/>
      <c r="K370" s="1536"/>
    </row>
    <row r="371" spans="9:11" ht="17.25" customHeight="1">
      <c r="I371" s="1536"/>
      <c r="J371" s="1536"/>
      <c r="K371" s="1536"/>
    </row>
    <row r="372" spans="9:11" ht="17.25" customHeight="1">
      <c r="I372" s="1536"/>
      <c r="J372" s="1536"/>
      <c r="K372" s="1536"/>
    </row>
    <row r="373" spans="9:11" ht="17.25" customHeight="1">
      <c r="I373" s="1536"/>
      <c r="J373" s="1536"/>
      <c r="K373" s="1536"/>
    </row>
    <row r="374" spans="9:11" ht="17.25" customHeight="1">
      <c r="I374" s="1536"/>
      <c r="J374" s="1536"/>
      <c r="K374" s="1536"/>
    </row>
    <row r="375" spans="9:11" ht="17.25" customHeight="1">
      <c r="I375" s="1536"/>
      <c r="J375" s="1536"/>
      <c r="K375" s="1536"/>
    </row>
    <row r="376" spans="9:11" ht="17.25" customHeight="1">
      <c r="I376" s="1536"/>
      <c r="J376" s="1536"/>
      <c r="K376" s="1536"/>
    </row>
    <row r="377" spans="9:11" ht="17.25" customHeight="1">
      <c r="I377" s="1536"/>
      <c r="J377" s="1536"/>
      <c r="K377" s="1536"/>
    </row>
    <row r="378" spans="9:11" ht="17.25" customHeight="1">
      <c r="I378" s="1536"/>
      <c r="J378" s="1536"/>
      <c r="K378" s="1536"/>
    </row>
    <row r="379" spans="9:11" ht="17.25" customHeight="1">
      <c r="I379" s="1536"/>
      <c r="J379" s="1536"/>
      <c r="K379" s="1536"/>
    </row>
    <row r="380" spans="9:11" ht="17.25" customHeight="1">
      <c r="I380" s="1536"/>
      <c r="J380" s="1536"/>
      <c r="K380" s="1536"/>
    </row>
    <row r="381" spans="9:11" ht="17.25" customHeight="1">
      <c r="I381" s="1536"/>
      <c r="J381" s="1536"/>
      <c r="K381" s="1536"/>
    </row>
    <row r="382" spans="9:11" ht="17.25" customHeight="1">
      <c r="I382" s="1536"/>
      <c r="J382" s="1536"/>
      <c r="K382" s="1536"/>
    </row>
    <row r="383" spans="9:11" ht="17.25" customHeight="1">
      <c r="I383" s="1536"/>
      <c r="J383" s="1536"/>
      <c r="K383" s="1536"/>
    </row>
    <row r="384" spans="9:11" ht="17.25" customHeight="1">
      <c r="I384" s="1536"/>
      <c r="J384" s="1536"/>
      <c r="K384" s="1536"/>
    </row>
    <row r="385" spans="9:11" ht="17.25" customHeight="1">
      <c r="I385" s="1536"/>
      <c r="J385" s="1536"/>
      <c r="K385" s="1536"/>
    </row>
    <row r="386" spans="9:11" ht="17.25" customHeight="1">
      <c r="I386" s="1536"/>
      <c r="J386" s="1536"/>
      <c r="K386" s="1536"/>
    </row>
    <row r="387" spans="9:11" ht="17.25" customHeight="1">
      <c r="I387" s="1536"/>
      <c r="J387" s="1536"/>
      <c r="K387" s="1536"/>
    </row>
    <row r="388" spans="9:11" ht="17.25" customHeight="1">
      <c r="I388" s="1536"/>
      <c r="J388" s="1536"/>
      <c r="K388" s="1536"/>
    </row>
    <row r="389" spans="9:11" ht="17.25" customHeight="1">
      <c r="I389" s="1536"/>
      <c r="J389" s="1536"/>
      <c r="K389" s="1536"/>
    </row>
    <row r="390" spans="9:11" ht="17.25" customHeight="1">
      <c r="I390" s="1536"/>
      <c r="J390" s="1536"/>
      <c r="K390" s="1536"/>
    </row>
    <row r="391" spans="9:11" ht="17.25" customHeight="1">
      <c r="I391" s="1536"/>
      <c r="J391" s="1536"/>
      <c r="K391" s="1536"/>
    </row>
    <row r="392" spans="9:11" ht="17.25" customHeight="1">
      <c r="I392" s="1536"/>
      <c r="J392" s="1536"/>
      <c r="K392" s="1536"/>
    </row>
    <row r="393" spans="9:11" ht="17.25" customHeight="1">
      <c r="I393" s="1536"/>
      <c r="J393" s="1536"/>
      <c r="K393" s="1536"/>
    </row>
    <row r="394" spans="9:11" ht="17.25" customHeight="1">
      <c r="I394" s="1536"/>
      <c r="J394" s="1536"/>
      <c r="K394" s="1536"/>
    </row>
    <row r="395" spans="9:11" ht="17.25" customHeight="1">
      <c r="I395" s="1536"/>
      <c r="J395" s="1536"/>
      <c r="K395" s="1536"/>
    </row>
    <row r="396" spans="9:11" ht="17.25" customHeight="1">
      <c r="I396" s="1536"/>
      <c r="J396" s="1536"/>
      <c r="K396" s="1536"/>
    </row>
    <row r="397" spans="9:11" ht="17.25" customHeight="1">
      <c r="I397" s="1536"/>
      <c r="J397" s="1536"/>
      <c r="K397" s="1536"/>
    </row>
    <row r="398" spans="9:11" ht="17.25" customHeight="1">
      <c r="I398" s="1536"/>
      <c r="J398" s="1536"/>
      <c r="K398" s="1536"/>
    </row>
    <row r="399" spans="9:11" ht="17.25" customHeight="1">
      <c r="I399" s="1536"/>
      <c r="J399" s="1536"/>
      <c r="K399" s="1536"/>
    </row>
    <row r="400" spans="9:11" ht="17.25" customHeight="1">
      <c r="I400" s="1536"/>
      <c r="J400" s="1536"/>
      <c r="K400" s="1536"/>
    </row>
    <row r="401" spans="9:11" ht="17.25" customHeight="1">
      <c r="I401" s="1536"/>
      <c r="J401" s="1536"/>
      <c r="K401" s="1536"/>
    </row>
    <row r="402" spans="9:11" ht="17.25" customHeight="1">
      <c r="I402" s="1536"/>
      <c r="J402" s="1536"/>
      <c r="K402" s="1536"/>
    </row>
    <row r="403" spans="9:11" ht="17.25" customHeight="1">
      <c r="I403" s="1536"/>
      <c r="J403" s="1536"/>
      <c r="K403" s="1536"/>
    </row>
    <row r="404" spans="9:11" ht="17.25" customHeight="1">
      <c r="I404" s="1536"/>
      <c r="J404" s="1536"/>
      <c r="K404" s="1536"/>
    </row>
    <row r="405" spans="9:11" ht="17.25" customHeight="1">
      <c r="I405" s="1536"/>
      <c r="J405" s="1536"/>
      <c r="K405" s="1536"/>
    </row>
    <row r="406" spans="9:11" ht="17.25" customHeight="1">
      <c r="I406" s="1536"/>
      <c r="J406" s="1536"/>
      <c r="K406" s="1536"/>
    </row>
    <row r="407" spans="9:11" ht="17.25" customHeight="1">
      <c r="I407" s="1536"/>
      <c r="J407" s="1536"/>
      <c r="K407" s="1536"/>
    </row>
    <row r="408" spans="9:11" ht="17.25" customHeight="1">
      <c r="I408" s="1536"/>
      <c r="J408" s="1536"/>
      <c r="K408" s="1536"/>
    </row>
    <row r="409" spans="9:11" ht="17.25" customHeight="1">
      <c r="I409" s="1536"/>
      <c r="J409" s="1536"/>
      <c r="K409" s="1536"/>
    </row>
    <row r="410" spans="9:11" ht="17.25" customHeight="1">
      <c r="I410" s="1536"/>
      <c r="J410" s="1536"/>
      <c r="K410" s="1536"/>
    </row>
    <row r="411" spans="9:11" ht="17.25" customHeight="1">
      <c r="I411" s="1536"/>
      <c r="J411" s="1536"/>
      <c r="K411" s="1536"/>
    </row>
    <row r="412" spans="9:11" ht="17.25" customHeight="1">
      <c r="I412" s="1536"/>
      <c r="J412" s="1536"/>
      <c r="K412" s="1536"/>
    </row>
    <row r="413" spans="9:11" ht="17.25" customHeight="1">
      <c r="I413" s="1536"/>
      <c r="J413" s="1536"/>
      <c r="K413" s="1536"/>
    </row>
    <row r="414" spans="9:11" ht="17.25" customHeight="1">
      <c r="I414" s="1536"/>
      <c r="J414" s="1536"/>
      <c r="K414" s="1536"/>
    </row>
    <row r="415" spans="9:11" ht="17.25" customHeight="1">
      <c r="I415" s="1536"/>
      <c r="J415" s="1536"/>
      <c r="K415" s="1536"/>
    </row>
    <row r="416" spans="9:11" ht="17.25" customHeight="1">
      <c r="I416" s="1536"/>
      <c r="J416" s="1536"/>
      <c r="K416" s="1536"/>
    </row>
    <row r="417" spans="9:11" ht="17.25" customHeight="1">
      <c r="I417" s="1536"/>
      <c r="J417" s="1536"/>
      <c r="K417" s="1536"/>
    </row>
    <row r="418" spans="9:11" ht="17.25" customHeight="1">
      <c r="I418" s="1536"/>
      <c r="J418" s="1536"/>
      <c r="K418" s="1536"/>
    </row>
    <row r="419" spans="9:11" ht="17.25" customHeight="1">
      <c r="I419" s="1536"/>
      <c r="J419" s="1536"/>
      <c r="K419" s="1536"/>
    </row>
    <row r="420" spans="9:11" ht="17.25" customHeight="1">
      <c r="I420" s="1536"/>
      <c r="J420" s="1536"/>
      <c r="K420" s="1536"/>
    </row>
    <row r="421" spans="9:11">
      <c r="I421" s="1536"/>
      <c r="J421" s="1536"/>
      <c r="K421" s="1536"/>
    </row>
    <row r="422" spans="9:11">
      <c r="I422" s="1536"/>
      <c r="J422" s="1536"/>
      <c r="K422" s="1536"/>
    </row>
    <row r="423" spans="9:11">
      <c r="I423" s="1536"/>
      <c r="J423" s="1536"/>
      <c r="K423" s="1536"/>
    </row>
    <row r="424" spans="9:11">
      <c r="I424" s="1536"/>
      <c r="J424" s="1536"/>
      <c r="K424" s="1536"/>
    </row>
    <row r="425" spans="9:11">
      <c r="I425" s="1536"/>
      <c r="J425" s="1536"/>
      <c r="K425" s="1536"/>
    </row>
    <row r="426" spans="9:11">
      <c r="I426" s="1536"/>
      <c r="J426" s="1536"/>
      <c r="K426" s="1536"/>
    </row>
    <row r="427" spans="9:11">
      <c r="I427" s="1536"/>
      <c r="J427" s="1536"/>
      <c r="K427" s="1536"/>
    </row>
    <row r="428" spans="9:11">
      <c r="I428" s="1536"/>
      <c r="J428" s="1536"/>
      <c r="K428" s="1536"/>
    </row>
    <row r="429" spans="9:11">
      <c r="I429" s="1536"/>
      <c r="J429" s="1536"/>
      <c r="K429" s="1536"/>
    </row>
    <row r="430" spans="9:11">
      <c r="I430" s="1536"/>
      <c r="J430" s="1536"/>
      <c r="K430" s="1536"/>
    </row>
    <row r="431" spans="9:11">
      <c r="I431" s="1536"/>
      <c r="J431" s="1536"/>
      <c r="K431" s="1536"/>
    </row>
    <row r="432" spans="9:11">
      <c r="I432" s="1536"/>
      <c r="J432" s="1536"/>
      <c r="K432" s="1536"/>
    </row>
    <row r="433" spans="9:11">
      <c r="I433" s="1536"/>
      <c r="J433" s="1536"/>
      <c r="K433" s="1536"/>
    </row>
    <row r="434" spans="9:11">
      <c r="I434" s="1536"/>
      <c r="J434" s="1536"/>
      <c r="K434" s="1536"/>
    </row>
    <row r="435" spans="9:11">
      <c r="I435" s="1536"/>
      <c r="J435" s="1536"/>
      <c r="K435" s="1536"/>
    </row>
    <row r="436" spans="9:11">
      <c r="I436" s="1536"/>
      <c r="J436" s="1536"/>
      <c r="K436" s="1536"/>
    </row>
    <row r="437" spans="9:11">
      <c r="I437" s="1536"/>
      <c r="J437" s="1536"/>
      <c r="K437" s="1536"/>
    </row>
    <row r="438" spans="9:11">
      <c r="I438" s="1536"/>
      <c r="J438" s="1536"/>
      <c r="K438" s="1536"/>
    </row>
    <row r="439" spans="9:11">
      <c r="I439" s="1536"/>
      <c r="J439" s="1536"/>
      <c r="K439" s="1536"/>
    </row>
    <row r="440" spans="9:11">
      <c r="I440" s="1536"/>
      <c r="J440" s="1536"/>
      <c r="K440" s="1536"/>
    </row>
    <row r="441" spans="9:11">
      <c r="I441" s="1536"/>
      <c r="J441" s="1536"/>
      <c r="K441" s="1536"/>
    </row>
    <row r="442" spans="9:11">
      <c r="I442" s="1536"/>
      <c r="J442" s="1536"/>
      <c r="K442" s="1536"/>
    </row>
    <row r="443" spans="9:11">
      <c r="I443" s="1536"/>
      <c r="J443" s="1536"/>
      <c r="K443" s="1536"/>
    </row>
    <row r="444" spans="9:11">
      <c r="I444" s="1536"/>
      <c r="J444" s="1536"/>
      <c r="K444" s="1536"/>
    </row>
    <row r="445" spans="9:11">
      <c r="I445" s="1536"/>
      <c r="J445" s="1536"/>
      <c r="K445" s="1536"/>
    </row>
    <row r="446" spans="9:11">
      <c r="I446" s="1536"/>
      <c r="J446" s="1536"/>
      <c r="K446" s="1536"/>
    </row>
    <row r="447" spans="9:11">
      <c r="I447" s="1536"/>
      <c r="J447" s="1536"/>
      <c r="K447" s="1536"/>
    </row>
    <row r="448" spans="9:11">
      <c r="I448" s="1536"/>
      <c r="J448" s="1536"/>
      <c r="K448" s="1536"/>
    </row>
    <row r="449" spans="9:11">
      <c r="I449" s="1536"/>
      <c r="J449" s="1536"/>
      <c r="K449" s="1536"/>
    </row>
    <row r="450" spans="9:11">
      <c r="I450" s="1536"/>
      <c r="J450" s="1536"/>
      <c r="K450" s="1536"/>
    </row>
    <row r="451" spans="9:11">
      <c r="I451" s="1536"/>
      <c r="J451" s="1536"/>
      <c r="K451" s="1536"/>
    </row>
    <row r="452" spans="9:11">
      <c r="I452" s="1536"/>
      <c r="J452" s="1536"/>
      <c r="K452" s="1536"/>
    </row>
    <row r="453" spans="9:11">
      <c r="I453" s="1536"/>
      <c r="J453" s="1536"/>
      <c r="K453" s="1536"/>
    </row>
    <row r="454" spans="9:11">
      <c r="I454" s="1536"/>
      <c r="J454" s="1536"/>
      <c r="K454" s="1536"/>
    </row>
    <row r="455" spans="9:11">
      <c r="I455" s="1536"/>
      <c r="J455" s="1536"/>
      <c r="K455" s="1536"/>
    </row>
    <row r="456" spans="9:11">
      <c r="I456" s="1536"/>
      <c r="J456" s="1536"/>
      <c r="K456" s="1536"/>
    </row>
    <row r="457" spans="9:11">
      <c r="I457" s="1536"/>
      <c r="J457" s="1536"/>
      <c r="K457" s="1536"/>
    </row>
    <row r="458" spans="9:11">
      <c r="I458" s="1536"/>
      <c r="J458" s="1536"/>
      <c r="K458" s="1536"/>
    </row>
    <row r="459" spans="9:11">
      <c r="I459" s="1536"/>
      <c r="J459" s="1536"/>
      <c r="K459" s="1536"/>
    </row>
    <row r="460" spans="9:11">
      <c r="I460" s="1536"/>
      <c r="J460" s="1536"/>
      <c r="K460" s="1536"/>
    </row>
    <row r="461" spans="9:11">
      <c r="I461" s="1536"/>
      <c r="J461" s="1536"/>
      <c r="K461" s="1536"/>
    </row>
    <row r="462" spans="9:11">
      <c r="I462" s="1536"/>
      <c r="J462" s="1536"/>
      <c r="K462" s="1536"/>
    </row>
    <row r="463" spans="9:11">
      <c r="I463" s="1536"/>
      <c r="J463" s="1536"/>
      <c r="K463" s="1536"/>
    </row>
    <row r="464" spans="9:11">
      <c r="I464" s="1536"/>
      <c r="J464" s="1536"/>
      <c r="K464" s="1536"/>
    </row>
    <row r="465" spans="9:11">
      <c r="I465" s="1536"/>
      <c r="J465" s="1536"/>
      <c r="K465" s="1536"/>
    </row>
    <row r="466" spans="9:11">
      <c r="I466" s="1536"/>
      <c r="J466" s="1536"/>
      <c r="K466" s="1536"/>
    </row>
    <row r="467" spans="9:11">
      <c r="I467" s="1536"/>
      <c r="J467" s="1536"/>
      <c r="K467" s="1536"/>
    </row>
    <row r="468" spans="9:11">
      <c r="I468" s="1536"/>
      <c r="J468" s="1536"/>
      <c r="K468" s="1536"/>
    </row>
    <row r="469" spans="9:11">
      <c r="I469" s="1536"/>
      <c r="J469" s="1536"/>
      <c r="K469" s="1536"/>
    </row>
    <row r="470" spans="9:11">
      <c r="I470" s="1536"/>
      <c r="J470" s="1536"/>
      <c r="K470" s="1536"/>
    </row>
    <row r="471" spans="9:11">
      <c r="I471" s="1536"/>
      <c r="J471" s="1536"/>
      <c r="K471" s="1536"/>
    </row>
    <row r="472" spans="9:11">
      <c r="I472" s="1536"/>
      <c r="J472" s="1536"/>
      <c r="K472" s="1536"/>
    </row>
    <row r="473" spans="9:11">
      <c r="I473" s="1536"/>
      <c r="J473" s="1536"/>
      <c r="K473" s="1536"/>
    </row>
    <row r="474" spans="9:11">
      <c r="I474" s="1536"/>
      <c r="J474" s="1536"/>
      <c r="K474" s="1536"/>
    </row>
    <row r="475" spans="9:11">
      <c r="I475" s="1536"/>
      <c r="J475" s="1536"/>
      <c r="K475" s="1536"/>
    </row>
    <row r="476" spans="9:11">
      <c r="I476" s="1536"/>
      <c r="J476" s="1536"/>
      <c r="K476" s="1536"/>
    </row>
    <row r="477" spans="9:11">
      <c r="I477" s="1536"/>
      <c r="J477" s="1536"/>
      <c r="K477" s="1536"/>
    </row>
    <row r="478" spans="9:11">
      <c r="I478" s="1536"/>
      <c r="J478" s="1536"/>
      <c r="K478" s="1536"/>
    </row>
    <row r="479" spans="9:11">
      <c r="I479" s="1536"/>
      <c r="J479" s="1536"/>
      <c r="K479" s="1536"/>
    </row>
    <row r="480" spans="9:11">
      <c r="I480" s="1536"/>
      <c r="J480" s="1536"/>
      <c r="K480" s="1536"/>
    </row>
    <row r="481" spans="9:11">
      <c r="I481" s="1536"/>
      <c r="J481" s="1536"/>
      <c r="K481" s="1536"/>
    </row>
    <row r="482" spans="9:11">
      <c r="I482" s="1536"/>
      <c r="J482" s="1536"/>
      <c r="K482" s="1536"/>
    </row>
    <row r="483" spans="9:11">
      <c r="I483" s="1536"/>
      <c r="J483" s="1536"/>
      <c r="K483" s="1536"/>
    </row>
    <row r="484" spans="9:11">
      <c r="I484" s="1536"/>
      <c r="J484" s="1536"/>
      <c r="K484" s="1536"/>
    </row>
    <row r="485" spans="9:11">
      <c r="I485" s="1536"/>
      <c r="J485" s="1536"/>
      <c r="K485" s="1536"/>
    </row>
    <row r="486" spans="9:11">
      <c r="I486" s="1536"/>
      <c r="J486" s="1536"/>
      <c r="K486" s="1536"/>
    </row>
    <row r="487" spans="9:11">
      <c r="I487" s="1536"/>
      <c r="J487" s="1536"/>
      <c r="K487" s="1536"/>
    </row>
    <row r="488" spans="9:11">
      <c r="I488" s="1536"/>
      <c r="J488" s="1536"/>
      <c r="K488" s="1536"/>
    </row>
    <row r="489" spans="9:11">
      <c r="I489" s="1536"/>
      <c r="J489" s="1536"/>
      <c r="K489" s="1536"/>
    </row>
    <row r="490" spans="9:11">
      <c r="I490" s="1536"/>
      <c r="J490" s="1536"/>
      <c r="K490" s="1536"/>
    </row>
    <row r="491" spans="9:11">
      <c r="I491" s="1536"/>
      <c r="J491" s="1536"/>
      <c r="K491" s="1536"/>
    </row>
    <row r="492" spans="9:11">
      <c r="I492" s="1536"/>
      <c r="J492" s="1536"/>
      <c r="K492" s="1536"/>
    </row>
    <row r="493" spans="9:11">
      <c r="I493" s="1536"/>
      <c r="J493" s="1536"/>
      <c r="K493" s="1536"/>
    </row>
    <row r="494" spans="9:11">
      <c r="I494" s="1536"/>
      <c r="J494" s="1536"/>
      <c r="K494" s="1536"/>
    </row>
    <row r="495" spans="9:11">
      <c r="I495" s="1536"/>
      <c r="J495" s="1536"/>
      <c r="K495" s="1536"/>
    </row>
    <row r="496" spans="9:11">
      <c r="I496" s="1536"/>
      <c r="J496" s="1536"/>
      <c r="K496" s="1536"/>
    </row>
    <row r="497" spans="9:11">
      <c r="I497" s="1536"/>
      <c r="J497" s="1536"/>
      <c r="K497" s="1536"/>
    </row>
    <row r="498" spans="9:11">
      <c r="I498" s="1536"/>
      <c r="J498" s="1536"/>
      <c r="K498" s="1536"/>
    </row>
    <row r="499" spans="9:11">
      <c r="I499" s="1536"/>
      <c r="J499" s="1536"/>
      <c r="K499" s="1536"/>
    </row>
    <row r="500" spans="9:11">
      <c r="I500" s="1536"/>
      <c r="J500" s="1536"/>
      <c r="K500" s="1536"/>
    </row>
    <row r="501" spans="9:11">
      <c r="I501" s="1536"/>
      <c r="J501" s="1536"/>
      <c r="K501" s="1536"/>
    </row>
    <row r="502" spans="9:11">
      <c r="I502" s="1536"/>
      <c r="J502" s="1536"/>
      <c r="K502" s="1536"/>
    </row>
    <row r="503" spans="9:11">
      <c r="I503" s="1536"/>
      <c r="J503" s="1536"/>
      <c r="K503" s="1536"/>
    </row>
    <row r="504" spans="9:11">
      <c r="I504" s="1536"/>
      <c r="J504" s="1536"/>
      <c r="K504" s="1536"/>
    </row>
    <row r="505" spans="9:11">
      <c r="I505" s="1536"/>
      <c r="J505" s="1536"/>
      <c r="K505" s="1536"/>
    </row>
    <row r="506" spans="9:11">
      <c r="I506" s="1536"/>
      <c r="J506" s="1536"/>
      <c r="K506" s="1536"/>
    </row>
    <row r="507" spans="9:11">
      <c r="I507" s="1536"/>
      <c r="J507" s="1536"/>
      <c r="K507" s="1536"/>
    </row>
    <row r="508" spans="9:11">
      <c r="I508" s="1536"/>
      <c r="J508" s="1536"/>
      <c r="K508" s="1536"/>
    </row>
    <row r="509" spans="9:11">
      <c r="I509" s="1536"/>
      <c r="J509" s="1536"/>
      <c r="K509" s="1536"/>
    </row>
    <row r="510" spans="9:11">
      <c r="I510" s="1536"/>
      <c r="J510" s="1536"/>
      <c r="K510" s="1536"/>
    </row>
    <row r="511" spans="9:11">
      <c r="I511" s="1536"/>
      <c r="J511" s="1536"/>
      <c r="K511" s="1536"/>
    </row>
    <row r="512" spans="9:11">
      <c r="I512" s="1536"/>
      <c r="J512" s="1536"/>
      <c r="K512" s="1536"/>
    </row>
    <row r="513" spans="9:11">
      <c r="I513" s="1536"/>
      <c r="J513" s="1536"/>
      <c r="K513" s="1536"/>
    </row>
    <row r="514" spans="9:11">
      <c r="I514" s="1536"/>
      <c r="J514" s="1536"/>
      <c r="K514" s="1536"/>
    </row>
    <row r="515" spans="9:11">
      <c r="I515" s="1536"/>
      <c r="J515" s="1536"/>
      <c r="K515" s="1536"/>
    </row>
    <row r="516" spans="9:11">
      <c r="I516" s="1536"/>
      <c r="J516" s="1536"/>
      <c r="K516" s="1536"/>
    </row>
    <row r="517" spans="9:11">
      <c r="I517" s="1536"/>
      <c r="J517" s="1536"/>
      <c r="K517" s="1536"/>
    </row>
    <row r="518" spans="9:11">
      <c r="I518" s="1536"/>
      <c r="J518" s="1536"/>
      <c r="K518" s="1536"/>
    </row>
    <row r="519" spans="9:11">
      <c r="I519" s="1536"/>
      <c r="J519" s="1536"/>
      <c r="K519" s="1536"/>
    </row>
    <row r="520" spans="9:11">
      <c r="I520" s="1536"/>
      <c r="J520" s="1536"/>
      <c r="K520" s="1536"/>
    </row>
    <row r="521" spans="9:11">
      <c r="I521" s="1536"/>
      <c r="J521" s="1536"/>
      <c r="K521" s="1536"/>
    </row>
    <row r="522" spans="9:11">
      <c r="I522" s="1536"/>
      <c r="J522" s="1536"/>
      <c r="K522" s="1536"/>
    </row>
    <row r="523" spans="9:11">
      <c r="I523" s="1536"/>
      <c r="J523" s="1536"/>
      <c r="K523" s="1536"/>
    </row>
    <row r="524" spans="9:11">
      <c r="I524" s="1536"/>
      <c r="J524" s="1536"/>
      <c r="K524" s="1536"/>
    </row>
    <row r="525" spans="9:11">
      <c r="I525" s="1536"/>
      <c r="J525" s="1536"/>
      <c r="K525" s="1536"/>
    </row>
    <row r="526" spans="9:11">
      <c r="I526" s="1536"/>
      <c r="J526" s="1536"/>
      <c r="K526" s="1536"/>
    </row>
    <row r="527" spans="9:11">
      <c r="I527" s="1536"/>
      <c r="J527" s="1536"/>
      <c r="K527" s="1536"/>
    </row>
    <row r="528" spans="9:11">
      <c r="I528" s="1536"/>
      <c r="J528" s="1536"/>
      <c r="K528" s="1536"/>
    </row>
    <row r="529" spans="9:11">
      <c r="I529" s="1536"/>
      <c r="J529" s="1536"/>
      <c r="K529" s="1536"/>
    </row>
    <row r="530" spans="9:11">
      <c r="I530" s="1536"/>
      <c r="J530" s="1536"/>
      <c r="K530" s="1536"/>
    </row>
    <row r="531" spans="9:11">
      <c r="I531" s="1536"/>
      <c r="J531" s="1536"/>
      <c r="K531" s="1536"/>
    </row>
    <row r="532" spans="9:11">
      <c r="I532" s="1536"/>
      <c r="J532" s="1536"/>
      <c r="K532" s="1536"/>
    </row>
    <row r="533" spans="9:11">
      <c r="I533" s="1536"/>
      <c r="J533" s="1536"/>
      <c r="K533" s="1536"/>
    </row>
    <row r="534" spans="9:11">
      <c r="I534" s="1536"/>
      <c r="J534" s="1536"/>
      <c r="K534" s="1536"/>
    </row>
    <row r="535" spans="9:11">
      <c r="I535" s="1536"/>
      <c r="J535" s="1536"/>
      <c r="K535" s="1536"/>
    </row>
    <row r="536" spans="9:11">
      <c r="I536" s="1536"/>
      <c r="J536" s="1536"/>
      <c r="K536" s="1536"/>
    </row>
    <row r="537" spans="9:11">
      <c r="I537" s="1536"/>
      <c r="J537" s="1536"/>
      <c r="K537" s="1536"/>
    </row>
    <row r="538" spans="9:11">
      <c r="I538" s="1536"/>
      <c r="J538" s="1536"/>
      <c r="K538" s="1536"/>
    </row>
    <row r="539" spans="9:11">
      <c r="I539" s="1536"/>
      <c r="J539" s="1536"/>
      <c r="K539" s="1536"/>
    </row>
    <row r="540" spans="9:11">
      <c r="I540" s="1536"/>
      <c r="J540" s="1536"/>
      <c r="K540" s="1536"/>
    </row>
    <row r="541" spans="9:11">
      <c r="I541" s="1536"/>
      <c r="J541" s="1536"/>
      <c r="K541" s="1536"/>
    </row>
    <row r="542" spans="9:11">
      <c r="I542" s="1536"/>
      <c r="J542" s="1536"/>
      <c r="K542" s="1536"/>
    </row>
    <row r="543" spans="9:11">
      <c r="I543" s="1536"/>
      <c r="J543" s="1536"/>
      <c r="K543" s="1536"/>
    </row>
    <row r="544" spans="9:11">
      <c r="I544" s="1536"/>
      <c r="J544" s="1536"/>
      <c r="K544" s="1536"/>
    </row>
    <row r="545" spans="9:11">
      <c r="I545" s="1536"/>
      <c r="J545" s="1536"/>
      <c r="K545" s="1536"/>
    </row>
    <row r="546" spans="9:11">
      <c r="I546" s="1536"/>
      <c r="J546" s="1536"/>
      <c r="K546" s="1536"/>
    </row>
    <row r="547" spans="9:11">
      <c r="I547" s="1536"/>
      <c r="J547" s="1536"/>
      <c r="K547" s="1536"/>
    </row>
    <row r="548" spans="9:11">
      <c r="I548" s="1536"/>
      <c r="J548" s="1536"/>
      <c r="K548" s="1536"/>
    </row>
    <row r="549" spans="9:11">
      <c r="I549" s="1536"/>
      <c r="J549" s="1536"/>
      <c r="K549" s="1536"/>
    </row>
    <row r="550" spans="9:11">
      <c r="I550" s="1536"/>
      <c r="J550" s="1536"/>
      <c r="K550" s="1536"/>
    </row>
    <row r="551" spans="9:11">
      <c r="I551" s="1536"/>
      <c r="J551" s="1536"/>
      <c r="K551" s="1536"/>
    </row>
    <row r="552" spans="9:11">
      <c r="I552" s="1536"/>
      <c r="J552" s="1536"/>
      <c r="K552" s="1536"/>
    </row>
    <row r="553" spans="9:11">
      <c r="I553" s="1536"/>
      <c r="J553" s="1536"/>
      <c r="K553" s="1536"/>
    </row>
    <row r="554" spans="9:11">
      <c r="I554" s="1536"/>
      <c r="J554" s="1536"/>
      <c r="K554" s="1536"/>
    </row>
    <row r="555" spans="9:11">
      <c r="I555" s="1536"/>
      <c r="J555" s="1536"/>
      <c r="K555" s="1536"/>
    </row>
    <row r="556" spans="9:11">
      <c r="I556" s="1536"/>
      <c r="J556" s="1536"/>
      <c r="K556" s="1536"/>
    </row>
    <row r="557" spans="9:11">
      <c r="I557" s="1536"/>
      <c r="J557" s="1536"/>
      <c r="K557" s="1536"/>
    </row>
    <row r="558" spans="9:11">
      <c r="I558" s="1536"/>
      <c r="J558" s="1536"/>
      <c r="K558" s="1536"/>
    </row>
    <row r="559" spans="9:11">
      <c r="I559" s="1536"/>
      <c r="J559" s="1536"/>
      <c r="K559" s="1536"/>
    </row>
    <row r="560" spans="9:11">
      <c r="I560" s="1536"/>
      <c r="J560" s="1536"/>
      <c r="K560" s="1536"/>
    </row>
    <row r="561" spans="9:11">
      <c r="I561" s="1536"/>
      <c r="J561" s="1536"/>
      <c r="K561" s="1536"/>
    </row>
    <row r="562" spans="9:11">
      <c r="I562" s="1536"/>
      <c r="J562" s="1536"/>
      <c r="K562" s="1536"/>
    </row>
    <row r="563" spans="9:11">
      <c r="I563" s="1536"/>
      <c r="J563" s="1536"/>
      <c r="K563" s="1536"/>
    </row>
    <row r="564" spans="9:11">
      <c r="I564" s="1536"/>
      <c r="J564" s="1536"/>
      <c r="K564" s="1536"/>
    </row>
    <row r="565" spans="9:11">
      <c r="I565" s="1536"/>
      <c r="J565" s="1536"/>
      <c r="K565" s="1536"/>
    </row>
    <row r="566" spans="9:11">
      <c r="I566" s="1536"/>
      <c r="J566" s="1536"/>
      <c r="K566" s="1536"/>
    </row>
    <row r="567" spans="9:11">
      <c r="I567" s="1536"/>
      <c r="J567" s="1536"/>
      <c r="K567" s="1536"/>
    </row>
    <row r="568" spans="9:11">
      <c r="I568" s="1536"/>
      <c r="J568" s="1536"/>
      <c r="K568" s="1536"/>
    </row>
    <row r="569" spans="9:11">
      <c r="I569" s="1536"/>
      <c r="J569" s="1536"/>
      <c r="K569" s="1536"/>
    </row>
    <row r="570" spans="9:11">
      <c r="I570" s="1536"/>
      <c r="J570" s="1536"/>
      <c r="K570" s="1536"/>
    </row>
    <row r="571" spans="9:11">
      <c r="I571" s="1536"/>
      <c r="J571" s="1536"/>
      <c r="K571" s="1536"/>
    </row>
    <row r="572" spans="9:11">
      <c r="I572" s="1536"/>
      <c r="J572" s="1536"/>
      <c r="K572" s="1536"/>
    </row>
    <row r="573" spans="9:11">
      <c r="I573" s="1536"/>
      <c r="J573" s="1536"/>
      <c r="K573" s="1536"/>
    </row>
    <row r="574" spans="9:11">
      <c r="I574" s="1536"/>
      <c r="J574" s="1536"/>
      <c r="K574" s="1536"/>
    </row>
    <row r="575" spans="9:11">
      <c r="I575" s="1536"/>
      <c r="J575" s="1536"/>
      <c r="K575" s="1536"/>
    </row>
    <row r="576" spans="9:11">
      <c r="I576" s="1536"/>
      <c r="J576" s="1536"/>
      <c r="K576" s="1536"/>
    </row>
    <row r="577" spans="9:11">
      <c r="I577" s="1536"/>
      <c r="J577" s="1536"/>
      <c r="K577" s="1536"/>
    </row>
    <row r="578" spans="9:11">
      <c r="I578" s="1536"/>
      <c r="J578" s="1536"/>
      <c r="K578" s="1536"/>
    </row>
    <row r="579" spans="9:11">
      <c r="I579" s="1536"/>
      <c r="J579" s="1536"/>
      <c r="K579" s="1536"/>
    </row>
    <row r="580" spans="9:11">
      <c r="I580" s="1536"/>
      <c r="J580" s="1536"/>
      <c r="K580" s="1536"/>
    </row>
    <row r="581" spans="9:11">
      <c r="I581" s="1536"/>
      <c r="J581" s="1536"/>
      <c r="K581" s="1536"/>
    </row>
    <row r="582" spans="9:11">
      <c r="I582" s="1536"/>
      <c r="J582" s="1536"/>
      <c r="K582" s="1536"/>
    </row>
  </sheetData>
  <mergeCells count="111">
    <mergeCell ref="A163:AJ163"/>
    <mergeCell ref="A164:AJ164"/>
    <mergeCell ref="AP107:AP110"/>
    <mergeCell ref="U108:W109"/>
    <mergeCell ref="AC108:AD109"/>
    <mergeCell ref="X109:X110"/>
    <mergeCell ref="Y109:Y110"/>
    <mergeCell ref="Z109:Z110"/>
    <mergeCell ref="AA109:AA110"/>
    <mergeCell ref="AE109:AE110"/>
    <mergeCell ref="AF109:AF110"/>
    <mergeCell ref="AG109:AG110"/>
    <mergeCell ref="AH109:AH110"/>
    <mergeCell ref="AI109:AI110"/>
    <mergeCell ref="AJ109:AJ110"/>
    <mergeCell ref="AK109:AK110"/>
    <mergeCell ref="AL109:AL110"/>
    <mergeCell ref="AM109:AM110"/>
    <mergeCell ref="AN109:AN110"/>
    <mergeCell ref="AO109:AO110"/>
    <mergeCell ref="U110:U111"/>
    <mergeCell ref="V110:V111"/>
    <mergeCell ref="W110:W111"/>
    <mergeCell ref="AC110:AC111"/>
    <mergeCell ref="AD110:AD111"/>
    <mergeCell ref="AC106:AO107"/>
    <mergeCell ref="A107:A110"/>
    <mergeCell ref="C107:C110"/>
    <mergeCell ref="E107:E110"/>
    <mergeCell ref="F107:F110"/>
    <mergeCell ref="G107:G110"/>
    <mergeCell ref="I107:I110"/>
    <mergeCell ref="L107:L110"/>
    <mergeCell ref="O107:O110"/>
    <mergeCell ref="R107:R110"/>
    <mergeCell ref="T107:T110"/>
    <mergeCell ref="U107:AA107"/>
    <mergeCell ref="AB107:AB110"/>
    <mergeCell ref="AP58:AP61"/>
    <mergeCell ref="U59:W60"/>
    <mergeCell ref="AC59:AD60"/>
    <mergeCell ref="X60:X61"/>
    <mergeCell ref="Y60:Y61"/>
    <mergeCell ref="Z60:Z61"/>
    <mergeCell ref="AA60:AA61"/>
    <mergeCell ref="AE60:AE61"/>
    <mergeCell ref="AF60:AF61"/>
    <mergeCell ref="AG60:AG61"/>
    <mergeCell ref="AH60:AH61"/>
    <mergeCell ref="AI60:AI61"/>
    <mergeCell ref="AJ60:AJ61"/>
    <mergeCell ref="AK60:AK61"/>
    <mergeCell ref="AL60:AL61"/>
    <mergeCell ref="AM60:AM61"/>
    <mergeCell ref="AN60:AN61"/>
    <mergeCell ref="AO60:AO61"/>
    <mergeCell ref="U61:U62"/>
    <mergeCell ref="V61:V62"/>
    <mergeCell ref="W61:W62"/>
    <mergeCell ref="AC61:AC62"/>
    <mergeCell ref="AD61:AD62"/>
    <mergeCell ref="AC57:AO58"/>
    <mergeCell ref="A58:A61"/>
    <mergeCell ref="C58:C61"/>
    <mergeCell ref="E58:E61"/>
    <mergeCell ref="F58:F61"/>
    <mergeCell ref="G58:G61"/>
    <mergeCell ref="I58:I61"/>
    <mergeCell ref="L58:L61"/>
    <mergeCell ref="O58:O61"/>
    <mergeCell ref="R58:R61"/>
    <mergeCell ref="T58:T61"/>
    <mergeCell ref="U58:AA58"/>
    <mergeCell ref="AB58:AB61"/>
    <mergeCell ref="AP4:AP7"/>
    <mergeCell ref="U5:W6"/>
    <mergeCell ref="AC5:AD6"/>
    <mergeCell ref="X6:X7"/>
    <mergeCell ref="Y6:Y7"/>
    <mergeCell ref="Z6:Z7"/>
    <mergeCell ref="AA6:AA7"/>
    <mergeCell ref="AE6:AE7"/>
    <mergeCell ref="AF6:AF7"/>
    <mergeCell ref="AG6:AG7"/>
    <mergeCell ref="AH6:AH7"/>
    <mergeCell ref="AI6:AI7"/>
    <mergeCell ref="AJ6:AJ7"/>
    <mergeCell ref="AK6:AK7"/>
    <mergeCell ref="AL6:AL7"/>
    <mergeCell ref="AM6:AM7"/>
    <mergeCell ref="AN6:AN7"/>
    <mergeCell ref="AO6:AO7"/>
    <mergeCell ref="U7:U8"/>
    <mergeCell ref="V7:V8"/>
    <mergeCell ref="W7:W8"/>
    <mergeCell ref="AC7:AC8"/>
    <mergeCell ref="AD7:AD8"/>
    <mergeCell ref="A2:L2"/>
    <mergeCell ref="AC3:AO4"/>
    <mergeCell ref="A4:A7"/>
    <mergeCell ref="C4:C7"/>
    <mergeCell ref="E4:E7"/>
    <mergeCell ref="F4:F7"/>
    <mergeCell ref="G4:G7"/>
    <mergeCell ref="I4:I7"/>
    <mergeCell ref="L4:L7"/>
    <mergeCell ref="O4:O7"/>
    <mergeCell ref="R4:R7"/>
    <mergeCell ref="T4:T7"/>
    <mergeCell ref="U4:AA4"/>
    <mergeCell ref="AB4:AB7"/>
  </mergeCells>
  <phoneticPr fontId="2"/>
  <pageMargins left="0.59055118110236227" right="0.59055118110236227" top="0.47244094488188981" bottom="0.39370078740157483" header="0.39370078740157483" footer="0.19685039370078741"/>
  <pageSetup paperSize="9" scale="63" firstPageNumber="94" pageOrder="overThenDown" orientation="portrait" blackAndWhite="1" useFirstPageNumber="1" r:id="rId1"/>
  <headerFooter alignWithMargins="0">
    <oddFooter>&amp;C&amp;16&amp;P</oddFooter>
    <evenHeader>&amp;R&amp;12－高等学校－</evenHeader>
  </headerFooter>
  <rowBreaks count="2" manualBreakCount="2">
    <brk id="54" max="41" man="1"/>
    <brk id="104" max="41" man="1"/>
  </rowBreaks>
  <colBreaks count="1" manualBreakCount="1">
    <brk id="23" max="186"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50"/>
  </sheetPr>
  <dimension ref="A1:AY78"/>
  <sheetViews>
    <sheetView showGridLines="0" view="pageBreakPreview" topLeftCell="A2" zoomScale="80" zoomScaleSheetLayoutView="80" workbookViewId="0">
      <pane xSplit="8" ySplit="7" topLeftCell="I42" activePane="bottomRight" state="frozen"/>
      <selection activeCell="W38" sqref="W38:X38"/>
      <selection pane="topRight" activeCell="W38" sqref="W38:X38"/>
      <selection pane="bottomLeft" activeCell="W38" sqref="W38:X38"/>
      <selection pane="bottomRight" activeCell="U16" sqref="U16"/>
    </sheetView>
  </sheetViews>
  <sheetFormatPr defaultColWidth="9" defaultRowHeight="13.5"/>
  <cols>
    <col min="1" max="1" width="4.75" style="1532" customWidth="1"/>
    <col min="2" max="2" width="0.625" style="1532" customWidth="1"/>
    <col min="3" max="3" width="20.625" style="2214" customWidth="1"/>
    <col min="4" max="5" width="0.625" style="1534" customWidth="1"/>
    <col min="6" max="6" width="14.375" style="2214" customWidth="1"/>
    <col min="7" max="8" width="0.625" style="1534" customWidth="1"/>
    <col min="9" max="9" width="9.5" style="1786" bestFit="1" customWidth="1"/>
    <col min="10" max="11" width="0.625" style="1534" customWidth="1"/>
    <col min="12" max="12" width="31.625" style="1534" customWidth="1"/>
    <col min="13" max="14" width="0.625" style="1534" customWidth="1"/>
    <col min="15" max="15" width="13.625" style="1536" customWidth="1"/>
    <col min="16" max="17" width="0.625" style="1536" customWidth="1"/>
    <col min="18" max="18" width="14.625" style="1536" customWidth="1"/>
    <col min="19" max="19" width="0.625" style="1536" customWidth="1"/>
    <col min="20" max="24" width="4.125" style="1533" customWidth="1"/>
    <col min="25" max="25" width="6.625" style="1534" customWidth="1"/>
    <col min="26" max="49" width="5.125" style="1534" customWidth="1"/>
    <col min="50" max="50" width="4.625" style="1532" customWidth="1"/>
    <col min="51" max="51" width="9" style="1534" customWidth="1"/>
    <col min="52" max="16384" width="9" style="2"/>
  </cols>
  <sheetData>
    <row r="1" spans="1:51" ht="15.75" customHeight="1">
      <c r="AX1" s="511"/>
    </row>
    <row r="2" spans="1:51" s="83" customFormat="1" ht="17.25">
      <c r="A2" s="4514" t="s">
        <v>4018</v>
      </c>
      <c r="B2" s="4514"/>
      <c r="C2" s="4641"/>
      <c r="D2" s="4641"/>
      <c r="E2" s="4641"/>
      <c r="F2" s="4641"/>
      <c r="G2" s="4641"/>
      <c r="H2" s="4641"/>
      <c r="I2" s="4641"/>
      <c r="J2" s="2367"/>
      <c r="K2" s="2367"/>
      <c r="L2" s="2214"/>
      <c r="M2" s="2214"/>
      <c r="N2" s="2214"/>
      <c r="O2" s="1721"/>
      <c r="P2" s="1721"/>
      <c r="Q2" s="1721"/>
      <c r="R2" s="1721"/>
      <c r="S2" s="1721"/>
      <c r="T2" s="2362"/>
      <c r="U2" s="2362"/>
      <c r="V2" s="2362"/>
      <c r="W2" s="2362"/>
      <c r="X2" s="2362"/>
      <c r="Y2" s="2214"/>
      <c r="Z2" s="2214"/>
      <c r="AA2" s="2214"/>
      <c r="AB2" s="2214"/>
      <c r="AC2" s="2214"/>
      <c r="AD2" s="2214"/>
      <c r="AE2" s="2214"/>
      <c r="AF2" s="2214"/>
      <c r="AG2" s="2214"/>
      <c r="AH2" s="2214"/>
      <c r="AI2" s="2214"/>
      <c r="AJ2" s="2214"/>
      <c r="AK2" s="2214"/>
      <c r="AL2" s="2214"/>
      <c r="AM2" s="2214"/>
      <c r="AN2" s="2214"/>
      <c r="AO2" s="2214"/>
      <c r="AP2" s="2214"/>
      <c r="AQ2" s="2214"/>
      <c r="AR2" s="2214"/>
      <c r="AS2" s="2214"/>
      <c r="AT2" s="2214"/>
      <c r="AU2" s="2214"/>
      <c r="AV2" s="2214"/>
      <c r="AW2" s="2214"/>
      <c r="AX2" s="2214"/>
      <c r="AY2" s="2214"/>
    </row>
    <row r="3" spans="1:51" s="86" customFormat="1" ht="4.5" customHeight="1">
      <c r="A3" s="2368"/>
      <c r="B3" s="2369"/>
      <c r="C3" s="2370"/>
      <c r="D3" s="2371"/>
      <c r="E3" s="2370"/>
      <c r="F3" s="2370"/>
      <c r="G3" s="2371"/>
      <c r="H3" s="2370"/>
      <c r="I3" s="2372"/>
      <c r="J3" s="2371"/>
      <c r="K3" s="2370"/>
      <c r="L3" s="1699"/>
      <c r="M3" s="2219"/>
      <c r="N3" s="1699"/>
      <c r="O3" s="1700"/>
      <c r="P3" s="2224"/>
      <c r="Q3" s="1700"/>
      <c r="R3" s="1700"/>
      <c r="S3" s="2224"/>
      <c r="T3" s="4605" t="s">
        <v>2911</v>
      </c>
      <c r="U3" s="4606"/>
      <c r="V3" s="4606"/>
      <c r="W3" s="4606"/>
      <c r="X3" s="4607"/>
      <c r="Y3" s="4465" t="s">
        <v>248</v>
      </c>
      <c r="Z3" s="4471"/>
      <c r="AA3" s="4471"/>
      <c r="AB3" s="4471"/>
      <c r="AC3" s="4471"/>
      <c r="AD3" s="4471"/>
      <c r="AE3" s="4471"/>
      <c r="AF3" s="4471"/>
      <c r="AG3" s="4471"/>
      <c r="AH3" s="4471"/>
      <c r="AI3" s="4471"/>
      <c r="AJ3" s="4471"/>
      <c r="AK3" s="4471"/>
      <c r="AL3" s="4471"/>
      <c r="AM3" s="4471"/>
      <c r="AN3" s="4471"/>
      <c r="AO3" s="4471"/>
      <c r="AP3" s="4471"/>
      <c r="AQ3" s="4471"/>
      <c r="AR3" s="4471"/>
      <c r="AS3" s="4471"/>
      <c r="AT3" s="4471"/>
      <c r="AU3" s="4642"/>
      <c r="AV3" s="4644" t="s">
        <v>2563</v>
      </c>
      <c r="AW3" s="4645"/>
      <c r="AX3" s="2373"/>
      <c r="AY3" s="1569"/>
    </row>
    <row r="4" spans="1:51" s="86" customFormat="1" ht="21" customHeight="1">
      <c r="A4" s="4474" t="s">
        <v>1521</v>
      </c>
      <c r="B4" s="2229"/>
      <c r="C4" s="4476" t="s">
        <v>1210</v>
      </c>
      <c r="D4" s="2230"/>
      <c r="E4" s="1727"/>
      <c r="F4" s="4650" t="s">
        <v>1743</v>
      </c>
      <c r="G4" s="2374"/>
      <c r="H4" s="2375"/>
      <c r="I4" s="4617" t="s">
        <v>832</v>
      </c>
      <c r="J4" s="2230"/>
      <c r="K4" s="1727"/>
      <c r="L4" s="4650" t="s">
        <v>1841</v>
      </c>
      <c r="M4" s="2230"/>
      <c r="N4" s="2233"/>
      <c r="O4" s="4476" t="s">
        <v>1673</v>
      </c>
      <c r="P4" s="2230"/>
      <c r="Q4" s="2233"/>
      <c r="R4" s="4476" t="s">
        <v>1574</v>
      </c>
      <c r="S4" s="2230"/>
      <c r="T4" s="4608"/>
      <c r="U4" s="4609"/>
      <c r="V4" s="4609"/>
      <c r="W4" s="4609"/>
      <c r="X4" s="4610"/>
      <c r="Y4" s="4472"/>
      <c r="Z4" s="4473"/>
      <c r="AA4" s="4473"/>
      <c r="AB4" s="4473"/>
      <c r="AC4" s="4473"/>
      <c r="AD4" s="4473"/>
      <c r="AE4" s="4473"/>
      <c r="AF4" s="4473"/>
      <c r="AG4" s="4473"/>
      <c r="AH4" s="4473"/>
      <c r="AI4" s="4473"/>
      <c r="AJ4" s="4473"/>
      <c r="AK4" s="4473"/>
      <c r="AL4" s="4473"/>
      <c r="AM4" s="4473"/>
      <c r="AN4" s="4473"/>
      <c r="AO4" s="4473"/>
      <c r="AP4" s="4473"/>
      <c r="AQ4" s="4473"/>
      <c r="AR4" s="4473"/>
      <c r="AS4" s="4473"/>
      <c r="AT4" s="4473"/>
      <c r="AU4" s="4643"/>
      <c r="AV4" s="4646"/>
      <c r="AW4" s="4647"/>
      <c r="AX4" s="4484" t="s">
        <v>1521</v>
      </c>
      <c r="AY4" s="1569"/>
    </row>
    <row r="5" spans="1:51" s="86" customFormat="1" ht="21" customHeight="1">
      <c r="A5" s="4474"/>
      <c r="B5" s="2376"/>
      <c r="C5" s="3351"/>
      <c r="D5" s="319"/>
      <c r="E5" s="318"/>
      <c r="F5" s="4650"/>
      <c r="G5" s="2374"/>
      <c r="H5" s="2377"/>
      <c r="I5" s="3884"/>
      <c r="J5" s="319"/>
      <c r="K5" s="318"/>
      <c r="L5" s="4650"/>
      <c r="M5" s="2230"/>
      <c r="N5" s="2233"/>
      <c r="O5" s="4476"/>
      <c r="P5" s="2230"/>
      <c r="Q5" s="2233"/>
      <c r="R5" s="4476"/>
      <c r="S5" s="319"/>
      <c r="T5" s="4657" t="s">
        <v>1239</v>
      </c>
      <c r="U5" s="4660" t="s">
        <v>1782</v>
      </c>
      <c r="V5" s="4638" t="s">
        <v>78</v>
      </c>
      <c r="W5" s="4638" t="s">
        <v>1789</v>
      </c>
      <c r="X5" s="4665" t="s">
        <v>74</v>
      </c>
      <c r="Y5" s="4668" t="s">
        <v>1239</v>
      </c>
      <c r="Z5" s="4671" t="s">
        <v>1782</v>
      </c>
      <c r="AA5" s="3314"/>
      <c r="AB5" s="4671" t="s">
        <v>78</v>
      </c>
      <c r="AC5" s="3392"/>
      <c r="AD5" s="3392"/>
      <c r="AE5" s="3392"/>
      <c r="AF5" s="3392"/>
      <c r="AG5" s="3392"/>
      <c r="AH5" s="3392"/>
      <c r="AI5" s="3314"/>
      <c r="AJ5" s="4671" t="s">
        <v>1789</v>
      </c>
      <c r="AK5" s="3392"/>
      <c r="AL5" s="3392"/>
      <c r="AM5" s="3392"/>
      <c r="AN5" s="3314"/>
      <c r="AO5" s="4671" t="s">
        <v>74</v>
      </c>
      <c r="AP5" s="3392"/>
      <c r="AQ5" s="3392"/>
      <c r="AR5" s="3392"/>
      <c r="AS5" s="3392"/>
      <c r="AT5" s="3392"/>
      <c r="AU5" s="3314"/>
      <c r="AV5" s="4648"/>
      <c r="AW5" s="4649"/>
      <c r="AX5" s="4484"/>
      <c r="AY5" s="1569"/>
    </row>
    <row r="6" spans="1:51" s="86" customFormat="1" ht="30" customHeight="1">
      <c r="A6" s="4474"/>
      <c r="B6" s="2376"/>
      <c r="C6" s="3351"/>
      <c r="D6" s="319"/>
      <c r="E6" s="318"/>
      <c r="F6" s="4651"/>
      <c r="G6" s="2374"/>
      <c r="H6" s="2377"/>
      <c r="I6" s="3884"/>
      <c r="J6" s="319"/>
      <c r="K6" s="318"/>
      <c r="L6" s="4651"/>
      <c r="M6" s="2230"/>
      <c r="N6" s="2233"/>
      <c r="O6" s="4476"/>
      <c r="P6" s="2230"/>
      <c r="Q6" s="2233"/>
      <c r="R6" s="4476"/>
      <c r="S6" s="319"/>
      <c r="T6" s="4658"/>
      <c r="U6" s="4661"/>
      <c r="V6" s="4639"/>
      <c r="W6" s="4663"/>
      <c r="X6" s="4666"/>
      <c r="Y6" s="4669"/>
      <c r="Z6" s="4488" t="s">
        <v>2918</v>
      </c>
      <c r="AA6" s="4490" t="s">
        <v>2920</v>
      </c>
      <c r="AB6" s="4673" t="s">
        <v>2918</v>
      </c>
      <c r="AC6" s="4490" t="s">
        <v>2920</v>
      </c>
      <c r="AD6" s="4676" t="s">
        <v>1844</v>
      </c>
      <c r="AE6" s="4497" t="s">
        <v>1847</v>
      </c>
      <c r="AF6" s="4497" t="s">
        <v>1852</v>
      </c>
      <c r="AG6" s="4497" t="s">
        <v>1602</v>
      </c>
      <c r="AH6" s="4497" t="s">
        <v>1854</v>
      </c>
      <c r="AI6" s="4499" t="s">
        <v>1509</v>
      </c>
      <c r="AJ6" s="4676" t="s">
        <v>2918</v>
      </c>
      <c r="AK6" s="4499" t="s">
        <v>2920</v>
      </c>
      <c r="AL6" s="4676" t="s">
        <v>1844</v>
      </c>
      <c r="AM6" s="4497" t="s">
        <v>1847</v>
      </c>
      <c r="AN6" s="4499" t="s">
        <v>1852</v>
      </c>
      <c r="AO6" s="4677" t="s">
        <v>2918</v>
      </c>
      <c r="AP6" s="4499" t="s">
        <v>2920</v>
      </c>
      <c r="AQ6" s="4671" t="s">
        <v>290</v>
      </c>
      <c r="AR6" s="4679"/>
      <c r="AS6" s="4680"/>
      <c r="AT6" s="4671" t="s">
        <v>1222</v>
      </c>
      <c r="AU6" s="4680"/>
      <c r="AV6" s="4488" t="s">
        <v>2918</v>
      </c>
      <c r="AW6" s="4490" t="s">
        <v>2920</v>
      </c>
      <c r="AX6" s="4484"/>
      <c r="AY6" s="1569"/>
    </row>
    <row r="7" spans="1:51" s="86" customFormat="1" ht="30" customHeight="1">
      <c r="A7" s="4474"/>
      <c r="B7" s="2376"/>
      <c r="C7" s="3351"/>
      <c r="D7" s="319"/>
      <c r="E7" s="318"/>
      <c r="F7" s="4652"/>
      <c r="G7" s="2374"/>
      <c r="H7" s="2377"/>
      <c r="I7" s="3884"/>
      <c r="J7" s="319"/>
      <c r="K7" s="318"/>
      <c r="L7" s="4652"/>
      <c r="M7" s="2230"/>
      <c r="N7" s="2233"/>
      <c r="O7" s="4476"/>
      <c r="P7" s="2230"/>
      <c r="Q7" s="2233"/>
      <c r="R7" s="4476"/>
      <c r="S7" s="319"/>
      <c r="T7" s="4658"/>
      <c r="U7" s="4661"/>
      <c r="V7" s="4639"/>
      <c r="W7" s="4663"/>
      <c r="X7" s="4666"/>
      <c r="Y7" s="4669"/>
      <c r="Z7" s="3883"/>
      <c r="AA7" s="4672"/>
      <c r="AB7" s="4674"/>
      <c r="AC7" s="4672"/>
      <c r="AD7" s="4627"/>
      <c r="AE7" s="4653"/>
      <c r="AF7" s="4653"/>
      <c r="AG7" s="4653"/>
      <c r="AH7" s="4653"/>
      <c r="AI7" s="4655"/>
      <c r="AJ7" s="4627"/>
      <c r="AK7" s="4655"/>
      <c r="AL7" s="4627"/>
      <c r="AM7" s="4653"/>
      <c r="AN7" s="4655"/>
      <c r="AO7" s="4678"/>
      <c r="AP7" s="4655"/>
      <c r="AQ7" s="4673" t="s">
        <v>1844</v>
      </c>
      <c r="AR7" s="4682" t="s">
        <v>1847</v>
      </c>
      <c r="AS7" s="4490" t="s">
        <v>1852</v>
      </c>
      <c r="AT7" s="4488" t="s">
        <v>2918</v>
      </c>
      <c r="AU7" s="4490" t="s">
        <v>2920</v>
      </c>
      <c r="AV7" s="4681"/>
      <c r="AW7" s="4672"/>
      <c r="AX7" s="4484"/>
      <c r="AY7" s="1569"/>
    </row>
    <row r="8" spans="1:51" s="86" customFormat="1" ht="4.5" customHeight="1">
      <c r="A8" s="2378"/>
      <c r="B8" s="2376"/>
      <c r="C8" s="273"/>
      <c r="D8" s="319"/>
      <c r="E8" s="318"/>
      <c r="F8" s="2375"/>
      <c r="G8" s="2374"/>
      <c r="H8" s="2377"/>
      <c r="I8" s="985"/>
      <c r="J8" s="319"/>
      <c r="K8" s="318"/>
      <c r="L8" s="273"/>
      <c r="M8" s="319"/>
      <c r="N8" s="318"/>
      <c r="O8" s="273"/>
      <c r="P8" s="319"/>
      <c r="Q8" s="318"/>
      <c r="R8" s="273"/>
      <c r="S8" s="319"/>
      <c r="T8" s="4659"/>
      <c r="U8" s="4662"/>
      <c r="V8" s="4640"/>
      <c r="W8" s="4664"/>
      <c r="X8" s="4667"/>
      <c r="Y8" s="4670"/>
      <c r="Z8" s="3371"/>
      <c r="AA8" s="4635"/>
      <c r="AB8" s="4675"/>
      <c r="AC8" s="4635"/>
      <c r="AD8" s="4012"/>
      <c r="AE8" s="4654"/>
      <c r="AF8" s="4654"/>
      <c r="AG8" s="4654"/>
      <c r="AH8" s="4654"/>
      <c r="AI8" s="4656"/>
      <c r="AJ8" s="4012"/>
      <c r="AK8" s="4656"/>
      <c r="AL8" s="4012"/>
      <c r="AM8" s="4654"/>
      <c r="AN8" s="4656"/>
      <c r="AO8" s="3806"/>
      <c r="AP8" s="4656"/>
      <c r="AQ8" s="4675"/>
      <c r="AR8" s="4683"/>
      <c r="AS8" s="4492"/>
      <c r="AT8" s="3371"/>
      <c r="AU8" s="4492"/>
      <c r="AV8" s="3371"/>
      <c r="AW8" s="4635"/>
      <c r="AX8" s="2379"/>
      <c r="AY8" s="1569"/>
    </row>
    <row r="9" spans="1:51" s="87" customFormat="1" ht="39.950000000000003" customHeight="1">
      <c r="A9" s="1595"/>
      <c r="B9" s="1596"/>
      <c r="C9" s="2793" t="s">
        <v>4359</v>
      </c>
      <c r="D9" s="1598"/>
      <c r="E9" s="1600"/>
      <c r="F9" s="1732"/>
      <c r="G9" s="1598"/>
      <c r="H9" s="1600"/>
      <c r="I9" s="1603"/>
      <c r="J9" s="1733"/>
      <c r="K9" s="1596"/>
      <c r="L9" s="1732"/>
      <c r="M9" s="1598"/>
      <c r="N9" s="1600"/>
      <c r="O9" s="1603"/>
      <c r="P9" s="1602"/>
      <c r="Q9" s="2380"/>
      <c r="R9" s="1732"/>
      <c r="S9" s="1598"/>
      <c r="T9" s="2381">
        <f t="shared" ref="T9:AW9" si="0">T10+T12</f>
        <v>465</v>
      </c>
      <c r="U9" s="2382">
        <f t="shared" si="0"/>
        <v>9</v>
      </c>
      <c r="V9" s="2383">
        <f t="shared" si="0"/>
        <v>222</v>
      </c>
      <c r="W9" s="2383">
        <f t="shared" si="0"/>
        <v>121</v>
      </c>
      <c r="X9" s="2384">
        <f t="shared" si="0"/>
        <v>113</v>
      </c>
      <c r="Y9" s="2381">
        <f t="shared" si="0"/>
        <v>1721</v>
      </c>
      <c r="Z9" s="2381">
        <f t="shared" si="0"/>
        <v>8</v>
      </c>
      <c r="AA9" s="2384">
        <f t="shared" si="0"/>
        <v>6</v>
      </c>
      <c r="AB9" s="2382">
        <f t="shared" si="0"/>
        <v>441</v>
      </c>
      <c r="AC9" s="2384">
        <f t="shared" si="0"/>
        <v>196</v>
      </c>
      <c r="AD9" s="2382">
        <f t="shared" si="0"/>
        <v>93</v>
      </c>
      <c r="AE9" s="2383">
        <f t="shared" si="0"/>
        <v>97</v>
      </c>
      <c r="AF9" s="2383">
        <f t="shared" si="0"/>
        <v>115</v>
      </c>
      <c r="AG9" s="2383">
        <f t="shared" si="0"/>
        <v>108</v>
      </c>
      <c r="AH9" s="2383">
        <f t="shared" si="0"/>
        <v>107</v>
      </c>
      <c r="AI9" s="2384">
        <f t="shared" si="0"/>
        <v>117</v>
      </c>
      <c r="AJ9" s="2382">
        <f t="shared" si="0"/>
        <v>274</v>
      </c>
      <c r="AK9" s="2384">
        <f t="shared" si="0"/>
        <v>128</v>
      </c>
      <c r="AL9" s="2382">
        <f t="shared" si="0"/>
        <v>143</v>
      </c>
      <c r="AM9" s="2383">
        <f t="shared" si="0"/>
        <v>125</v>
      </c>
      <c r="AN9" s="2384">
        <f t="shared" si="0"/>
        <v>134</v>
      </c>
      <c r="AO9" s="2381">
        <f t="shared" si="0"/>
        <v>466</v>
      </c>
      <c r="AP9" s="2384">
        <f t="shared" si="0"/>
        <v>202</v>
      </c>
      <c r="AQ9" s="2382">
        <f t="shared" si="0"/>
        <v>205</v>
      </c>
      <c r="AR9" s="2383">
        <f t="shared" si="0"/>
        <v>236</v>
      </c>
      <c r="AS9" s="2384">
        <f t="shared" si="0"/>
        <v>224</v>
      </c>
      <c r="AT9" s="2381">
        <f t="shared" si="0"/>
        <v>3</v>
      </c>
      <c r="AU9" s="2384">
        <f t="shared" si="0"/>
        <v>0</v>
      </c>
      <c r="AV9" s="2381">
        <f t="shared" si="0"/>
        <v>402</v>
      </c>
      <c r="AW9" s="2384">
        <f t="shared" si="0"/>
        <v>696</v>
      </c>
      <c r="AX9" s="2385"/>
      <c r="AY9" s="2294"/>
    </row>
    <row r="10" spans="1:51" s="87" customFormat="1" ht="39.950000000000003" customHeight="1">
      <c r="A10" s="1614"/>
      <c r="B10" s="1615"/>
      <c r="C10" s="1649" t="s">
        <v>2430</v>
      </c>
      <c r="D10" s="1617"/>
      <c r="E10" s="1619"/>
      <c r="F10" s="2386"/>
      <c r="G10" s="1617"/>
      <c r="H10" s="1619"/>
      <c r="I10" s="1612"/>
      <c r="J10" s="2387"/>
      <c r="K10" s="1615"/>
      <c r="L10" s="2386"/>
      <c r="M10" s="1617"/>
      <c r="N10" s="1619"/>
      <c r="O10" s="1612"/>
      <c r="P10" s="1621"/>
      <c r="Q10" s="2281"/>
      <c r="R10" s="2386"/>
      <c r="S10" s="1617"/>
      <c r="T10" s="2289">
        <f t="shared" ref="T10:AW10" si="1">T11</f>
        <v>9</v>
      </c>
      <c r="U10" s="2291">
        <f t="shared" si="1"/>
        <v>0</v>
      </c>
      <c r="V10" s="2292">
        <f t="shared" si="1"/>
        <v>3</v>
      </c>
      <c r="W10" s="2292">
        <f t="shared" si="1"/>
        <v>3</v>
      </c>
      <c r="X10" s="2290">
        <f t="shared" si="1"/>
        <v>3</v>
      </c>
      <c r="Y10" s="2289">
        <f t="shared" si="1"/>
        <v>56</v>
      </c>
      <c r="Z10" s="2289">
        <f t="shared" si="1"/>
        <v>0</v>
      </c>
      <c r="AA10" s="2290">
        <f t="shared" si="1"/>
        <v>0</v>
      </c>
      <c r="AB10" s="2291">
        <f t="shared" si="1"/>
        <v>15</v>
      </c>
      <c r="AC10" s="2290">
        <f t="shared" si="1"/>
        <v>2</v>
      </c>
      <c r="AD10" s="2291">
        <f t="shared" si="1"/>
        <v>3</v>
      </c>
      <c r="AE10" s="2292">
        <f t="shared" si="1"/>
        <v>2</v>
      </c>
      <c r="AF10" s="2292">
        <f t="shared" si="1"/>
        <v>3</v>
      </c>
      <c r="AG10" s="2292">
        <f t="shared" si="1"/>
        <v>3</v>
      </c>
      <c r="AH10" s="2292">
        <f t="shared" si="1"/>
        <v>3</v>
      </c>
      <c r="AI10" s="2290">
        <f t="shared" si="1"/>
        <v>3</v>
      </c>
      <c r="AJ10" s="2291">
        <f t="shared" si="1"/>
        <v>12</v>
      </c>
      <c r="AK10" s="2290">
        <f t="shared" si="1"/>
        <v>4</v>
      </c>
      <c r="AL10" s="2291">
        <f t="shared" si="1"/>
        <v>6</v>
      </c>
      <c r="AM10" s="2292">
        <f t="shared" si="1"/>
        <v>5</v>
      </c>
      <c r="AN10" s="2290">
        <f t="shared" si="1"/>
        <v>5</v>
      </c>
      <c r="AO10" s="2289">
        <f t="shared" si="1"/>
        <v>17</v>
      </c>
      <c r="AP10" s="2290">
        <f t="shared" si="1"/>
        <v>6</v>
      </c>
      <c r="AQ10" s="2291">
        <f t="shared" si="1"/>
        <v>7</v>
      </c>
      <c r="AR10" s="2292">
        <f t="shared" si="1"/>
        <v>8</v>
      </c>
      <c r="AS10" s="2290">
        <f t="shared" si="1"/>
        <v>8</v>
      </c>
      <c r="AT10" s="2289">
        <f t="shared" si="1"/>
        <v>0</v>
      </c>
      <c r="AU10" s="2290">
        <f t="shared" si="1"/>
        <v>0</v>
      </c>
      <c r="AV10" s="2289">
        <f t="shared" si="1"/>
        <v>12</v>
      </c>
      <c r="AW10" s="2290">
        <f t="shared" si="1"/>
        <v>18</v>
      </c>
      <c r="AX10" s="2388"/>
      <c r="AY10" s="2294"/>
    </row>
    <row r="11" spans="1:51" s="3" customFormat="1" ht="39.950000000000003" customHeight="1">
      <c r="A11" s="2389" t="s">
        <v>1120</v>
      </c>
      <c r="B11" s="2390"/>
      <c r="C11" s="2391" t="s">
        <v>4019</v>
      </c>
      <c r="D11" s="1737"/>
      <c r="E11" s="1738"/>
      <c r="F11" s="1635" t="s">
        <v>1885</v>
      </c>
      <c r="G11" s="1737"/>
      <c r="H11" s="1738"/>
      <c r="I11" s="1739" t="s">
        <v>1491</v>
      </c>
      <c r="J11" s="2392"/>
      <c r="K11" s="2390"/>
      <c r="L11" s="2393" t="s">
        <v>160</v>
      </c>
      <c r="M11" s="1737"/>
      <c r="N11" s="1738"/>
      <c r="O11" s="1739" t="s">
        <v>1889</v>
      </c>
      <c r="P11" s="2297"/>
      <c r="Q11" s="2296"/>
      <c r="R11" s="1635" t="s">
        <v>5442</v>
      </c>
      <c r="S11" s="1737"/>
      <c r="T11" s="2207">
        <f>SUM(U11:X11)</f>
        <v>9</v>
      </c>
      <c r="U11" s="2209">
        <v>0</v>
      </c>
      <c r="V11" s="2210">
        <v>3</v>
      </c>
      <c r="W11" s="2210">
        <v>3</v>
      </c>
      <c r="X11" s="2208">
        <v>3</v>
      </c>
      <c r="Y11" s="2207">
        <f>SUM(Z11:AC11)+AJ11+AK11+AO11+AP11</f>
        <v>56</v>
      </c>
      <c r="Z11" s="2207">
        <v>0</v>
      </c>
      <c r="AA11" s="2208">
        <v>0</v>
      </c>
      <c r="AB11" s="2209">
        <v>15</v>
      </c>
      <c r="AC11" s="2208">
        <v>2</v>
      </c>
      <c r="AD11" s="2209">
        <v>3</v>
      </c>
      <c r="AE11" s="2210">
        <v>2</v>
      </c>
      <c r="AF11" s="2210">
        <v>3</v>
      </c>
      <c r="AG11" s="2210">
        <v>3</v>
      </c>
      <c r="AH11" s="2210">
        <v>3</v>
      </c>
      <c r="AI11" s="2208">
        <v>3</v>
      </c>
      <c r="AJ11" s="2209">
        <v>12</v>
      </c>
      <c r="AK11" s="2208">
        <v>4</v>
      </c>
      <c r="AL11" s="2209">
        <v>6</v>
      </c>
      <c r="AM11" s="2210">
        <v>5</v>
      </c>
      <c r="AN11" s="2208">
        <v>5</v>
      </c>
      <c r="AO11" s="2207">
        <v>17</v>
      </c>
      <c r="AP11" s="2208">
        <v>6</v>
      </c>
      <c r="AQ11" s="2209">
        <v>7</v>
      </c>
      <c r="AR11" s="2210">
        <v>8</v>
      </c>
      <c r="AS11" s="2208">
        <v>8</v>
      </c>
      <c r="AT11" s="2207">
        <v>0</v>
      </c>
      <c r="AU11" s="2208">
        <v>0</v>
      </c>
      <c r="AV11" s="2207">
        <v>12</v>
      </c>
      <c r="AW11" s="2208">
        <v>18</v>
      </c>
      <c r="AX11" s="2299" t="s">
        <v>1120</v>
      </c>
      <c r="AY11" s="1741"/>
    </row>
    <row r="12" spans="1:51" s="87" customFormat="1" ht="39.950000000000003" customHeight="1">
      <c r="A12" s="2394"/>
      <c r="B12" s="1615"/>
      <c r="C12" s="1649" t="s">
        <v>1745</v>
      </c>
      <c r="D12" s="1617"/>
      <c r="E12" s="1619"/>
      <c r="F12" s="1649"/>
      <c r="G12" s="1617"/>
      <c r="H12" s="1619"/>
      <c r="I12" s="1612"/>
      <c r="J12" s="2387"/>
      <c r="K12" s="1615"/>
      <c r="L12" s="2386"/>
      <c r="M12" s="1617"/>
      <c r="N12" s="1619"/>
      <c r="O12" s="1612"/>
      <c r="P12" s="1621"/>
      <c r="Q12" s="2281"/>
      <c r="R12" s="1649"/>
      <c r="S12" s="1617"/>
      <c r="T12" s="2289">
        <f t="shared" ref="T12:AW12" si="2">SUM(T13:T32)</f>
        <v>456</v>
      </c>
      <c r="U12" s="2291">
        <f t="shared" si="2"/>
        <v>9</v>
      </c>
      <c r="V12" s="2292">
        <f t="shared" si="2"/>
        <v>219</v>
      </c>
      <c r="W12" s="2292">
        <f t="shared" si="2"/>
        <v>118</v>
      </c>
      <c r="X12" s="2290">
        <f t="shared" si="2"/>
        <v>110</v>
      </c>
      <c r="Y12" s="2289">
        <f t="shared" si="2"/>
        <v>1665</v>
      </c>
      <c r="Z12" s="2289">
        <f t="shared" si="2"/>
        <v>8</v>
      </c>
      <c r="AA12" s="2290">
        <f t="shared" si="2"/>
        <v>6</v>
      </c>
      <c r="AB12" s="2291">
        <f t="shared" si="2"/>
        <v>426</v>
      </c>
      <c r="AC12" s="2290">
        <f t="shared" si="2"/>
        <v>194</v>
      </c>
      <c r="AD12" s="2291">
        <f t="shared" si="2"/>
        <v>90</v>
      </c>
      <c r="AE12" s="2292">
        <f t="shared" si="2"/>
        <v>95</v>
      </c>
      <c r="AF12" s="2292">
        <f t="shared" si="2"/>
        <v>112</v>
      </c>
      <c r="AG12" s="2292">
        <f t="shared" si="2"/>
        <v>105</v>
      </c>
      <c r="AH12" s="2292">
        <f t="shared" si="2"/>
        <v>104</v>
      </c>
      <c r="AI12" s="2290">
        <f t="shared" si="2"/>
        <v>114</v>
      </c>
      <c r="AJ12" s="2291">
        <f t="shared" si="2"/>
        <v>262</v>
      </c>
      <c r="AK12" s="2290">
        <f t="shared" si="2"/>
        <v>124</v>
      </c>
      <c r="AL12" s="2291">
        <f t="shared" si="2"/>
        <v>137</v>
      </c>
      <c r="AM12" s="2292">
        <f t="shared" si="2"/>
        <v>120</v>
      </c>
      <c r="AN12" s="2290">
        <f t="shared" si="2"/>
        <v>129</v>
      </c>
      <c r="AO12" s="2289">
        <f t="shared" si="2"/>
        <v>449</v>
      </c>
      <c r="AP12" s="2290">
        <f t="shared" si="2"/>
        <v>196</v>
      </c>
      <c r="AQ12" s="2291">
        <f t="shared" si="2"/>
        <v>198</v>
      </c>
      <c r="AR12" s="2292">
        <f t="shared" si="2"/>
        <v>228</v>
      </c>
      <c r="AS12" s="2290">
        <f t="shared" si="2"/>
        <v>216</v>
      </c>
      <c r="AT12" s="2289">
        <f t="shared" si="2"/>
        <v>3</v>
      </c>
      <c r="AU12" s="2290">
        <f t="shared" si="2"/>
        <v>0</v>
      </c>
      <c r="AV12" s="2289">
        <f t="shared" si="2"/>
        <v>390</v>
      </c>
      <c r="AW12" s="2290">
        <f t="shared" si="2"/>
        <v>678</v>
      </c>
      <c r="AX12" s="2388"/>
      <c r="AY12" s="2294"/>
    </row>
    <row r="13" spans="1:51" s="3" customFormat="1" ht="39.950000000000003" customHeight="1">
      <c r="A13" s="2395" t="s">
        <v>1892</v>
      </c>
      <c r="B13" s="2396"/>
      <c r="C13" s="1566" t="s">
        <v>1583</v>
      </c>
      <c r="D13" s="1742"/>
      <c r="E13" s="1743"/>
      <c r="F13" s="1566" t="s">
        <v>1441</v>
      </c>
      <c r="G13" s="1742"/>
      <c r="H13" s="1743"/>
      <c r="I13" s="1643" t="s">
        <v>1779</v>
      </c>
      <c r="J13" s="2397"/>
      <c r="K13" s="2396"/>
      <c r="L13" s="2398" t="s">
        <v>1893</v>
      </c>
      <c r="M13" s="1742"/>
      <c r="N13" s="1743"/>
      <c r="O13" s="1643" t="s">
        <v>1573</v>
      </c>
      <c r="P13" s="1728"/>
      <c r="Q13" s="2238"/>
      <c r="R13" s="1566" t="s">
        <v>5448</v>
      </c>
      <c r="S13" s="1742"/>
      <c r="T13" s="2189">
        <f t="shared" ref="T13:T32" si="3">SUM(U13:X13)</f>
        <v>12</v>
      </c>
      <c r="U13" s="2191">
        <v>2</v>
      </c>
      <c r="V13" s="2192">
        <v>1</v>
      </c>
      <c r="W13" s="2192">
        <v>0</v>
      </c>
      <c r="X13" s="2190">
        <v>9</v>
      </c>
      <c r="Y13" s="2189">
        <f t="shared" ref="Y13:Y32" si="4">SUM(Z13:AC13)+AJ13+AK13+AO13+AP13</f>
        <v>15</v>
      </c>
      <c r="Z13" s="2189">
        <v>2</v>
      </c>
      <c r="AA13" s="2190">
        <v>0</v>
      </c>
      <c r="AB13" s="2191">
        <v>1</v>
      </c>
      <c r="AC13" s="2190">
        <v>1</v>
      </c>
      <c r="AD13" s="2191">
        <v>0</v>
      </c>
      <c r="AE13" s="2192">
        <v>0</v>
      </c>
      <c r="AF13" s="2192">
        <v>1</v>
      </c>
      <c r="AG13" s="2192">
        <v>0</v>
      </c>
      <c r="AH13" s="2192">
        <v>0</v>
      </c>
      <c r="AI13" s="2190">
        <v>1</v>
      </c>
      <c r="AJ13" s="2191">
        <v>0</v>
      </c>
      <c r="AK13" s="2190">
        <v>0</v>
      </c>
      <c r="AL13" s="2191">
        <v>0</v>
      </c>
      <c r="AM13" s="2192">
        <v>0</v>
      </c>
      <c r="AN13" s="2190">
        <v>0</v>
      </c>
      <c r="AO13" s="2189">
        <v>6</v>
      </c>
      <c r="AP13" s="2190">
        <v>5</v>
      </c>
      <c r="AQ13" s="2191">
        <v>3</v>
      </c>
      <c r="AR13" s="2192">
        <v>4</v>
      </c>
      <c r="AS13" s="2190">
        <v>1</v>
      </c>
      <c r="AT13" s="2189">
        <v>3</v>
      </c>
      <c r="AU13" s="2190">
        <v>0</v>
      </c>
      <c r="AV13" s="2189">
        <v>12</v>
      </c>
      <c r="AW13" s="2190">
        <v>21</v>
      </c>
      <c r="AX13" s="2279" t="s">
        <v>1892</v>
      </c>
      <c r="AY13" s="1741"/>
    </row>
    <row r="14" spans="1:51" s="3" customFormat="1" ht="39.950000000000003" customHeight="1">
      <c r="A14" s="2395" t="s">
        <v>1012</v>
      </c>
      <c r="B14" s="2396"/>
      <c r="C14" s="1566" t="s">
        <v>1876</v>
      </c>
      <c r="D14" s="1742"/>
      <c r="E14" s="1743"/>
      <c r="F14" s="1566" t="s">
        <v>1441</v>
      </c>
      <c r="G14" s="1742"/>
      <c r="H14" s="1743"/>
      <c r="I14" s="1643" t="s">
        <v>2576</v>
      </c>
      <c r="J14" s="2397"/>
      <c r="K14" s="2396"/>
      <c r="L14" s="2398" t="s">
        <v>1895</v>
      </c>
      <c r="M14" s="1742"/>
      <c r="N14" s="1743"/>
      <c r="O14" s="1643" t="s">
        <v>1897</v>
      </c>
      <c r="P14" s="1728"/>
      <c r="Q14" s="2238"/>
      <c r="R14" s="1566" t="s">
        <v>5444</v>
      </c>
      <c r="S14" s="1742"/>
      <c r="T14" s="2189">
        <f t="shared" si="3"/>
        <v>5</v>
      </c>
      <c r="U14" s="2191">
        <v>0</v>
      </c>
      <c r="V14" s="2192">
        <v>4</v>
      </c>
      <c r="W14" s="2192">
        <v>1</v>
      </c>
      <c r="X14" s="2190">
        <v>0</v>
      </c>
      <c r="Y14" s="2189">
        <f t="shared" si="4"/>
        <v>10</v>
      </c>
      <c r="Z14" s="2189">
        <v>0</v>
      </c>
      <c r="AA14" s="2190">
        <v>0</v>
      </c>
      <c r="AB14" s="2191">
        <v>6</v>
      </c>
      <c r="AC14" s="2190">
        <v>2</v>
      </c>
      <c r="AD14" s="2191">
        <v>0</v>
      </c>
      <c r="AE14" s="2192">
        <v>0</v>
      </c>
      <c r="AF14" s="2192">
        <v>1</v>
      </c>
      <c r="AG14" s="2192">
        <v>0</v>
      </c>
      <c r="AH14" s="2192">
        <v>2</v>
      </c>
      <c r="AI14" s="2190">
        <v>5</v>
      </c>
      <c r="AJ14" s="2191">
        <v>1</v>
      </c>
      <c r="AK14" s="2190">
        <v>1</v>
      </c>
      <c r="AL14" s="2191">
        <v>1</v>
      </c>
      <c r="AM14" s="2192">
        <v>0</v>
      </c>
      <c r="AN14" s="2190">
        <v>1</v>
      </c>
      <c r="AO14" s="2189">
        <v>0</v>
      </c>
      <c r="AP14" s="2190">
        <v>0</v>
      </c>
      <c r="AQ14" s="2191">
        <v>0</v>
      </c>
      <c r="AR14" s="2192">
        <v>0</v>
      </c>
      <c r="AS14" s="2190">
        <v>0</v>
      </c>
      <c r="AT14" s="2189">
        <v>0</v>
      </c>
      <c r="AU14" s="2190">
        <v>0</v>
      </c>
      <c r="AV14" s="2189">
        <v>3</v>
      </c>
      <c r="AW14" s="2190">
        <v>13</v>
      </c>
      <c r="AX14" s="2279" t="s">
        <v>1012</v>
      </c>
      <c r="AY14" s="1741"/>
    </row>
    <row r="15" spans="1:51" s="3" customFormat="1" ht="39.950000000000003" customHeight="1">
      <c r="A15" s="2395" t="s">
        <v>1515</v>
      </c>
      <c r="B15" s="2396"/>
      <c r="C15" s="1566" t="s">
        <v>1898</v>
      </c>
      <c r="D15" s="1742"/>
      <c r="E15" s="1743"/>
      <c r="F15" s="1566" t="s">
        <v>152</v>
      </c>
      <c r="G15" s="1742"/>
      <c r="H15" s="1743"/>
      <c r="I15" s="1643" t="s">
        <v>850</v>
      </c>
      <c r="J15" s="2397"/>
      <c r="K15" s="2396"/>
      <c r="L15" s="2398" t="s">
        <v>1899</v>
      </c>
      <c r="M15" s="1742"/>
      <c r="N15" s="1743"/>
      <c r="O15" s="1643" t="s">
        <v>1901</v>
      </c>
      <c r="P15" s="1728"/>
      <c r="Q15" s="2238"/>
      <c r="R15" s="1566" t="s">
        <v>5169</v>
      </c>
      <c r="S15" s="1742"/>
      <c r="T15" s="2189">
        <f t="shared" si="3"/>
        <v>10</v>
      </c>
      <c r="U15" s="2191">
        <v>2</v>
      </c>
      <c r="V15" s="2192">
        <v>4</v>
      </c>
      <c r="W15" s="2192">
        <v>1</v>
      </c>
      <c r="X15" s="2190">
        <v>3</v>
      </c>
      <c r="Y15" s="2189">
        <f t="shared" si="4"/>
        <v>16</v>
      </c>
      <c r="Z15" s="2189">
        <v>1</v>
      </c>
      <c r="AA15" s="2190">
        <v>1</v>
      </c>
      <c r="AB15" s="2191">
        <v>5</v>
      </c>
      <c r="AC15" s="2190">
        <v>2</v>
      </c>
      <c r="AD15" s="2191">
        <v>1</v>
      </c>
      <c r="AE15" s="2192">
        <v>2</v>
      </c>
      <c r="AF15" s="2192">
        <v>1</v>
      </c>
      <c r="AG15" s="2192">
        <v>2</v>
      </c>
      <c r="AH15" s="2192">
        <v>1</v>
      </c>
      <c r="AI15" s="2190">
        <v>0</v>
      </c>
      <c r="AJ15" s="2191">
        <v>1</v>
      </c>
      <c r="AK15" s="2190">
        <v>0</v>
      </c>
      <c r="AL15" s="2191">
        <v>1</v>
      </c>
      <c r="AM15" s="2192">
        <v>0</v>
      </c>
      <c r="AN15" s="2190">
        <v>0</v>
      </c>
      <c r="AO15" s="2189">
        <v>1</v>
      </c>
      <c r="AP15" s="2190">
        <v>5</v>
      </c>
      <c r="AQ15" s="2191">
        <v>2</v>
      </c>
      <c r="AR15" s="2192">
        <v>1</v>
      </c>
      <c r="AS15" s="2190">
        <v>3</v>
      </c>
      <c r="AT15" s="2189">
        <v>0</v>
      </c>
      <c r="AU15" s="2190">
        <v>0</v>
      </c>
      <c r="AV15" s="2189">
        <v>8</v>
      </c>
      <c r="AW15" s="2190">
        <v>17</v>
      </c>
      <c r="AX15" s="2279" t="s">
        <v>1515</v>
      </c>
      <c r="AY15" s="1741"/>
    </row>
    <row r="16" spans="1:51" s="3" customFormat="1" ht="39.950000000000003" customHeight="1">
      <c r="A16" s="2395" t="s">
        <v>862</v>
      </c>
      <c r="B16" s="2396"/>
      <c r="C16" s="1566" t="s">
        <v>1902</v>
      </c>
      <c r="D16" s="1742"/>
      <c r="E16" s="1743"/>
      <c r="F16" s="1566" t="s">
        <v>152</v>
      </c>
      <c r="G16" s="1742"/>
      <c r="H16" s="1743"/>
      <c r="I16" s="1643" t="s">
        <v>413</v>
      </c>
      <c r="J16" s="2397"/>
      <c r="K16" s="2396"/>
      <c r="L16" s="2398" t="s">
        <v>1904</v>
      </c>
      <c r="M16" s="1742"/>
      <c r="N16" s="1743"/>
      <c r="O16" s="1643" t="s">
        <v>696</v>
      </c>
      <c r="P16" s="1728"/>
      <c r="Q16" s="2238"/>
      <c r="R16" s="1566" t="s">
        <v>5731</v>
      </c>
      <c r="S16" s="1742"/>
      <c r="T16" s="2189">
        <f t="shared" si="3"/>
        <v>6</v>
      </c>
      <c r="U16" s="2191">
        <v>2</v>
      </c>
      <c r="V16" s="2192">
        <v>3</v>
      </c>
      <c r="W16" s="2192">
        <v>1</v>
      </c>
      <c r="X16" s="2190">
        <v>0</v>
      </c>
      <c r="Y16" s="2189">
        <f t="shared" si="4"/>
        <v>9</v>
      </c>
      <c r="Z16" s="2189">
        <v>2</v>
      </c>
      <c r="AA16" s="2190">
        <v>2</v>
      </c>
      <c r="AB16" s="2191">
        <v>1</v>
      </c>
      <c r="AC16" s="2190">
        <v>2</v>
      </c>
      <c r="AD16" s="2191">
        <v>1</v>
      </c>
      <c r="AE16" s="2192">
        <v>0</v>
      </c>
      <c r="AF16" s="2192">
        <v>0</v>
      </c>
      <c r="AG16" s="2192">
        <v>0</v>
      </c>
      <c r="AH16" s="2192">
        <v>2</v>
      </c>
      <c r="AI16" s="2190">
        <v>0</v>
      </c>
      <c r="AJ16" s="2191">
        <v>2</v>
      </c>
      <c r="AK16" s="2190">
        <v>0</v>
      </c>
      <c r="AL16" s="2191">
        <v>1</v>
      </c>
      <c r="AM16" s="2192">
        <v>1</v>
      </c>
      <c r="AN16" s="2190">
        <v>0</v>
      </c>
      <c r="AO16" s="2189">
        <v>0</v>
      </c>
      <c r="AP16" s="2190">
        <v>0</v>
      </c>
      <c r="AQ16" s="2191">
        <v>0</v>
      </c>
      <c r="AR16" s="2192">
        <v>0</v>
      </c>
      <c r="AS16" s="2190">
        <v>0</v>
      </c>
      <c r="AT16" s="2189">
        <v>0</v>
      </c>
      <c r="AU16" s="2190">
        <v>0</v>
      </c>
      <c r="AV16" s="2189">
        <v>7</v>
      </c>
      <c r="AW16" s="2190">
        <v>12</v>
      </c>
      <c r="AX16" s="2279" t="s">
        <v>862</v>
      </c>
      <c r="AY16" s="1741"/>
    </row>
    <row r="17" spans="1:51" s="3" customFormat="1" ht="39.950000000000003" customHeight="1">
      <c r="A17" s="2395" t="s">
        <v>1907</v>
      </c>
      <c r="B17" s="2396"/>
      <c r="C17" s="1566" t="s">
        <v>1911</v>
      </c>
      <c r="D17" s="1742"/>
      <c r="E17" s="1743"/>
      <c r="F17" s="1566" t="s">
        <v>152</v>
      </c>
      <c r="G17" s="1742"/>
      <c r="H17" s="1743"/>
      <c r="I17" s="1643" t="s">
        <v>2576</v>
      </c>
      <c r="J17" s="2397"/>
      <c r="K17" s="2396"/>
      <c r="L17" s="2398" t="s">
        <v>1895</v>
      </c>
      <c r="M17" s="1742"/>
      <c r="N17" s="1743"/>
      <c r="O17" s="1643" t="s">
        <v>1897</v>
      </c>
      <c r="P17" s="1728"/>
      <c r="Q17" s="2238"/>
      <c r="R17" s="1566" t="s">
        <v>5444</v>
      </c>
      <c r="S17" s="1742"/>
      <c r="T17" s="2189">
        <f t="shared" si="3"/>
        <v>10</v>
      </c>
      <c r="U17" s="2191">
        <v>3</v>
      </c>
      <c r="V17" s="2192">
        <v>5</v>
      </c>
      <c r="W17" s="2192">
        <v>2</v>
      </c>
      <c r="X17" s="2190">
        <v>0</v>
      </c>
      <c r="Y17" s="2189">
        <f t="shared" si="4"/>
        <v>20</v>
      </c>
      <c r="Z17" s="2189">
        <v>3</v>
      </c>
      <c r="AA17" s="2190">
        <v>3</v>
      </c>
      <c r="AB17" s="2191">
        <v>5</v>
      </c>
      <c r="AC17" s="2190">
        <v>5</v>
      </c>
      <c r="AD17" s="2191">
        <v>1</v>
      </c>
      <c r="AE17" s="2192">
        <v>1</v>
      </c>
      <c r="AF17" s="2192">
        <v>2</v>
      </c>
      <c r="AG17" s="2192">
        <v>2</v>
      </c>
      <c r="AH17" s="2192">
        <v>3</v>
      </c>
      <c r="AI17" s="2190">
        <v>1</v>
      </c>
      <c r="AJ17" s="2191">
        <v>2</v>
      </c>
      <c r="AK17" s="2190">
        <v>2</v>
      </c>
      <c r="AL17" s="2191">
        <v>2</v>
      </c>
      <c r="AM17" s="2192">
        <v>0</v>
      </c>
      <c r="AN17" s="2190">
        <v>2</v>
      </c>
      <c r="AO17" s="2189">
        <v>0</v>
      </c>
      <c r="AP17" s="2190">
        <v>0</v>
      </c>
      <c r="AQ17" s="2191">
        <v>0</v>
      </c>
      <c r="AR17" s="2192">
        <v>0</v>
      </c>
      <c r="AS17" s="2190">
        <v>0</v>
      </c>
      <c r="AT17" s="2189">
        <v>0</v>
      </c>
      <c r="AU17" s="2190">
        <v>0</v>
      </c>
      <c r="AV17" s="2189">
        <v>6</v>
      </c>
      <c r="AW17" s="2190">
        <v>18</v>
      </c>
      <c r="AX17" s="2279" t="s">
        <v>1907</v>
      </c>
      <c r="AY17" s="1741"/>
    </row>
    <row r="18" spans="1:51" s="3" customFormat="1" ht="39.950000000000003" customHeight="1">
      <c r="A18" s="2395" t="s">
        <v>1914</v>
      </c>
      <c r="B18" s="2396"/>
      <c r="C18" s="1566" t="s">
        <v>1917</v>
      </c>
      <c r="D18" s="1742"/>
      <c r="E18" s="1743"/>
      <c r="F18" s="1566" t="s">
        <v>1170</v>
      </c>
      <c r="G18" s="1742"/>
      <c r="H18" s="1743"/>
      <c r="I18" s="1643" t="s">
        <v>1919</v>
      </c>
      <c r="J18" s="2397"/>
      <c r="K18" s="2396"/>
      <c r="L18" s="2398" t="s">
        <v>1517</v>
      </c>
      <c r="M18" s="1742"/>
      <c r="N18" s="1743"/>
      <c r="O18" s="1643" t="s">
        <v>1725</v>
      </c>
      <c r="P18" s="1728"/>
      <c r="Q18" s="2238"/>
      <c r="R18" s="1566" t="s">
        <v>5172</v>
      </c>
      <c r="S18" s="1742"/>
      <c r="T18" s="2189">
        <f t="shared" si="3"/>
        <v>13</v>
      </c>
      <c r="U18" s="2191">
        <v>0</v>
      </c>
      <c r="V18" s="2192">
        <v>10</v>
      </c>
      <c r="W18" s="2192">
        <v>3</v>
      </c>
      <c r="X18" s="2190">
        <v>0</v>
      </c>
      <c r="Y18" s="2189">
        <f t="shared" si="4"/>
        <v>30</v>
      </c>
      <c r="Z18" s="2189">
        <v>0</v>
      </c>
      <c r="AA18" s="2190">
        <v>0</v>
      </c>
      <c r="AB18" s="2191">
        <v>12</v>
      </c>
      <c r="AC18" s="2190">
        <v>12</v>
      </c>
      <c r="AD18" s="2191">
        <v>2</v>
      </c>
      <c r="AE18" s="2192">
        <v>4</v>
      </c>
      <c r="AF18" s="2192">
        <v>3</v>
      </c>
      <c r="AG18" s="2192">
        <v>3</v>
      </c>
      <c r="AH18" s="2192">
        <v>7</v>
      </c>
      <c r="AI18" s="2190">
        <v>5</v>
      </c>
      <c r="AJ18" s="2191">
        <v>5</v>
      </c>
      <c r="AK18" s="2190">
        <v>1</v>
      </c>
      <c r="AL18" s="2191">
        <v>2</v>
      </c>
      <c r="AM18" s="2192">
        <v>2</v>
      </c>
      <c r="AN18" s="2190">
        <v>2</v>
      </c>
      <c r="AO18" s="2189">
        <v>0</v>
      </c>
      <c r="AP18" s="2190">
        <v>0</v>
      </c>
      <c r="AQ18" s="2191">
        <v>0</v>
      </c>
      <c r="AR18" s="2192">
        <v>0</v>
      </c>
      <c r="AS18" s="2190">
        <v>0</v>
      </c>
      <c r="AT18" s="2189">
        <v>0</v>
      </c>
      <c r="AU18" s="2190">
        <v>0</v>
      </c>
      <c r="AV18" s="2189">
        <v>9</v>
      </c>
      <c r="AW18" s="2190">
        <v>23</v>
      </c>
      <c r="AX18" s="2279" t="s">
        <v>1914</v>
      </c>
      <c r="AY18" s="1741"/>
    </row>
    <row r="19" spans="1:51" s="3" customFormat="1" ht="39.950000000000003" customHeight="1">
      <c r="A19" s="2395" t="s">
        <v>1920</v>
      </c>
      <c r="B19" s="2396"/>
      <c r="C19" s="1566" t="s">
        <v>1776</v>
      </c>
      <c r="D19" s="1742"/>
      <c r="E19" s="1743"/>
      <c r="F19" s="1566" t="s">
        <v>1885</v>
      </c>
      <c r="G19" s="1742"/>
      <c r="H19" s="1743"/>
      <c r="I19" s="1643" t="s">
        <v>435</v>
      </c>
      <c r="J19" s="2397"/>
      <c r="K19" s="2396"/>
      <c r="L19" s="2398" t="s">
        <v>1921</v>
      </c>
      <c r="M19" s="1742"/>
      <c r="N19" s="1743"/>
      <c r="O19" s="1643" t="s">
        <v>3499</v>
      </c>
      <c r="P19" s="1728"/>
      <c r="Q19" s="2238"/>
      <c r="R19" s="1566" t="s">
        <v>5170</v>
      </c>
      <c r="S19" s="1742"/>
      <c r="T19" s="2189">
        <f t="shared" si="3"/>
        <v>53</v>
      </c>
      <c r="U19" s="2191">
        <v>0</v>
      </c>
      <c r="V19" s="2192">
        <v>31</v>
      </c>
      <c r="W19" s="2192">
        <v>15</v>
      </c>
      <c r="X19" s="2190">
        <v>7</v>
      </c>
      <c r="Y19" s="2189">
        <f t="shared" si="4"/>
        <v>233</v>
      </c>
      <c r="Z19" s="2189">
        <v>0</v>
      </c>
      <c r="AA19" s="2190">
        <v>0</v>
      </c>
      <c r="AB19" s="2191">
        <v>84</v>
      </c>
      <c r="AC19" s="2190">
        <v>30</v>
      </c>
      <c r="AD19" s="2191">
        <v>13</v>
      </c>
      <c r="AE19" s="2192">
        <v>26</v>
      </c>
      <c r="AF19" s="2192">
        <v>28</v>
      </c>
      <c r="AG19" s="2192">
        <v>13</v>
      </c>
      <c r="AH19" s="2192">
        <v>19</v>
      </c>
      <c r="AI19" s="2190">
        <v>15</v>
      </c>
      <c r="AJ19" s="2191">
        <v>43</v>
      </c>
      <c r="AK19" s="2190">
        <v>15</v>
      </c>
      <c r="AL19" s="2191">
        <v>22</v>
      </c>
      <c r="AM19" s="2192">
        <v>13</v>
      </c>
      <c r="AN19" s="2190">
        <v>23</v>
      </c>
      <c r="AO19" s="2189">
        <v>46</v>
      </c>
      <c r="AP19" s="2190">
        <v>15</v>
      </c>
      <c r="AQ19" s="2191">
        <v>15</v>
      </c>
      <c r="AR19" s="2192">
        <v>26</v>
      </c>
      <c r="AS19" s="2190">
        <v>20</v>
      </c>
      <c r="AT19" s="2189">
        <v>0</v>
      </c>
      <c r="AU19" s="2190">
        <v>0</v>
      </c>
      <c r="AV19" s="2189">
        <v>35</v>
      </c>
      <c r="AW19" s="2190">
        <v>76</v>
      </c>
      <c r="AX19" s="2279" t="s">
        <v>1920</v>
      </c>
      <c r="AY19" s="1741"/>
    </row>
    <row r="20" spans="1:51" s="3" customFormat="1" ht="39.950000000000003" customHeight="1">
      <c r="A20" s="2395" t="s">
        <v>1922</v>
      </c>
      <c r="B20" s="2396"/>
      <c r="C20" s="1566" t="s">
        <v>326</v>
      </c>
      <c r="D20" s="1742"/>
      <c r="E20" s="1743"/>
      <c r="F20" s="1566" t="s">
        <v>83</v>
      </c>
      <c r="G20" s="1742"/>
      <c r="H20" s="1743"/>
      <c r="I20" s="1643" t="s">
        <v>151</v>
      </c>
      <c r="J20" s="2397"/>
      <c r="K20" s="2396"/>
      <c r="L20" s="2398" t="s">
        <v>1923</v>
      </c>
      <c r="M20" s="1742"/>
      <c r="N20" s="1743"/>
      <c r="O20" s="1643" t="s">
        <v>2588</v>
      </c>
      <c r="P20" s="1728"/>
      <c r="Q20" s="2238"/>
      <c r="R20" s="1566" t="s">
        <v>4648</v>
      </c>
      <c r="S20" s="1742"/>
      <c r="T20" s="2189">
        <f t="shared" si="3"/>
        <v>11</v>
      </c>
      <c r="U20" s="2191">
        <v>0</v>
      </c>
      <c r="V20" s="2192">
        <v>4</v>
      </c>
      <c r="W20" s="2192">
        <v>3</v>
      </c>
      <c r="X20" s="2190">
        <v>4</v>
      </c>
      <c r="Y20" s="2189">
        <f t="shared" si="4"/>
        <v>27</v>
      </c>
      <c r="Z20" s="2189">
        <v>0</v>
      </c>
      <c r="AA20" s="2190">
        <v>0</v>
      </c>
      <c r="AB20" s="2191">
        <v>3</v>
      </c>
      <c r="AC20" s="2190">
        <v>4</v>
      </c>
      <c r="AD20" s="2191">
        <v>3</v>
      </c>
      <c r="AE20" s="2192">
        <v>1</v>
      </c>
      <c r="AF20" s="2192">
        <v>0</v>
      </c>
      <c r="AG20" s="2192">
        <v>2</v>
      </c>
      <c r="AH20" s="2192">
        <v>1</v>
      </c>
      <c r="AI20" s="2190">
        <v>0</v>
      </c>
      <c r="AJ20" s="2191">
        <v>7</v>
      </c>
      <c r="AK20" s="2190">
        <v>2</v>
      </c>
      <c r="AL20" s="2191">
        <v>5</v>
      </c>
      <c r="AM20" s="2192">
        <v>3</v>
      </c>
      <c r="AN20" s="2190">
        <v>1</v>
      </c>
      <c r="AO20" s="2189">
        <v>9</v>
      </c>
      <c r="AP20" s="2190">
        <v>2</v>
      </c>
      <c r="AQ20" s="2191">
        <v>6</v>
      </c>
      <c r="AR20" s="2192">
        <v>3</v>
      </c>
      <c r="AS20" s="2190">
        <v>2</v>
      </c>
      <c r="AT20" s="2189">
        <v>0</v>
      </c>
      <c r="AU20" s="2190">
        <v>0</v>
      </c>
      <c r="AV20" s="2189">
        <v>12</v>
      </c>
      <c r="AW20" s="2190">
        <v>20</v>
      </c>
      <c r="AX20" s="2279" t="s">
        <v>1922</v>
      </c>
      <c r="AY20" s="1741"/>
    </row>
    <row r="21" spans="1:51" s="3" customFormat="1" ht="39.950000000000003" customHeight="1">
      <c r="A21" s="2395" t="s">
        <v>1926</v>
      </c>
      <c r="B21" s="2396"/>
      <c r="C21" s="2398" t="s">
        <v>1928</v>
      </c>
      <c r="D21" s="1742"/>
      <c r="E21" s="1743"/>
      <c r="F21" s="2399" t="s">
        <v>3750</v>
      </c>
      <c r="G21" s="1742"/>
      <c r="H21" s="1743"/>
      <c r="I21" s="1643" t="s">
        <v>1930</v>
      </c>
      <c r="J21" s="2397"/>
      <c r="K21" s="2396"/>
      <c r="L21" s="2398" t="s">
        <v>847</v>
      </c>
      <c r="M21" s="1742"/>
      <c r="N21" s="1743"/>
      <c r="O21" s="1643" t="s">
        <v>3065</v>
      </c>
      <c r="P21" s="1728"/>
      <c r="Q21" s="2238"/>
      <c r="R21" s="1566" t="s">
        <v>5155</v>
      </c>
      <c r="S21" s="1742"/>
      <c r="T21" s="2189">
        <f t="shared" si="3"/>
        <v>10</v>
      </c>
      <c r="U21" s="2191">
        <v>0</v>
      </c>
      <c r="V21" s="2192">
        <v>0</v>
      </c>
      <c r="W21" s="2192">
        <v>0</v>
      </c>
      <c r="X21" s="2190">
        <v>10</v>
      </c>
      <c r="Y21" s="2189">
        <f t="shared" si="4"/>
        <v>47</v>
      </c>
      <c r="Z21" s="2189">
        <v>0</v>
      </c>
      <c r="AA21" s="2190">
        <v>0</v>
      </c>
      <c r="AB21" s="2191">
        <v>0</v>
      </c>
      <c r="AC21" s="2190">
        <v>0</v>
      </c>
      <c r="AD21" s="2191">
        <v>0</v>
      </c>
      <c r="AE21" s="2192">
        <v>0</v>
      </c>
      <c r="AF21" s="2192">
        <v>0</v>
      </c>
      <c r="AG21" s="2192">
        <v>0</v>
      </c>
      <c r="AH21" s="2192">
        <v>0</v>
      </c>
      <c r="AI21" s="2190">
        <v>0</v>
      </c>
      <c r="AJ21" s="2191">
        <v>0</v>
      </c>
      <c r="AK21" s="2190">
        <v>0</v>
      </c>
      <c r="AL21" s="2191">
        <v>0</v>
      </c>
      <c r="AM21" s="2192">
        <v>0</v>
      </c>
      <c r="AN21" s="2190">
        <v>0</v>
      </c>
      <c r="AO21" s="2189">
        <v>33</v>
      </c>
      <c r="AP21" s="2190">
        <v>14</v>
      </c>
      <c r="AQ21" s="2191">
        <v>7</v>
      </c>
      <c r="AR21" s="2192">
        <v>19</v>
      </c>
      <c r="AS21" s="2190">
        <v>21</v>
      </c>
      <c r="AT21" s="2189">
        <v>0</v>
      </c>
      <c r="AU21" s="2190">
        <v>0</v>
      </c>
      <c r="AV21" s="2189">
        <v>18</v>
      </c>
      <c r="AW21" s="2190">
        <v>21</v>
      </c>
      <c r="AX21" s="2279" t="s">
        <v>1926</v>
      </c>
      <c r="AY21" s="1741"/>
    </row>
    <row r="22" spans="1:51" s="4" customFormat="1" ht="39.950000000000003" customHeight="1">
      <c r="A22" s="2395" t="s">
        <v>209</v>
      </c>
      <c r="B22" s="2396"/>
      <c r="C22" s="2398" t="s">
        <v>353</v>
      </c>
      <c r="D22" s="1742"/>
      <c r="E22" s="1743"/>
      <c r="F22" s="1566" t="s">
        <v>1885</v>
      </c>
      <c r="G22" s="1742"/>
      <c r="H22" s="1743"/>
      <c r="I22" s="1643" t="s">
        <v>435</v>
      </c>
      <c r="J22" s="2397"/>
      <c r="K22" s="2396"/>
      <c r="L22" s="2398" t="s">
        <v>18</v>
      </c>
      <c r="M22" s="1742"/>
      <c r="N22" s="1743"/>
      <c r="O22" s="1643" t="s">
        <v>1286</v>
      </c>
      <c r="P22" s="1728"/>
      <c r="Q22" s="2238"/>
      <c r="R22" s="1566" t="s">
        <v>5445</v>
      </c>
      <c r="S22" s="1742"/>
      <c r="T22" s="2189">
        <f t="shared" si="3"/>
        <v>12</v>
      </c>
      <c r="U22" s="2191">
        <v>0</v>
      </c>
      <c r="V22" s="2192">
        <v>0</v>
      </c>
      <c r="W22" s="2192">
        <v>0</v>
      </c>
      <c r="X22" s="2190">
        <v>12</v>
      </c>
      <c r="Y22" s="2189">
        <f t="shared" si="4"/>
        <v>91</v>
      </c>
      <c r="Z22" s="2189">
        <v>0</v>
      </c>
      <c r="AA22" s="2190">
        <v>0</v>
      </c>
      <c r="AB22" s="2191">
        <v>0</v>
      </c>
      <c r="AC22" s="2190">
        <v>0</v>
      </c>
      <c r="AD22" s="2191">
        <v>0</v>
      </c>
      <c r="AE22" s="2192">
        <v>0</v>
      </c>
      <c r="AF22" s="2192">
        <v>0</v>
      </c>
      <c r="AG22" s="2192">
        <v>0</v>
      </c>
      <c r="AH22" s="2192">
        <v>0</v>
      </c>
      <c r="AI22" s="2190">
        <v>0</v>
      </c>
      <c r="AJ22" s="2191">
        <v>0</v>
      </c>
      <c r="AK22" s="2190">
        <v>0</v>
      </c>
      <c r="AL22" s="2191">
        <v>0</v>
      </c>
      <c r="AM22" s="2192">
        <v>0</v>
      </c>
      <c r="AN22" s="2190">
        <v>0</v>
      </c>
      <c r="AO22" s="2189">
        <v>66</v>
      </c>
      <c r="AP22" s="2190">
        <v>25</v>
      </c>
      <c r="AQ22" s="2191">
        <v>26</v>
      </c>
      <c r="AR22" s="2192">
        <v>32</v>
      </c>
      <c r="AS22" s="2190">
        <v>33</v>
      </c>
      <c r="AT22" s="2189">
        <v>0</v>
      </c>
      <c r="AU22" s="2190">
        <v>0</v>
      </c>
      <c r="AV22" s="2189">
        <v>17</v>
      </c>
      <c r="AW22" s="2190">
        <v>21</v>
      </c>
      <c r="AX22" s="2279" t="s">
        <v>209</v>
      </c>
      <c r="AY22" s="2361"/>
    </row>
    <row r="23" spans="1:51" s="4" customFormat="1" ht="39.950000000000003" customHeight="1">
      <c r="A23" s="2395" t="s">
        <v>1934</v>
      </c>
      <c r="B23" s="2396"/>
      <c r="C23" s="1566" t="s">
        <v>1440</v>
      </c>
      <c r="D23" s="1742"/>
      <c r="E23" s="1743"/>
      <c r="F23" s="1566" t="s">
        <v>83</v>
      </c>
      <c r="G23" s="1742"/>
      <c r="H23" s="1743"/>
      <c r="I23" s="1643" t="s">
        <v>747</v>
      </c>
      <c r="J23" s="2397"/>
      <c r="K23" s="2396"/>
      <c r="L23" s="2398" t="s">
        <v>1455</v>
      </c>
      <c r="M23" s="1742"/>
      <c r="N23" s="1743"/>
      <c r="O23" s="1643" t="s">
        <v>394</v>
      </c>
      <c r="P23" s="1728"/>
      <c r="Q23" s="2238"/>
      <c r="R23" s="1566" t="s">
        <v>5446</v>
      </c>
      <c r="S23" s="1742"/>
      <c r="T23" s="2189">
        <f t="shared" si="3"/>
        <v>25</v>
      </c>
      <c r="U23" s="2191">
        <v>0</v>
      </c>
      <c r="V23" s="2192">
        <v>11</v>
      </c>
      <c r="W23" s="2192">
        <v>5</v>
      </c>
      <c r="X23" s="2190">
        <v>9</v>
      </c>
      <c r="Y23" s="2189">
        <f t="shared" si="4"/>
        <v>56</v>
      </c>
      <c r="Z23" s="2189">
        <v>0</v>
      </c>
      <c r="AA23" s="2190">
        <v>0</v>
      </c>
      <c r="AB23" s="2191">
        <v>12</v>
      </c>
      <c r="AC23" s="2190">
        <v>8</v>
      </c>
      <c r="AD23" s="2191">
        <v>4</v>
      </c>
      <c r="AE23" s="2192">
        <v>3</v>
      </c>
      <c r="AF23" s="2192">
        <v>2</v>
      </c>
      <c r="AG23" s="2192">
        <v>3</v>
      </c>
      <c r="AH23" s="2192">
        <v>4</v>
      </c>
      <c r="AI23" s="2190">
        <v>4</v>
      </c>
      <c r="AJ23" s="2191">
        <v>9</v>
      </c>
      <c r="AK23" s="2190">
        <v>5</v>
      </c>
      <c r="AL23" s="2191">
        <v>1</v>
      </c>
      <c r="AM23" s="2192">
        <v>4</v>
      </c>
      <c r="AN23" s="2190">
        <v>9</v>
      </c>
      <c r="AO23" s="2189">
        <v>18</v>
      </c>
      <c r="AP23" s="2190">
        <v>4</v>
      </c>
      <c r="AQ23" s="2191">
        <v>7</v>
      </c>
      <c r="AR23" s="2192">
        <v>10</v>
      </c>
      <c r="AS23" s="2190">
        <v>5</v>
      </c>
      <c r="AT23" s="2189">
        <v>0</v>
      </c>
      <c r="AU23" s="2190">
        <v>0</v>
      </c>
      <c r="AV23" s="2189">
        <v>19</v>
      </c>
      <c r="AW23" s="2190">
        <v>36</v>
      </c>
      <c r="AX23" s="2279" t="s">
        <v>1934</v>
      </c>
      <c r="AY23" s="2361"/>
    </row>
    <row r="24" spans="1:51" s="4" customFormat="1" ht="39.950000000000003" customHeight="1">
      <c r="A24" s="2395" t="s">
        <v>1935</v>
      </c>
      <c r="B24" s="2396"/>
      <c r="C24" s="1566" t="s">
        <v>1936</v>
      </c>
      <c r="D24" s="1742"/>
      <c r="E24" s="1743"/>
      <c r="F24" s="1566" t="s">
        <v>1885</v>
      </c>
      <c r="G24" s="1742"/>
      <c r="H24" s="1743"/>
      <c r="I24" s="2400" t="s">
        <v>4797</v>
      </c>
      <c r="J24" s="2397"/>
      <c r="K24" s="2396"/>
      <c r="L24" s="2401" t="s">
        <v>6008</v>
      </c>
      <c r="M24" s="1742"/>
      <c r="N24" s="1743"/>
      <c r="O24" s="2400" t="s">
        <v>5209</v>
      </c>
      <c r="P24" s="1728"/>
      <c r="Q24" s="2238"/>
      <c r="R24" s="1566" t="s">
        <v>5171</v>
      </c>
      <c r="S24" s="1742"/>
      <c r="T24" s="2189">
        <f t="shared" si="3"/>
        <v>51</v>
      </c>
      <c r="U24" s="2191">
        <v>0</v>
      </c>
      <c r="V24" s="2192">
        <v>30</v>
      </c>
      <c r="W24" s="2192">
        <v>15</v>
      </c>
      <c r="X24" s="2190">
        <v>6</v>
      </c>
      <c r="Y24" s="2189">
        <f t="shared" si="4"/>
        <v>208</v>
      </c>
      <c r="Z24" s="2189">
        <v>0</v>
      </c>
      <c r="AA24" s="2190">
        <v>0</v>
      </c>
      <c r="AB24" s="2191">
        <v>78</v>
      </c>
      <c r="AC24" s="2190">
        <v>24</v>
      </c>
      <c r="AD24" s="2191">
        <v>21</v>
      </c>
      <c r="AE24" s="2192">
        <v>12</v>
      </c>
      <c r="AF24" s="2192">
        <v>19</v>
      </c>
      <c r="AG24" s="2192">
        <v>16</v>
      </c>
      <c r="AH24" s="2192">
        <v>18</v>
      </c>
      <c r="AI24" s="2190">
        <v>16</v>
      </c>
      <c r="AJ24" s="2191">
        <v>29</v>
      </c>
      <c r="AK24" s="2190">
        <v>29</v>
      </c>
      <c r="AL24" s="2191">
        <v>24</v>
      </c>
      <c r="AM24" s="2192">
        <v>20</v>
      </c>
      <c r="AN24" s="2190">
        <v>14</v>
      </c>
      <c r="AO24" s="2189">
        <v>37</v>
      </c>
      <c r="AP24" s="2190">
        <v>11</v>
      </c>
      <c r="AQ24" s="2191">
        <v>18</v>
      </c>
      <c r="AR24" s="2192">
        <v>17</v>
      </c>
      <c r="AS24" s="2190">
        <v>13</v>
      </c>
      <c r="AT24" s="2189">
        <v>0</v>
      </c>
      <c r="AU24" s="2190">
        <v>0</v>
      </c>
      <c r="AV24" s="2189">
        <v>38</v>
      </c>
      <c r="AW24" s="2190">
        <v>69</v>
      </c>
      <c r="AX24" s="2279" t="s">
        <v>1935</v>
      </c>
      <c r="AY24" s="2361"/>
    </row>
    <row r="25" spans="1:51" s="4" customFormat="1" ht="39.950000000000003" customHeight="1">
      <c r="A25" s="2395" t="s">
        <v>558</v>
      </c>
      <c r="B25" s="2396"/>
      <c r="C25" s="1566" t="s">
        <v>374</v>
      </c>
      <c r="D25" s="1742"/>
      <c r="E25" s="1743"/>
      <c r="F25" s="1566" t="s">
        <v>1170</v>
      </c>
      <c r="G25" s="1742"/>
      <c r="H25" s="1743"/>
      <c r="I25" s="1643" t="s">
        <v>1939</v>
      </c>
      <c r="J25" s="2397"/>
      <c r="K25" s="2396"/>
      <c r="L25" s="2398" t="s">
        <v>4796</v>
      </c>
      <c r="M25" s="1742"/>
      <c r="N25" s="1743"/>
      <c r="O25" s="1643" t="s">
        <v>3500</v>
      </c>
      <c r="P25" s="1728"/>
      <c r="Q25" s="2238"/>
      <c r="R25" s="1566" t="s">
        <v>5447</v>
      </c>
      <c r="S25" s="1742"/>
      <c r="T25" s="2189">
        <f t="shared" si="3"/>
        <v>10</v>
      </c>
      <c r="U25" s="2191">
        <v>0</v>
      </c>
      <c r="V25" s="2192">
        <v>6</v>
      </c>
      <c r="W25" s="2192">
        <v>2</v>
      </c>
      <c r="X25" s="2190">
        <v>2</v>
      </c>
      <c r="Y25" s="2189">
        <f t="shared" si="4"/>
        <v>21</v>
      </c>
      <c r="Z25" s="2189">
        <v>0</v>
      </c>
      <c r="AA25" s="2190">
        <v>0</v>
      </c>
      <c r="AB25" s="2191">
        <v>5</v>
      </c>
      <c r="AC25" s="2190">
        <v>7</v>
      </c>
      <c r="AD25" s="2191">
        <v>2</v>
      </c>
      <c r="AE25" s="2192">
        <v>2</v>
      </c>
      <c r="AF25" s="2192">
        <v>4</v>
      </c>
      <c r="AG25" s="2192">
        <v>0</v>
      </c>
      <c r="AH25" s="2192">
        <v>2</v>
      </c>
      <c r="AI25" s="2190">
        <v>2</v>
      </c>
      <c r="AJ25" s="2191">
        <v>1</v>
      </c>
      <c r="AK25" s="2190">
        <v>3</v>
      </c>
      <c r="AL25" s="2191">
        <v>1</v>
      </c>
      <c r="AM25" s="2192">
        <v>0</v>
      </c>
      <c r="AN25" s="2190">
        <v>3</v>
      </c>
      <c r="AO25" s="2189">
        <v>4</v>
      </c>
      <c r="AP25" s="2190">
        <v>1</v>
      </c>
      <c r="AQ25" s="2191">
        <v>4</v>
      </c>
      <c r="AR25" s="2192">
        <v>1</v>
      </c>
      <c r="AS25" s="2190">
        <v>0</v>
      </c>
      <c r="AT25" s="2189">
        <v>0</v>
      </c>
      <c r="AU25" s="2190">
        <v>0</v>
      </c>
      <c r="AV25" s="2189">
        <v>14</v>
      </c>
      <c r="AW25" s="2190">
        <v>17</v>
      </c>
      <c r="AX25" s="2279" t="s">
        <v>558</v>
      </c>
      <c r="AY25" s="2361"/>
    </row>
    <row r="26" spans="1:51" s="4" customFormat="1" ht="39.950000000000003" customHeight="1">
      <c r="A26" s="2395" t="s">
        <v>1940</v>
      </c>
      <c r="B26" s="2396"/>
      <c r="C26" s="1566" t="s">
        <v>1001</v>
      </c>
      <c r="D26" s="1742"/>
      <c r="E26" s="1743"/>
      <c r="F26" s="1566" t="s">
        <v>1170</v>
      </c>
      <c r="G26" s="1742"/>
      <c r="H26" s="1743"/>
      <c r="I26" s="1643" t="s">
        <v>2193</v>
      </c>
      <c r="J26" s="2397"/>
      <c r="K26" s="2396"/>
      <c r="L26" s="2398" t="s">
        <v>32</v>
      </c>
      <c r="M26" s="1742"/>
      <c r="N26" s="1743"/>
      <c r="O26" s="1643" t="s">
        <v>5210</v>
      </c>
      <c r="P26" s="1728"/>
      <c r="Q26" s="2238"/>
      <c r="R26" s="1566" t="s">
        <v>5451</v>
      </c>
      <c r="S26" s="1742"/>
      <c r="T26" s="2189">
        <f t="shared" si="3"/>
        <v>32</v>
      </c>
      <c r="U26" s="2191">
        <v>0</v>
      </c>
      <c r="V26" s="2192">
        <v>15</v>
      </c>
      <c r="W26" s="2192">
        <v>11</v>
      </c>
      <c r="X26" s="2190">
        <v>6</v>
      </c>
      <c r="Y26" s="2189">
        <f t="shared" si="4"/>
        <v>85</v>
      </c>
      <c r="Z26" s="2189">
        <v>0</v>
      </c>
      <c r="AA26" s="2190">
        <v>0</v>
      </c>
      <c r="AB26" s="2191">
        <v>20</v>
      </c>
      <c r="AC26" s="2190">
        <v>17</v>
      </c>
      <c r="AD26" s="2191">
        <v>6</v>
      </c>
      <c r="AE26" s="2192">
        <v>7</v>
      </c>
      <c r="AF26" s="2192">
        <v>5</v>
      </c>
      <c r="AG26" s="2192">
        <v>8</v>
      </c>
      <c r="AH26" s="2192">
        <v>5</v>
      </c>
      <c r="AI26" s="2190">
        <v>6</v>
      </c>
      <c r="AJ26" s="2191">
        <v>19</v>
      </c>
      <c r="AK26" s="2190">
        <v>9</v>
      </c>
      <c r="AL26" s="2191">
        <v>6</v>
      </c>
      <c r="AM26" s="2192">
        <v>13</v>
      </c>
      <c r="AN26" s="2190">
        <v>9</v>
      </c>
      <c r="AO26" s="2189">
        <v>13</v>
      </c>
      <c r="AP26" s="2190">
        <v>7</v>
      </c>
      <c r="AQ26" s="2191">
        <v>7</v>
      </c>
      <c r="AR26" s="2192">
        <v>4</v>
      </c>
      <c r="AS26" s="2190">
        <v>9</v>
      </c>
      <c r="AT26" s="2189">
        <v>0</v>
      </c>
      <c r="AU26" s="2190">
        <v>0</v>
      </c>
      <c r="AV26" s="2189">
        <v>31</v>
      </c>
      <c r="AW26" s="2190">
        <v>45</v>
      </c>
      <c r="AX26" s="2279" t="s">
        <v>1940</v>
      </c>
      <c r="AY26" s="2361"/>
    </row>
    <row r="27" spans="1:51" s="4" customFormat="1" ht="39.950000000000003" customHeight="1">
      <c r="A27" s="2395" t="s">
        <v>905</v>
      </c>
      <c r="B27" s="2396"/>
      <c r="C27" s="1566" t="s">
        <v>1941</v>
      </c>
      <c r="D27" s="1742"/>
      <c r="E27" s="1743"/>
      <c r="F27" s="1566" t="s">
        <v>1885</v>
      </c>
      <c r="G27" s="1742"/>
      <c r="H27" s="1743"/>
      <c r="I27" s="1643" t="s">
        <v>2480</v>
      </c>
      <c r="J27" s="2397"/>
      <c r="K27" s="2396"/>
      <c r="L27" s="2398" t="s">
        <v>5211</v>
      </c>
      <c r="M27" s="1742"/>
      <c r="N27" s="1743"/>
      <c r="O27" s="1643" t="s">
        <v>2424</v>
      </c>
      <c r="P27" s="1728"/>
      <c r="Q27" s="2238"/>
      <c r="R27" s="1566" t="s">
        <v>5449</v>
      </c>
      <c r="S27" s="1742"/>
      <c r="T27" s="2189">
        <f t="shared" si="3"/>
        <v>59</v>
      </c>
      <c r="U27" s="2191">
        <v>0</v>
      </c>
      <c r="V27" s="2192">
        <v>37</v>
      </c>
      <c r="W27" s="2192">
        <v>22</v>
      </c>
      <c r="X27" s="2190">
        <v>0</v>
      </c>
      <c r="Y27" s="2189">
        <f t="shared" si="4"/>
        <v>199</v>
      </c>
      <c r="Z27" s="2189">
        <v>0</v>
      </c>
      <c r="AA27" s="2190">
        <v>0</v>
      </c>
      <c r="AB27" s="2191">
        <v>82</v>
      </c>
      <c r="AC27" s="2190">
        <v>40</v>
      </c>
      <c r="AD27" s="2191">
        <v>17</v>
      </c>
      <c r="AE27" s="2192">
        <v>15</v>
      </c>
      <c r="AF27" s="2192">
        <v>20</v>
      </c>
      <c r="AG27" s="2192">
        <v>23</v>
      </c>
      <c r="AH27" s="2192">
        <v>18</v>
      </c>
      <c r="AI27" s="2190">
        <v>29</v>
      </c>
      <c r="AJ27" s="2191">
        <v>54</v>
      </c>
      <c r="AK27" s="2190">
        <v>23</v>
      </c>
      <c r="AL27" s="2191">
        <v>25</v>
      </c>
      <c r="AM27" s="2192">
        <v>24</v>
      </c>
      <c r="AN27" s="2190">
        <v>28</v>
      </c>
      <c r="AO27" s="2189">
        <v>0</v>
      </c>
      <c r="AP27" s="2190">
        <v>0</v>
      </c>
      <c r="AQ27" s="2191">
        <v>0</v>
      </c>
      <c r="AR27" s="2192">
        <v>0</v>
      </c>
      <c r="AS27" s="2190">
        <v>0</v>
      </c>
      <c r="AT27" s="2189">
        <v>0</v>
      </c>
      <c r="AU27" s="2190">
        <v>0</v>
      </c>
      <c r="AV27" s="2189">
        <v>38</v>
      </c>
      <c r="AW27" s="2190">
        <v>76</v>
      </c>
      <c r="AX27" s="2279" t="s">
        <v>905</v>
      </c>
      <c r="AY27" s="2361"/>
    </row>
    <row r="28" spans="1:51" s="4" customFormat="1" ht="39.950000000000003" customHeight="1">
      <c r="A28" s="2395" t="s">
        <v>2636</v>
      </c>
      <c r="B28" s="2396"/>
      <c r="C28" s="1566" t="s">
        <v>121</v>
      </c>
      <c r="D28" s="1742"/>
      <c r="E28" s="1743"/>
      <c r="F28" s="1566" t="s">
        <v>1885</v>
      </c>
      <c r="G28" s="1742"/>
      <c r="H28" s="1743"/>
      <c r="I28" s="1643" t="s">
        <v>1931</v>
      </c>
      <c r="J28" s="2397"/>
      <c r="K28" s="2396"/>
      <c r="L28" s="2398" t="s">
        <v>191</v>
      </c>
      <c r="M28" s="1742"/>
      <c r="N28" s="1743"/>
      <c r="O28" s="1643" t="s">
        <v>4350</v>
      </c>
      <c r="P28" s="1728"/>
      <c r="Q28" s="2238"/>
      <c r="R28" s="1566" t="s">
        <v>4647</v>
      </c>
      <c r="S28" s="1742"/>
      <c r="T28" s="2189">
        <f t="shared" si="3"/>
        <v>19</v>
      </c>
      <c r="U28" s="2191">
        <v>0</v>
      </c>
      <c r="V28" s="2192">
        <v>0</v>
      </c>
      <c r="W28" s="2192">
        <v>0</v>
      </c>
      <c r="X28" s="2190">
        <v>19</v>
      </c>
      <c r="Y28" s="2189">
        <f t="shared" si="4"/>
        <v>169</v>
      </c>
      <c r="Z28" s="2189">
        <v>0</v>
      </c>
      <c r="AA28" s="2190">
        <v>0</v>
      </c>
      <c r="AB28" s="2191">
        <v>0</v>
      </c>
      <c r="AC28" s="2190">
        <v>0</v>
      </c>
      <c r="AD28" s="2191">
        <v>0</v>
      </c>
      <c r="AE28" s="2192">
        <v>0</v>
      </c>
      <c r="AF28" s="2192">
        <v>0</v>
      </c>
      <c r="AG28" s="2192">
        <v>0</v>
      </c>
      <c r="AH28" s="2192">
        <v>0</v>
      </c>
      <c r="AI28" s="2190">
        <v>0</v>
      </c>
      <c r="AJ28" s="2191">
        <v>0</v>
      </c>
      <c r="AK28" s="2190">
        <v>0</v>
      </c>
      <c r="AL28" s="2191">
        <v>0</v>
      </c>
      <c r="AM28" s="2192">
        <v>0</v>
      </c>
      <c r="AN28" s="2190">
        <v>0</v>
      </c>
      <c r="AO28" s="2189">
        <v>116</v>
      </c>
      <c r="AP28" s="2190">
        <v>53</v>
      </c>
      <c r="AQ28" s="2191">
        <v>59</v>
      </c>
      <c r="AR28" s="2192">
        <v>58</v>
      </c>
      <c r="AS28" s="2190">
        <v>52</v>
      </c>
      <c r="AT28" s="2189">
        <v>0</v>
      </c>
      <c r="AU28" s="2190">
        <v>0</v>
      </c>
      <c r="AV28" s="2189">
        <v>33</v>
      </c>
      <c r="AW28" s="2190">
        <v>28</v>
      </c>
      <c r="AX28" s="2279" t="s">
        <v>2636</v>
      </c>
      <c r="AY28" s="2361"/>
    </row>
    <row r="29" spans="1:51" s="4" customFormat="1" ht="39.950000000000003" customHeight="1">
      <c r="A29" s="2395" t="s">
        <v>743</v>
      </c>
      <c r="B29" s="2396"/>
      <c r="C29" s="1566" t="s">
        <v>1890</v>
      </c>
      <c r="D29" s="1742"/>
      <c r="E29" s="1743"/>
      <c r="F29" s="1566" t="s">
        <v>1885</v>
      </c>
      <c r="G29" s="1742"/>
      <c r="H29" s="1743"/>
      <c r="I29" s="1643" t="s">
        <v>616</v>
      </c>
      <c r="J29" s="2397"/>
      <c r="K29" s="2396"/>
      <c r="L29" s="2398" t="s">
        <v>5212</v>
      </c>
      <c r="M29" s="1742"/>
      <c r="N29" s="1743"/>
      <c r="O29" s="1643" t="s">
        <v>1942</v>
      </c>
      <c r="P29" s="1728"/>
      <c r="Q29" s="2238"/>
      <c r="R29" s="1566" t="s">
        <v>5443</v>
      </c>
      <c r="S29" s="1742"/>
      <c r="T29" s="2189">
        <f t="shared" si="3"/>
        <v>15</v>
      </c>
      <c r="U29" s="2191">
        <v>0</v>
      </c>
      <c r="V29" s="2192">
        <v>6</v>
      </c>
      <c r="W29" s="2192">
        <v>5</v>
      </c>
      <c r="X29" s="2190">
        <v>4</v>
      </c>
      <c r="Y29" s="2189">
        <f t="shared" si="4"/>
        <v>55</v>
      </c>
      <c r="Z29" s="2189">
        <v>0</v>
      </c>
      <c r="AA29" s="2190">
        <v>0</v>
      </c>
      <c r="AB29" s="2191">
        <v>15</v>
      </c>
      <c r="AC29" s="2190">
        <v>5</v>
      </c>
      <c r="AD29" s="2191">
        <v>1</v>
      </c>
      <c r="AE29" s="2192">
        <v>2</v>
      </c>
      <c r="AF29" s="2192">
        <v>3</v>
      </c>
      <c r="AG29" s="2192">
        <v>5</v>
      </c>
      <c r="AH29" s="2192">
        <v>3</v>
      </c>
      <c r="AI29" s="2190">
        <v>6</v>
      </c>
      <c r="AJ29" s="2191">
        <v>14</v>
      </c>
      <c r="AK29" s="2190">
        <v>7</v>
      </c>
      <c r="AL29" s="2191">
        <v>8</v>
      </c>
      <c r="AM29" s="2192">
        <v>7</v>
      </c>
      <c r="AN29" s="2190">
        <v>6</v>
      </c>
      <c r="AO29" s="2189">
        <v>8</v>
      </c>
      <c r="AP29" s="2190">
        <v>6</v>
      </c>
      <c r="AQ29" s="2191">
        <v>3</v>
      </c>
      <c r="AR29" s="2192">
        <v>7</v>
      </c>
      <c r="AS29" s="2190">
        <v>4</v>
      </c>
      <c r="AT29" s="2189">
        <v>0</v>
      </c>
      <c r="AU29" s="2190">
        <v>0</v>
      </c>
      <c r="AV29" s="2189">
        <v>16</v>
      </c>
      <c r="AW29" s="2190">
        <v>24</v>
      </c>
      <c r="AX29" s="2279" t="s">
        <v>743</v>
      </c>
      <c r="AY29" s="2361"/>
    </row>
    <row r="30" spans="1:51" s="4" customFormat="1" ht="39.950000000000003" customHeight="1">
      <c r="A30" s="2395" t="s">
        <v>214</v>
      </c>
      <c r="B30" s="2396"/>
      <c r="C30" s="1566" t="s">
        <v>1943</v>
      </c>
      <c r="D30" s="1742"/>
      <c r="E30" s="1743"/>
      <c r="F30" s="2399" t="s">
        <v>3750</v>
      </c>
      <c r="G30" s="1742"/>
      <c r="H30" s="1743"/>
      <c r="I30" s="1643" t="s">
        <v>1964</v>
      </c>
      <c r="J30" s="2397"/>
      <c r="K30" s="2396"/>
      <c r="L30" s="2398" t="s">
        <v>665</v>
      </c>
      <c r="M30" s="1742"/>
      <c r="N30" s="1743"/>
      <c r="O30" s="1643" t="s">
        <v>1017</v>
      </c>
      <c r="P30" s="1728"/>
      <c r="Q30" s="2238"/>
      <c r="R30" s="1566" t="s">
        <v>5732</v>
      </c>
      <c r="S30" s="1742"/>
      <c r="T30" s="2189">
        <f t="shared" si="3"/>
        <v>27</v>
      </c>
      <c r="U30" s="2191">
        <v>0</v>
      </c>
      <c r="V30" s="2192">
        <v>13</v>
      </c>
      <c r="W30" s="2192">
        <v>8</v>
      </c>
      <c r="X30" s="2190">
        <v>6</v>
      </c>
      <c r="Y30" s="2189">
        <f t="shared" si="4"/>
        <v>87</v>
      </c>
      <c r="Z30" s="2189">
        <v>0</v>
      </c>
      <c r="AA30" s="2190">
        <v>0</v>
      </c>
      <c r="AB30" s="2191">
        <v>25</v>
      </c>
      <c r="AC30" s="2190">
        <v>6</v>
      </c>
      <c r="AD30" s="2191">
        <v>6</v>
      </c>
      <c r="AE30" s="2192">
        <v>2</v>
      </c>
      <c r="AF30" s="2192">
        <v>6</v>
      </c>
      <c r="AG30" s="2192">
        <v>4</v>
      </c>
      <c r="AH30" s="2192">
        <v>3</v>
      </c>
      <c r="AI30" s="2190">
        <v>10</v>
      </c>
      <c r="AJ30" s="2191">
        <v>15</v>
      </c>
      <c r="AK30" s="2190">
        <v>8</v>
      </c>
      <c r="AL30" s="2191">
        <v>11</v>
      </c>
      <c r="AM30" s="2192">
        <v>5</v>
      </c>
      <c r="AN30" s="2190">
        <v>7</v>
      </c>
      <c r="AO30" s="2189">
        <v>28</v>
      </c>
      <c r="AP30" s="2190">
        <v>5</v>
      </c>
      <c r="AQ30" s="2191">
        <v>9</v>
      </c>
      <c r="AR30" s="2192">
        <v>7</v>
      </c>
      <c r="AS30" s="2190">
        <v>17</v>
      </c>
      <c r="AT30" s="2189">
        <v>0</v>
      </c>
      <c r="AU30" s="2190">
        <v>0</v>
      </c>
      <c r="AV30" s="2189">
        <v>20</v>
      </c>
      <c r="AW30" s="2190">
        <v>35</v>
      </c>
      <c r="AX30" s="2279" t="s">
        <v>214</v>
      </c>
      <c r="AY30" s="2361"/>
    </row>
    <row r="31" spans="1:51" s="4" customFormat="1" ht="39.950000000000003" customHeight="1">
      <c r="A31" s="2395" t="s">
        <v>1945</v>
      </c>
      <c r="B31" s="2396"/>
      <c r="C31" s="1566" t="s">
        <v>1946</v>
      </c>
      <c r="D31" s="1742"/>
      <c r="E31" s="1743"/>
      <c r="F31" s="2399" t="s">
        <v>3750</v>
      </c>
      <c r="G31" s="1742"/>
      <c r="H31" s="1743"/>
      <c r="I31" s="1643" t="s">
        <v>1947</v>
      </c>
      <c r="J31" s="2397"/>
      <c r="K31" s="2396"/>
      <c r="L31" s="2398" t="s">
        <v>1948</v>
      </c>
      <c r="M31" s="1742"/>
      <c r="N31" s="1743"/>
      <c r="O31" s="1643" t="s">
        <v>299</v>
      </c>
      <c r="P31" s="1728"/>
      <c r="Q31" s="2238"/>
      <c r="R31" s="1566" t="s">
        <v>5450</v>
      </c>
      <c r="S31" s="1742"/>
      <c r="T31" s="2189">
        <f t="shared" si="3"/>
        <v>26</v>
      </c>
      <c r="U31" s="2191">
        <v>0</v>
      </c>
      <c r="V31" s="2192">
        <v>13</v>
      </c>
      <c r="W31" s="2192">
        <v>7</v>
      </c>
      <c r="X31" s="2190">
        <v>6</v>
      </c>
      <c r="Y31" s="2189">
        <f t="shared" si="4"/>
        <v>91</v>
      </c>
      <c r="Z31" s="2189">
        <v>0</v>
      </c>
      <c r="AA31" s="2190">
        <v>0</v>
      </c>
      <c r="AB31" s="2191">
        <v>24</v>
      </c>
      <c r="AC31" s="2190">
        <v>7</v>
      </c>
      <c r="AD31" s="2191">
        <v>2</v>
      </c>
      <c r="AE31" s="2192">
        <v>4</v>
      </c>
      <c r="AF31" s="2192">
        <v>6</v>
      </c>
      <c r="AG31" s="2192">
        <v>10</v>
      </c>
      <c r="AH31" s="2192">
        <v>4</v>
      </c>
      <c r="AI31" s="2190">
        <v>5</v>
      </c>
      <c r="AJ31" s="2191">
        <v>14</v>
      </c>
      <c r="AK31" s="2190">
        <v>6</v>
      </c>
      <c r="AL31" s="2191">
        <v>6</v>
      </c>
      <c r="AM31" s="2192">
        <v>5</v>
      </c>
      <c r="AN31" s="2190">
        <v>9</v>
      </c>
      <c r="AO31" s="2189">
        <v>27</v>
      </c>
      <c r="AP31" s="2190">
        <v>13</v>
      </c>
      <c r="AQ31" s="2191">
        <v>14</v>
      </c>
      <c r="AR31" s="2192">
        <v>13</v>
      </c>
      <c r="AS31" s="2190">
        <v>13</v>
      </c>
      <c r="AT31" s="2189">
        <v>0</v>
      </c>
      <c r="AU31" s="2190">
        <v>0</v>
      </c>
      <c r="AV31" s="2189">
        <v>20</v>
      </c>
      <c r="AW31" s="2190">
        <v>38</v>
      </c>
      <c r="AX31" s="2279" t="s">
        <v>1945</v>
      </c>
      <c r="AY31" s="2361"/>
    </row>
    <row r="32" spans="1:51" s="4" customFormat="1" ht="39.950000000000003" customHeight="1">
      <c r="A32" s="2402" t="s">
        <v>1219</v>
      </c>
      <c r="B32" s="2403"/>
      <c r="C32" s="1689" t="s">
        <v>1950</v>
      </c>
      <c r="D32" s="1746"/>
      <c r="E32" s="1747"/>
      <c r="F32" s="2404" t="s">
        <v>3750</v>
      </c>
      <c r="G32" s="1746"/>
      <c r="H32" s="1747"/>
      <c r="I32" s="1748" t="s">
        <v>444</v>
      </c>
      <c r="J32" s="2405"/>
      <c r="K32" s="2403"/>
      <c r="L32" s="2406" t="s">
        <v>1951</v>
      </c>
      <c r="M32" s="1746"/>
      <c r="N32" s="1747"/>
      <c r="O32" s="1748" t="s">
        <v>1952</v>
      </c>
      <c r="P32" s="2306"/>
      <c r="Q32" s="2305"/>
      <c r="R32" s="1689" t="s">
        <v>5733</v>
      </c>
      <c r="S32" s="1746"/>
      <c r="T32" s="2198">
        <f t="shared" si="3"/>
        <v>50</v>
      </c>
      <c r="U32" s="2200">
        <v>0</v>
      </c>
      <c r="V32" s="2201">
        <v>26</v>
      </c>
      <c r="W32" s="2201">
        <v>17</v>
      </c>
      <c r="X32" s="2199">
        <v>7</v>
      </c>
      <c r="Y32" s="2198">
        <f t="shared" si="4"/>
        <v>196</v>
      </c>
      <c r="Z32" s="2198">
        <v>0</v>
      </c>
      <c r="AA32" s="2199">
        <v>0</v>
      </c>
      <c r="AB32" s="2200">
        <v>48</v>
      </c>
      <c r="AC32" s="2199">
        <v>22</v>
      </c>
      <c r="AD32" s="2200">
        <v>10</v>
      </c>
      <c r="AE32" s="2201">
        <v>14</v>
      </c>
      <c r="AF32" s="2201">
        <v>11</v>
      </c>
      <c r="AG32" s="2201">
        <v>14</v>
      </c>
      <c r="AH32" s="2201">
        <v>12</v>
      </c>
      <c r="AI32" s="2199">
        <v>9</v>
      </c>
      <c r="AJ32" s="2200">
        <v>46</v>
      </c>
      <c r="AK32" s="2199">
        <v>13</v>
      </c>
      <c r="AL32" s="2200">
        <v>21</v>
      </c>
      <c r="AM32" s="2201">
        <v>23</v>
      </c>
      <c r="AN32" s="2199">
        <v>15</v>
      </c>
      <c r="AO32" s="2198">
        <v>37</v>
      </c>
      <c r="AP32" s="2199">
        <v>30</v>
      </c>
      <c r="AQ32" s="2200">
        <v>18</v>
      </c>
      <c r="AR32" s="2201">
        <v>26</v>
      </c>
      <c r="AS32" s="2199">
        <v>23</v>
      </c>
      <c r="AT32" s="2198">
        <v>0</v>
      </c>
      <c r="AU32" s="2199">
        <v>0</v>
      </c>
      <c r="AV32" s="2198">
        <v>34</v>
      </c>
      <c r="AW32" s="2199">
        <v>68</v>
      </c>
      <c r="AX32" s="2310" t="s">
        <v>1219</v>
      </c>
      <c r="AY32" s="2361"/>
    </row>
    <row r="33" spans="1:50">
      <c r="A33" s="2407"/>
      <c r="B33" s="2407"/>
      <c r="C33" s="2408"/>
      <c r="D33" s="2409"/>
      <c r="E33" s="2409"/>
      <c r="F33" s="2408"/>
      <c r="G33" s="2409"/>
      <c r="H33" s="2409"/>
      <c r="I33" s="2410"/>
      <c r="J33" s="2409"/>
      <c r="K33" s="2409"/>
      <c r="L33" s="2409"/>
      <c r="M33" s="2409"/>
      <c r="N33" s="2409"/>
      <c r="O33" s="2411"/>
      <c r="P33" s="2411"/>
      <c r="Q33" s="2411"/>
      <c r="R33" s="2411"/>
      <c r="S33" s="2411"/>
      <c r="T33" s="2412"/>
      <c r="U33" s="2412"/>
      <c r="V33" s="2412"/>
      <c r="W33" s="2412"/>
      <c r="X33" s="2412"/>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409"/>
      <c r="AT33" s="2409"/>
      <c r="AU33" s="2409"/>
      <c r="AV33" s="2409"/>
      <c r="AW33" s="2409"/>
      <c r="AX33" s="2407"/>
    </row>
    <row r="66" spans="18:18">
      <c r="R66" s="1536" t="s">
        <v>4963</v>
      </c>
    </row>
    <row r="67" spans="18:18">
      <c r="R67" s="1536" t="s">
        <v>4964</v>
      </c>
    </row>
    <row r="72" spans="18:18">
      <c r="R72" s="1536" t="s">
        <v>4965</v>
      </c>
    </row>
    <row r="78" spans="18:18">
      <c r="R78" s="1536" t="s">
        <v>4966</v>
      </c>
    </row>
  </sheetData>
  <mergeCells count="48">
    <mergeCell ref="AW6:AW8"/>
    <mergeCell ref="AQ7:AQ8"/>
    <mergeCell ref="AR7:AR8"/>
    <mergeCell ref="AS7:AS8"/>
    <mergeCell ref="AT7:AT8"/>
    <mergeCell ref="AU7:AU8"/>
    <mergeCell ref="AO6:AO8"/>
    <mergeCell ref="AP6:AP8"/>
    <mergeCell ref="AQ6:AS6"/>
    <mergeCell ref="AT6:AU6"/>
    <mergeCell ref="AV6:AV8"/>
    <mergeCell ref="AJ6:AJ8"/>
    <mergeCell ref="AK6:AK8"/>
    <mergeCell ref="AL6:AL8"/>
    <mergeCell ref="AM6:AM8"/>
    <mergeCell ref="AN6:AN8"/>
    <mergeCell ref="AI6:AI8"/>
    <mergeCell ref="AX4:AX7"/>
    <mergeCell ref="T5:T8"/>
    <mergeCell ref="U5:U8"/>
    <mergeCell ref="W5:W8"/>
    <mergeCell ref="X5:X8"/>
    <mergeCell ref="Y5:Y8"/>
    <mergeCell ref="Z5:AA5"/>
    <mergeCell ref="AB5:AI5"/>
    <mergeCell ref="AJ5:AN5"/>
    <mergeCell ref="AO5:AU5"/>
    <mergeCell ref="Z6:Z8"/>
    <mergeCell ref="AA6:AA8"/>
    <mergeCell ref="AB6:AB8"/>
    <mergeCell ref="AC6:AC8"/>
    <mergeCell ref="AD6:AD8"/>
    <mergeCell ref="V5:V8"/>
    <mergeCell ref="A2:I2"/>
    <mergeCell ref="T3:X4"/>
    <mergeCell ref="Y3:AU4"/>
    <mergeCell ref="AV3:AW5"/>
    <mergeCell ref="A4:A7"/>
    <mergeCell ref="C4:C7"/>
    <mergeCell ref="F4:F7"/>
    <mergeCell ref="I4:I7"/>
    <mergeCell ref="L4:L7"/>
    <mergeCell ref="O4:O7"/>
    <mergeCell ref="R4:R7"/>
    <mergeCell ref="AE6:AE8"/>
    <mergeCell ref="AF6:AF8"/>
    <mergeCell ref="AG6:AG8"/>
    <mergeCell ref="AH6:AH8"/>
  </mergeCells>
  <phoneticPr fontId="2"/>
  <pageMargins left="0.59055118110236227" right="0.59055118110236227" top="0.47244094488188981" bottom="0.39370078740157483" header="0.39370078740157483" footer="0.19685039370078741"/>
  <pageSetup paperSize="9" scale="65" firstPageNumber="100" pageOrder="overThenDown" orientation="portrait" blackAndWhite="1" useFirstPageNumber="1" r:id="rId1"/>
  <headerFooter alignWithMargins="0">
    <oddFooter>&amp;C&amp;16&amp;P</oddFooter>
    <evenHeader>&amp;R&amp;12－特別支援学校－</evenHeader>
  </headerFooter>
  <colBreaks count="1" manualBreakCount="1">
    <brk id="24" max="30"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sheetPr>
  <dimension ref="A1:AU126"/>
  <sheetViews>
    <sheetView showGridLines="0" tabSelected="1" view="pageBreakPreview" zoomScale="80" zoomScaleSheetLayoutView="80" workbookViewId="0">
      <pane xSplit="7" ySplit="10" topLeftCell="H36" activePane="bottomRight" state="frozen"/>
      <selection pane="topRight" activeCell="H1" sqref="H1"/>
      <selection pane="bottomLeft" activeCell="A11" sqref="A11"/>
      <selection pane="bottomRight" activeCell="X43" sqref="X43"/>
    </sheetView>
  </sheetViews>
  <sheetFormatPr defaultColWidth="9" defaultRowHeight="13.5"/>
  <cols>
    <col min="1" max="1" width="4.625" style="1532" customWidth="1"/>
    <col min="2" max="2" width="0.75" style="1532" customWidth="1"/>
    <col min="3" max="3" width="13.375" style="2214" customWidth="1"/>
    <col min="4" max="5" width="0.75" style="1534" customWidth="1"/>
    <col min="6" max="6" width="39.625" style="1534" customWidth="1"/>
    <col min="7" max="8" width="0.75" style="1534" customWidth="1"/>
    <col min="9" max="9" width="9.625" style="2214" customWidth="1"/>
    <col min="10" max="11" width="0.75" style="1534" customWidth="1"/>
    <col min="12" max="12" width="30.625" style="1534" customWidth="1"/>
    <col min="13" max="14" width="0.75" style="1534" customWidth="1"/>
    <col min="15" max="15" width="13.625" style="1536" customWidth="1"/>
    <col min="16" max="17" width="0.75" style="1536" customWidth="1"/>
    <col min="18" max="18" width="14.625" style="1721" customWidth="1"/>
    <col min="19" max="19" width="0.625" style="1536" customWidth="1"/>
    <col min="20" max="20" width="0.625" style="1536" hidden="1" customWidth="1"/>
    <col min="21" max="21" width="8.625" style="1721" customWidth="1"/>
    <col min="22" max="22" width="0.625" style="1536" customWidth="1"/>
    <col min="23" max="23" width="1.875" style="1536" customWidth="1"/>
    <col min="24" max="24" width="43.375" style="2365" customWidth="1"/>
    <col min="25" max="25" width="1.875" style="2365" customWidth="1"/>
    <col min="26" max="28" width="8.375" style="1534" customWidth="1"/>
    <col min="29" max="30" width="8.125" style="1534" customWidth="1"/>
    <col min="31" max="34" width="8.375" style="1534" customWidth="1"/>
    <col min="35" max="35" width="5.375" style="1532" customWidth="1"/>
    <col min="36" max="36" width="9" style="1534" customWidth="1"/>
    <col min="37" max="37" width="0" style="1719" hidden="1" customWidth="1"/>
    <col min="38" max="39" width="0" style="1534" hidden="1" customWidth="1"/>
    <col min="40" max="47" width="9" style="1534"/>
    <col min="48" max="16384" width="9" style="2"/>
  </cols>
  <sheetData>
    <row r="1" spans="1:47" s="84" customFormat="1" ht="15.75" customHeight="1">
      <c r="A1" s="2212"/>
      <c r="B1" s="2212"/>
      <c r="C1" s="2214"/>
      <c r="D1" s="1543"/>
      <c r="E1" s="1543"/>
      <c r="F1" s="1543"/>
      <c r="G1" s="1543"/>
      <c r="H1" s="1543"/>
      <c r="I1" s="2214"/>
      <c r="J1" s="1543"/>
      <c r="K1" s="1543"/>
      <c r="L1" s="1543"/>
      <c r="M1" s="1543"/>
      <c r="N1" s="1543"/>
      <c r="O1" s="1544"/>
      <c r="P1" s="1544"/>
      <c r="Q1" s="1544"/>
      <c r="R1" s="1721"/>
      <c r="S1" s="1544"/>
      <c r="T1" s="1544"/>
      <c r="U1" s="1721"/>
      <c r="V1" s="1544"/>
      <c r="W1" s="1544"/>
      <c r="X1" s="2365"/>
      <c r="Y1" s="2365"/>
      <c r="Z1" s="1543"/>
      <c r="AA1" s="1543"/>
      <c r="AB1" s="1543"/>
      <c r="AC1" s="1534"/>
      <c r="AD1" s="1534"/>
      <c r="AE1" s="1543"/>
      <c r="AF1" s="1543"/>
      <c r="AG1" s="1543"/>
      <c r="AH1" s="1543"/>
      <c r="AI1" s="511"/>
      <c r="AJ1" s="1543"/>
      <c r="AK1" s="2419"/>
      <c r="AL1" s="1543"/>
      <c r="AM1" s="1543"/>
      <c r="AN1" s="1543"/>
      <c r="AO1" s="1543"/>
      <c r="AP1" s="1543"/>
      <c r="AQ1" s="1543"/>
      <c r="AR1" s="1543"/>
      <c r="AS1" s="1543"/>
      <c r="AT1" s="1543"/>
      <c r="AU1" s="1543"/>
    </row>
    <row r="2" spans="1:47" s="83" customFormat="1" ht="17.25">
      <c r="A2" s="4684" t="s">
        <v>3275</v>
      </c>
      <c r="B2" s="4684"/>
      <c r="C2" s="4684"/>
      <c r="D2" s="4684"/>
      <c r="E2" s="4684"/>
      <c r="F2" s="4684"/>
      <c r="G2" s="2420"/>
      <c r="H2" s="2420"/>
      <c r="I2" s="2214"/>
      <c r="J2" s="2214"/>
      <c r="K2" s="2214"/>
      <c r="L2" s="2214"/>
      <c r="M2" s="2214"/>
      <c r="N2" s="2214"/>
      <c r="O2" s="1721"/>
      <c r="P2" s="1721"/>
      <c r="Q2" s="1721"/>
      <c r="R2" s="1721"/>
      <c r="S2" s="1721"/>
      <c r="T2" s="1721"/>
      <c r="U2" s="1721"/>
      <c r="V2" s="1721"/>
      <c r="W2" s="1721"/>
      <c r="X2" s="2365"/>
      <c r="Y2" s="2365"/>
      <c r="Z2" s="2214"/>
      <c r="AA2" s="2214"/>
      <c r="AB2" s="2214"/>
      <c r="AC2" s="2214"/>
      <c r="AD2" s="2214"/>
      <c r="AE2" s="2214"/>
      <c r="AF2" s="2214"/>
      <c r="AG2" s="2214"/>
      <c r="AH2" s="2214"/>
      <c r="AI2" s="2214"/>
      <c r="AJ2" s="2214"/>
      <c r="AK2" s="2365"/>
      <c r="AL2" s="2214"/>
      <c r="AM2" s="2214"/>
      <c r="AN2" s="2214"/>
      <c r="AO2" s="2214"/>
      <c r="AP2" s="2214"/>
      <c r="AQ2" s="2214"/>
      <c r="AR2" s="2214"/>
      <c r="AS2" s="2214"/>
      <c r="AT2" s="2214"/>
      <c r="AU2" s="2214"/>
    </row>
    <row r="3" spans="1:47" s="83" customFormat="1" ht="9.9499999999999993" customHeight="1">
      <c r="A3" s="2421"/>
      <c r="B3" s="2421"/>
      <c r="C3" s="2422"/>
      <c r="D3" s="2421"/>
      <c r="E3" s="2421"/>
      <c r="F3" s="2421"/>
      <c r="G3" s="2420"/>
      <c r="H3" s="2420"/>
      <c r="I3" s="2214"/>
      <c r="J3" s="2214"/>
      <c r="K3" s="2214"/>
      <c r="L3" s="2214"/>
      <c r="M3" s="2214"/>
      <c r="N3" s="2214"/>
      <c r="O3" s="1721"/>
      <c r="P3" s="1721"/>
      <c r="Q3" s="1721"/>
      <c r="R3" s="1721"/>
      <c r="S3" s="1721"/>
      <c r="T3" s="1721"/>
      <c r="U3" s="1721"/>
      <c r="V3" s="1721"/>
      <c r="W3" s="1721"/>
      <c r="X3" s="2365"/>
      <c r="Y3" s="2365"/>
      <c r="Z3" s="2214"/>
      <c r="AA3" s="2214"/>
      <c r="AB3" s="2214"/>
      <c r="AC3" s="2214"/>
      <c r="AD3" s="2214"/>
      <c r="AE3" s="2214"/>
      <c r="AF3" s="2214"/>
      <c r="AG3" s="2214"/>
      <c r="AH3" s="2214"/>
      <c r="AI3" s="2214"/>
      <c r="AJ3" s="2214"/>
      <c r="AK3" s="2365"/>
      <c r="AL3" s="2214"/>
      <c r="AM3" s="2214"/>
      <c r="AN3" s="2214"/>
      <c r="AO3" s="2214"/>
      <c r="AP3" s="2214"/>
      <c r="AQ3" s="2214"/>
      <c r="AR3" s="2214"/>
      <c r="AS3" s="2214"/>
      <c r="AT3" s="2214"/>
      <c r="AU3" s="2214"/>
    </row>
    <row r="4" spans="1:47" s="83" customFormat="1" ht="18" thickBot="1">
      <c r="A4" s="2423" t="s">
        <v>4022</v>
      </c>
      <c r="B4" s="2423"/>
      <c r="C4" s="1625"/>
      <c r="D4" s="2423"/>
      <c r="E4" s="2423"/>
      <c r="F4" s="2423"/>
      <c r="G4" s="2420"/>
      <c r="H4" s="2420"/>
      <c r="I4" s="2214"/>
      <c r="J4" s="2214"/>
      <c r="K4" s="2214"/>
      <c r="L4" s="2214"/>
      <c r="M4" s="2214"/>
      <c r="N4" s="2214"/>
      <c r="O4" s="1721"/>
      <c r="P4" s="1721"/>
      <c r="Q4" s="1721"/>
      <c r="R4" s="1721"/>
      <c r="S4" s="1721"/>
      <c r="T4" s="1721"/>
      <c r="U4" s="1721"/>
      <c r="V4" s="1721"/>
      <c r="W4" s="1721"/>
      <c r="X4" s="2365"/>
      <c r="Y4" s="2365"/>
      <c r="Z4" s="2214"/>
      <c r="AA4" s="2214"/>
      <c r="AB4" s="2214"/>
      <c r="AC4" s="2214"/>
      <c r="AD4" s="2214"/>
      <c r="AE4" s="2214"/>
      <c r="AF4" s="2214"/>
      <c r="AG4" s="2214"/>
      <c r="AH4" s="2214"/>
      <c r="AI4" s="2214"/>
      <c r="AJ4" s="2214"/>
      <c r="AK4" s="2365"/>
      <c r="AL4" s="2214"/>
      <c r="AM4" s="2214"/>
      <c r="AN4" s="2214"/>
      <c r="AO4" s="2214"/>
      <c r="AP4" s="2214"/>
      <c r="AQ4" s="2214"/>
      <c r="AR4" s="2214"/>
      <c r="AS4" s="2214"/>
      <c r="AT4" s="2214"/>
      <c r="AU4" s="2214"/>
    </row>
    <row r="5" spans="1:47" s="86" customFormat="1" ht="4.5" customHeight="1">
      <c r="A5" s="2424"/>
      <c r="B5" s="2425"/>
      <c r="C5" s="2426"/>
      <c r="D5" s="2427"/>
      <c r="E5" s="2425"/>
      <c r="F5" s="2426"/>
      <c r="G5" s="2427"/>
      <c r="H5" s="2425"/>
      <c r="I5" s="1699"/>
      <c r="J5" s="2219"/>
      <c r="K5" s="2223"/>
      <c r="L5" s="1699"/>
      <c r="M5" s="2219"/>
      <c r="N5" s="2223"/>
      <c r="O5" s="1700"/>
      <c r="P5" s="2224"/>
      <c r="Q5" s="2225"/>
      <c r="R5" s="2428"/>
      <c r="S5" s="2224"/>
      <c r="T5" s="2238"/>
      <c r="U5" s="2225"/>
      <c r="V5" s="2224"/>
      <c r="W5" s="1700"/>
      <c r="X5" s="2429"/>
      <c r="Y5" s="2429"/>
      <c r="Z5" s="4685" t="s">
        <v>982</v>
      </c>
      <c r="AA5" s="4466"/>
      <c r="AB5" s="4467"/>
      <c r="AC5" s="4689" t="s">
        <v>3088</v>
      </c>
      <c r="AD5" s="4645"/>
      <c r="AE5" s="4690" t="s">
        <v>2915</v>
      </c>
      <c r="AF5" s="4691"/>
      <c r="AG5" s="4691"/>
      <c r="AH5" s="4692"/>
      <c r="AI5" s="2373"/>
      <c r="AJ5" s="1569"/>
      <c r="AK5" s="2398"/>
      <c r="AL5" s="1569"/>
      <c r="AM5" s="1569"/>
      <c r="AN5" s="1569"/>
      <c r="AO5" s="1569"/>
      <c r="AP5" s="1569"/>
      <c r="AQ5" s="1569"/>
      <c r="AR5" s="1569"/>
      <c r="AS5" s="1569"/>
      <c r="AT5" s="1569"/>
      <c r="AU5" s="1569"/>
    </row>
    <row r="6" spans="1:47" s="86" customFormat="1" ht="21.6" customHeight="1">
      <c r="A6" s="4474" t="s">
        <v>1521</v>
      </c>
      <c r="B6" s="2430"/>
      <c r="C6" s="4612" t="s">
        <v>1546</v>
      </c>
      <c r="D6" s="2230"/>
      <c r="E6" s="2233"/>
      <c r="F6" s="4612" t="s">
        <v>1210</v>
      </c>
      <c r="G6" s="2230"/>
      <c r="H6" s="2233"/>
      <c r="I6" s="4612" t="s">
        <v>832</v>
      </c>
      <c r="J6" s="2230"/>
      <c r="K6" s="2233"/>
      <c r="L6" s="4623" t="s">
        <v>1841</v>
      </c>
      <c r="M6" s="2230"/>
      <c r="N6" s="2233"/>
      <c r="O6" s="4612" t="s">
        <v>1673</v>
      </c>
      <c r="P6" s="2230"/>
      <c r="Q6" s="2233"/>
      <c r="R6" s="4697" t="s">
        <v>1574</v>
      </c>
      <c r="S6" s="2230"/>
      <c r="T6" s="2233"/>
      <c r="U6" s="4698" t="s">
        <v>849</v>
      </c>
      <c r="V6" s="2230"/>
      <c r="W6" s="1727"/>
      <c r="X6" s="4612" t="s">
        <v>1662</v>
      </c>
      <c r="Y6" s="1727"/>
      <c r="Z6" s="4686"/>
      <c r="AA6" s="4687"/>
      <c r="AB6" s="4688"/>
      <c r="AC6" s="4646"/>
      <c r="AD6" s="4647"/>
      <c r="AE6" s="4693"/>
      <c r="AF6" s="4694"/>
      <c r="AG6" s="4694"/>
      <c r="AH6" s="4695"/>
      <c r="AI6" s="4484" t="s">
        <v>1521</v>
      </c>
      <c r="AJ6" s="1569"/>
      <c r="AK6" s="2398"/>
      <c r="AL6" s="1569"/>
      <c r="AM6" s="1569"/>
      <c r="AN6" s="1569"/>
      <c r="AO6" s="1569"/>
      <c r="AP6" s="1569"/>
      <c r="AQ6" s="1569"/>
      <c r="AR6" s="1569"/>
      <c r="AS6" s="1569"/>
      <c r="AT6" s="1569"/>
      <c r="AU6" s="1569"/>
    </row>
    <row r="7" spans="1:47" s="86" customFormat="1" ht="20.25" customHeight="1">
      <c r="A7" s="4474"/>
      <c r="B7" s="2430"/>
      <c r="C7" s="4612"/>
      <c r="D7" s="2230"/>
      <c r="E7" s="2233"/>
      <c r="F7" s="4612"/>
      <c r="G7" s="2230"/>
      <c r="H7" s="2233"/>
      <c r="I7" s="3444"/>
      <c r="J7" s="319"/>
      <c r="K7" s="318"/>
      <c r="L7" s="4679"/>
      <c r="M7" s="2230"/>
      <c r="N7" s="2233"/>
      <c r="O7" s="4612"/>
      <c r="P7" s="2230"/>
      <c r="Q7" s="2233"/>
      <c r="R7" s="4697"/>
      <c r="S7" s="2230"/>
      <c r="T7" s="2233"/>
      <c r="U7" s="4698"/>
      <c r="V7" s="2230"/>
      <c r="W7" s="1727"/>
      <c r="X7" s="4612"/>
      <c r="Y7" s="1727"/>
      <c r="Z7" s="4468"/>
      <c r="AA7" s="4469"/>
      <c r="AB7" s="4470"/>
      <c r="AC7" s="4648"/>
      <c r="AD7" s="4649"/>
      <c r="AE7" s="4693"/>
      <c r="AF7" s="4694"/>
      <c r="AG7" s="4694"/>
      <c r="AH7" s="4695"/>
      <c r="AI7" s="4484"/>
      <c r="AJ7" s="1569"/>
      <c r="AK7" s="2398"/>
      <c r="AL7" s="1569"/>
      <c r="AM7" s="1569"/>
      <c r="AN7" s="1569"/>
      <c r="AO7" s="1569"/>
      <c r="AP7" s="1569"/>
      <c r="AQ7" s="1569"/>
      <c r="AR7" s="1569"/>
      <c r="AS7" s="1569"/>
      <c r="AT7" s="1569"/>
      <c r="AU7" s="1569"/>
    </row>
    <row r="8" spans="1:47" s="86" customFormat="1" ht="15.75" customHeight="1">
      <c r="A8" s="4474"/>
      <c r="B8" s="2430"/>
      <c r="C8" s="4612"/>
      <c r="D8" s="2230"/>
      <c r="E8" s="2233"/>
      <c r="F8" s="4612"/>
      <c r="G8" s="2230"/>
      <c r="H8" s="2233"/>
      <c r="I8" s="3444"/>
      <c r="J8" s="319"/>
      <c r="K8" s="318"/>
      <c r="L8" s="4696"/>
      <c r="M8" s="2230"/>
      <c r="N8" s="2233"/>
      <c r="O8" s="4612"/>
      <c r="P8" s="2230"/>
      <c r="Q8" s="2233"/>
      <c r="R8" s="4697"/>
      <c r="S8" s="2230"/>
      <c r="T8" s="2233"/>
      <c r="U8" s="4698"/>
      <c r="V8" s="2230"/>
      <c r="W8" s="1727"/>
      <c r="X8" s="4612"/>
      <c r="Y8" s="1727"/>
      <c r="Z8" s="4488" t="s">
        <v>1239</v>
      </c>
      <c r="AA8" s="4673" t="s">
        <v>2918</v>
      </c>
      <c r="AB8" s="4490" t="s">
        <v>2920</v>
      </c>
      <c r="AC8" s="4700" t="s">
        <v>2918</v>
      </c>
      <c r="AD8" s="4703" t="s">
        <v>2920</v>
      </c>
      <c r="AE8" s="4488" t="s">
        <v>2918</v>
      </c>
      <c r="AF8" s="2431"/>
      <c r="AG8" s="4706" t="s">
        <v>2920</v>
      </c>
      <c r="AH8" s="2432"/>
      <c r="AI8" s="4484"/>
      <c r="AJ8" s="1569"/>
      <c r="AK8" s="2398"/>
      <c r="AL8" s="1569"/>
      <c r="AM8" s="1569"/>
      <c r="AN8" s="1569"/>
      <c r="AO8" s="1569"/>
      <c r="AP8" s="1569"/>
      <c r="AQ8" s="1569"/>
      <c r="AR8" s="1569"/>
      <c r="AS8" s="1569"/>
      <c r="AT8" s="1569"/>
      <c r="AU8" s="1569"/>
    </row>
    <row r="9" spans="1:47" s="86" customFormat="1" ht="27.75" customHeight="1">
      <c r="A9" s="4474"/>
      <c r="B9" s="2430"/>
      <c r="C9" s="4612"/>
      <c r="D9" s="2230"/>
      <c r="E9" s="2233"/>
      <c r="F9" s="4612"/>
      <c r="G9" s="2230"/>
      <c r="H9" s="2233"/>
      <c r="I9" s="3444"/>
      <c r="J9" s="319"/>
      <c r="K9" s="318"/>
      <c r="L9" s="4696"/>
      <c r="M9" s="2230"/>
      <c r="N9" s="2233"/>
      <c r="O9" s="4612"/>
      <c r="P9" s="2230"/>
      <c r="Q9" s="2233"/>
      <c r="R9" s="4697"/>
      <c r="S9" s="2230"/>
      <c r="T9" s="2233"/>
      <c r="U9" s="4698"/>
      <c r="V9" s="2230"/>
      <c r="W9" s="1727"/>
      <c r="X9" s="4612"/>
      <c r="Y9" s="1727"/>
      <c r="Z9" s="4681"/>
      <c r="AA9" s="4674"/>
      <c r="AB9" s="4672"/>
      <c r="AC9" s="4701"/>
      <c r="AD9" s="4704"/>
      <c r="AE9" s="4681"/>
      <c r="AF9" s="4709" t="s">
        <v>1445</v>
      </c>
      <c r="AG9" s="4707"/>
      <c r="AH9" s="4710" t="s">
        <v>1445</v>
      </c>
      <c r="AI9" s="4484"/>
      <c r="AJ9" s="1569"/>
      <c r="AK9" s="1569"/>
      <c r="AL9" s="1569">
        <f>SUM(AL15:AL21)</f>
        <v>1734</v>
      </c>
      <c r="AM9" s="1569"/>
      <c r="AN9" s="1569"/>
      <c r="AO9" s="1569"/>
      <c r="AP9" s="1569"/>
      <c r="AQ9" s="1569"/>
      <c r="AR9" s="1569"/>
      <c r="AS9" s="1569"/>
      <c r="AT9" s="1569"/>
      <c r="AU9" s="1569"/>
    </row>
    <row r="10" spans="1:47" s="86" customFormat="1" ht="4.5" customHeight="1">
      <c r="A10" s="2433"/>
      <c r="B10" s="2240"/>
      <c r="C10" s="2241"/>
      <c r="D10" s="2242"/>
      <c r="E10" s="2249"/>
      <c r="F10" s="2241"/>
      <c r="G10" s="2242"/>
      <c r="H10" s="2249"/>
      <c r="I10" s="277"/>
      <c r="J10" s="1487"/>
      <c r="K10" s="321"/>
      <c r="L10" s="2241"/>
      <c r="M10" s="2242"/>
      <c r="N10" s="2249"/>
      <c r="O10" s="2241"/>
      <c r="P10" s="2242"/>
      <c r="Q10" s="2249"/>
      <c r="R10" s="2434"/>
      <c r="S10" s="2242"/>
      <c r="T10" s="2233"/>
      <c r="U10" s="2249"/>
      <c r="V10" s="2242"/>
      <c r="W10" s="2241"/>
      <c r="X10" s="2241"/>
      <c r="Y10" s="2241"/>
      <c r="Z10" s="4489"/>
      <c r="AA10" s="4699"/>
      <c r="AB10" s="4492"/>
      <c r="AC10" s="4702"/>
      <c r="AD10" s="4705"/>
      <c r="AE10" s="4489"/>
      <c r="AF10" s="4683"/>
      <c r="AG10" s="4708"/>
      <c r="AH10" s="4492"/>
      <c r="AI10" s="2435"/>
      <c r="AJ10" s="1569"/>
      <c r="AK10" s="2398"/>
      <c r="AL10" s="1569"/>
      <c r="AM10" s="1569"/>
      <c r="AN10" s="1569"/>
      <c r="AO10" s="1569"/>
      <c r="AP10" s="1569"/>
      <c r="AQ10" s="1569"/>
      <c r="AR10" s="1569"/>
      <c r="AS10" s="1569"/>
      <c r="AT10" s="1569"/>
      <c r="AU10" s="1569"/>
    </row>
    <row r="11" spans="1:47" s="87" customFormat="1" ht="21" customHeight="1">
      <c r="A11" s="2436"/>
      <c r="B11" s="2437"/>
      <c r="C11" s="2438"/>
      <c r="D11" s="1763"/>
      <c r="E11" s="1764"/>
      <c r="F11" s="2438" t="s">
        <v>5452</v>
      </c>
      <c r="G11" s="1763"/>
      <c r="H11" s="1764"/>
      <c r="I11" s="1765"/>
      <c r="J11" s="2439"/>
      <c r="K11" s="2437"/>
      <c r="L11" s="2438"/>
      <c r="M11" s="1763"/>
      <c r="N11" s="1764"/>
      <c r="O11" s="2440"/>
      <c r="P11" s="2439"/>
      <c r="Q11" s="2437"/>
      <c r="R11" s="2441"/>
      <c r="S11" s="1763"/>
      <c r="T11" s="1619"/>
      <c r="U11" s="2317"/>
      <c r="V11" s="2442"/>
      <c r="W11" s="2443"/>
      <c r="X11" s="2444"/>
      <c r="Y11" s="2445"/>
      <c r="Z11" s="2283">
        <f t="shared" ref="Z11:Z53" si="0">SUM(AA11:AB11)</f>
        <v>1954</v>
      </c>
      <c r="AA11" s="2324">
        <f>SUM(AA12:AA15)</f>
        <v>626</v>
      </c>
      <c r="AB11" s="2345">
        <f t="shared" ref="AB11:AH11" si="1">SUM(AB12:AB15)</f>
        <v>1328</v>
      </c>
      <c r="AC11" s="2322">
        <f t="shared" si="1"/>
        <v>246</v>
      </c>
      <c r="AD11" s="2345">
        <f t="shared" si="1"/>
        <v>494</v>
      </c>
      <c r="AE11" s="2322">
        <f t="shared" si="1"/>
        <v>66</v>
      </c>
      <c r="AF11" s="2346">
        <f t="shared" si="1"/>
        <v>2</v>
      </c>
      <c r="AG11" s="2446">
        <f t="shared" si="1"/>
        <v>145</v>
      </c>
      <c r="AH11" s="2345">
        <f t="shared" si="1"/>
        <v>7</v>
      </c>
      <c r="AI11" s="1679"/>
      <c r="AJ11" s="2294"/>
      <c r="AK11" s="2294"/>
      <c r="AL11" s="2294"/>
      <c r="AM11" s="2294"/>
      <c r="AN11" s="2294"/>
      <c r="AO11" s="2294"/>
      <c r="AP11" s="2294"/>
      <c r="AQ11" s="2294"/>
      <c r="AR11" s="2294"/>
      <c r="AS11" s="2294"/>
      <c r="AT11" s="2294"/>
      <c r="AU11" s="2294"/>
    </row>
    <row r="12" spans="1:47" s="87" customFormat="1" ht="21" hidden="1" customHeight="1">
      <c r="A12" s="2436"/>
      <c r="B12" s="2437"/>
      <c r="C12" s="2438"/>
      <c r="D12" s="1763"/>
      <c r="E12" s="1764"/>
      <c r="F12" s="2438" t="s">
        <v>6017</v>
      </c>
      <c r="G12" s="1763"/>
      <c r="H12" s="1764"/>
      <c r="I12" s="1765"/>
      <c r="J12" s="2439"/>
      <c r="K12" s="2437"/>
      <c r="L12" s="2438"/>
      <c r="M12" s="1763"/>
      <c r="N12" s="1764"/>
      <c r="O12" s="2440"/>
      <c r="P12" s="2439"/>
      <c r="Q12" s="2437"/>
      <c r="R12" s="2441"/>
      <c r="S12" s="1763"/>
      <c r="T12" s="1619"/>
      <c r="U12" s="2317"/>
      <c r="V12" s="2442"/>
      <c r="W12" s="2443"/>
      <c r="X12" s="2444"/>
      <c r="Y12" s="2445"/>
      <c r="Z12" s="2322">
        <f t="shared" si="0"/>
        <v>0</v>
      </c>
      <c r="AA12" s="2324">
        <v>0</v>
      </c>
      <c r="AB12" s="2345">
        <v>0</v>
      </c>
      <c r="AC12" s="2322">
        <v>0</v>
      </c>
      <c r="AD12" s="2345">
        <v>0</v>
      </c>
      <c r="AE12" s="2322">
        <v>0</v>
      </c>
      <c r="AF12" s="2346">
        <v>0</v>
      </c>
      <c r="AG12" s="2446">
        <v>0</v>
      </c>
      <c r="AH12" s="2345">
        <v>0</v>
      </c>
      <c r="AI12" s="1679"/>
      <c r="AJ12" s="2294"/>
      <c r="AK12" s="2294" t="s">
        <v>5269</v>
      </c>
      <c r="AL12" s="2294"/>
      <c r="AM12" s="2294"/>
      <c r="AN12" s="2294"/>
      <c r="AO12" s="2294"/>
      <c r="AP12" s="2294"/>
      <c r="AQ12" s="2294"/>
      <c r="AR12" s="2294"/>
      <c r="AS12" s="2294"/>
      <c r="AT12" s="2294"/>
      <c r="AU12" s="2294"/>
    </row>
    <row r="13" spans="1:47" s="87" customFormat="1" ht="21" customHeight="1">
      <c r="A13" s="1595"/>
      <c r="B13" s="1596"/>
      <c r="C13" s="1732"/>
      <c r="D13" s="1598"/>
      <c r="E13" s="1600"/>
      <c r="F13" s="1732" t="s">
        <v>4933</v>
      </c>
      <c r="G13" s="1598"/>
      <c r="H13" s="1600"/>
      <c r="I13" s="1603"/>
      <c r="J13" s="1733"/>
      <c r="K13" s="1596"/>
      <c r="L13" s="1732"/>
      <c r="M13" s="1598"/>
      <c r="N13" s="1600"/>
      <c r="O13" s="1601"/>
      <c r="P13" s="1733"/>
      <c r="Q13" s="1596"/>
      <c r="R13" s="1608"/>
      <c r="S13" s="1598"/>
      <c r="T13" s="1619"/>
      <c r="U13" s="2447"/>
      <c r="V13" s="2448"/>
      <c r="W13" s="2449"/>
      <c r="X13" s="2444"/>
      <c r="Y13" s="2444"/>
      <c r="Z13" s="2450">
        <f>SUM(AA13:AB13)</f>
        <v>74</v>
      </c>
      <c r="AA13" s="2451">
        <f>AA84</f>
        <v>52</v>
      </c>
      <c r="AB13" s="2452">
        <f t="shared" ref="AB13:AH13" si="2">AB84</f>
        <v>22</v>
      </c>
      <c r="AC13" s="2450">
        <f t="shared" si="2"/>
        <v>19</v>
      </c>
      <c r="AD13" s="2452">
        <f t="shared" si="2"/>
        <v>14</v>
      </c>
      <c r="AE13" s="2450">
        <f t="shared" si="2"/>
        <v>17</v>
      </c>
      <c r="AF13" s="2453">
        <f t="shared" si="2"/>
        <v>0</v>
      </c>
      <c r="AG13" s="2454">
        <f t="shared" si="2"/>
        <v>5</v>
      </c>
      <c r="AH13" s="2452">
        <f t="shared" si="2"/>
        <v>0</v>
      </c>
      <c r="AI13" s="1611"/>
      <c r="AJ13" s="2294"/>
      <c r="AK13" s="1741" t="s">
        <v>5255</v>
      </c>
      <c r="AL13" s="2294"/>
      <c r="AM13" s="2294"/>
      <c r="AN13" s="2294"/>
      <c r="AO13" s="2294"/>
      <c r="AP13" s="2294"/>
      <c r="AQ13" s="2294"/>
      <c r="AR13" s="2294"/>
      <c r="AS13" s="2294"/>
      <c r="AT13" s="2294"/>
      <c r="AU13" s="2294"/>
    </row>
    <row r="14" spans="1:47" s="87" customFormat="1" ht="21" customHeight="1">
      <c r="A14" s="1595"/>
      <c r="B14" s="1596"/>
      <c r="C14" s="1732"/>
      <c r="D14" s="1598"/>
      <c r="E14" s="1600"/>
      <c r="F14" s="1732" t="s">
        <v>4934</v>
      </c>
      <c r="G14" s="1598"/>
      <c r="H14" s="1600"/>
      <c r="I14" s="1603"/>
      <c r="J14" s="1733"/>
      <c r="K14" s="1596"/>
      <c r="L14" s="1732"/>
      <c r="M14" s="1598"/>
      <c r="N14" s="1600"/>
      <c r="O14" s="1601"/>
      <c r="P14" s="1733"/>
      <c r="Q14" s="1596"/>
      <c r="R14" s="1608"/>
      <c r="S14" s="1598"/>
      <c r="T14" s="1619"/>
      <c r="U14" s="2447"/>
      <c r="V14" s="2448"/>
      <c r="W14" s="2449"/>
      <c r="X14" s="2444"/>
      <c r="Y14" s="2444"/>
      <c r="Z14" s="2450">
        <f t="shared" si="0"/>
        <v>151</v>
      </c>
      <c r="AA14" s="2451">
        <f t="shared" ref="AA14:AH14" si="3">AA23+AA52+AA83</f>
        <v>29</v>
      </c>
      <c r="AB14" s="2452">
        <f t="shared" si="3"/>
        <v>122</v>
      </c>
      <c r="AC14" s="2450">
        <f t="shared" si="3"/>
        <v>14</v>
      </c>
      <c r="AD14" s="2452">
        <f t="shared" si="3"/>
        <v>37</v>
      </c>
      <c r="AE14" s="2450">
        <f t="shared" si="3"/>
        <v>1</v>
      </c>
      <c r="AF14" s="2453">
        <f t="shared" si="3"/>
        <v>0</v>
      </c>
      <c r="AG14" s="2454">
        <f t="shared" si="3"/>
        <v>21</v>
      </c>
      <c r="AH14" s="2452">
        <f t="shared" si="3"/>
        <v>0</v>
      </c>
      <c r="AI14" s="1611"/>
      <c r="AJ14" s="2294"/>
      <c r="AK14" s="2455" t="s">
        <v>5267</v>
      </c>
      <c r="AL14" s="2455">
        <f t="shared" ref="AL14:AL21" si="4">SUMIF($AK$23:$AK$87,AK14,$Z$23:$Z$87)</f>
        <v>86</v>
      </c>
      <c r="AM14" s="2294"/>
      <c r="AN14" s="2294"/>
      <c r="AO14" s="2294"/>
      <c r="AP14" s="2294"/>
      <c r="AQ14" s="2294"/>
      <c r="AR14" s="2294"/>
      <c r="AS14" s="2294"/>
      <c r="AT14" s="2294"/>
      <c r="AU14" s="2294"/>
    </row>
    <row r="15" spans="1:47" s="87" customFormat="1" ht="21" customHeight="1">
      <c r="A15" s="1614"/>
      <c r="B15" s="1615"/>
      <c r="C15" s="2386"/>
      <c r="D15" s="1617"/>
      <c r="E15" s="1619"/>
      <c r="F15" s="2386" t="s">
        <v>5456</v>
      </c>
      <c r="G15" s="1617"/>
      <c r="H15" s="1619"/>
      <c r="I15" s="1612"/>
      <c r="J15" s="2387"/>
      <c r="K15" s="1615"/>
      <c r="L15" s="2386"/>
      <c r="M15" s="1617"/>
      <c r="N15" s="1619"/>
      <c r="O15" s="1620"/>
      <c r="P15" s="2387"/>
      <c r="Q15" s="1615"/>
      <c r="R15" s="1626"/>
      <c r="S15" s="1617"/>
      <c r="T15" s="1619"/>
      <c r="U15" s="2313"/>
      <c r="V15" s="2456"/>
      <c r="W15" s="2457"/>
      <c r="X15" s="2458"/>
      <c r="Y15" s="2458"/>
      <c r="Z15" s="2459">
        <f t="shared" si="0"/>
        <v>1729</v>
      </c>
      <c r="AA15" s="2286">
        <f t="shared" ref="AA15:AH15" si="5">SUM(AA16:AA21)</f>
        <v>545</v>
      </c>
      <c r="AB15" s="2285">
        <f t="shared" si="5"/>
        <v>1184</v>
      </c>
      <c r="AC15" s="2284">
        <f t="shared" si="5"/>
        <v>213</v>
      </c>
      <c r="AD15" s="2285">
        <f t="shared" si="5"/>
        <v>443</v>
      </c>
      <c r="AE15" s="2284">
        <f t="shared" si="5"/>
        <v>48</v>
      </c>
      <c r="AF15" s="2287">
        <f t="shared" si="5"/>
        <v>2</v>
      </c>
      <c r="AG15" s="2460">
        <f t="shared" si="5"/>
        <v>119</v>
      </c>
      <c r="AH15" s="2285">
        <f t="shared" si="5"/>
        <v>7</v>
      </c>
      <c r="AI15" s="1628"/>
      <c r="AJ15" s="2294"/>
      <c r="AK15" s="2455" t="s">
        <v>5268</v>
      </c>
      <c r="AL15" s="2455">
        <f t="shared" si="4"/>
        <v>74</v>
      </c>
      <c r="AM15" s="2294"/>
      <c r="AN15" s="2294"/>
      <c r="AO15" s="2294"/>
      <c r="AP15" s="2294"/>
      <c r="AQ15" s="2294"/>
      <c r="AR15" s="2294"/>
      <c r="AS15" s="2294"/>
      <c r="AT15" s="2294"/>
      <c r="AU15" s="2294"/>
    </row>
    <row r="16" spans="1:47" s="3" customFormat="1" ht="21" customHeight="1">
      <c r="A16" s="2461"/>
      <c r="B16" s="2396"/>
      <c r="C16" s="2398"/>
      <c r="D16" s="1742"/>
      <c r="E16" s="1743"/>
      <c r="F16" s="2398" t="s">
        <v>6009</v>
      </c>
      <c r="G16" s="1742"/>
      <c r="H16" s="1743"/>
      <c r="I16" s="1643"/>
      <c r="J16" s="2397"/>
      <c r="K16" s="2396"/>
      <c r="L16" s="2398"/>
      <c r="M16" s="1742"/>
      <c r="N16" s="1743"/>
      <c r="O16" s="2413"/>
      <c r="P16" s="2397"/>
      <c r="Q16" s="2396"/>
      <c r="R16" s="2365"/>
      <c r="S16" s="1742"/>
      <c r="T16" s="1743"/>
      <c r="U16" s="1565"/>
      <c r="V16" s="2462"/>
      <c r="W16" s="2463"/>
      <c r="X16" s="2464"/>
      <c r="Y16" s="2464"/>
      <c r="Z16" s="1680">
        <f t="shared" si="0"/>
        <v>440</v>
      </c>
      <c r="AA16" s="2184">
        <f>SUM(AA24:AA26,AA44:AA45,AA53,AA41:AA43,AA54:AA57)</f>
        <v>172</v>
      </c>
      <c r="AB16" s="2185">
        <f t="shared" ref="AB16:AH16" si="6">SUM(AB24:AB26,AB44:AB45,AB53,AB41:AB43,AB54:AB57)</f>
        <v>268</v>
      </c>
      <c r="AC16" s="2184">
        <f t="shared" si="6"/>
        <v>76</v>
      </c>
      <c r="AD16" s="2185">
        <f t="shared" si="6"/>
        <v>127</v>
      </c>
      <c r="AE16" s="2184">
        <f t="shared" si="6"/>
        <v>11</v>
      </c>
      <c r="AF16" s="2187">
        <f t="shared" si="6"/>
        <v>2</v>
      </c>
      <c r="AG16" s="2414">
        <f t="shared" si="6"/>
        <v>26</v>
      </c>
      <c r="AH16" s="2185">
        <f t="shared" si="6"/>
        <v>7</v>
      </c>
      <c r="AI16" s="1660"/>
      <c r="AJ16" s="1741"/>
      <c r="AK16" s="2455" t="s">
        <v>5266</v>
      </c>
      <c r="AL16" s="2455">
        <f t="shared" si="4"/>
        <v>1128</v>
      </c>
      <c r="AM16" s="1741"/>
      <c r="AN16" s="1741"/>
      <c r="AO16" s="1741"/>
      <c r="AP16" s="1741"/>
      <c r="AQ16" s="1741"/>
      <c r="AR16" s="1741"/>
      <c r="AS16" s="1741"/>
      <c r="AT16" s="1741"/>
      <c r="AU16" s="1741"/>
    </row>
    <row r="17" spans="1:47" s="3" customFormat="1" ht="21" customHeight="1">
      <c r="A17" s="2461"/>
      <c r="B17" s="2396"/>
      <c r="C17" s="2398"/>
      <c r="D17" s="1742"/>
      <c r="E17" s="1743"/>
      <c r="F17" s="2398" t="s">
        <v>6010</v>
      </c>
      <c r="G17" s="1742"/>
      <c r="H17" s="1743"/>
      <c r="I17" s="1643"/>
      <c r="J17" s="2397"/>
      <c r="K17" s="2396"/>
      <c r="L17" s="2398"/>
      <c r="M17" s="1742"/>
      <c r="N17" s="1743"/>
      <c r="O17" s="2413"/>
      <c r="P17" s="2397"/>
      <c r="Q17" s="2396"/>
      <c r="R17" s="2365"/>
      <c r="S17" s="1742"/>
      <c r="T17" s="1743"/>
      <c r="U17" s="1565"/>
      <c r="V17" s="2462"/>
      <c r="W17" s="2463"/>
      <c r="X17" s="2464"/>
      <c r="Y17" s="2464"/>
      <c r="Z17" s="1680">
        <f t="shared" si="0"/>
        <v>697</v>
      </c>
      <c r="AA17" s="2186">
        <f>SUM(AA27:AA33)+SUM(AA46:AA47)+SUM(AA67:AA76)+AA87</f>
        <v>264</v>
      </c>
      <c r="AB17" s="2185">
        <f>SUM(AB27:AB33)+SUM(AB46:AB47)+SUM(AB67:AB76)+AB87</f>
        <v>433</v>
      </c>
      <c r="AC17" s="2184">
        <f t="shared" ref="AC17:AH17" si="7">SUM(AC27:AC33)+SUM(AC46:AC47)+SUM(AC67:AC76)+AC87</f>
        <v>95</v>
      </c>
      <c r="AD17" s="2185">
        <f t="shared" si="7"/>
        <v>144</v>
      </c>
      <c r="AE17" s="2184">
        <f t="shared" si="7"/>
        <v>33</v>
      </c>
      <c r="AF17" s="2187">
        <f t="shared" si="7"/>
        <v>0</v>
      </c>
      <c r="AG17" s="2414">
        <f t="shared" si="7"/>
        <v>34</v>
      </c>
      <c r="AH17" s="2185">
        <f t="shared" si="7"/>
        <v>0</v>
      </c>
      <c r="AI17" s="1660"/>
      <c r="AJ17" s="1741"/>
      <c r="AK17" s="2455" t="s">
        <v>5263</v>
      </c>
      <c r="AL17" s="2455">
        <f t="shared" si="4"/>
        <v>233</v>
      </c>
      <c r="AM17" s="1741"/>
      <c r="AN17" s="1741"/>
      <c r="AO17" s="1741"/>
      <c r="AP17" s="1741"/>
      <c r="AQ17" s="1741"/>
      <c r="AR17" s="1741"/>
      <c r="AS17" s="1741"/>
      <c r="AT17" s="1741"/>
      <c r="AU17" s="1741"/>
    </row>
    <row r="18" spans="1:47" s="3" customFormat="1" ht="21" customHeight="1">
      <c r="A18" s="2461"/>
      <c r="B18" s="2396"/>
      <c r="C18" s="2398"/>
      <c r="D18" s="1742"/>
      <c r="E18" s="1743"/>
      <c r="F18" s="2398" t="s">
        <v>3291</v>
      </c>
      <c r="G18" s="1742"/>
      <c r="H18" s="1743"/>
      <c r="I18" s="1643"/>
      <c r="J18" s="2397"/>
      <c r="K18" s="2396"/>
      <c r="L18" s="2398"/>
      <c r="M18" s="1742"/>
      <c r="N18" s="1743"/>
      <c r="O18" s="2413"/>
      <c r="P18" s="2397"/>
      <c r="Q18" s="2396"/>
      <c r="R18" s="2365"/>
      <c r="S18" s="1742"/>
      <c r="T18" s="1743"/>
      <c r="U18" s="1565"/>
      <c r="V18" s="2462"/>
      <c r="W18" s="2463"/>
      <c r="X18" s="2464"/>
      <c r="Y18" s="2464"/>
      <c r="Z18" s="1680">
        <f t="shared" si="0"/>
        <v>218</v>
      </c>
      <c r="AA18" s="2186">
        <f>SUM(AA77,AA79:AA80)</f>
        <v>42</v>
      </c>
      <c r="AB18" s="2185">
        <f t="shared" ref="AB18:AH18" si="8">SUM(AB77,AB79:AB80)</f>
        <v>176</v>
      </c>
      <c r="AC18" s="2184">
        <f t="shared" si="8"/>
        <v>14</v>
      </c>
      <c r="AD18" s="2185">
        <f t="shared" si="8"/>
        <v>52</v>
      </c>
      <c r="AE18" s="2184">
        <f t="shared" si="8"/>
        <v>1</v>
      </c>
      <c r="AF18" s="2187">
        <f t="shared" si="8"/>
        <v>0</v>
      </c>
      <c r="AG18" s="2414">
        <f t="shared" si="8"/>
        <v>26</v>
      </c>
      <c r="AH18" s="2185">
        <f t="shared" si="8"/>
        <v>0</v>
      </c>
      <c r="AI18" s="1660"/>
      <c r="AJ18" s="1741"/>
      <c r="AK18" s="2455" t="s">
        <v>5265</v>
      </c>
      <c r="AL18" s="2455">
        <f t="shared" si="4"/>
        <v>78</v>
      </c>
      <c r="AM18" s="1741"/>
      <c r="AN18" s="1741"/>
      <c r="AO18" s="1741"/>
      <c r="AP18" s="1741"/>
      <c r="AQ18" s="1741"/>
      <c r="AR18" s="1741"/>
      <c r="AS18" s="1741"/>
      <c r="AT18" s="1741"/>
      <c r="AU18" s="1741"/>
    </row>
    <row r="19" spans="1:47" s="3" customFormat="1" ht="21" customHeight="1">
      <c r="A19" s="2461"/>
      <c r="B19" s="2396"/>
      <c r="C19" s="2398"/>
      <c r="D19" s="1742"/>
      <c r="E19" s="1743"/>
      <c r="F19" s="2398" t="s">
        <v>2485</v>
      </c>
      <c r="G19" s="1742"/>
      <c r="H19" s="1743"/>
      <c r="I19" s="1643"/>
      <c r="J19" s="2397"/>
      <c r="K19" s="2396"/>
      <c r="L19" s="2398"/>
      <c r="M19" s="1742"/>
      <c r="N19" s="1743"/>
      <c r="O19" s="2413"/>
      <c r="P19" s="2397"/>
      <c r="Q19" s="2396"/>
      <c r="R19" s="2365"/>
      <c r="S19" s="1742"/>
      <c r="T19" s="1743"/>
      <c r="U19" s="1565"/>
      <c r="V19" s="2462"/>
      <c r="W19" s="2463"/>
      <c r="X19" s="2464"/>
      <c r="Y19" s="2464"/>
      <c r="Z19" s="1680">
        <f t="shared" si="0"/>
        <v>239</v>
      </c>
      <c r="AA19" s="2186">
        <f>AA48+AA49</f>
        <v>52</v>
      </c>
      <c r="AB19" s="2185">
        <f t="shared" ref="AB19:AH19" si="9">AB48+AB49</f>
        <v>187</v>
      </c>
      <c r="AC19" s="2184">
        <f t="shared" si="9"/>
        <v>24</v>
      </c>
      <c r="AD19" s="2185">
        <f t="shared" si="9"/>
        <v>75</v>
      </c>
      <c r="AE19" s="2184">
        <f t="shared" si="9"/>
        <v>0</v>
      </c>
      <c r="AF19" s="2187">
        <f t="shared" si="9"/>
        <v>0</v>
      </c>
      <c r="AG19" s="2414">
        <f t="shared" si="9"/>
        <v>17</v>
      </c>
      <c r="AH19" s="2185">
        <f t="shared" si="9"/>
        <v>0</v>
      </c>
      <c r="AI19" s="1660"/>
      <c r="AJ19" s="1741"/>
      <c r="AK19" s="2465" t="s">
        <v>5261</v>
      </c>
      <c r="AL19" s="2455">
        <f t="shared" si="4"/>
        <v>181</v>
      </c>
      <c r="AM19" s="1741"/>
      <c r="AN19" s="1741"/>
      <c r="AO19" s="1741"/>
      <c r="AP19" s="1741"/>
      <c r="AQ19" s="1741"/>
      <c r="AR19" s="1741"/>
      <c r="AS19" s="1741"/>
      <c r="AT19" s="1741"/>
      <c r="AU19" s="1741"/>
    </row>
    <row r="20" spans="1:47" s="3" customFormat="1" ht="21" customHeight="1">
      <c r="A20" s="2461"/>
      <c r="B20" s="2396"/>
      <c r="C20" s="2398"/>
      <c r="D20" s="1742"/>
      <c r="E20" s="1743"/>
      <c r="F20" s="2398" t="s">
        <v>2623</v>
      </c>
      <c r="G20" s="1742"/>
      <c r="H20" s="1743"/>
      <c r="I20" s="1643"/>
      <c r="J20" s="2397"/>
      <c r="K20" s="2396"/>
      <c r="L20" s="2398"/>
      <c r="M20" s="1742"/>
      <c r="N20" s="1743"/>
      <c r="O20" s="2413"/>
      <c r="P20" s="2397"/>
      <c r="Q20" s="2396"/>
      <c r="R20" s="2365"/>
      <c r="S20" s="1742"/>
      <c r="T20" s="1743"/>
      <c r="U20" s="1565"/>
      <c r="V20" s="2462"/>
      <c r="W20" s="2463"/>
      <c r="X20" s="2464"/>
      <c r="Y20" s="2464"/>
      <c r="Z20" s="1680">
        <f t="shared" si="0"/>
        <v>121</v>
      </c>
      <c r="AA20" s="2186">
        <f>AA50</f>
        <v>10</v>
      </c>
      <c r="AB20" s="2185">
        <f t="shared" ref="AB20:AH20" si="10">AB50</f>
        <v>111</v>
      </c>
      <c r="AC20" s="2184">
        <f t="shared" si="10"/>
        <v>1</v>
      </c>
      <c r="AD20" s="2185">
        <f t="shared" si="10"/>
        <v>38</v>
      </c>
      <c r="AE20" s="2184">
        <f t="shared" si="10"/>
        <v>0</v>
      </c>
      <c r="AF20" s="2187">
        <f t="shared" si="10"/>
        <v>0</v>
      </c>
      <c r="AG20" s="2414">
        <f t="shared" si="10"/>
        <v>9</v>
      </c>
      <c r="AH20" s="2185">
        <f t="shared" si="10"/>
        <v>0</v>
      </c>
      <c r="AI20" s="1660"/>
      <c r="AJ20" s="1741"/>
      <c r="AK20" s="2465" t="s">
        <v>5264</v>
      </c>
      <c r="AL20" s="2455">
        <f t="shared" si="4"/>
        <v>22</v>
      </c>
      <c r="AM20" s="1741"/>
      <c r="AN20" s="1741"/>
      <c r="AO20" s="1741"/>
      <c r="AP20" s="1741"/>
      <c r="AQ20" s="1741"/>
      <c r="AR20" s="1741"/>
      <c r="AS20" s="1741"/>
      <c r="AT20" s="1741"/>
      <c r="AU20" s="1741"/>
    </row>
    <row r="21" spans="1:47" s="3" customFormat="1" ht="21" customHeight="1">
      <c r="A21" s="2466"/>
      <c r="B21" s="2390"/>
      <c r="C21" s="2393"/>
      <c r="D21" s="1737"/>
      <c r="E21" s="1738"/>
      <c r="F21" s="2393" t="s">
        <v>6011</v>
      </c>
      <c r="G21" s="1737"/>
      <c r="H21" s="1738"/>
      <c r="I21" s="1739"/>
      <c r="J21" s="2392"/>
      <c r="K21" s="2390"/>
      <c r="L21" s="2393"/>
      <c r="M21" s="1737"/>
      <c r="N21" s="1738"/>
      <c r="O21" s="2467"/>
      <c r="P21" s="2392"/>
      <c r="Q21" s="2390"/>
      <c r="R21" s="2468"/>
      <c r="S21" s="1737"/>
      <c r="T21" s="1743"/>
      <c r="U21" s="2312"/>
      <c r="V21" s="2469"/>
      <c r="W21" s="2470"/>
      <c r="X21" s="2471"/>
      <c r="Y21" s="2471"/>
      <c r="Z21" s="1681">
        <f t="shared" si="0"/>
        <v>14</v>
      </c>
      <c r="AA21" s="2204">
        <f>SUM(AA34:AA39)+AA81</f>
        <v>5</v>
      </c>
      <c r="AB21" s="2203">
        <f t="shared" ref="AB21" si="11">SUM(AB34:AB39)+AB81</f>
        <v>9</v>
      </c>
      <c r="AC21" s="2202">
        <f t="shared" ref="AC21:AH21" si="12">SUM(AC34:AC39)+AC81</f>
        <v>3</v>
      </c>
      <c r="AD21" s="2203">
        <f t="shared" si="12"/>
        <v>7</v>
      </c>
      <c r="AE21" s="2202">
        <f t="shared" si="12"/>
        <v>3</v>
      </c>
      <c r="AF21" s="2205">
        <f t="shared" si="12"/>
        <v>0</v>
      </c>
      <c r="AG21" s="2418">
        <f t="shared" si="12"/>
        <v>7</v>
      </c>
      <c r="AH21" s="2203">
        <f t="shared" si="12"/>
        <v>0</v>
      </c>
      <c r="AI21" s="1642"/>
      <c r="AJ21" s="1741"/>
      <c r="AK21" s="2465" t="s">
        <v>5262</v>
      </c>
      <c r="AL21" s="2455">
        <f t="shared" si="4"/>
        <v>18</v>
      </c>
      <c r="AM21" s="1741" t="s">
        <v>5270</v>
      </c>
      <c r="AN21" s="1741"/>
      <c r="AO21" s="1741"/>
      <c r="AP21" s="1741"/>
      <c r="AQ21" s="1741"/>
      <c r="AR21" s="1741"/>
      <c r="AS21" s="1741"/>
      <c r="AT21" s="1741"/>
      <c r="AU21" s="1741"/>
    </row>
    <row r="22" spans="1:47" s="87" customFormat="1" ht="21" customHeight="1">
      <c r="A22" s="1614"/>
      <c r="B22" s="1615"/>
      <c r="C22" s="2386"/>
      <c r="D22" s="1617"/>
      <c r="E22" s="1619"/>
      <c r="F22" s="2386" t="s">
        <v>4591</v>
      </c>
      <c r="G22" s="1617"/>
      <c r="H22" s="1619"/>
      <c r="I22" s="1612"/>
      <c r="J22" s="2387"/>
      <c r="K22" s="1615"/>
      <c r="L22" s="2386"/>
      <c r="M22" s="1617"/>
      <c r="N22" s="1619"/>
      <c r="O22" s="1620"/>
      <c r="P22" s="2387"/>
      <c r="Q22" s="1615"/>
      <c r="R22" s="1626"/>
      <c r="S22" s="1617"/>
      <c r="T22" s="1619"/>
      <c r="U22" s="2313"/>
      <c r="V22" s="2456"/>
      <c r="W22" s="2457"/>
      <c r="X22" s="2472"/>
      <c r="Y22" s="2473"/>
      <c r="Z22" s="2283">
        <f t="shared" si="0"/>
        <v>368</v>
      </c>
      <c r="AA22" s="2286">
        <f t="shared" ref="AA22:AH22" si="13">SUM(AA23:AA39)</f>
        <v>60</v>
      </c>
      <c r="AB22" s="2285">
        <f t="shared" si="13"/>
        <v>308</v>
      </c>
      <c r="AC22" s="2284">
        <f t="shared" si="13"/>
        <v>28</v>
      </c>
      <c r="AD22" s="2285">
        <f t="shared" si="13"/>
        <v>125</v>
      </c>
      <c r="AE22" s="2284">
        <f t="shared" si="13"/>
        <v>13</v>
      </c>
      <c r="AF22" s="2287">
        <f t="shared" si="13"/>
        <v>0</v>
      </c>
      <c r="AG22" s="2460">
        <f t="shared" si="13"/>
        <v>32</v>
      </c>
      <c r="AH22" s="2285">
        <f t="shared" si="13"/>
        <v>0</v>
      </c>
      <c r="AI22" s="1628"/>
      <c r="AJ22" s="2294"/>
      <c r="AK22" s="2294"/>
      <c r="AL22" s="2294"/>
      <c r="AM22" s="2294"/>
      <c r="AN22" s="2294"/>
      <c r="AO22" s="2294"/>
      <c r="AP22" s="2294"/>
      <c r="AQ22" s="2294"/>
      <c r="AR22" s="2294"/>
      <c r="AS22" s="2294"/>
      <c r="AT22" s="2294"/>
      <c r="AU22" s="2294"/>
    </row>
    <row r="23" spans="1:47" s="3" customFormat="1" ht="21" customHeight="1">
      <c r="A23" s="2461">
        <v>8524</v>
      </c>
      <c r="B23" s="2474"/>
      <c r="C23" s="1566" t="s">
        <v>2536</v>
      </c>
      <c r="D23" s="1770"/>
      <c r="E23" s="1771"/>
      <c r="F23" s="2398" t="s">
        <v>3582</v>
      </c>
      <c r="G23" s="1770"/>
      <c r="H23" s="1771"/>
      <c r="I23" s="1643" t="s">
        <v>2710</v>
      </c>
      <c r="J23" s="2475"/>
      <c r="K23" s="2474"/>
      <c r="L23" s="2398" t="s">
        <v>1087</v>
      </c>
      <c r="M23" s="1770"/>
      <c r="N23" s="1771"/>
      <c r="O23" s="2413" t="s">
        <v>5530</v>
      </c>
      <c r="P23" s="2475"/>
      <c r="Q23" s="2474"/>
      <c r="R23" s="1659" t="s">
        <v>5007</v>
      </c>
      <c r="S23" s="1770"/>
      <c r="T23" s="1771"/>
      <c r="U23" s="1565" t="s">
        <v>3300</v>
      </c>
      <c r="V23" s="2476"/>
      <c r="W23" s="2477"/>
      <c r="X23" s="2415" t="s">
        <v>4768</v>
      </c>
      <c r="Y23" s="2415"/>
      <c r="Z23" s="1680">
        <f t="shared" si="0"/>
        <v>51</v>
      </c>
      <c r="AA23" s="2186">
        <v>12</v>
      </c>
      <c r="AB23" s="2185">
        <v>39</v>
      </c>
      <c r="AC23" s="2184">
        <v>5</v>
      </c>
      <c r="AD23" s="2185">
        <v>8</v>
      </c>
      <c r="AE23" s="2184">
        <v>0</v>
      </c>
      <c r="AF23" s="2187">
        <v>0</v>
      </c>
      <c r="AG23" s="2414">
        <v>6</v>
      </c>
      <c r="AH23" s="2185">
        <v>0</v>
      </c>
      <c r="AI23" s="2478" t="s">
        <v>4780</v>
      </c>
      <c r="AJ23" s="1741"/>
      <c r="AK23" s="1741" t="s">
        <v>5256</v>
      </c>
      <c r="AL23" s="1741"/>
      <c r="AM23" s="1741"/>
      <c r="AN23" s="1741"/>
      <c r="AO23" s="1741"/>
      <c r="AP23" s="1741"/>
      <c r="AQ23" s="1741"/>
      <c r="AR23" s="1741"/>
      <c r="AS23" s="1741"/>
      <c r="AT23" s="1741"/>
      <c r="AU23" s="1741"/>
    </row>
    <row r="24" spans="1:47" s="3" customFormat="1" ht="21" customHeight="1">
      <c r="A24" s="2461" t="s">
        <v>1172</v>
      </c>
      <c r="B24" s="2396"/>
      <c r="C24" s="1566" t="s">
        <v>2258</v>
      </c>
      <c r="D24" s="1742"/>
      <c r="E24" s="1743"/>
      <c r="F24" s="2398" t="s">
        <v>2044</v>
      </c>
      <c r="G24" s="1742"/>
      <c r="H24" s="1743"/>
      <c r="I24" s="1643" t="s">
        <v>182</v>
      </c>
      <c r="J24" s="2397"/>
      <c r="K24" s="2396"/>
      <c r="L24" s="2398" t="s">
        <v>3215</v>
      </c>
      <c r="M24" s="1742"/>
      <c r="N24" s="1743"/>
      <c r="O24" s="2413" t="s">
        <v>5797</v>
      </c>
      <c r="P24" s="2397"/>
      <c r="Q24" s="2396"/>
      <c r="R24" s="1659" t="s">
        <v>2559</v>
      </c>
      <c r="S24" s="1742"/>
      <c r="T24" s="1743"/>
      <c r="U24" s="1565" t="s">
        <v>51</v>
      </c>
      <c r="V24" s="2462"/>
      <c r="W24" s="2463"/>
      <c r="X24" s="2415" t="s">
        <v>4769</v>
      </c>
      <c r="Y24" s="2415"/>
      <c r="Z24" s="1680">
        <f t="shared" si="0"/>
        <v>22</v>
      </c>
      <c r="AA24" s="2186">
        <v>1</v>
      </c>
      <c r="AB24" s="2185">
        <v>21</v>
      </c>
      <c r="AC24" s="2184">
        <v>1</v>
      </c>
      <c r="AD24" s="2185">
        <v>13</v>
      </c>
      <c r="AE24" s="2184">
        <v>1</v>
      </c>
      <c r="AF24" s="2187">
        <v>0</v>
      </c>
      <c r="AG24" s="2414">
        <v>2</v>
      </c>
      <c r="AH24" s="2185">
        <v>0</v>
      </c>
      <c r="AI24" s="2478" t="s">
        <v>1172</v>
      </c>
      <c r="AJ24" s="1741"/>
      <c r="AK24" s="1741" t="s">
        <v>5257</v>
      </c>
      <c r="AL24" s="1741"/>
      <c r="AM24" s="1741"/>
      <c r="AN24" s="1741"/>
      <c r="AO24" s="1741"/>
      <c r="AP24" s="1741"/>
      <c r="AQ24" s="1741"/>
      <c r="AR24" s="1741"/>
      <c r="AS24" s="1741"/>
      <c r="AT24" s="1741"/>
      <c r="AU24" s="1741"/>
    </row>
    <row r="25" spans="1:47" s="3" customFormat="1" ht="21" customHeight="1">
      <c r="A25" s="2461" t="s">
        <v>1560</v>
      </c>
      <c r="B25" s="2396"/>
      <c r="C25" s="1566" t="s">
        <v>5173</v>
      </c>
      <c r="D25" s="1742"/>
      <c r="E25" s="1743"/>
      <c r="F25" s="2398" t="s">
        <v>2624</v>
      </c>
      <c r="G25" s="1742"/>
      <c r="H25" s="1743"/>
      <c r="I25" s="1643" t="s">
        <v>182</v>
      </c>
      <c r="J25" s="2397"/>
      <c r="K25" s="2396"/>
      <c r="L25" s="2398" t="s">
        <v>3215</v>
      </c>
      <c r="M25" s="1742"/>
      <c r="N25" s="1743"/>
      <c r="O25" s="2413" t="s">
        <v>5797</v>
      </c>
      <c r="P25" s="2397"/>
      <c r="Q25" s="2396"/>
      <c r="R25" s="1659" t="s">
        <v>2559</v>
      </c>
      <c r="S25" s="1742"/>
      <c r="T25" s="1743"/>
      <c r="U25" s="1565" t="s">
        <v>51</v>
      </c>
      <c r="V25" s="2462"/>
      <c r="W25" s="2463"/>
      <c r="X25" s="2415" t="s">
        <v>2271</v>
      </c>
      <c r="Y25" s="2415"/>
      <c r="Z25" s="1680">
        <f t="shared" si="0"/>
        <v>33</v>
      </c>
      <c r="AA25" s="2186">
        <v>13</v>
      </c>
      <c r="AB25" s="2185">
        <v>20</v>
      </c>
      <c r="AC25" s="2184">
        <v>7</v>
      </c>
      <c r="AD25" s="2185">
        <v>6</v>
      </c>
      <c r="AE25" s="2184">
        <v>2</v>
      </c>
      <c r="AF25" s="2187">
        <v>0</v>
      </c>
      <c r="AG25" s="2414">
        <v>1</v>
      </c>
      <c r="AH25" s="2185">
        <v>0</v>
      </c>
      <c r="AI25" s="2478" t="s">
        <v>1560</v>
      </c>
      <c r="AJ25" s="1741"/>
      <c r="AK25" s="1741" t="s">
        <v>5258</v>
      </c>
      <c r="AL25" s="1741"/>
      <c r="AM25" s="1741"/>
      <c r="AN25" s="1741"/>
      <c r="AO25" s="1741"/>
      <c r="AP25" s="1741"/>
      <c r="AQ25" s="1741"/>
      <c r="AR25" s="1741"/>
      <c r="AS25" s="1741"/>
      <c r="AT25" s="1741"/>
      <c r="AU25" s="1741"/>
    </row>
    <row r="26" spans="1:47" s="3" customFormat="1" ht="21" customHeight="1">
      <c r="A26" s="2461" t="s">
        <v>1532</v>
      </c>
      <c r="B26" s="2396"/>
      <c r="C26" s="1566" t="s">
        <v>51</v>
      </c>
      <c r="D26" s="1742"/>
      <c r="E26" s="1743"/>
      <c r="F26" s="2398" t="s">
        <v>2364</v>
      </c>
      <c r="G26" s="1742"/>
      <c r="H26" s="1743"/>
      <c r="I26" s="1643" t="s">
        <v>2710</v>
      </c>
      <c r="J26" s="2397"/>
      <c r="K26" s="2396"/>
      <c r="L26" s="2398" t="s">
        <v>2625</v>
      </c>
      <c r="M26" s="1742"/>
      <c r="N26" s="1743"/>
      <c r="O26" s="2413" t="s">
        <v>5798</v>
      </c>
      <c r="P26" s="2397"/>
      <c r="Q26" s="2396"/>
      <c r="R26" s="1659" t="s">
        <v>5742</v>
      </c>
      <c r="S26" s="1742"/>
      <c r="T26" s="1743"/>
      <c r="U26" s="1565" t="s">
        <v>51</v>
      </c>
      <c r="V26" s="2462"/>
      <c r="W26" s="2463"/>
      <c r="X26" s="2415" t="s">
        <v>2587</v>
      </c>
      <c r="Y26" s="2415"/>
      <c r="Z26" s="1680">
        <f t="shared" si="0"/>
        <v>58</v>
      </c>
      <c r="AA26" s="2186">
        <v>8</v>
      </c>
      <c r="AB26" s="2185">
        <v>50</v>
      </c>
      <c r="AC26" s="2184">
        <v>2</v>
      </c>
      <c r="AD26" s="2185">
        <v>26</v>
      </c>
      <c r="AE26" s="2184">
        <v>2</v>
      </c>
      <c r="AF26" s="2187">
        <v>0</v>
      </c>
      <c r="AG26" s="2414">
        <v>5</v>
      </c>
      <c r="AH26" s="2185">
        <v>0</v>
      </c>
      <c r="AI26" s="2478" t="s">
        <v>1532</v>
      </c>
      <c r="AJ26" s="1741"/>
      <c r="AK26" s="1741" t="s">
        <v>5259</v>
      </c>
      <c r="AL26" s="1741"/>
      <c r="AM26" s="1741"/>
      <c r="AN26" s="1741"/>
      <c r="AO26" s="1741"/>
      <c r="AP26" s="1741"/>
      <c r="AQ26" s="1741"/>
      <c r="AR26" s="1741"/>
      <c r="AS26" s="1741"/>
      <c r="AT26" s="1741"/>
      <c r="AU26" s="1741"/>
    </row>
    <row r="27" spans="1:47" s="3" customFormat="1" ht="21" customHeight="1">
      <c r="A27" s="2461" t="s">
        <v>2629</v>
      </c>
      <c r="B27" s="2396"/>
      <c r="C27" s="1566" t="s">
        <v>2628</v>
      </c>
      <c r="D27" s="1742"/>
      <c r="E27" s="1743"/>
      <c r="F27" s="2398" t="s">
        <v>1393</v>
      </c>
      <c r="G27" s="1742"/>
      <c r="H27" s="1743"/>
      <c r="I27" s="1643" t="s">
        <v>1187</v>
      </c>
      <c r="J27" s="2397"/>
      <c r="K27" s="2396"/>
      <c r="L27" s="2398" t="s">
        <v>843</v>
      </c>
      <c r="M27" s="1742"/>
      <c r="N27" s="1743"/>
      <c r="O27" s="2413" t="s">
        <v>5799</v>
      </c>
      <c r="P27" s="2397"/>
      <c r="Q27" s="2396"/>
      <c r="R27" s="1659" t="s">
        <v>5741</v>
      </c>
      <c r="S27" s="1742"/>
      <c r="T27" s="1743"/>
      <c r="U27" s="1565" t="s">
        <v>51</v>
      </c>
      <c r="V27" s="2462"/>
      <c r="W27" s="2463"/>
      <c r="X27" s="2415" t="s">
        <v>1277</v>
      </c>
      <c r="Y27" s="2415"/>
      <c r="Z27" s="1680">
        <f t="shared" si="0"/>
        <v>56</v>
      </c>
      <c r="AA27" s="2186">
        <v>0</v>
      </c>
      <c r="AB27" s="2185">
        <v>56</v>
      </c>
      <c r="AC27" s="2184">
        <v>0</v>
      </c>
      <c r="AD27" s="2185">
        <v>19</v>
      </c>
      <c r="AE27" s="2184">
        <v>1</v>
      </c>
      <c r="AF27" s="2187">
        <v>0</v>
      </c>
      <c r="AG27" s="2414">
        <v>7</v>
      </c>
      <c r="AH27" s="2185">
        <v>0</v>
      </c>
      <c r="AI27" s="2478" t="s">
        <v>2629</v>
      </c>
      <c r="AJ27" s="1741"/>
      <c r="AK27" s="1741" t="s">
        <v>5256</v>
      </c>
      <c r="AL27" s="1741"/>
      <c r="AM27" s="1741"/>
      <c r="AN27" s="1741"/>
      <c r="AO27" s="1741"/>
      <c r="AP27" s="1741"/>
      <c r="AQ27" s="1741"/>
      <c r="AR27" s="1741"/>
      <c r="AS27" s="1741"/>
      <c r="AT27" s="1741"/>
      <c r="AU27" s="1741"/>
    </row>
    <row r="28" spans="1:47" s="3" customFormat="1" ht="21" customHeight="1">
      <c r="A28" s="2461"/>
      <c r="B28" s="2396"/>
      <c r="C28" s="1566"/>
      <c r="D28" s="1742"/>
      <c r="E28" s="1743"/>
      <c r="F28" s="2398"/>
      <c r="G28" s="1742"/>
      <c r="H28" s="1743"/>
      <c r="I28" s="1643"/>
      <c r="J28" s="2397"/>
      <c r="K28" s="2396"/>
      <c r="L28" s="2398"/>
      <c r="M28" s="1742"/>
      <c r="N28" s="1743"/>
      <c r="O28" s="2413"/>
      <c r="P28" s="2397"/>
      <c r="Q28" s="2396"/>
      <c r="R28" s="1659"/>
      <c r="S28" s="1742"/>
      <c r="T28" s="1743"/>
      <c r="U28" s="1565" t="s">
        <v>51</v>
      </c>
      <c r="V28" s="2462"/>
      <c r="W28" s="2463"/>
      <c r="X28" s="2415" t="s">
        <v>2919</v>
      </c>
      <c r="Y28" s="2415"/>
      <c r="Z28" s="1680">
        <f t="shared" si="0"/>
        <v>4</v>
      </c>
      <c r="AA28" s="2186">
        <v>3</v>
      </c>
      <c r="AB28" s="2185">
        <v>1</v>
      </c>
      <c r="AC28" s="2184">
        <v>0</v>
      </c>
      <c r="AD28" s="2185">
        <v>0</v>
      </c>
      <c r="AE28" s="2184">
        <v>0</v>
      </c>
      <c r="AF28" s="2187">
        <v>0</v>
      </c>
      <c r="AG28" s="2414">
        <v>0</v>
      </c>
      <c r="AH28" s="2185">
        <v>0</v>
      </c>
      <c r="AI28" s="2478"/>
      <c r="AJ28" s="1741"/>
      <c r="AK28" s="1741" t="s">
        <v>5256</v>
      </c>
      <c r="AL28" s="1741"/>
      <c r="AM28" s="1741"/>
      <c r="AN28" s="1741"/>
      <c r="AO28" s="1741"/>
      <c r="AP28" s="1741"/>
      <c r="AQ28" s="1741"/>
      <c r="AR28" s="1741"/>
      <c r="AS28" s="1741"/>
      <c r="AT28" s="1741"/>
      <c r="AU28" s="1741"/>
    </row>
    <row r="29" spans="1:47" s="3" customFormat="1" ht="21" customHeight="1">
      <c r="A29" s="2461" t="s">
        <v>2546</v>
      </c>
      <c r="B29" s="2396"/>
      <c r="C29" s="1566" t="s">
        <v>51</v>
      </c>
      <c r="D29" s="1742"/>
      <c r="E29" s="1743"/>
      <c r="F29" s="2398" t="s">
        <v>4090</v>
      </c>
      <c r="G29" s="1742"/>
      <c r="H29" s="1743"/>
      <c r="I29" s="1643" t="s">
        <v>2010</v>
      </c>
      <c r="J29" s="2397"/>
      <c r="K29" s="2396"/>
      <c r="L29" s="2398" t="s">
        <v>2633</v>
      </c>
      <c r="M29" s="1742"/>
      <c r="N29" s="1743"/>
      <c r="O29" s="2413" t="s">
        <v>4177</v>
      </c>
      <c r="P29" s="2397"/>
      <c r="Q29" s="2396"/>
      <c r="R29" s="1659" t="s">
        <v>267</v>
      </c>
      <c r="S29" s="1742"/>
      <c r="T29" s="1743"/>
      <c r="U29" s="1565" t="s">
        <v>51</v>
      </c>
      <c r="V29" s="2462"/>
      <c r="W29" s="2463"/>
      <c r="X29" s="2415" t="s">
        <v>576</v>
      </c>
      <c r="Y29" s="2415"/>
      <c r="Z29" s="1680">
        <f t="shared" si="0"/>
        <v>4</v>
      </c>
      <c r="AA29" s="2186">
        <v>3</v>
      </c>
      <c r="AB29" s="2185">
        <v>1</v>
      </c>
      <c r="AC29" s="2184">
        <v>2</v>
      </c>
      <c r="AD29" s="2185">
        <v>0</v>
      </c>
      <c r="AE29" s="2184">
        <v>5</v>
      </c>
      <c r="AF29" s="2187">
        <v>0</v>
      </c>
      <c r="AG29" s="2414">
        <v>6</v>
      </c>
      <c r="AH29" s="2185">
        <v>0</v>
      </c>
      <c r="AI29" s="2478" t="s">
        <v>2546</v>
      </c>
      <c r="AJ29" s="1741"/>
      <c r="AK29" s="1741" t="s">
        <v>5260</v>
      </c>
      <c r="AL29" s="1741"/>
      <c r="AM29" s="1741"/>
      <c r="AN29" s="1741"/>
      <c r="AO29" s="1741"/>
      <c r="AP29" s="1741"/>
      <c r="AQ29" s="1741"/>
      <c r="AR29" s="1741"/>
      <c r="AS29" s="1741"/>
      <c r="AT29" s="1741"/>
      <c r="AU29" s="1741"/>
    </row>
    <row r="30" spans="1:47" s="3" customFormat="1" ht="21" customHeight="1">
      <c r="A30" s="2461"/>
      <c r="B30" s="2396"/>
      <c r="C30" s="1566"/>
      <c r="D30" s="1742"/>
      <c r="E30" s="1743"/>
      <c r="F30" s="2398"/>
      <c r="G30" s="1742"/>
      <c r="H30" s="1743"/>
      <c r="I30" s="1643"/>
      <c r="J30" s="2397"/>
      <c r="K30" s="2396"/>
      <c r="L30" s="2398"/>
      <c r="M30" s="1742"/>
      <c r="N30" s="1743"/>
      <c r="O30" s="2413"/>
      <c r="P30" s="2397"/>
      <c r="Q30" s="2396"/>
      <c r="R30" s="1659"/>
      <c r="S30" s="1742"/>
      <c r="T30" s="1743"/>
      <c r="U30" s="1565" t="s">
        <v>51</v>
      </c>
      <c r="V30" s="2462"/>
      <c r="W30" s="2463"/>
      <c r="X30" s="2415" t="s">
        <v>1258</v>
      </c>
      <c r="Y30" s="2415"/>
      <c r="Z30" s="1680">
        <f t="shared" si="0"/>
        <v>59</v>
      </c>
      <c r="AA30" s="2186">
        <v>14</v>
      </c>
      <c r="AB30" s="2185">
        <v>45</v>
      </c>
      <c r="AC30" s="2184">
        <v>7</v>
      </c>
      <c r="AD30" s="2185">
        <v>17</v>
      </c>
      <c r="AE30" s="2184">
        <v>0</v>
      </c>
      <c r="AF30" s="2187">
        <v>0</v>
      </c>
      <c r="AG30" s="2414">
        <v>0</v>
      </c>
      <c r="AH30" s="2185">
        <v>0</v>
      </c>
      <c r="AI30" s="2478"/>
      <c r="AJ30" s="1741"/>
      <c r="AK30" s="1741" t="s">
        <v>5260</v>
      </c>
      <c r="AL30" s="1741"/>
      <c r="AM30" s="1741"/>
      <c r="AN30" s="1741"/>
      <c r="AO30" s="1741"/>
      <c r="AP30" s="1741"/>
      <c r="AQ30" s="1741"/>
      <c r="AR30" s="1741"/>
      <c r="AS30" s="1741"/>
      <c r="AT30" s="1741"/>
      <c r="AU30" s="1741"/>
    </row>
    <row r="31" spans="1:47" s="3" customFormat="1" ht="21" customHeight="1">
      <c r="A31" s="2461"/>
      <c r="B31" s="2396"/>
      <c r="C31" s="1566"/>
      <c r="D31" s="1742"/>
      <c r="E31" s="1743"/>
      <c r="F31" s="2398"/>
      <c r="G31" s="1742"/>
      <c r="H31" s="1743"/>
      <c r="I31" s="1643"/>
      <c r="J31" s="2397"/>
      <c r="K31" s="2396"/>
      <c r="L31" s="2398"/>
      <c r="M31" s="1742"/>
      <c r="N31" s="1743"/>
      <c r="O31" s="2413"/>
      <c r="P31" s="2397"/>
      <c r="Q31" s="2396"/>
      <c r="R31" s="1659"/>
      <c r="S31" s="1742"/>
      <c r="T31" s="1743"/>
      <c r="U31" s="1565" t="s">
        <v>51</v>
      </c>
      <c r="V31" s="2462"/>
      <c r="W31" s="2463"/>
      <c r="X31" s="2415" t="s">
        <v>2634</v>
      </c>
      <c r="Y31" s="2415"/>
      <c r="Z31" s="1680">
        <f t="shared" si="0"/>
        <v>14</v>
      </c>
      <c r="AA31" s="2186">
        <v>0</v>
      </c>
      <c r="AB31" s="2185">
        <v>14</v>
      </c>
      <c r="AC31" s="2184">
        <v>0</v>
      </c>
      <c r="AD31" s="2185">
        <v>5</v>
      </c>
      <c r="AE31" s="2184">
        <v>0</v>
      </c>
      <c r="AF31" s="2187">
        <v>0</v>
      </c>
      <c r="AG31" s="2414">
        <v>0</v>
      </c>
      <c r="AH31" s="2185">
        <v>0</v>
      </c>
      <c r="AI31" s="2478"/>
      <c r="AJ31" s="1741"/>
      <c r="AK31" s="1741" t="s">
        <v>5260</v>
      </c>
      <c r="AL31" s="1741"/>
      <c r="AM31" s="1741"/>
      <c r="AN31" s="1741"/>
      <c r="AO31" s="1741"/>
      <c r="AP31" s="1741"/>
      <c r="AQ31" s="1741"/>
      <c r="AR31" s="1741"/>
      <c r="AS31" s="1741"/>
      <c r="AT31" s="1741"/>
      <c r="AU31" s="1741"/>
    </row>
    <row r="32" spans="1:47" s="3" customFormat="1" ht="21" customHeight="1">
      <c r="A32" s="2461"/>
      <c r="B32" s="2396"/>
      <c r="C32" s="1566"/>
      <c r="D32" s="1742"/>
      <c r="E32" s="1743"/>
      <c r="F32" s="2398"/>
      <c r="G32" s="1742"/>
      <c r="H32" s="1743"/>
      <c r="I32" s="1643"/>
      <c r="J32" s="2397"/>
      <c r="K32" s="2396"/>
      <c r="L32" s="2398"/>
      <c r="M32" s="1742"/>
      <c r="N32" s="1743"/>
      <c r="O32" s="2413"/>
      <c r="P32" s="2397"/>
      <c r="Q32" s="2396"/>
      <c r="R32" s="1659"/>
      <c r="S32" s="1742"/>
      <c r="T32" s="1743"/>
      <c r="U32" s="1565" t="s">
        <v>51</v>
      </c>
      <c r="V32" s="2462"/>
      <c r="W32" s="2463"/>
      <c r="X32" s="2415" t="s">
        <v>2634</v>
      </c>
      <c r="Y32" s="2415"/>
      <c r="Z32" s="1680">
        <f t="shared" si="0"/>
        <v>25</v>
      </c>
      <c r="AA32" s="2186">
        <v>0</v>
      </c>
      <c r="AB32" s="2185">
        <v>25</v>
      </c>
      <c r="AC32" s="2184">
        <v>0</v>
      </c>
      <c r="AD32" s="2185">
        <v>17</v>
      </c>
      <c r="AE32" s="2184">
        <v>0</v>
      </c>
      <c r="AF32" s="2187">
        <v>0</v>
      </c>
      <c r="AG32" s="2414">
        <v>0</v>
      </c>
      <c r="AH32" s="2185">
        <v>0</v>
      </c>
      <c r="AI32" s="2478"/>
      <c r="AJ32" s="1741"/>
      <c r="AK32" s="1741"/>
      <c r="AL32" s="1741"/>
      <c r="AM32" s="1741"/>
      <c r="AN32" s="1741"/>
      <c r="AO32" s="1741"/>
      <c r="AP32" s="1741"/>
      <c r="AQ32" s="1741"/>
      <c r="AR32" s="1741"/>
      <c r="AS32" s="1741"/>
      <c r="AT32" s="1741"/>
      <c r="AU32" s="1741"/>
    </row>
    <row r="33" spans="1:47" s="3" customFormat="1" ht="21" customHeight="1">
      <c r="A33" s="2461"/>
      <c r="B33" s="2396"/>
      <c r="C33" s="1566"/>
      <c r="D33" s="1742"/>
      <c r="E33" s="1743"/>
      <c r="F33" s="2398"/>
      <c r="G33" s="1742"/>
      <c r="H33" s="1743"/>
      <c r="I33" s="1643"/>
      <c r="J33" s="2397"/>
      <c r="K33" s="2396"/>
      <c r="L33" s="2398"/>
      <c r="M33" s="1742"/>
      <c r="N33" s="1743"/>
      <c r="O33" s="2413"/>
      <c r="P33" s="2397"/>
      <c r="Q33" s="2396"/>
      <c r="R33" s="1659"/>
      <c r="S33" s="1742"/>
      <c r="T33" s="1743"/>
      <c r="U33" s="1565" t="s">
        <v>51</v>
      </c>
      <c r="V33" s="2462"/>
      <c r="W33" s="2463"/>
      <c r="X33" s="2415" t="s">
        <v>4770</v>
      </c>
      <c r="Y33" s="2415"/>
      <c r="Z33" s="1680">
        <f t="shared" si="0"/>
        <v>28</v>
      </c>
      <c r="AA33" s="2186">
        <v>1</v>
      </c>
      <c r="AB33" s="2185">
        <v>27</v>
      </c>
      <c r="AC33" s="2184">
        <v>1</v>
      </c>
      <c r="AD33" s="2185">
        <v>7</v>
      </c>
      <c r="AE33" s="2184">
        <v>0</v>
      </c>
      <c r="AF33" s="2187">
        <v>0</v>
      </c>
      <c r="AG33" s="2414">
        <v>0</v>
      </c>
      <c r="AH33" s="2185">
        <v>0</v>
      </c>
      <c r="AI33" s="2478"/>
      <c r="AJ33" s="1741"/>
      <c r="AK33" s="1741" t="s">
        <v>5258</v>
      </c>
      <c r="AL33" s="1741"/>
      <c r="AM33" s="1741"/>
      <c r="AN33" s="1741"/>
      <c r="AO33" s="1741"/>
      <c r="AP33" s="1741"/>
      <c r="AQ33" s="1741"/>
      <c r="AR33" s="1741"/>
      <c r="AS33" s="1741"/>
      <c r="AT33" s="1741"/>
      <c r="AU33" s="1741"/>
    </row>
    <row r="34" spans="1:47" s="3" customFormat="1" ht="21" customHeight="1">
      <c r="A34" s="2461" t="s">
        <v>2637</v>
      </c>
      <c r="B34" s="2396"/>
      <c r="C34" s="1566" t="s">
        <v>2635</v>
      </c>
      <c r="D34" s="1742"/>
      <c r="E34" s="1743"/>
      <c r="F34" s="2398" t="s">
        <v>861</v>
      </c>
      <c r="G34" s="1742"/>
      <c r="H34" s="1743"/>
      <c r="I34" s="1643" t="s">
        <v>1148</v>
      </c>
      <c r="J34" s="2397"/>
      <c r="K34" s="2396"/>
      <c r="L34" s="2398" t="s">
        <v>2291</v>
      </c>
      <c r="M34" s="1742"/>
      <c r="N34" s="1743"/>
      <c r="O34" s="2413" t="s">
        <v>4519</v>
      </c>
      <c r="P34" s="2397"/>
      <c r="Q34" s="2396"/>
      <c r="R34" s="1659" t="s">
        <v>621</v>
      </c>
      <c r="S34" s="1742"/>
      <c r="T34" s="1743"/>
      <c r="U34" s="1565" t="s">
        <v>51</v>
      </c>
      <c r="V34" s="2462"/>
      <c r="W34" s="2463"/>
      <c r="X34" s="2415" t="s">
        <v>4771</v>
      </c>
      <c r="Y34" s="2415"/>
      <c r="Z34" s="1680">
        <f t="shared" si="0"/>
        <v>1</v>
      </c>
      <c r="AA34" s="2186">
        <v>1</v>
      </c>
      <c r="AB34" s="2185">
        <v>0</v>
      </c>
      <c r="AC34" s="2184">
        <v>0</v>
      </c>
      <c r="AD34" s="2185">
        <v>0</v>
      </c>
      <c r="AE34" s="2184">
        <v>2</v>
      </c>
      <c r="AF34" s="2187">
        <v>0</v>
      </c>
      <c r="AG34" s="2414">
        <v>5</v>
      </c>
      <c r="AH34" s="2185">
        <v>0</v>
      </c>
      <c r="AI34" s="2478" t="s">
        <v>2637</v>
      </c>
      <c r="AJ34" s="1741"/>
      <c r="AK34" s="1741" t="s">
        <v>5261</v>
      </c>
      <c r="AL34" s="1741"/>
      <c r="AM34" s="1741"/>
      <c r="AN34" s="1741"/>
      <c r="AO34" s="1741"/>
      <c r="AP34" s="1741"/>
      <c r="AQ34" s="1741"/>
      <c r="AR34" s="1741"/>
      <c r="AS34" s="1741"/>
      <c r="AT34" s="1741"/>
      <c r="AU34" s="1741"/>
    </row>
    <row r="35" spans="1:47" s="3" customFormat="1" ht="21" customHeight="1">
      <c r="A35" s="2461"/>
      <c r="B35" s="2396"/>
      <c r="C35" s="1566"/>
      <c r="D35" s="1742"/>
      <c r="E35" s="1743"/>
      <c r="F35" s="2398"/>
      <c r="G35" s="1742"/>
      <c r="H35" s="1743"/>
      <c r="I35" s="1643"/>
      <c r="J35" s="2397"/>
      <c r="K35" s="2396"/>
      <c r="L35" s="2398"/>
      <c r="M35" s="1742"/>
      <c r="N35" s="1743"/>
      <c r="O35" s="2413"/>
      <c r="P35" s="2397"/>
      <c r="Q35" s="2396"/>
      <c r="R35" s="1659"/>
      <c r="S35" s="1742"/>
      <c r="T35" s="1743"/>
      <c r="U35" s="1565" t="s">
        <v>51</v>
      </c>
      <c r="V35" s="2462"/>
      <c r="W35" s="2463"/>
      <c r="X35" s="2415" t="s">
        <v>4772</v>
      </c>
      <c r="Y35" s="2415"/>
      <c r="Z35" s="1680">
        <f t="shared" si="0"/>
        <v>3</v>
      </c>
      <c r="AA35" s="2186">
        <v>1</v>
      </c>
      <c r="AB35" s="2185">
        <v>2</v>
      </c>
      <c r="AC35" s="2184">
        <v>0</v>
      </c>
      <c r="AD35" s="2185">
        <v>2</v>
      </c>
      <c r="AE35" s="2184">
        <v>0</v>
      </c>
      <c r="AF35" s="2187">
        <v>0</v>
      </c>
      <c r="AG35" s="2414">
        <v>0</v>
      </c>
      <c r="AH35" s="2185">
        <v>0</v>
      </c>
      <c r="AI35" s="2478"/>
      <c r="AJ35" s="1741"/>
      <c r="AK35" s="1741" t="s">
        <v>5261</v>
      </c>
      <c r="AL35" s="1741"/>
      <c r="AM35" s="1741"/>
      <c r="AN35" s="1741"/>
      <c r="AO35" s="1741"/>
      <c r="AP35" s="1741"/>
      <c r="AQ35" s="1741"/>
      <c r="AR35" s="1741"/>
      <c r="AS35" s="1741"/>
      <c r="AT35" s="1741"/>
      <c r="AU35" s="1741"/>
    </row>
    <row r="36" spans="1:47" s="3" customFormat="1" ht="21" customHeight="1">
      <c r="A36" s="2461"/>
      <c r="B36" s="2396"/>
      <c r="C36" s="1566"/>
      <c r="D36" s="1742"/>
      <c r="E36" s="1743"/>
      <c r="F36" s="2398"/>
      <c r="G36" s="1742"/>
      <c r="H36" s="1743"/>
      <c r="I36" s="1643"/>
      <c r="J36" s="2397"/>
      <c r="K36" s="2396"/>
      <c r="L36" s="2398"/>
      <c r="M36" s="1742"/>
      <c r="N36" s="1743"/>
      <c r="O36" s="2413"/>
      <c r="P36" s="2397"/>
      <c r="Q36" s="2396"/>
      <c r="R36" s="1659"/>
      <c r="S36" s="1742"/>
      <c r="T36" s="1743"/>
      <c r="U36" s="1565" t="s">
        <v>51</v>
      </c>
      <c r="V36" s="2462"/>
      <c r="W36" s="2463"/>
      <c r="X36" s="2415" t="s">
        <v>4773</v>
      </c>
      <c r="Y36" s="2415"/>
      <c r="Z36" s="1680">
        <f t="shared" si="0"/>
        <v>0</v>
      </c>
      <c r="AA36" s="2186">
        <v>0</v>
      </c>
      <c r="AB36" s="2185">
        <v>0</v>
      </c>
      <c r="AC36" s="2184">
        <v>0</v>
      </c>
      <c r="AD36" s="2185">
        <v>0</v>
      </c>
      <c r="AE36" s="2184">
        <v>0</v>
      </c>
      <c r="AF36" s="2187">
        <v>0</v>
      </c>
      <c r="AG36" s="2414">
        <v>0</v>
      </c>
      <c r="AH36" s="2185">
        <v>0</v>
      </c>
      <c r="AI36" s="2478"/>
      <c r="AJ36" s="1741"/>
      <c r="AK36" s="1741" t="s">
        <v>5261</v>
      </c>
      <c r="AL36" s="1741"/>
      <c r="AM36" s="1741"/>
      <c r="AN36" s="1741"/>
      <c r="AO36" s="1741"/>
      <c r="AP36" s="1741"/>
      <c r="AQ36" s="1741"/>
      <c r="AR36" s="1741"/>
      <c r="AS36" s="1741"/>
      <c r="AT36" s="1741"/>
      <c r="AU36" s="1741"/>
    </row>
    <row r="37" spans="1:47" s="3" customFormat="1" ht="21" customHeight="1">
      <c r="A37" s="2461"/>
      <c r="B37" s="2396"/>
      <c r="C37" s="1566"/>
      <c r="D37" s="1742"/>
      <c r="E37" s="1743"/>
      <c r="F37" s="2398"/>
      <c r="G37" s="1742"/>
      <c r="H37" s="1743"/>
      <c r="I37" s="1643"/>
      <c r="J37" s="2397"/>
      <c r="K37" s="2396"/>
      <c r="L37" s="2398"/>
      <c r="M37" s="1742"/>
      <c r="N37" s="1743"/>
      <c r="O37" s="2413"/>
      <c r="P37" s="2397"/>
      <c r="Q37" s="2396"/>
      <c r="R37" s="1659"/>
      <c r="S37" s="1742"/>
      <c r="T37" s="1743"/>
      <c r="U37" s="1565" t="s">
        <v>51</v>
      </c>
      <c r="V37" s="2462"/>
      <c r="W37" s="2463"/>
      <c r="X37" s="2415" t="s">
        <v>4774</v>
      </c>
      <c r="Y37" s="2415"/>
      <c r="Z37" s="1680">
        <f t="shared" si="0"/>
        <v>5</v>
      </c>
      <c r="AA37" s="2186">
        <v>3</v>
      </c>
      <c r="AB37" s="2185">
        <v>2</v>
      </c>
      <c r="AC37" s="2184">
        <v>3</v>
      </c>
      <c r="AD37" s="2185">
        <v>2</v>
      </c>
      <c r="AE37" s="2184">
        <v>0</v>
      </c>
      <c r="AF37" s="2187">
        <v>0</v>
      </c>
      <c r="AG37" s="2414">
        <v>0</v>
      </c>
      <c r="AH37" s="2185">
        <v>0</v>
      </c>
      <c r="AI37" s="2478"/>
      <c r="AJ37" s="1741"/>
      <c r="AK37" s="1741" t="s">
        <v>5261</v>
      </c>
      <c r="AL37" s="1741"/>
      <c r="AM37" s="1741"/>
      <c r="AN37" s="1741"/>
      <c r="AO37" s="1741"/>
      <c r="AP37" s="1741"/>
      <c r="AQ37" s="1741"/>
      <c r="AR37" s="1741"/>
      <c r="AS37" s="1741"/>
      <c r="AT37" s="1741"/>
      <c r="AU37" s="1741"/>
    </row>
    <row r="38" spans="1:47" s="3" customFormat="1" ht="21" customHeight="1">
      <c r="A38" s="2461"/>
      <c r="B38" s="2396"/>
      <c r="C38" s="1566"/>
      <c r="D38" s="1742"/>
      <c r="E38" s="1743"/>
      <c r="F38" s="2398"/>
      <c r="G38" s="1742"/>
      <c r="H38" s="1743"/>
      <c r="I38" s="1643"/>
      <c r="J38" s="2397"/>
      <c r="K38" s="2396"/>
      <c r="L38" s="2398"/>
      <c r="M38" s="1742"/>
      <c r="N38" s="1743"/>
      <c r="O38" s="2413"/>
      <c r="P38" s="2397"/>
      <c r="Q38" s="2396"/>
      <c r="R38" s="1659"/>
      <c r="S38" s="1742"/>
      <c r="T38" s="1743"/>
      <c r="U38" s="1565" t="s">
        <v>51</v>
      </c>
      <c r="V38" s="2462"/>
      <c r="W38" s="2463"/>
      <c r="X38" s="2415" t="s">
        <v>4775</v>
      </c>
      <c r="Y38" s="2415"/>
      <c r="Z38" s="1680">
        <f t="shared" si="0"/>
        <v>5</v>
      </c>
      <c r="AA38" s="2186">
        <v>0</v>
      </c>
      <c r="AB38" s="2185">
        <v>5</v>
      </c>
      <c r="AC38" s="2184">
        <v>0</v>
      </c>
      <c r="AD38" s="2185">
        <v>3</v>
      </c>
      <c r="AE38" s="2184">
        <v>0</v>
      </c>
      <c r="AF38" s="2187">
        <v>0</v>
      </c>
      <c r="AG38" s="2414">
        <v>0</v>
      </c>
      <c r="AH38" s="2185">
        <v>0</v>
      </c>
      <c r="AI38" s="2478"/>
      <c r="AJ38" s="1741"/>
      <c r="AK38" s="1741" t="s">
        <v>5261</v>
      </c>
      <c r="AL38" s="1741"/>
      <c r="AM38" s="1741"/>
      <c r="AN38" s="1741"/>
      <c r="AO38" s="1741"/>
      <c r="AP38" s="1741"/>
      <c r="AQ38" s="1741"/>
      <c r="AR38" s="1741"/>
      <c r="AS38" s="1741"/>
      <c r="AT38" s="1741"/>
      <c r="AU38" s="1741"/>
    </row>
    <row r="39" spans="1:47" s="3" customFormat="1" ht="21" customHeight="1">
      <c r="A39" s="2466"/>
      <c r="B39" s="2390"/>
      <c r="C39" s="1635"/>
      <c r="D39" s="1737"/>
      <c r="E39" s="1738"/>
      <c r="F39" s="2393"/>
      <c r="G39" s="1737"/>
      <c r="H39" s="1738"/>
      <c r="I39" s="1739"/>
      <c r="J39" s="2392"/>
      <c r="K39" s="2390"/>
      <c r="L39" s="2393"/>
      <c r="M39" s="1737"/>
      <c r="N39" s="1738"/>
      <c r="O39" s="2467"/>
      <c r="P39" s="2392"/>
      <c r="Q39" s="2390"/>
      <c r="R39" s="1640"/>
      <c r="S39" s="1737"/>
      <c r="T39" s="1743"/>
      <c r="U39" s="2312" t="s">
        <v>51</v>
      </c>
      <c r="V39" s="2469"/>
      <c r="W39" s="2470"/>
      <c r="X39" s="2479" t="s">
        <v>4776</v>
      </c>
      <c r="Y39" s="2479"/>
      <c r="Z39" s="2202">
        <f t="shared" si="0"/>
        <v>0</v>
      </c>
      <c r="AA39" s="2204">
        <v>0</v>
      </c>
      <c r="AB39" s="2203">
        <v>0</v>
      </c>
      <c r="AC39" s="2202">
        <v>0</v>
      </c>
      <c r="AD39" s="2203">
        <v>0</v>
      </c>
      <c r="AE39" s="2202">
        <v>0</v>
      </c>
      <c r="AF39" s="2205">
        <v>0</v>
      </c>
      <c r="AG39" s="2418">
        <v>0</v>
      </c>
      <c r="AH39" s="2203">
        <v>0</v>
      </c>
      <c r="AI39" s="2480"/>
      <c r="AJ39" s="1741"/>
      <c r="AK39" s="1741" t="s">
        <v>5262</v>
      </c>
      <c r="AL39" s="1741"/>
      <c r="AM39" s="1741"/>
      <c r="AN39" s="1741"/>
      <c r="AO39" s="1741"/>
      <c r="AP39" s="1741"/>
      <c r="AQ39" s="1741"/>
      <c r="AR39" s="1741"/>
      <c r="AS39" s="1741"/>
      <c r="AT39" s="1741"/>
      <c r="AU39" s="1741"/>
    </row>
    <row r="40" spans="1:47" s="3" customFormat="1" ht="21" customHeight="1">
      <c r="A40" s="1614"/>
      <c r="B40" s="1615"/>
      <c r="C40" s="1649"/>
      <c r="D40" s="1617"/>
      <c r="E40" s="1619"/>
      <c r="F40" s="2386" t="s">
        <v>5457</v>
      </c>
      <c r="G40" s="1617"/>
      <c r="H40" s="1619"/>
      <c r="I40" s="1612"/>
      <c r="J40" s="2387"/>
      <c r="K40" s="1615"/>
      <c r="L40" s="2386"/>
      <c r="M40" s="1617"/>
      <c r="N40" s="1619"/>
      <c r="O40" s="1620"/>
      <c r="P40" s="2387"/>
      <c r="Q40" s="1615"/>
      <c r="R40" s="1650"/>
      <c r="S40" s="1617"/>
      <c r="T40" s="1743"/>
      <c r="U40" s="2313"/>
      <c r="V40" s="2456"/>
      <c r="W40" s="2457"/>
      <c r="X40" s="2481"/>
      <c r="Y40" s="2482"/>
      <c r="Z40" s="2284">
        <f t="shared" si="0"/>
        <v>605</v>
      </c>
      <c r="AA40" s="2286">
        <f>SUM(AA41:AA50)</f>
        <v>182</v>
      </c>
      <c r="AB40" s="2285">
        <f t="shared" ref="AB40:AH40" si="14">SUM(AB41:AB50)</f>
        <v>423</v>
      </c>
      <c r="AC40" s="2284">
        <f t="shared" si="14"/>
        <v>76</v>
      </c>
      <c r="AD40" s="2285">
        <f t="shared" si="14"/>
        <v>168</v>
      </c>
      <c r="AE40" s="2284">
        <f t="shared" si="14"/>
        <v>5</v>
      </c>
      <c r="AF40" s="2287">
        <f t="shared" si="14"/>
        <v>0</v>
      </c>
      <c r="AG40" s="2460">
        <f t="shared" si="14"/>
        <v>43</v>
      </c>
      <c r="AH40" s="2285">
        <f t="shared" si="14"/>
        <v>0</v>
      </c>
      <c r="AI40" s="2483"/>
      <c r="AJ40" s="1741"/>
      <c r="AK40" s="1741"/>
      <c r="AL40" s="1741"/>
      <c r="AM40" s="1741"/>
      <c r="AN40" s="1741"/>
      <c r="AO40" s="1741"/>
      <c r="AP40" s="1741"/>
      <c r="AQ40" s="1741"/>
      <c r="AR40" s="1741"/>
      <c r="AS40" s="1741"/>
      <c r="AT40" s="1741"/>
      <c r="AU40" s="1741"/>
    </row>
    <row r="41" spans="1:47" s="3" customFormat="1" ht="21" customHeight="1">
      <c r="A41" s="2484" t="s">
        <v>2137</v>
      </c>
      <c r="B41" s="2413"/>
      <c r="C41" s="1566" t="s">
        <v>2926</v>
      </c>
      <c r="D41" s="1742"/>
      <c r="E41" s="1743"/>
      <c r="F41" s="2398" t="s">
        <v>447</v>
      </c>
      <c r="G41" s="1742"/>
      <c r="H41" s="1743"/>
      <c r="I41" s="1643" t="s">
        <v>2648</v>
      </c>
      <c r="J41" s="2397"/>
      <c r="K41" s="2396"/>
      <c r="L41" s="2398" t="s">
        <v>2649</v>
      </c>
      <c r="M41" s="1742"/>
      <c r="N41" s="1743"/>
      <c r="O41" s="2413" t="s">
        <v>5796</v>
      </c>
      <c r="P41" s="2397"/>
      <c r="Q41" s="2396"/>
      <c r="R41" s="1659" t="s">
        <v>5744</v>
      </c>
      <c r="S41" s="1742"/>
      <c r="T41" s="1743"/>
      <c r="U41" s="1565" t="s">
        <v>2123</v>
      </c>
      <c r="V41" s="2462"/>
      <c r="W41" s="2463"/>
      <c r="X41" s="2415" t="s">
        <v>5204</v>
      </c>
      <c r="Y41" s="2415"/>
      <c r="Z41" s="2184">
        <f>SUM(AA41:AB41)</f>
        <v>79</v>
      </c>
      <c r="AA41" s="2186">
        <v>64</v>
      </c>
      <c r="AB41" s="2185">
        <v>15</v>
      </c>
      <c r="AC41" s="2184">
        <v>19</v>
      </c>
      <c r="AD41" s="2185">
        <v>8</v>
      </c>
      <c r="AE41" s="2184">
        <v>2</v>
      </c>
      <c r="AF41" s="2187">
        <v>0</v>
      </c>
      <c r="AG41" s="2414">
        <v>4</v>
      </c>
      <c r="AH41" s="2185">
        <v>0</v>
      </c>
      <c r="AI41" s="2478" t="s">
        <v>2137</v>
      </c>
      <c r="AJ41" s="1741"/>
      <c r="AK41" s="1741" t="s">
        <v>5267</v>
      </c>
      <c r="AL41" s="1741"/>
      <c r="AM41" s="1741"/>
      <c r="AN41" s="1741"/>
      <c r="AO41" s="1741"/>
      <c r="AP41" s="1741"/>
      <c r="AQ41" s="1741"/>
      <c r="AR41" s="1741"/>
      <c r="AS41" s="1741"/>
      <c r="AT41" s="1741"/>
      <c r="AU41" s="1741"/>
    </row>
    <row r="42" spans="1:47" s="3" customFormat="1" ht="21" customHeight="1">
      <c r="A42" s="2484"/>
      <c r="B42" s="2413"/>
      <c r="C42" s="1566"/>
      <c r="D42" s="1742"/>
      <c r="E42" s="1741"/>
      <c r="F42" s="2398"/>
      <c r="G42" s="1742"/>
      <c r="H42" s="1741"/>
      <c r="I42" s="1643"/>
      <c r="J42" s="2397"/>
      <c r="K42" s="2413"/>
      <c r="L42" s="2398"/>
      <c r="M42" s="1742"/>
      <c r="N42" s="1741"/>
      <c r="O42" s="2413"/>
      <c r="P42" s="2397"/>
      <c r="Q42" s="2413"/>
      <c r="R42" s="1659"/>
      <c r="S42" s="1742"/>
      <c r="T42" s="1743"/>
      <c r="U42" s="1565" t="s">
        <v>51</v>
      </c>
      <c r="V42" s="2462"/>
      <c r="W42" s="2463"/>
      <c r="X42" s="2415" t="s">
        <v>1013</v>
      </c>
      <c r="Y42" s="2415"/>
      <c r="Z42" s="2184">
        <f>SUM(AA42:AB42)</f>
        <v>50</v>
      </c>
      <c r="AA42" s="2186">
        <v>24</v>
      </c>
      <c r="AB42" s="2185">
        <v>26</v>
      </c>
      <c r="AC42" s="2184">
        <v>13</v>
      </c>
      <c r="AD42" s="2185">
        <v>10</v>
      </c>
      <c r="AE42" s="2184">
        <v>0</v>
      </c>
      <c r="AF42" s="2187">
        <v>0</v>
      </c>
      <c r="AG42" s="2414">
        <v>0</v>
      </c>
      <c r="AH42" s="2185">
        <v>0</v>
      </c>
      <c r="AI42" s="2478"/>
      <c r="AJ42" s="1741"/>
      <c r="AK42" s="1741" t="s">
        <v>5261</v>
      </c>
      <c r="AL42" s="1741"/>
      <c r="AM42" s="1741"/>
      <c r="AN42" s="1741"/>
      <c r="AO42" s="1741"/>
      <c r="AP42" s="1741"/>
      <c r="AQ42" s="1741"/>
      <c r="AR42" s="1741"/>
      <c r="AS42" s="1741"/>
      <c r="AT42" s="1741"/>
      <c r="AU42" s="1741"/>
    </row>
    <row r="43" spans="1:47" s="3" customFormat="1" ht="21" customHeight="1">
      <c r="A43" s="2485"/>
      <c r="B43" s="1741"/>
      <c r="C43" s="2398"/>
      <c r="D43" s="1742"/>
      <c r="E43" s="1741"/>
      <c r="F43" s="2398"/>
      <c r="G43" s="1742"/>
      <c r="H43" s="1741"/>
      <c r="I43" s="2398"/>
      <c r="J43" s="1742"/>
      <c r="K43" s="1741"/>
      <c r="L43" s="2398"/>
      <c r="M43" s="1742"/>
      <c r="N43" s="1741"/>
      <c r="O43" s="1741"/>
      <c r="P43" s="1742"/>
      <c r="Q43" s="1741"/>
      <c r="R43" s="2365"/>
      <c r="S43" s="1742"/>
      <c r="T43" s="1743"/>
      <c r="U43" s="1565" t="s">
        <v>51</v>
      </c>
      <c r="V43" s="1742"/>
      <c r="W43" s="1741"/>
      <c r="X43" s="2415" t="s">
        <v>4778</v>
      </c>
      <c r="Y43" s="2415"/>
      <c r="Z43" s="2184">
        <f>SUM(AA43:AB43)</f>
        <v>11</v>
      </c>
      <c r="AA43" s="2186">
        <v>7</v>
      </c>
      <c r="AB43" s="2185">
        <v>4</v>
      </c>
      <c r="AC43" s="2184">
        <v>4</v>
      </c>
      <c r="AD43" s="2185">
        <v>1</v>
      </c>
      <c r="AE43" s="2184">
        <v>0</v>
      </c>
      <c r="AF43" s="2187">
        <v>0</v>
      </c>
      <c r="AG43" s="2414">
        <v>0</v>
      </c>
      <c r="AH43" s="2185">
        <v>0</v>
      </c>
      <c r="AI43" s="2478"/>
      <c r="AJ43" s="1741"/>
      <c r="AK43" s="1741" t="s">
        <v>5262</v>
      </c>
      <c r="AL43" s="1741"/>
      <c r="AM43" s="1741"/>
      <c r="AN43" s="1741"/>
      <c r="AO43" s="1741"/>
      <c r="AP43" s="1741"/>
      <c r="AQ43" s="1741"/>
      <c r="AR43" s="1741"/>
      <c r="AS43" s="1741"/>
      <c r="AT43" s="1741"/>
      <c r="AU43" s="1741"/>
    </row>
    <row r="44" spans="1:47" s="3" customFormat="1" ht="21" customHeight="1">
      <c r="A44" s="2461" t="s">
        <v>2575</v>
      </c>
      <c r="B44" s="2396"/>
      <c r="C44" s="1566" t="s">
        <v>4801</v>
      </c>
      <c r="D44" s="1742"/>
      <c r="E44" s="1743"/>
      <c r="F44" s="2398" t="s">
        <v>2502</v>
      </c>
      <c r="G44" s="1742"/>
      <c r="H44" s="1743"/>
      <c r="I44" s="1643" t="s">
        <v>2203</v>
      </c>
      <c r="J44" s="2397"/>
      <c r="K44" s="2396"/>
      <c r="L44" s="2398" t="s">
        <v>2643</v>
      </c>
      <c r="M44" s="1742"/>
      <c r="N44" s="1743"/>
      <c r="O44" s="2413" t="s">
        <v>5776</v>
      </c>
      <c r="P44" s="2397"/>
      <c r="Q44" s="2396"/>
      <c r="R44" s="1659" t="s">
        <v>4967</v>
      </c>
      <c r="S44" s="1742"/>
      <c r="T44" s="1743"/>
      <c r="U44" s="1565" t="s">
        <v>51</v>
      </c>
      <c r="V44" s="2462"/>
      <c r="W44" s="2463"/>
      <c r="X44" s="2415" t="s">
        <v>576</v>
      </c>
      <c r="Y44" s="2415"/>
      <c r="Z44" s="2184">
        <f t="shared" si="0"/>
        <v>9</v>
      </c>
      <c r="AA44" s="2186">
        <v>8</v>
      </c>
      <c r="AB44" s="2185">
        <v>1</v>
      </c>
      <c r="AC44" s="2184">
        <v>7</v>
      </c>
      <c r="AD44" s="2185">
        <v>1</v>
      </c>
      <c r="AE44" s="2184">
        <v>2</v>
      </c>
      <c r="AF44" s="2187">
        <v>0</v>
      </c>
      <c r="AG44" s="2414">
        <v>7</v>
      </c>
      <c r="AH44" s="2185">
        <v>0</v>
      </c>
      <c r="AI44" s="2478" t="s">
        <v>2575</v>
      </c>
      <c r="AJ44" s="1741"/>
      <c r="AK44" s="1741" t="s">
        <v>5263</v>
      </c>
      <c r="AL44" s="1741"/>
      <c r="AM44" s="1741"/>
      <c r="AN44" s="1741"/>
      <c r="AO44" s="1741"/>
      <c r="AP44" s="1741"/>
      <c r="AQ44" s="1741"/>
      <c r="AR44" s="1741"/>
      <c r="AS44" s="1741"/>
      <c r="AT44" s="1741"/>
      <c r="AU44" s="1741"/>
    </row>
    <row r="45" spans="1:47" s="3" customFormat="1" ht="21" customHeight="1">
      <c r="A45" s="2461"/>
      <c r="B45" s="2396"/>
      <c r="C45" s="1566"/>
      <c r="D45" s="1742"/>
      <c r="E45" s="1743"/>
      <c r="F45" s="2398"/>
      <c r="G45" s="1742"/>
      <c r="H45" s="1743"/>
      <c r="I45" s="1643"/>
      <c r="J45" s="2397"/>
      <c r="K45" s="2396"/>
      <c r="L45" s="2398"/>
      <c r="M45" s="1742"/>
      <c r="N45" s="1743"/>
      <c r="O45" s="2413"/>
      <c r="P45" s="2397"/>
      <c r="Q45" s="2396"/>
      <c r="R45" s="1659"/>
      <c r="S45" s="1742"/>
      <c r="T45" s="1743"/>
      <c r="U45" s="1565" t="s">
        <v>51</v>
      </c>
      <c r="V45" s="2462"/>
      <c r="W45" s="2463"/>
      <c r="X45" s="2415" t="s">
        <v>1258</v>
      </c>
      <c r="Y45" s="2415"/>
      <c r="Z45" s="2184">
        <f t="shared" si="0"/>
        <v>64</v>
      </c>
      <c r="AA45" s="2186">
        <v>14</v>
      </c>
      <c r="AB45" s="2185">
        <v>50</v>
      </c>
      <c r="AC45" s="2184">
        <v>8</v>
      </c>
      <c r="AD45" s="2185">
        <v>30</v>
      </c>
      <c r="AE45" s="2184">
        <v>0</v>
      </c>
      <c r="AF45" s="2187">
        <v>0</v>
      </c>
      <c r="AG45" s="2414">
        <v>0</v>
      </c>
      <c r="AH45" s="2185">
        <v>0</v>
      </c>
      <c r="AI45" s="2478"/>
      <c r="AJ45" s="1741"/>
      <c r="AK45" s="1741" t="s">
        <v>5263</v>
      </c>
      <c r="AL45" s="1741"/>
      <c r="AM45" s="1741"/>
      <c r="AN45" s="1741"/>
      <c r="AO45" s="1741"/>
      <c r="AP45" s="1741"/>
      <c r="AQ45" s="1741"/>
      <c r="AR45" s="1741"/>
      <c r="AS45" s="1741"/>
      <c r="AT45" s="1741"/>
      <c r="AU45" s="1741"/>
    </row>
    <row r="46" spans="1:47" s="3" customFormat="1" ht="21" customHeight="1">
      <c r="A46" s="2461" t="s">
        <v>2647</v>
      </c>
      <c r="B46" s="2396"/>
      <c r="C46" s="1566" t="s">
        <v>2628</v>
      </c>
      <c r="D46" s="1742"/>
      <c r="E46" s="1743"/>
      <c r="F46" s="2398" t="s">
        <v>4020</v>
      </c>
      <c r="G46" s="1742"/>
      <c r="H46" s="1743"/>
      <c r="I46" s="1643" t="s">
        <v>2566</v>
      </c>
      <c r="J46" s="2397"/>
      <c r="K46" s="2396"/>
      <c r="L46" s="2398" t="s">
        <v>2240</v>
      </c>
      <c r="M46" s="1742"/>
      <c r="N46" s="1743"/>
      <c r="O46" s="2413" t="s">
        <v>2280</v>
      </c>
      <c r="P46" s="2397"/>
      <c r="Q46" s="2396"/>
      <c r="R46" s="1659" t="s">
        <v>379</v>
      </c>
      <c r="S46" s="1742"/>
      <c r="T46" s="1743"/>
      <c r="U46" s="1565" t="s">
        <v>5531</v>
      </c>
      <c r="V46" s="2462"/>
      <c r="W46" s="2463"/>
      <c r="X46" s="2415" t="s">
        <v>4021</v>
      </c>
      <c r="Y46" s="2415"/>
      <c r="Z46" s="2184">
        <f t="shared" si="0"/>
        <v>12</v>
      </c>
      <c r="AA46" s="2186">
        <v>0</v>
      </c>
      <c r="AB46" s="2185">
        <v>12</v>
      </c>
      <c r="AC46" s="2184">
        <v>0</v>
      </c>
      <c r="AD46" s="2185">
        <v>5</v>
      </c>
      <c r="AE46" s="2184">
        <v>0</v>
      </c>
      <c r="AF46" s="2187">
        <v>0</v>
      </c>
      <c r="AG46" s="2414">
        <v>3</v>
      </c>
      <c r="AH46" s="2185">
        <v>0</v>
      </c>
      <c r="AI46" s="2478">
        <v>8532</v>
      </c>
      <c r="AJ46" s="1741"/>
      <c r="AK46" s="1741"/>
      <c r="AL46" s="1741"/>
      <c r="AM46" s="1741"/>
      <c r="AN46" s="1741"/>
      <c r="AO46" s="1741"/>
      <c r="AP46" s="1741"/>
      <c r="AQ46" s="1741"/>
      <c r="AR46" s="1741"/>
      <c r="AS46" s="1741"/>
      <c r="AT46" s="1741"/>
      <c r="AU46" s="1741"/>
    </row>
    <row r="47" spans="1:47" s="3" customFormat="1" ht="21" customHeight="1">
      <c r="A47" s="2461" t="s">
        <v>27</v>
      </c>
      <c r="B47" s="2396"/>
      <c r="C47" s="1566" t="s">
        <v>51</v>
      </c>
      <c r="D47" s="1742"/>
      <c r="E47" s="1743"/>
      <c r="F47" s="2398" t="s">
        <v>2645</v>
      </c>
      <c r="G47" s="1742"/>
      <c r="H47" s="1743"/>
      <c r="I47" s="1643" t="s">
        <v>2028</v>
      </c>
      <c r="J47" s="2397"/>
      <c r="K47" s="2396"/>
      <c r="L47" s="2398" t="s">
        <v>2283</v>
      </c>
      <c r="M47" s="1742"/>
      <c r="N47" s="1743"/>
      <c r="O47" s="2413" t="s">
        <v>2646</v>
      </c>
      <c r="P47" s="2397"/>
      <c r="Q47" s="2396"/>
      <c r="R47" s="1659" t="s">
        <v>5743</v>
      </c>
      <c r="S47" s="1742"/>
      <c r="T47" s="1743"/>
      <c r="U47" s="1565" t="s">
        <v>51</v>
      </c>
      <c r="V47" s="2462"/>
      <c r="W47" s="2463"/>
      <c r="X47" s="2415" t="s">
        <v>4777</v>
      </c>
      <c r="Y47" s="2415"/>
      <c r="Z47" s="2184">
        <f t="shared" si="0"/>
        <v>20</v>
      </c>
      <c r="AA47" s="2186">
        <v>3</v>
      </c>
      <c r="AB47" s="2185">
        <v>17</v>
      </c>
      <c r="AC47" s="2184">
        <v>0</v>
      </c>
      <c r="AD47" s="2185">
        <v>0</v>
      </c>
      <c r="AE47" s="2184">
        <v>1</v>
      </c>
      <c r="AF47" s="2187">
        <v>0</v>
      </c>
      <c r="AG47" s="2414">
        <v>3</v>
      </c>
      <c r="AH47" s="2185">
        <v>0</v>
      </c>
      <c r="AI47" s="2478" t="s">
        <v>27</v>
      </c>
      <c r="AJ47" s="1741"/>
      <c r="AK47" s="1741" t="s">
        <v>5265</v>
      </c>
      <c r="AL47" s="1741"/>
      <c r="AM47" s="1741"/>
      <c r="AN47" s="1741"/>
      <c r="AO47" s="1741"/>
      <c r="AP47" s="1741"/>
      <c r="AQ47" s="1741"/>
      <c r="AR47" s="1741"/>
      <c r="AS47" s="1741"/>
      <c r="AT47" s="1741"/>
      <c r="AU47" s="1741"/>
    </row>
    <row r="48" spans="1:47" s="3" customFormat="1" ht="21" customHeight="1">
      <c r="A48" s="2461" t="s">
        <v>2289</v>
      </c>
      <c r="B48" s="2396"/>
      <c r="C48" s="1566" t="s">
        <v>22</v>
      </c>
      <c r="D48" s="1742"/>
      <c r="E48" s="1743"/>
      <c r="F48" s="2398" t="s">
        <v>1744</v>
      </c>
      <c r="G48" s="1742"/>
      <c r="H48" s="1743"/>
      <c r="I48" s="1643" t="s">
        <v>2695</v>
      </c>
      <c r="J48" s="2397"/>
      <c r="K48" s="2396"/>
      <c r="L48" s="2398" t="s">
        <v>1348</v>
      </c>
      <c r="M48" s="1742"/>
      <c r="N48" s="1743"/>
      <c r="O48" s="2413" t="s">
        <v>4968</v>
      </c>
      <c r="P48" s="2397"/>
      <c r="Q48" s="2396"/>
      <c r="R48" s="1659" t="s">
        <v>4357</v>
      </c>
      <c r="S48" s="1742"/>
      <c r="T48" s="1743"/>
      <c r="U48" s="1565" t="s">
        <v>454</v>
      </c>
      <c r="V48" s="2462"/>
      <c r="W48" s="2463"/>
      <c r="X48" s="2415" t="s">
        <v>2968</v>
      </c>
      <c r="Y48" s="2415"/>
      <c r="Z48" s="2184">
        <f t="shared" si="0"/>
        <v>128</v>
      </c>
      <c r="AA48" s="2186">
        <v>33</v>
      </c>
      <c r="AB48" s="2185">
        <v>95</v>
      </c>
      <c r="AC48" s="2184">
        <v>15</v>
      </c>
      <c r="AD48" s="2185">
        <v>44</v>
      </c>
      <c r="AE48" s="2184">
        <v>0</v>
      </c>
      <c r="AF48" s="2187">
        <v>0</v>
      </c>
      <c r="AG48" s="2414">
        <v>9</v>
      </c>
      <c r="AH48" s="2185">
        <v>0</v>
      </c>
      <c r="AI48" s="2478" t="s">
        <v>2289</v>
      </c>
      <c r="AJ48" s="1741"/>
      <c r="AK48" s="1741" t="s">
        <v>5266</v>
      </c>
      <c r="AL48" s="1741"/>
      <c r="AM48" s="1741"/>
      <c r="AN48" s="1741"/>
      <c r="AO48" s="1741"/>
      <c r="AP48" s="1741"/>
      <c r="AQ48" s="1741"/>
      <c r="AR48" s="1741"/>
      <c r="AS48" s="1741"/>
      <c r="AT48" s="1741"/>
      <c r="AU48" s="1741"/>
    </row>
    <row r="49" spans="1:47" s="3" customFormat="1" ht="21" customHeight="1">
      <c r="A49" s="2461"/>
      <c r="B49" s="2396"/>
      <c r="C49" s="1566"/>
      <c r="D49" s="1742"/>
      <c r="E49" s="1743"/>
      <c r="F49" s="2398"/>
      <c r="G49" s="1742"/>
      <c r="H49" s="1743"/>
      <c r="I49" s="1643"/>
      <c r="J49" s="2397"/>
      <c r="K49" s="2396"/>
      <c r="L49" s="2398"/>
      <c r="M49" s="1742"/>
      <c r="N49" s="1743"/>
      <c r="O49" s="2413"/>
      <c r="P49" s="2397"/>
      <c r="Q49" s="2396"/>
      <c r="R49" s="1659"/>
      <c r="S49" s="1742"/>
      <c r="T49" s="1743"/>
      <c r="U49" s="1565" t="s">
        <v>2123</v>
      </c>
      <c r="V49" s="2462"/>
      <c r="W49" s="2463"/>
      <c r="X49" s="2415" t="s">
        <v>2331</v>
      </c>
      <c r="Y49" s="2415"/>
      <c r="Z49" s="2184">
        <f t="shared" si="0"/>
        <v>111</v>
      </c>
      <c r="AA49" s="2186">
        <v>19</v>
      </c>
      <c r="AB49" s="2185">
        <v>92</v>
      </c>
      <c r="AC49" s="2184">
        <v>9</v>
      </c>
      <c r="AD49" s="2185">
        <v>31</v>
      </c>
      <c r="AE49" s="2184">
        <v>0</v>
      </c>
      <c r="AF49" s="2187">
        <v>0</v>
      </c>
      <c r="AG49" s="2414">
        <v>8</v>
      </c>
      <c r="AH49" s="2185">
        <v>0</v>
      </c>
      <c r="AI49" s="2478"/>
      <c r="AJ49" s="1741"/>
      <c r="AK49" s="1741" t="s">
        <v>5266</v>
      </c>
      <c r="AL49" s="1741"/>
      <c r="AM49" s="1741"/>
      <c r="AN49" s="1741"/>
      <c r="AO49" s="1741"/>
      <c r="AP49" s="1741"/>
      <c r="AQ49" s="1741"/>
      <c r="AR49" s="1741"/>
      <c r="AS49" s="1741"/>
      <c r="AT49" s="1741"/>
      <c r="AU49" s="1741"/>
    </row>
    <row r="50" spans="1:47" s="3" customFormat="1" ht="21" customHeight="1">
      <c r="A50" s="4836" t="s">
        <v>746</v>
      </c>
      <c r="B50" s="4837"/>
      <c r="C50" s="4838" t="s">
        <v>1122</v>
      </c>
      <c r="D50" s="4839"/>
      <c r="E50" s="4840"/>
      <c r="F50" s="4841" t="s">
        <v>5174</v>
      </c>
      <c r="G50" s="4839"/>
      <c r="H50" s="4840"/>
      <c r="I50" s="4842" t="s">
        <v>2324</v>
      </c>
      <c r="J50" s="4843"/>
      <c r="K50" s="4837"/>
      <c r="L50" s="4841" t="s">
        <v>1062</v>
      </c>
      <c r="M50" s="4839"/>
      <c r="N50" s="4840"/>
      <c r="O50" s="4844" t="s">
        <v>2969</v>
      </c>
      <c r="P50" s="4843"/>
      <c r="Q50" s="4837"/>
      <c r="R50" s="4845" t="s">
        <v>5745</v>
      </c>
      <c r="S50" s="1737"/>
      <c r="T50" s="1738"/>
      <c r="U50" s="2312" t="s">
        <v>51</v>
      </c>
      <c r="V50" s="2469"/>
      <c r="W50" s="2470"/>
      <c r="X50" s="2479" t="s">
        <v>2331</v>
      </c>
      <c r="Y50" s="2479"/>
      <c r="Z50" s="2202">
        <f t="shared" si="0"/>
        <v>121</v>
      </c>
      <c r="AA50" s="2204">
        <v>10</v>
      </c>
      <c r="AB50" s="2203">
        <v>111</v>
      </c>
      <c r="AC50" s="2202">
        <v>1</v>
      </c>
      <c r="AD50" s="2203">
        <v>38</v>
      </c>
      <c r="AE50" s="2202">
        <v>0</v>
      </c>
      <c r="AF50" s="2205">
        <v>0</v>
      </c>
      <c r="AG50" s="2418">
        <v>9</v>
      </c>
      <c r="AH50" s="2203">
        <v>0</v>
      </c>
      <c r="AI50" s="2480" t="s">
        <v>746</v>
      </c>
      <c r="AJ50" s="1741"/>
      <c r="AK50" s="1741" t="s">
        <v>5266</v>
      </c>
      <c r="AL50" s="1741"/>
      <c r="AM50" s="1741"/>
      <c r="AN50" s="1741"/>
      <c r="AO50" s="1741"/>
      <c r="AP50" s="1741"/>
      <c r="AQ50" s="1741"/>
      <c r="AR50" s="1741"/>
      <c r="AS50" s="1741"/>
      <c r="AT50" s="1741"/>
      <c r="AU50" s="1741"/>
    </row>
    <row r="51" spans="1:47" s="3" customFormat="1" ht="21" customHeight="1">
      <c r="A51" s="1614"/>
      <c r="B51" s="1615"/>
      <c r="C51" s="1649"/>
      <c r="D51" s="1617"/>
      <c r="E51" s="1619"/>
      <c r="F51" s="2386" t="s">
        <v>4935</v>
      </c>
      <c r="G51" s="1617"/>
      <c r="H51" s="1619"/>
      <c r="I51" s="2486"/>
      <c r="J51" s="2487"/>
      <c r="K51" s="2488"/>
      <c r="L51" s="2489"/>
      <c r="M51" s="2490"/>
      <c r="N51" s="2491"/>
      <c r="O51" s="2492"/>
      <c r="P51" s="2487"/>
      <c r="Q51" s="2488"/>
      <c r="R51" s="1659"/>
      <c r="S51" s="1617"/>
      <c r="T51" s="1743"/>
      <c r="U51" s="2313"/>
      <c r="V51" s="2456"/>
      <c r="W51" s="2457"/>
      <c r="X51" s="2482"/>
      <c r="Y51" s="2482"/>
      <c r="Z51" s="2284">
        <f t="shared" si="0"/>
        <v>545</v>
      </c>
      <c r="AA51" s="2286">
        <f t="shared" ref="AA51:AH51" si="15">SUM(AA52:AA57)+SUM(AA67:AA77)</f>
        <v>190</v>
      </c>
      <c r="AB51" s="2285">
        <f t="shared" si="15"/>
        <v>355</v>
      </c>
      <c r="AC51" s="2284">
        <f t="shared" si="15"/>
        <v>85</v>
      </c>
      <c r="AD51" s="2285">
        <f t="shared" si="15"/>
        <v>112</v>
      </c>
      <c r="AE51" s="2284">
        <f t="shared" si="15"/>
        <v>20</v>
      </c>
      <c r="AF51" s="2287">
        <f t="shared" si="15"/>
        <v>2</v>
      </c>
      <c r="AG51" s="2460">
        <f t="shared" si="15"/>
        <v>34</v>
      </c>
      <c r="AH51" s="2285">
        <f t="shared" si="15"/>
        <v>7</v>
      </c>
      <c r="AI51" s="2483"/>
      <c r="AJ51" s="1741"/>
      <c r="AK51" s="1741"/>
      <c r="AL51" s="1741"/>
      <c r="AM51" s="1741"/>
      <c r="AN51" s="1741"/>
      <c r="AO51" s="1741"/>
      <c r="AP51" s="1741"/>
      <c r="AQ51" s="1741"/>
      <c r="AR51" s="1741"/>
      <c r="AS51" s="1741"/>
      <c r="AT51" s="1741"/>
      <c r="AU51" s="1741"/>
    </row>
    <row r="52" spans="1:47" s="87" customFormat="1" ht="21" customHeight="1">
      <c r="A52" s="2461" t="s">
        <v>692</v>
      </c>
      <c r="B52" s="2396"/>
      <c r="C52" s="1566" t="s">
        <v>1240</v>
      </c>
      <c r="D52" s="1742"/>
      <c r="E52" s="1741"/>
      <c r="F52" s="2398" t="s">
        <v>2656</v>
      </c>
      <c r="G52" s="1742"/>
      <c r="H52" s="1743"/>
      <c r="I52" s="1643" t="s">
        <v>2758</v>
      </c>
      <c r="J52" s="2397"/>
      <c r="K52" s="2396"/>
      <c r="L52" s="2398" t="s">
        <v>2658</v>
      </c>
      <c r="M52" s="1742"/>
      <c r="N52" s="1743"/>
      <c r="O52" s="2413" t="s">
        <v>2376</v>
      </c>
      <c r="P52" s="2397"/>
      <c r="Q52" s="2396"/>
      <c r="R52" s="1659" t="s">
        <v>4374</v>
      </c>
      <c r="S52" s="1742"/>
      <c r="T52" s="1619"/>
      <c r="U52" s="1565" t="s">
        <v>2123</v>
      </c>
      <c r="V52" s="2462"/>
      <c r="W52" s="2463"/>
      <c r="X52" s="2415" t="s">
        <v>2331</v>
      </c>
      <c r="Y52" s="2415"/>
      <c r="Z52" s="2184">
        <f t="shared" si="0"/>
        <v>45</v>
      </c>
      <c r="AA52" s="2186">
        <v>7</v>
      </c>
      <c r="AB52" s="2185">
        <v>38</v>
      </c>
      <c r="AC52" s="2184">
        <v>3</v>
      </c>
      <c r="AD52" s="2185">
        <v>12</v>
      </c>
      <c r="AE52" s="2184">
        <v>1</v>
      </c>
      <c r="AF52" s="2187">
        <v>0</v>
      </c>
      <c r="AG52" s="2414">
        <v>8</v>
      </c>
      <c r="AH52" s="2185">
        <v>0</v>
      </c>
      <c r="AI52" s="2478" t="s">
        <v>692</v>
      </c>
      <c r="AJ52" s="2294"/>
      <c r="AK52" s="2294" t="s">
        <v>5266</v>
      </c>
      <c r="AL52" s="2294"/>
      <c r="AM52" s="2294"/>
      <c r="AN52" s="2294"/>
      <c r="AO52" s="2294"/>
      <c r="AP52" s="2294"/>
      <c r="AQ52" s="2294"/>
      <c r="AR52" s="2294"/>
      <c r="AS52" s="2294"/>
      <c r="AT52" s="2294"/>
      <c r="AU52" s="2294"/>
    </row>
    <row r="53" spans="1:47" s="3" customFormat="1" ht="21" customHeight="1">
      <c r="A53" s="2461" t="s">
        <v>2652</v>
      </c>
      <c r="B53" s="2396"/>
      <c r="C53" s="1566" t="s">
        <v>2258</v>
      </c>
      <c r="D53" s="1742"/>
      <c r="E53" s="1741"/>
      <c r="F53" s="2398" t="s">
        <v>5203</v>
      </c>
      <c r="G53" s="1742"/>
      <c r="H53" s="1741"/>
      <c r="I53" s="1643" t="s">
        <v>1622</v>
      </c>
      <c r="J53" s="2397"/>
      <c r="K53" s="2396"/>
      <c r="L53" s="2398" t="s">
        <v>2654</v>
      </c>
      <c r="M53" s="1742"/>
      <c r="N53" s="1743"/>
      <c r="O53" s="2413"/>
      <c r="P53" s="2397"/>
      <c r="Q53" s="2396"/>
      <c r="R53" s="1659"/>
      <c r="S53" s="1742"/>
      <c r="T53" s="1743"/>
      <c r="U53" s="1565" t="s">
        <v>51</v>
      </c>
      <c r="V53" s="2462"/>
      <c r="W53" s="2463"/>
      <c r="X53" s="2415" t="s">
        <v>5532</v>
      </c>
      <c r="Y53" s="2415"/>
      <c r="Z53" s="2184">
        <f t="shared" si="0"/>
        <v>0</v>
      </c>
      <c r="AA53" s="2186">
        <v>0</v>
      </c>
      <c r="AB53" s="2185">
        <v>0</v>
      </c>
      <c r="AC53" s="2184">
        <v>0</v>
      </c>
      <c r="AD53" s="2185">
        <v>0</v>
      </c>
      <c r="AE53" s="2184">
        <v>0</v>
      </c>
      <c r="AF53" s="2187">
        <v>0</v>
      </c>
      <c r="AG53" s="2414">
        <v>0</v>
      </c>
      <c r="AH53" s="2185">
        <v>0</v>
      </c>
      <c r="AI53" s="2478" t="s">
        <v>2652</v>
      </c>
      <c r="AJ53" s="1741"/>
      <c r="AK53" s="1741" t="s">
        <v>5265</v>
      </c>
      <c r="AL53" s="1741"/>
      <c r="AM53" s="1741"/>
      <c r="AN53" s="1741"/>
      <c r="AO53" s="1741"/>
      <c r="AP53" s="1741"/>
      <c r="AQ53" s="1741"/>
      <c r="AR53" s="1741"/>
      <c r="AS53" s="1741"/>
      <c r="AT53" s="1741"/>
      <c r="AU53" s="1741"/>
    </row>
    <row r="54" spans="1:47" s="3" customFormat="1" ht="21" customHeight="1">
      <c r="A54" s="2461">
        <v>8557</v>
      </c>
      <c r="B54" s="2396"/>
      <c r="C54" s="1566" t="s">
        <v>51</v>
      </c>
      <c r="D54" s="1742"/>
      <c r="E54" s="1743"/>
      <c r="F54" s="2398" t="s">
        <v>2667</v>
      </c>
      <c r="G54" s="1742"/>
      <c r="H54" s="1743"/>
      <c r="I54" s="1643" t="s">
        <v>5778</v>
      </c>
      <c r="J54" s="2397"/>
      <c r="K54" s="2396"/>
      <c r="L54" s="2398" t="s">
        <v>2361</v>
      </c>
      <c r="M54" s="1742"/>
      <c r="N54" s="1743"/>
      <c r="O54" s="2413" t="s">
        <v>1252</v>
      </c>
      <c r="P54" s="2397"/>
      <c r="Q54" s="2396"/>
      <c r="R54" s="1659" t="s">
        <v>5746</v>
      </c>
      <c r="S54" s="1742"/>
      <c r="T54" s="1743"/>
      <c r="U54" s="1565" t="s">
        <v>51</v>
      </c>
      <c r="V54" s="2462"/>
      <c r="W54" s="2463"/>
      <c r="X54" s="2415" t="s">
        <v>576</v>
      </c>
      <c r="Y54" s="2401"/>
      <c r="Z54" s="2184">
        <f>SUM(AA54:AB54)</f>
        <v>16</v>
      </c>
      <c r="AA54" s="2186">
        <v>9</v>
      </c>
      <c r="AB54" s="2185">
        <v>7</v>
      </c>
      <c r="AC54" s="2184">
        <v>1</v>
      </c>
      <c r="AD54" s="2185">
        <v>4</v>
      </c>
      <c r="AE54" s="2184">
        <v>2</v>
      </c>
      <c r="AF54" s="2187">
        <v>2</v>
      </c>
      <c r="AG54" s="2414">
        <v>7</v>
      </c>
      <c r="AH54" s="2185">
        <v>7</v>
      </c>
      <c r="AI54" s="4846">
        <v>8557</v>
      </c>
      <c r="AJ54" s="1741"/>
      <c r="AK54" s="1741"/>
      <c r="AL54" s="1741"/>
      <c r="AM54" s="1741"/>
      <c r="AN54" s="1741"/>
      <c r="AO54" s="1741"/>
      <c r="AP54" s="1741"/>
      <c r="AQ54" s="1741"/>
      <c r="AR54" s="1741"/>
      <c r="AS54" s="1741"/>
      <c r="AT54" s="1741"/>
      <c r="AU54" s="1741"/>
    </row>
    <row r="55" spans="1:47" s="3" customFormat="1" ht="21" customHeight="1">
      <c r="A55" s="2461"/>
      <c r="B55" s="2396"/>
      <c r="C55" s="1566"/>
      <c r="D55" s="1742"/>
      <c r="E55" s="1743"/>
      <c r="F55" s="2398"/>
      <c r="G55" s="1742"/>
      <c r="H55" s="1743"/>
      <c r="I55" s="1643"/>
      <c r="J55" s="2397"/>
      <c r="K55" s="2396"/>
      <c r="L55" s="2398"/>
      <c r="M55" s="1742"/>
      <c r="N55" s="1743"/>
      <c r="O55" s="2413"/>
      <c r="P55" s="2397"/>
      <c r="Q55" s="2396"/>
      <c r="R55" s="1659"/>
      <c r="S55" s="1742"/>
      <c r="T55" s="1743"/>
      <c r="U55" s="1565" t="s">
        <v>51</v>
      </c>
      <c r="V55" s="2462"/>
      <c r="W55" s="2463"/>
      <c r="X55" s="2415" t="s">
        <v>5860</v>
      </c>
      <c r="Y55" s="2401"/>
      <c r="Z55" s="2184">
        <f>SUM(AA55:AB55)</f>
        <v>5</v>
      </c>
      <c r="AA55" s="2186">
        <v>3</v>
      </c>
      <c r="AB55" s="2185">
        <v>2</v>
      </c>
      <c r="AC55" s="2184">
        <v>3</v>
      </c>
      <c r="AD55" s="2185">
        <v>1</v>
      </c>
      <c r="AE55" s="2184">
        <v>0</v>
      </c>
      <c r="AF55" s="2187">
        <v>0</v>
      </c>
      <c r="AG55" s="2414">
        <v>0</v>
      </c>
      <c r="AH55" s="2185">
        <v>0</v>
      </c>
      <c r="AI55" s="2493"/>
      <c r="AJ55" s="1741"/>
      <c r="AK55" s="1741" t="s">
        <v>5263</v>
      </c>
      <c r="AL55" s="1741"/>
      <c r="AM55" s="1741"/>
      <c r="AN55" s="1741"/>
      <c r="AO55" s="1741"/>
      <c r="AP55" s="1741"/>
      <c r="AQ55" s="1741"/>
      <c r="AR55" s="1741"/>
      <c r="AS55" s="1741"/>
      <c r="AT55" s="1741"/>
      <c r="AU55" s="1741"/>
    </row>
    <row r="56" spans="1:47" s="3" customFormat="1" ht="21" customHeight="1">
      <c r="A56" s="2461"/>
      <c r="B56" s="2396"/>
      <c r="C56" s="1566"/>
      <c r="D56" s="1742"/>
      <c r="E56" s="1743"/>
      <c r="F56" s="2398"/>
      <c r="G56" s="1742"/>
      <c r="H56" s="1743"/>
      <c r="I56" s="1643"/>
      <c r="J56" s="2397"/>
      <c r="K56" s="2396"/>
      <c r="L56" s="2398"/>
      <c r="M56" s="1742"/>
      <c r="N56" s="1743"/>
      <c r="O56" s="2413"/>
      <c r="P56" s="2397"/>
      <c r="Q56" s="2396"/>
      <c r="R56" s="1659"/>
      <c r="S56" s="1742"/>
      <c r="T56" s="1743"/>
      <c r="U56" s="1565" t="s">
        <v>51</v>
      </c>
      <c r="V56" s="2462"/>
      <c r="W56" s="2463"/>
      <c r="X56" s="2415" t="s">
        <v>1258</v>
      </c>
      <c r="Y56" s="2401"/>
      <c r="Z56" s="2184">
        <f>SUM(AA56:AB56)</f>
        <v>78</v>
      </c>
      <c r="AA56" s="2186">
        <v>16</v>
      </c>
      <c r="AB56" s="2185">
        <v>62</v>
      </c>
      <c r="AC56" s="2184">
        <v>10</v>
      </c>
      <c r="AD56" s="2185">
        <v>24</v>
      </c>
      <c r="AE56" s="2184">
        <v>0</v>
      </c>
      <c r="AF56" s="2187">
        <v>0</v>
      </c>
      <c r="AG56" s="2414">
        <v>0</v>
      </c>
      <c r="AH56" s="2185">
        <v>0</v>
      </c>
      <c r="AI56" s="2493"/>
      <c r="AJ56" s="1741"/>
      <c r="AK56" s="1741" t="s">
        <v>5263</v>
      </c>
      <c r="AL56" s="1741"/>
      <c r="AM56" s="1741"/>
      <c r="AN56" s="1741"/>
      <c r="AO56" s="1741"/>
      <c r="AP56" s="1741"/>
      <c r="AQ56" s="1741"/>
      <c r="AR56" s="1741"/>
      <c r="AS56" s="1741"/>
      <c r="AT56" s="1741"/>
      <c r="AU56" s="1741"/>
    </row>
    <row r="57" spans="1:47" s="3" customFormat="1" ht="21" customHeight="1" thickBot="1">
      <c r="A57" s="2494"/>
      <c r="B57" s="2403"/>
      <c r="C57" s="1689"/>
      <c r="D57" s="1746"/>
      <c r="E57" s="1747"/>
      <c r="F57" s="2406"/>
      <c r="G57" s="1746"/>
      <c r="H57" s="1747"/>
      <c r="I57" s="1748"/>
      <c r="J57" s="2405"/>
      <c r="K57" s="2403"/>
      <c r="L57" s="2406"/>
      <c r="M57" s="1746"/>
      <c r="N57" s="1747"/>
      <c r="O57" s="2495"/>
      <c r="P57" s="2405"/>
      <c r="Q57" s="2403"/>
      <c r="R57" s="1694"/>
      <c r="S57" s="1746"/>
      <c r="T57" s="1747"/>
      <c r="U57" s="2307" t="s">
        <v>5531</v>
      </c>
      <c r="V57" s="2496"/>
      <c r="W57" s="2497"/>
      <c r="X57" s="2416" t="s">
        <v>5861</v>
      </c>
      <c r="Y57" s="2498"/>
      <c r="Z57" s="2193">
        <f>SUM(AA57:AB57)</f>
        <v>15</v>
      </c>
      <c r="AA57" s="2195">
        <v>5</v>
      </c>
      <c r="AB57" s="2194">
        <v>10</v>
      </c>
      <c r="AC57" s="2193">
        <v>1</v>
      </c>
      <c r="AD57" s="2194">
        <v>3</v>
      </c>
      <c r="AE57" s="2193">
        <v>0</v>
      </c>
      <c r="AF57" s="2196">
        <v>0</v>
      </c>
      <c r="AG57" s="2417">
        <v>0</v>
      </c>
      <c r="AH57" s="2194">
        <v>0</v>
      </c>
      <c r="AI57" s="2499"/>
      <c r="AJ57" s="1741"/>
      <c r="AK57" s="1741"/>
      <c r="AL57" s="1741"/>
      <c r="AM57" s="1741"/>
      <c r="AN57" s="1741"/>
      <c r="AO57" s="1741"/>
      <c r="AP57" s="1741"/>
      <c r="AQ57" s="1741"/>
      <c r="AR57" s="1741"/>
      <c r="AS57" s="1741"/>
      <c r="AT57" s="1741"/>
      <c r="AU57" s="1741"/>
    </row>
    <row r="58" spans="1:47" s="3" customFormat="1" ht="21" customHeight="1">
      <c r="A58" s="2212"/>
      <c r="B58" s="2212"/>
      <c r="C58" s="2214"/>
      <c r="D58" s="1543"/>
      <c r="E58" s="1543"/>
      <c r="F58" s="1543"/>
      <c r="G58" s="1543"/>
      <c r="H58" s="1543"/>
      <c r="I58" s="2214"/>
      <c r="J58" s="1543"/>
      <c r="K58" s="1543"/>
      <c r="L58" s="1543"/>
      <c r="M58" s="1543"/>
      <c r="N58" s="1543"/>
      <c r="O58" s="1544"/>
      <c r="P58" s="1544"/>
      <c r="Q58" s="1544"/>
      <c r="R58" s="1721"/>
      <c r="S58" s="1544"/>
      <c r="T58" s="1743"/>
      <c r="U58" s="1721"/>
      <c r="V58" s="1544"/>
      <c r="W58" s="1544"/>
      <c r="X58" s="2365"/>
      <c r="Y58" s="2365"/>
      <c r="Z58" s="1543"/>
      <c r="AA58" s="1543"/>
      <c r="AB58" s="1543"/>
      <c r="AC58" s="1534"/>
      <c r="AD58" s="1534"/>
      <c r="AE58" s="1543"/>
      <c r="AF58" s="1543"/>
      <c r="AG58" s="1543"/>
      <c r="AH58" s="1543"/>
      <c r="AI58" s="1643"/>
      <c r="AJ58" s="1741"/>
      <c r="AK58" s="1741"/>
      <c r="AL58" s="1741"/>
      <c r="AM58" s="1741"/>
      <c r="AN58" s="1741"/>
      <c r="AO58" s="1741"/>
      <c r="AP58" s="1741"/>
      <c r="AQ58" s="1741"/>
      <c r="AR58" s="1741"/>
      <c r="AS58" s="1741"/>
      <c r="AT58" s="1741"/>
      <c r="AU58" s="1741"/>
    </row>
    <row r="59" spans="1:47" s="84" customFormat="1" ht="21" customHeight="1">
      <c r="A59" s="4684"/>
      <c r="B59" s="4684"/>
      <c r="C59" s="4684"/>
      <c r="D59" s="4684"/>
      <c r="E59" s="4684"/>
      <c r="F59" s="4684"/>
      <c r="G59" s="2420"/>
      <c r="H59" s="2420"/>
      <c r="I59" s="2214"/>
      <c r="J59" s="2214"/>
      <c r="K59" s="2214"/>
      <c r="L59" s="2214"/>
      <c r="M59" s="2214"/>
      <c r="N59" s="2214"/>
      <c r="O59" s="1721"/>
      <c r="P59" s="1721"/>
      <c r="Q59" s="1721"/>
      <c r="R59" s="1721"/>
      <c r="S59" s="1721"/>
      <c r="T59" s="1544"/>
      <c r="U59" s="1721"/>
      <c r="V59" s="1721"/>
      <c r="W59" s="1721"/>
      <c r="X59" s="2365"/>
      <c r="Y59" s="2365"/>
      <c r="Z59" s="2214"/>
      <c r="AA59" s="2214"/>
      <c r="AB59" s="2214"/>
      <c r="AC59" s="2214"/>
      <c r="AD59" s="2214"/>
      <c r="AE59" s="2214"/>
      <c r="AF59" s="2214"/>
      <c r="AG59" s="2214"/>
      <c r="AH59" s="2214"/>
      <c r="AI59" s="511"/>
      <c r="AJ59" s="1543"/>
      <c r="AK59" s="2419"/>
      <c r="AL59" s="1543"/>
      <c r="AM59" s="1543"/>
      <c r="AN59" s="1543"/>
      <c r="AO59" s="1543"/>
      <c r="AP59" s="1543"/>
      <c r="AQ59" s="1543"/>
      <c r="AR59" s="1543"/>
      <c r="AS59" s="1543"/>
      <c r="AT59" s="1543"/>
      <c r="AU59" s="1543"/>
    </row>
    <row r="60" spans="1:47" s="83" customFormat="1" ht="21" customHeight="1" thickBot="1">
      <c r="A60" s="2423"/>
      <c r="B60" s="2423"/>
      <c r="C60" s="1625"/>
      <c r="D60" s="2423"/>
      <c r="E60" s="2423"/>
      <c r="F60" s="2423"/>
      <c r="G60" s="2420"/>
      <c r="H60" s="2420"/>
      <c r="I60" s="2214"/>
      <c r="J60" s="2214"/>
      <c r="K60" s="2214"/>
      <c r="L60" s="2214"/>
      <c r="M60" s="2214"/>
      <c r="N60" s="2214"/>
      <c r="O60" s="1721"/>
      <c r="P60" s="1721"/>
      <c r="Q60" s="1721"/>
      <c r="R60" s="1721"/>
      <c r="S60" s="1721"/>
      <c r="T60" s="1721"/>
      <c r="U60" s="1721"/>
      <c r="V60" s="1721"/>
      <c r="W60" s="1721"/>
      <c r="X60" s="2365"/>
      <c r="Y60" s="2365"/>
      <c r="Z60" s="2214"/>
      <c r="AA60" s="2214"/>
      <c r="AB60" s="2214"/>
      <c r="AC60" s="2214"/>
      <c r="AD60" s="2214"/>
      <c r="AE60" s="2214"/>
      <c r="AF60" s="2214"/>
      <c r="AG60" s="2214"/>
      <c r="AH60" s="2214"/>
      <c r="AI60" s="2214"/>
      <c r="AJ60" s="2214"/>
      <c r="AK60" s="2365"/>
      <c r="AL60" s="2214"/>
      <c r="AM60" s="2214"/>
      <c r="AN60" s="2214"/>
      <c r="AO60" s="2214"/>
      <c r="AP60" s="2214"/>
      <c r="AQ60" s="2214"/>
      <c r="AR60" s="2214"/>
      <c r="AS60" s="2214"/>
      <c r="AT60" s="2214"/>
      <c r="AU60" s="2214"/>
    </row>
    <row r="61" spans="1:47" s="83" customFormat="1" ht="4.5" customHeight="1">
      <c r="A61" s="2424"/>
      <c r="B61" s="2425"/>
      <c r="C61" s="2426"/>
      <c r="D61" s="2427"/>
      <c r="E61" s="2425"/>
      <c r="F61" s="2426"/>
      <c r="G61" s="2427"/>
      <c r="H61" s="2425"/>
      <c r="I61" s="1699"/>
      <c r="J61" s="2219"/>
      <c r="K61" s="2223"/>
      <c r="L61" s="1699"/>
      <c r="M61" s="2219"/>
      <c r="N61" s="2223"/>
      <c r="O61" s="1700"/>
      <c r="P61" s="2224"/>
      <c r="Q61" s="2225"/>
      <c r="R61" s="2428"/>
      <c r="S61" s="2224"/>
      <c r="T61" s="1721"/>
      <c r="U61" s="2225"/>
      <c r="V61" s="2224"/>
      <c r="W61" s="1700"/>
      <c r="X61" s="2429"/>
      <c r="Y61" s="2429"/>
      <c r="Z61" s="4685" t="s">
        <v>982</v>
      </c>
      <c r="AA61" s="4466"/>
      <c r="AB61" s="4467"/>
      <c r="AC61" s="4689" t="s">
        <v>3088</v>
      </c>
      <c r="AD61" s="4645"/>
      <c r="AE61" s="4690" t="s">
        <v>2915</v>
      </c>
      <c r="AF61" s="4691"/>
      <c r="AG61" s="4691"/>
      <c r="AH61" s="4692"/>
      <c r="AI61" s="4740" t="s">
        <v>1521</v>
      </c>
      <c r="AJ61" s="2214"/>
      <c r="AK61" s="2365"/>
      <c r="AL61" s="2214"/>
      <c r="AM61" s="2214"/>
      <c r="AN61" s="2214"/>
      <c r="AO61" s="2214"/>
      <c r="AP61" s="2214"/>
      <c r="AQ61" s="2214"/>
      <c r="AR61" s="2214"/>
      <c r="AS61" s="2214"/>
      <c r="AT61" s="2214"/>
      <c r="AU61" s="2214"/>
    </row>
    <row r="62" spans="1:47" s="86" customFormat="1" ht="20.25" customHeight="1">
      <c r="A62" s="4474" t="s">
        <v>1521</v>
      </c>
      <c r="B62" s="2430"/>
      <c r="C62" s="4612" t="s">
        <v>1546</v>
      </c>
      <c r="D62" s="2230"/>
      <c r="E62" s="2233"/>
      <c r="F62" s="4612" t="s">
        <v>1210</v>
      </c>
      <c r="G62" s="2230"/>
      <c r="H62" s="2233"/>
      <c r="I62" s="4612" t="s">
        <v>832</v>
      </c>
      <c r="J62" s="2230"/>
      <c r="K62" s="2233"/>
      <c r="L62" s="4623" t="s">
        <v>1841</v>
      </c>
      <c r="M62" s="2230"/>
      <c r="N62" s="2233"/>
      <c r="O62" s="4612" t="s">
        <v>1673</v>
      </c>
      <c r="P62" s="2230"/>
      <c r="Q62" s="2233"/>
      <c r="R62" s="4697" t="s">
        <v>1574</v>
      </c>
      <c r="S62" s="2230"/>
      <c r="T62" s="2238"/>
      <c r="U62" s="4698" t="s">
        <v>849</v>
      </c>
      <c r="V62" s="2230"/>
      <c r="W62" s="1727"/>
      <c r="X62" s="4612" t="s">
        <v>1662</v>
      </c>
      <c r="Y62" s="1727"/>
      <c r="Z62" s="4686"/>
      <c r="AA62" s="4687"/>
      <c r="AB62" s="4688"/>
      <c r="AC62" s="4646"/>
      <c r="AD62" s="4647"/>
      <c r="AE62" s="4693"/>
      <c r="AF62" s="4694"/>
      <c r="AG62" s="4694"/>
      <c r="AH62" s="4695"/>
      <c r="AI62" s="4484"/>
      <c r="AJ62" s="1569"/>
      <c r="AK62" s="2398"/>
      <c r="AL62" s="1569"/>
      <c r="AM62" s="1569"/>
      <c r="AN62" s="1569"/>
      <c r="AO62" s="1569"/>
      <c r="AP62" s="1569"/>
      <c r="AQ62" s="1569"/>
      <c r="AR62" s="1569"/>
      <c r="AS62" s="1569"/>
      <c r="AT62" s="1569"/>
      <c r="AU62" s="1569"/>
    </row>
    <row r="63" spans="1:47" s="86" customFormat="1" ht="21.6" customHeight="1">
      <c r="A63" s="4474"/>
      <c r="B63" s="2430"/>
      <c r="C63" s="4612"/>
      <c r="D63" s="2230"/>
      <c r="E63" s="2233"/>
      <c r="F63" s="4612"/>
      <c r="G63" s="2230"/>
      <c r="H63" s="2233"/>
      <c r="I63" s="4612"/>
      <c r="J63" s="319"/>
      <c r="K63" s="318"/>
      <c r="L63" s="4623"/>
      <c r="M63" s="2230"/>
      <c r="N63" s="2233"/>
      <c r="O63" s="4612"/>
      <c r="P63" s="2230"/>
      <c r="Q63" s="2233"/>
      <c r="R63" s="4697"/>
      <c r="S63" s="2230"/>
      <c r="T63" s="2233"/>
      <c r="U63" s="4698"/>
      <c r="V63" s="2230"/>
      <c r="W63" s="1727"/>
      <c r="X63" s="4612"/>
      <c r="Y63" s="1727"/>
      <c r="Z63" s="4468"/>
      <c r="AA63" s="4469"/>
      <c r="AB63" s="4470"/>
      <c r="AC63" s="4648"/>
      <c r="AD63" s="4649"/>
      <c r="AE63" s="4693"/>
      <c r="AF63" s="4694"/>
      <c r="AG63" s="4694"/>
      <c r="AH63" s="4695"/>
      <c r="AI63" s="4484"/>
      <c r="AJ63" s="1569"/>
      <c r="AK63" s="2398"/>
      <c r="AL63" s="1569"/>
      <c r="AM63" s="1569"/>
      <c r="AN63" s="1569"/>
      <c r="AO63" s="1569"/>
      <c r="AP63" s="1569"/>
      <c r="AQ63" s="1569"/>
      <c r="AR63" s="1569"/>
      <c r="AS63" s="1569"/>
      <c r="AT63" s="1569"/>
      <c r="AU63" s="1569"/>
    </row>
    <row r="64" spans="1:47" s="86" customFormat="1" ht="15.75" customHeight="1">
      <c r="A64" s="4474"/>
      <c r="B64" s="2430"/>
      <c r="C64" s="4612"/>
      <c r="D64" s="2230"/>
      <c r="E64" s="2233"/>
      <c r="F64" s="4612"/>
      <c r="G64" s="2230"/>
      <c r="H64" s="2233"/>
      <c r="I64" s="4612"/>
      <c r="J64" s="319"/>
      <c r="K64" s="318"/>
      <c r="L64" s="4623"/>
      <c r="M64" s="2230"/>
      <c r="N64" s="2233"/>
      <c r="O64" s="4612"/>
      <c r="P64" s="2230"/>
      <c r="Q64" s="2233"/>
      <c r="R64" s="4697"/>
      <c r="S64" s="2230"/>
      <c r="T64" s="2233"/>
      <c r="U64" s="4698"/>
      <c r="V64" s="2230"/>
      <c r="W64" s="1727"/>
      <c r="X64" s="4612"/>
      <c r="Y64" s="1727"/>
      <c r="Z64" s="4488" t="s">
        <v>1239</v>
      </c>
      <c r="AA64" s="4673" t="s">
        <v>2918</v>
      </c>
      <c r="AB64" s="4490" t="s">
        <v>2920</v>
      </c>
      <c r="AC64" s="4700" t="s">
        <v>2918</v>
      </c>
      <c r="AD64" s="4703" t="s">
        <v>2920</v>
      </c>
      <c r="AE64" s="4488" t="s">
        <v>2918</v>
      </c>
      <c r="AF64" s="2431"/>
      <c r="AG64" s="4706" t="s">
        <v>2920</v>
      </c>
      <c r="AH64" s="2432"/>
      <c r="AI64" s="4484"/>
      <c r="AJ64" s="1569"/>
      <c r="AK64" s="2398"/>
      <c r="AL64" s="1569"/>
      <c r="AM64" s="1569"/>
      <c r="AN64" s="1569"/>
      <c r="AO64" s="1569"/>
      <c r="AP64" s="1569"/>
      <c r="AQ64" s="1569"/>
      <c r="AR64" s="1569"/>
      <c r="AS64" s="1569"/>
      <c r="AT64" s="1569"/>
      <c r="AU64" s="1569"/>
    </row>
    <row r="65" spans="1:47" s="86" customFormat="1" ht="28.5" customHeight="1">
      <c r="A65" s="4474"/>
      <c r="B65" s="2430"/>
      <c r="C65" s="4612"/>
      <c r="D65" s="2230"/>
      <c r="E65" s="2233"/>
      <c r="F65" s="4612"/>
      <c r="G65" s="2230"/>
      <c r="H65" s="2233"/>
      <c r="I65" s="4612"/>
      <c r="J65" s="319"/>
      <c r="K65" s="318"/>
      <c r="L65" s="4612"/>
      <c r="M65" s="2230"/>
      <c r="N65" s="2233"/>
      <c r="O65" s="4612"/>
      <c r="P65" s="2230"/>
      <c r="Q65" s="2233"/>
      <c r="R65" s="4697"/>
      <c r="S65" s="2230"/>
      <c r="T65" s="2233"/>
      <c r="U65" s="4698"/>
      <c r="V65" s="2230"/>
      <c r="W65" s="1727"/>
      <c r="X65" s="4612"/>
      <c r="Y65" s="1727"/>
      <c r="Z65" s="4681"/>
      <c r="AA65" s="4674"/>
      <c r="AB65" s="4672"/>
      <c r="AC65" s="4701"/>
      <c r="AD65" s="4704"/>
      <c r="AE65" s="4681"/>
      <c r="AF65" s="4709" t="s">
        <v>1445</v>
      </c>
      <c r="AG65" s="4707"/>
      <c r="AH65" s="4710" t="s">
        <v>1445</v>
      </c>
      <c r="AI65" s="4484"/>
      <c r="AJ65" s="1569"/>
      <c r="AK65" s="2398"/>
      <c r="AL65" s="1569"/>
      <c r="AM65" s="1569"/>
      <c r="AN65" s="1569"/>
      <c r="AO65" s="1569"/>
      <c r="AP65" s="1569"/>
      <c r="AQ65" s="1569"/>
      <c r="AR65" s="1569"/>
      <c r="AS65" s="1569"/>
      <c r="AT65" s="1569"/>
      <c r="AU65" s="1569"/>
    </row>
    <row r="66" spans="1:47" s="86" customFormat="1" ht="4.5" customHeight="1">
      <c r="A66" s="2433"/>
      <c r="B66" s="2240"/>
      <c r="C66" s="2241"/>
      <c r="D66" s="2242"/>
      <c r="E66" s="2249"/>
      <c r="F66" s="2241"/>
      <c r="G66" s="2242"/>
      <c r="H66" s="2249"/>
      <c r="I66" s="277"/>
      <c r="J66" s="1487"/>
      <c r="K66" s="321"/>
      <c r="L66" s="2241"/>
      <c r="M66" s="2242"/>
      <c r="N66" s="2249"/>
      <c r="O66" s="2241"/>
      <c r="P66" s="2242"/>
      <c r="Q66" s="2249"/>
      <c r="R66" s="2434"/>
      <c r="S66" s="2242"/>
      <c r="T66" s="2233"/>
      <c r="U66" s="2249"/>
      <c r="V66" s="2242"/>
      <c r="W66" s="2241"/>
      <c r="X66" s="2241"/>
      <c r="Y66" s="2241"/>
      <c r="Z66" s="4489"/>
      <c r="AA66" s="4699"/>
      <c r="AB66" s="4492"/>
      <c r="AC66" s="4702"/>
      <c r="AD66" s="4705"/>
      <c r="AE66" s="4489"/>
      <c r="AF66" s="4683"/>
      <c r="AG66" s="4708"/>
      <c r="AH66" s="4492"/>
      <c r="AI66" s="4741"/>
      <c r="AJ66" s="1569"/>
      <c r="AK66" s="2398"/>
      <c r="AL66" s="1569"/>
      <c r="AM66" s="1569"/>
      <c r="AN66" s="1569"/>
      <c r="AO66" s="1569"/>
      <c r="AP66" s="1569"/>
      <c r="AQ66" s="1569"/>
      <c r="AR66" s="1569"/>
      <c r="AS66" s="1569"/>
      <c r="AT66" s="1569"/>
      <c r="AU66" s="1569"/>
    </row>
    <row r="67" spans="1:47" s="86" customFormat="1" ht="20.25" customHeight="1">
      <c r="A67" s="2461" t="s">
        <v>2410</v>
      </c>
      <c r="B67" s="2396"/>
      <c r="C67" s="1566" t="s">
        <v>2628</v>
      </c>
      <c r="D67" s="1742"/>
      <c r="E67" s="1741"/>
      <c r="F67" s="2398" t="s">
        <v>4489</v>
      </c>
      <c r="G67" s="1742"/>
      <c r="H67" s="1741"/>
      <c r="I67" s="1643" t="s">
        <v>2192</v>
      </c>
      <c r="J67" s="2397"/>
      <c r="K67" s="2396"/>
      <c r="L67" s="2398" t="s">
        <v>2661</v>
      </c>
      <c r="M67" s="1742"/>
      <c r="N67" s="1743"/>
      <c r="O67" s="2413"/>
      <c r="P67" s="2397"/>
      <c r="Q67" s="2396"/>
      <c r="R67" s="1659"/>
      <c r="S67" s="1742"/>
      <c r="T67" s="2233"/>
      <c r="U67" s="1565" t="s">
        <v>355</v>
      </c>
      <c r="V67" s="2462"/>
      <c r="W67" s="2463"/>
      <c r="X67" s="2400" t="s">
        <v>355</v>
      </c>
      <c r="Y67" s="2401"/>
      <c r="Z67" s="2184">
        <f t="shared" ref="Z67:Z87" si="16">SUM(AA67:AB67)</f>
        <v>0</v>
      </c>
      <c r="AA67" s="2186">
        <v>0</v>
      </c>
      <c r="AB67" s="2185">
        <v>0</v>
      </c>
      <c r="AC67" s="2184">
        <v>0</v>
      </c>
      <c r="AD67" s="2185">
        <v>0</v>
      </c>
      <c r="AE67" s="2184">
        <v>0</v>
      </c>
      <c r="AF67" s="2187">
        <v>0</v>
      </c>
      <c r="AG67" s="2414">
        <v>0</v>
      </c>
      <c r="AH67" s="2185">
        <v>0</v>
      </c>
      <c r="AI67" s="2493">
        <v>8552</v>
      </c>
      <c r="AJ67" s="1569"/>
      <c r="AK67" s="2398"/>
      <c r="AL67" s="1569"/>
      <c r="AM67" s="1569"/>
      <c r="AN67" s="1569"/>
      <c r="AO67" s="1569"/>
      <c r="AP67" s="1569"/>
      <c r="AQ67" s="1569"/>
      <c r="AR67" s="1569"/>
      <c r="AS67" s="1569"/>
      <c r="AT67" s="1569"/>
      <c r="AU67" s="1569"/>
    </row>
    <row r="68" spans="1:47" s="3" customFormat="1" ht="21" customHeight="1">
      <c r="A68" s="2461" t="s">
        <v>542</v>
      </c>
      <c r="B68" s="2396"/>
      <c r="C68" s="1566" t="s">
        <v>51</v>
      </c>
      <c r="D68" s="1742"/>
      <c r="E68" s="1743"/>
      <c r="F68" s="2398" t="s">
        <v>2666</v>
      </c>
      <c r="G68" s="1742"/>
      <c r="H68" s="1743"/>
      <c r="I68" s="1643" t="s">
        <v>2539</v>
      </c>
      <c r="J68" s="2397"/>
      <c r="K68" s="2396"/>
      <c r="L68" s="2398" t="s">
        <v>1766</v>
      </c>
      <c r="M68" s="1742"/>
      <c r="N68" s="1743"/>
      <c r="O68" s="2413" t="s">
        <v>4534</v>
      </c>
      <c r="P68" s="2397"/>
      <c r="Q68" s="2396"/>
      <c r="R68" s="1659" t="s">
        <v>5747</v>
      </c>
      <c r="S68" s="1742"/>
      <c r="T68" s="1743"/>
      <c r="U68" s="1565" t="s">
        <v>3300</v>
      </c>
      <c r="V68" s="2462"/>
      <c r="W68" s="2463"/>
      <c r="X68" s="2415" t="s">
        <v>5779</v>
      </c>
      <c r="Y68" s="2401"/>
      <c r="Z68" s="2184">
        <f t="shared" si="16"/>
        <v>8</v>
      </c>
      <c r="AA68" s="2186">
        <v>7</v>
      </c>
      <c r="AB68" s="2185">
        <v>1</v>
      </c>
      <c r="AC68" s="2184">
        <v>2</v>
      </c>
      <c r="AD68" s="2185">
        <v>1</v>
      </c>
      <c r="AE68" s="2184">
        <v>9</v>
      </c>
      <c r="AF68" s="2187">
        <v>0</v>
      </c>
      <c r="AG68" s="2414">
        <v>2</v>
      </c>
      <c r="AH68" s="2185">
        <v>0</v>
      </c>
      <c r="AI68" s="2493">
        <v>8559</v>
      </c>
      <c r="AJ68" s="1741"/>
      <c r="AK68" s="1741" t="s">
        <v>5261</v>
      </c>
      <c r="AL68" s="1741"/>
      <c r="AM68" s="1741"/>
      <c r="AN68" s="1741"/>
      <c r="AO68" s="1741"/>
      <c r="AP68" s="1741"/>
      <c r="AQ68" s="1741"/>
      <c r="AR68" s="1741"/>
      <c r="AS68" s="1741"/>
      <c r="AT68" s="1741"/>
      <c r="AU68" s="1741"/>
    </row>
    <row r="69" spans="1:47" s="3" customFormat="1" ht="21" customHeight="1">
      <c r="A69" s="2461"/>
      <c r="B69" s="2396"/>
      <c r="C69" s="1566"/>
      <c r="D69" s="1742"/>
      <c r="E69" s="1743"/>
      <c r="F69" s="2398"/>
      <c r="G69" s="1742"/>
      <c r="H69" s="1743"/>
      <c r="I69" s="1643"/>
      <c r="J69" s="2397"/>
      <c r="K69" s="2396"/>
      <c r="L69" s="2398"/>
      <c r="M69" s="1742"/>
      <c r="N69" s="1743"/>
      <c r="O69" s="2413"/>
      <c r="P69" s="2397"/>
      <c r="Q69" s="2396"/>
      <c r="R69" s="1659"/>
      <c r="S69" s="1742"/>
      <c r="T69" s="1743"/>
      <c r="U69" s="1565" t="s">
        <v>51</v>
      </c>
      <c r="V69" s="2462"/>
      <c r="W69" s="2463"/>
      <c r="X69" s="2415" t="s">
        <v>5780</v>
      </c>
      <c r="Y69" s="2401"/>
      <c r="Z69" s="2184">
        <f t="shared" si="16"/>
        <v>7</v>
      </c>
      <c r="AA69" s="2186">
        <v>6</v>
      </c>
      <c r="AB69" s="2185">
        <v>1</v>
      </c>
      <c r="AC69" s="2184">
        <v>6</v>
      </c>
      <c r="AD69" s="2185">
        <v>1</v>
      </c>
      <c r="AE69" s="2184">
        <v>0</v>
      </c>
      <c r="AF69" s="2187">
        <v>0</v>
      </c>
      <c r="AG69" s="2414">
        <v>0</v>
      </c>
      <c r="AH69" s="2185">
        <v>0</v>
      </c>
      <c r="AI69" s="2493"/>
      <c r="AJ69" s="1741"/>
      <c r="AK69" s="1741" t="s">
        <v>5262</v>
      </c>
      <c r="AL69" s="1741"/>
      <c r="AM69" s="1741"/>
      <c r="AN69" s="1741"/>
      <c r="AO69" s="1741"/>
      <c r="AP69" s="1741"/>
      <c r="AQ69" s="1741"/>
      <c r="AR69" s="1741"/>
      <c r="AS69" s="1741"/>
      <c r="AT69" s="1741"/>
      <c r="AU69" s="1741"/>
    </row>
    <row r="70" spans="1:47" s="3" customFormat="1" ht="21" customHeight="1">
      <c r="A70" s="2461"/>
      <c r="B70" s="2396"/>
      <c r="C70" s="1566"/>
      <c r="D70" s="1742"/>
      <c r="E70" s="1743"/>
      <c r="F70" s="2398"/>
      <c r="G70" s="1742"/>
      <c r="H70" s="1743"/>
      <c r="I70" s="1643"/>
      <c r="J70" s="2397"/>
      <c r="K70" s="2396"/>
      <c r="L70" s="2398"/>
      <c r="M70" s="1742"/>
      <c r="N70" s="1743"/>
      <c r="O70" s="2413"/>
      <c r="P70" s="2397"/>
      <c r="Q70" s="2396"/>
      <c r="R70" s="1659"/>
      <c r="S70" s="1742"/>
      <c r="T70" s="1743"/>
      <c r="U70" s="1565" t="s">
        <v>51</v>
      </c>
      <c r="V70" s="2462"/>
      <c r="W70" s="2463"/>
      <c r="X70" s="2415" t="s">
        <v>5782</v>
      </c>
      <c r="Y70" s="2401"/>
      <c r="Z70" s="2184">
        <f t="shared" ref="Z70" si="17">SUM(AA70:AB70)</f>
        <v>8</v>
      </c>
      <c r="AA70" s="2186">
        <v>2</v>
      </c>
      <c r="AB70" s="2185">
        <v>6</v>
      </c>
      <c r="AC70" s="2184">
        <v>0</v>
      </c>
      <c r="AD70" s="2185">
        <v>0</v>
      </c>
      <c r="AE70" s="2184">
        <v>0</v>
      </c>
      <c r="AF70" s="2187">
        <v>0</v>
      </c>
      <c r="AG70" s="2414">
        <v>0</v>
      </c>
      <c r="AH70" s="2185">
        <v>0</v>
      </c>
      <c r="AI70" s="2493"/>
      <c r="AJ70" s="1741"/>
      <c r="AK70" s="1741"/>
      <c r="AL70" s="1741"/>
      <c r="AM70" s="1741"/>
      <c r="AN70" s="1741"/>
      <c r="AO70" s="1741"/>
      <c r="AP70" s="1741"/>
      <c r="AQ70" s="1741"/>
      <c r="AR70" s="1741"/>
      <c r="AS70" s="1741"/>
      <c r="AT70" s="1741"/>
      <c r="AU70" s="1741"/>
    </row>
    <row r="71" spans="1:47" s="3" customFormat="1" ht="21" customHeight="1">
      <c r="A71" s="2461"/>
      <c r="B71" s="2396"/>
      <c r="C71" s="1566"/>
      <c r="D71" s="1742"/>
      <c r="E71" s="1743"/>
      <c r="F71" s="2398"/>
      <c r="G71" s="1742"/>
      <c r="H71" s="1743"/>
      <c r="I71" s="1643"/>
      <c r="J71" s="2397"/>
      <c r="K71" s="2396"/>
      <c r="L71" s="2398"/>
      <c r="M71" s="1742"/>
      <c r="N71" s="1743"/>
      <c r="O71" s="2413"/>
      <c r="P71" s="2397"/>
      <c r="Q71" s="2396"/>
      <c r="R71" s="1659"/>
      <c r="S71" s="1742"/>
      <c r="T71" s="1743"/>
      <c r="U71" s="1565" t="s">
        <v>51</v>
      </c>
      <c r="V71" s="2462"/>
      <c r="W71" s="2463"/>
      <c r="X71" s="2415" t="s">
        <v>5783</v>
      </c>
      <c r="Y71" s="2401"/>
      <c r="Z71" s="2184">
        <f t="shared" ref="Z71" si="18">SUM(AA71:AB71)</f>
        <v>17</v>
      </c>
      <c r="AA71" s="2186">
        <v>7</v>
      </c>
      <c r="AB71" s="2185">
        <v>10</v>
      </c>
      <c r="AC71" s="2184">
        <v>7</v>
      </c>
      <c r="AD71" s="2185">
        <v>10</v>
      </c>
      <c r="AE71" s="2184">
        <v>0</v>
      </c>
      <c r="AF71" s="2187">
        <v>0</v>
      </c>
      <c r="AG71" s="2414">
        <v>0</v>
      </c>
      <c r="AH71" s="2185">
        <v>0</v>
      </c>
      <c r="AI71" s="2493"/>
      <c r="AJ71" s="1741"/>
      <c r="AK71" s="1741"/>
      <c r="AL71" s="1741"/>
      <c r="AM71" s="1741"/>
      <c r="AN71" s="1741"/>
      <c r="AO71" s="1741"/>
      <c r="AP71" s="1741"/>
      <c r="AQ71" s="1741"/>
      <c r="AR71" s="1741"/>
      <c r="AS71" s="1741"/>
      <c r="AT71" s="1741"/>
      <c r="AU71" s="1741"/>
    </row>
    <row r="72" spans="1:47" s="3" customFormat="1" ht="21" customHeight="1">
      <c r="A72" s="2461"/>
      <c r="B72" s="2396"/>
      <c r="C72" s="1566"/>
      <c r="D72" s="1742"/>
      <c r="E72" s="1743"/>
      <c r="F72" s="2398"/>
      <c r="G72" s="1742"/>
      <c r="H72" s="1743"/>
      <c r="I72" s="1643"/>
      <c r="J72" s="2397"/>
      <c r="K72" s="2396"/>
      <c r="L72" s="2398"/>
      <c r="M72" s="1742"/>
      <c r="N72" s="1743"/>
      <c r="O72" s="2413"/>
      <c r="P72" s="2397"/>
      <c r="Q72" s="2396"/>
      <c r="R72" s="1659"/>
      <c r="S72" s="1742"/>
      <c r="T72" s="1743"/>
      <c r="U72" s="1565" t="s">
        <v>51</v>
      </c>
      <c r="V72" s="2462"/>
      <c r="W72" s="2463"/>
      <c r="X72" s="2415" t="s">
        <v>4781</v>
      </c>
      <c r="Y72" s="2401"/>
      <c r="Z72" s="2184">
        <f>SUM(AA72:AB72)</f>
        <v>7</v>
      </c>
      <c r="AA72" s="2186">
        <v>0</v>
      </c>
      <c r="AB72" s="2185">
        <v>7</v>
      </c>
      <c r="AC72" s="2184">
        <v>0</v>
      </c>
      <c r="AD72" s="2185">
        <v>0</v>
      </c>
      <c r="AE72" s="2184">
        <v>0</v>
      </c>
      <c r="AF72" s="2187">
        <v>0</v>
      </c>
      <c r="AG72" s="2414">
        <v>0</v>
      </c>
      <c r="AH72" s="2185">
        <v>0</v>
      </c>
      <c r="AI72" s="2493"/>
      <c r="AJ72" s="1741"/>
      <c r="AK72" s="1741" t="s">
        <v>5267</v>
      </c>
      <c r="AL72" s="1741"/>
      <c r="AM72" s="1741"/>
      <c r="AN72" s="1741"/>
      <c r="AO72" s="1741"/>
      <c r="AP72" s="1741"/>
      <c r="AQ72" s="1741"/>
      <c r="AR72" s="1741"/>
      <c r="AS72" s="1741"/>
      <c r="AT72" s="1741"/>
      <c r="AU72" s="1741"/>
    </row>
    <row r="73" spans="1:47" s="3" customFormat="1" ht="21" customHeight="1">
      <c r="A73" s="2461"/>
      <c r="B73" s="2396"/>
      <c r="C73" s="1566"/>
      <c r="D73" s="1742"/>
      <c r="E73" s="1743"/>
      <c r="F73" s="2398"/>
      <c r="G73" s="1742"/>
      <c r="H73" s="1743"/>
      <c r="I73" s="1643"/>
      <c r="J73" s="2397"/>
      <c r="K73" s="2396"/>
      <c r="L73" s="2398"/>
      <c r="M73" s="1742"/>
      <c r="N73" s="1743"/>
      <c r="O73" s="2413"/>
      <c r="P73" s="2397"/>
      <c r="Q73" s="2396"/>
      <c r="R73" s="1659"/>
      <c r="S73" s="1742"/>
      <c r="T73" s="1743"/>
      <c r="U73" s="1565" t="s">
        <v>51</v>
      </c>
      <c r="V73" s="2462"/>
      <c r="W73" s="2463"/>
      <c r="X73" s="2415" t="s">
        <v>5781</v>
      </c>
      <c r="Y73" s="2401"/>
      <c r="Z73" s="2184">
        <f>SUM(AA73:AB73)</f>
        <v>41</v>
      </c>
      <c r="AA73" s="2186">
        <v>38</v>
      </c>
      <c r="AB73" s="2185">
        <v>3</v>
      </c>
      <c r="AC73" s="2184">
        <v>19</v>
      </c>
      <c r="AD73" s="2185">
        <v>1</v>
      </c>
      <c r="AE73" s="2184">
        <v>0</v>
      </c>
      <c r="AF73" s="2187">
        <v>0</v>
      </c>
      <c r="AG73" s="2414">
        <v>0</v>
      </c>
      <c r="AH73" s="2185">
        <v>0</v>
      </c>
      <c r="AI73" s="2493"/>
      <c r="AJ73" s="1741"/>
      <c r="AK73" s="1741"/>
      <c r="AL73" s="1741"/>
      <c r="AM73" s="1741"/>
      <c r="AN73" s="1741"/>
      <c r="AO73" s="1741"/>
      <c r="AP73" s="1741"/>
      <c r="AQ73" s="1741"/>
      <c r="AR73" s="1741"/>
      <c r="AS73" s="1741"/>
      <c r="AT73" s="1741"/>
      <c r="AU73" s="1741"/>
    </row>
    <row r="74" spans="1:47" s="3" customFormat="1" ht="21" customHeight="1">
      <c r="A74" s="2461"/>
      <c r="B74" s="2396"/>
      <c r="C74" s="1566"/>
      <c r="D74" s="1742"/>
      <c r="E74" s="1743"/>
      <c r="F74" s="2398"/>
      <c r="G74" s="1742"/>
      <c r="H74" s="1743"/>
      <c r="I74" s="1643"/>
      <c r="J74" s="2397"/>
      <c r="K74" s="2396"/>
      <c r="L74" s="2398"/>
      <c r="M74" s="1742"/>
      <c r="N74" s="1743"/>
      <c r="O74" s="2413"/>
      <c r="P74" s="2397"/>
      <c r="Q74" s="2396"/>
      <c r="R74" s="1659"/>
      <c r="S74" s="1742"/>
      <c r="T74" s="1743"/>
      <c r="U74" s="1565" t="s">
        <v>51</v>
      </c>
      <c r="V74" s="2462"/>
      <c r="W74" s="2463"/>
      <c r="X74" s="2415" t="s">
        <v>363</v>
      </c>
      <c r="Y74" s="2401"/>
      <c r="Z74" s="2184">
        <f t="shared" ref="Z74" si="19">SUM(AA74:AB74)</f>
        <v>48</v>
      </c>
      <c r="AA74" s="2186">
        <v>27</v>
      </c>
      <c r="AB74" s="2185">
        <v>21</v>
      </c>
      <c r="AC74" s="2184">
        <v>14</v>
      </c>
      <c r="AD74" s="2185">
        <v>6</v>
      </c>
      <c r="AE74" s="2184">
        <v>0</v>
      </c>
      <c r="AF74" s="2187">
        <v>0</v>
      </c>
      <c r="AG74" s="2414">
        <v>0</v>
      </c>
      <c r="AH74" s="2185">
        <v>0</v>
      </c>
      <c r="AI74" s="2493"/>
      <c r="AJ74" s="1741"/>
      <c r="AK74" s="1741" t="s">
        <v>5261</v>
      </c>
      <c r="AL74" s="1741"/>
      <c r="AM74" s="1741"/>
      <c r="AN74" s="1741"/>
      <c r="AO74" s="1741"/>
      <c r="AP74" s="1741"/>
      <c r="AQ74" s="1741"/>
      <c r="AR74" s="1741"/>
      <c r="AS74" s="1741"/>
      <c r="AT74" s="1741"/>
      <c r="AU74" s="1741"/>
    </row>
    <row r="75" spans="1:47" s="3" customFormat="1" ht="21" customHeight="1">
      <c r="A75" s="2484" t="s">
        <v>2660</v>
      </c>
      <c r="B75" s="2413"/>
      <c r="C75" s="1566" t="s">
        <v>5777</v>
      </c>
      <c r="D75" s="1742"/>
      <c r="E75" s="1741"/>
      <c r="F75" s="2398" t="s">
        <v>3762</v>
      </c>
      <c r="G75" s="1742"/>
      <c r="H75" s="1741"/>
      <c r="I75" s="1643" t="s">
        <v>593</v>
      </c>
      <c r="J75" s="2397"/>
      <c r="K75" s="2396"/>
      <c r="L75" s="2398" t="s">
        <v>4800</v>
      </c>
      <c r="M75" s="1742"/>
      <c r="N75" s="1743"/>
      <c r="O75" s="2413" t="s">
        <v>5795</v>
      </c>
      <c r="P75" s="2397"/>
      <c r="Q75" s="2396"/>
      <c r="R75" s="1659" t="s">
        <v>3501</v>
      </c>
      <c r="S75" s="1742"/>
      <c r="T75" s="1743"/>
      <c r="U75" s="1565" t="s">
        <v>51</v>
      </c>
      <c r="V75" s="2462"/>
      <c r="W75" s="2463"/>
      <c r="X75" s="2415" t="s">
        <v>1277</v>
      </c>
      <c r="Y75" s="2415"/>
      <c r="Z75" s="2184">
        <f t="shared" ref="Z75:Z76" si="20">SUM(AA75:AB75)</f>
        <v>75</v>
      </c>
      <c r="AA75" s="2186">
        <v>2</v>
      </c>
      <c r="AB75" s="2185">
        <v>73</v>
      </c>
      <c r="AC75" s="2184">
        <v>0</v>
      </c>
      <c r="AD75" s="2185">
        <v>17</v>
      </c>
      <c r="AE75" s="2184">
        <v>7</v>
      </c>
      <c r="AF75" s="2187">
        <v>0</v>
      </c>
      <c r="AG75" s="2414">
        <v>4</v>
      </c>
      <c r="AH75" s="2185">
        <v>0</v>
      </c>
      <c r="AI75" s="2478" t="s">
        <v>2660</v>
      </c>
      <c r="AJ75" s="1741"/>
      <c r="AK75" s="1741" t="s">
        <v>5256</v>
      </c>
      <c r="AL75" s="1741"/>
      <c r="AM75" s="1741"/>
      <c r="AN75" s="1741"/>
      <c r="AO75" s="1741"/>
      <c r="AP75" s="1741"/>
      <c r="AQ75" s="1741"/>
      <c r="AR75" s="1741"/>
      <c r="AS75" s="1741"/>
      <c r="AT75" s="1741"/>
      <c r="AU75" s="1741"/>
    </row>
    <row r="76" spans="1:47" s="3" customFormat="1" ht="21" customHeight="1">
      <c r="A76" s="2484"/>
      <c r="B76" s="2413"/>
      <c r="C76" s="1566"/>
      <c r="D76" s="1742"/>
      <c r="E76" s="1741"/>
      <c r="F76" s="2398"/>
      <c r="G76" s="1742"/>
      <c r="H76" s="1741"/>
      <c r="I76" s="1643"/>
      <c r="J76" s="2397"/>
      <c r="K76" s="2396"/>
      <c r="L76" s="2398"/>
      <c r="M76" s="1742"/>
      <c r="N76" s="1743"/>
      <c r="O76" s="2413"/>
      <c r="P76" s="2397"/>
      <c r="Q76" s="2396"/>
      <c r="R76" s="1659" t="s">
        <v>1528</v>
      </c>
      <c r="S76" s="1742"/>
      <c r="T76" s="1743"/>
      <c r="U76" s="1565" t="s">
        <v>51</v>
      </c>
      <c r="V76" s="2462"/>
      <c r="W76" s="2463"/>
      <c r="X76" s="2415" t="s">
        <v>4779</v>
      </c>
      <c r="Y76" s="2415"/>
      <c r="Z76" s="2184">
        <f t="shared" si="20"/>
        <v>59</v>
      </c>
      <c r="AA76" s="2186">
        <v>39</v>
      </c>
      <c r="AB76" s="2185">
        <v>20</v>
      </c>
      <c r="AC76" s="2184">
        <v>13</v>
      </c>
      <c r="AD76" s="2185">
        <v>10</v>
      </c>
      <c r="AE76" s="2184">
        <v>0</v>
      </c>
      <c r="AF76" s="2187">
        <v>0</v>
      </c>
      <c r="AG76" s="2414">
        <v>0</v>
      </c>
      <c r="AH76" s="2185">
        <v>0</v>
      </c>
      <c r="AI76" s="2478"/>
      <c r="AJ76" s="1741"/>
      <c r="AK76" s="1741" t="s">
        <v>5256</v>
      </c>
      <c r="AL76" s="1741"/>
      <c r="AM76" s="1741"/>
      <c r="AN76" s="1741"/>
      <c r="AO76" s="1741"/>
      <c r="AP76" s="1741"/>
      <c r="AQ76" s="1741"/>
      <c r="AR76" s="1741"/>
      <c r="AS76" s="1741"/>
      <c r="AT76" s="1741"/>
      <c r="AU76" s="1741"/>
    </row>
    <row r="77" spans="1:47" s="3" customFormat="1" ht="21" customHeight="1">
      <c r="A77" s="2466" t="s">
        <v>2669</v>
      </c>
      <c r="B77" s="2390"/>
      <c r="C77" s="1635" t="s">
        <v>2391</v>
      </c>
      <c r="D77" s="1737"/>
      <c r="E77" s="1738"/>
      <c r="F77" s="2393" t="s">
        <v>2397</v>
      </c>
      <c r="G77" s="1737"/>
      <c r="H77" s="1738"/>
      <c r="I77" s="1739" t="s">
        <v>2765</v>
      </c>
      <c r="J77" s="2392"/>
      <c r="K77" s="2390"/>
      <c r="L77" s="2393" t="s">
        <v>848</v>
      </c>
      <c r="M77" s="1737"/>
      <c r="N77" s="1738"/>
      <c r="O77" s="2467" t="s">
        <v>2655</v>
      </c>
      <c r="P77" s="2392"/>
      <c r="Q77" s="2390"/>
      <c r="R77" s="1640" t="s">
        <v>5748</v>
      </c>
      <c r="S77" s="1737"/>
      <c r="T77" s="1743"/>
      <c r="U77" s="2312" t="s">
        <v>5538</v>
      </c>
      <c r="V77" s="2469"/>
      <c r="W77" s="2470"/>
      <c r="X77" s="2479" t="s">
        <v>2331</v>
      </c>
      <c r="Y77" s="2500"/>
      <c r="Z77" s="2202">
        <f t="shared" si="16"/>
        <v>116</v>
      </c>
      <c r="AA77" s="2204">
        <v>22</v>
      </c>
      <c r="AB77" s="2203">
        <v>94</v>
      </c>
      <c r="AC77" s="2202">
        <v>6</v>
      </c>
      <c r="AD77" s="2203">
        <v>22</v>
      </c>
      <c r="AE77" s="2202">
        <v>1</v>
      </c>
      <c r="AF77" s="2205">
        <v>0</v>
      </c>
      <c r="AG77" s="2418">
        <v>13</v>
      </c>
      <c r="AH77" s="2203">
        <v>0</v>
      </c>
      <c r="AI77" s="2501">
        <v>8560</v>
      </c>
      <c r="AJ77" s="1741"/>
      <c r="AK77" s="1741" t="s">
        <v>5266</v>
      </c>
      <c r="AL77" s="1741"/>
      <c r="AM77" s="1741"/>
      <c r="AN77" s="1741"/>
      <c r="AO77" s="1741"/>
      <c r="AP77" s="1741"/>
      <c r="AQ77" s="1741"/>
      <c r="AR77" s="1741"/>
      <c r="AS77" s="1741"/>
      <c r="AT77" s="1741"/>
      <c r="AU77" s="1741"/>
    </row>
    <row r="78" spans="1:47" s="3" customFormat="1" ht="21" customHeight="1">
      <c r="A78" s="1614"/>
      <c r="B78" s="1615"/>
      <c r="C78" s="1649"/>
      <c r="D78" s="1617"/>
      <c r="E78" s="1619"/>
      <c r="F78" s="2386" t="s">
        <v>2691</v>
      </c>
      <c r="G78" s="1617"/>
      <c r="H78" s="1619"/>
      <c r="I78" s="1612"/>
      <c r="J78" s="2387"/>
      <c r="K78" s="1615"/>
      <c r="L78" s="2386"/>
      <c r="M78" s="1617"/>
      <c r="N78" s="1619"/>
      <c r="O78" s="1620"/>
      <c r="P78" s="2387"/>
      <c r="Q78" s="1615"/>
      <c r="R78" s="1650"/>
      <c r="S78" s="1617"/>
      <c r="T78" s="1743"/>
      <c r="U78" s="2313"/>
      <c r="V78" s="2456"/>
      <c r="W78" s="2457"/>
      <c r="X78" s="2482"/>
      <c r="Y78" s="2502"/>
      <c r="Z78" s="2284">
        <f t="shared" si="16"/>
        <v>102</v>
      </c>
      <c r="AA78" s="2286">
        <f t="shared" ref="AA78:AH78" si="21">SUM(AA79:AA81)</f>
        <v>20</v>
      </c>
      <c r="AB78" s="2285">
        <f t="shared" si="21"/>
        <v>82</v>
      </c>
      <c r="AC78" s="2284">
        <f t="shared" si="21"/>
        <v>8</v>
      </c>
      <c r="AD78" s="2285">
        <f t="shared" si="21"/>
        <v>30</v>
      </c>
      <c r="AE78" s="2284">
        <f t="shared" si="21"/>
        <v>1</v>
      </c>
      <c r="AF78" s="2287">
        <f t="shared" si="21"/>
        <v>0</v>
      </c>
      <c r="AG78" s="2460">
        <f t="shared" si="21"/>
        <v>15</v>
      </c>
      <c r="AH78" s="2285">
        <f t="shared" si="21"/>
        <v>0</v>
      </c>
      <c r="AI78" s="2503"/>
      <c r="AJ78" s="1741"/>
      <c r="AK78" s="1741"/>
      <c r="AL78" s="1741"/>
      <c r="AM78" s="1741"/>
      <c r="AN78" s="1741"/>
      <c r="AO78" s="1741"/>
      <c r="AP78" s="1741"/>
      <c r="AQ78" s="1741"/>
      <c r="AR78" s="1741"/>
      <c r="AS78" s="1741"/>
      <c r="AT78" s="1741"/>
      <c r="AU78" s="1741"/>
    </row>
    <row r="79" spans="1:47" s="3" customFormat="1" ht="21" customHeight="1">
      <c r="A79" s="2461">
        <v>8660</v>
      </c>
      <c r="B79" s="2396"/>
      <c r="C79" s="1566" t="s">
        <v>2391</v>
      </c>
      <c r="D79" s="1742"/>
      <c r="E79" s="1743"/>
      <c r="F79" s="2398" t="s">
        <v>3254</v>
      </c>
      <c r="G79" s="1742"/>
      <c r="H79" s="1743"/>
      <c r="I79" s="1643" t="s">
        <v>30</v>
      </c>
      <c r="J79" s="2397"/>
      <c r="K79" s="2396"/>
      <c r="L79" s="2398" t="s">
        <v>854</v>
      </c>
      <c r="M79" s="1742"/>
      <c r="N79" s="1743"/>
      <c r="O79" s="2413" t="s">
        <v>5205</v>
      </c>
      <c r="P79" s="2397"/>
      <c r="Q79" s="2396"/>
      <c r="R79" s="1659" t="s">
        <v>3251</v>
      </c>
      <c r="S79" s="1742"/>
      <c r="T79" s="1743"/>
      <c r="U79" s="1565" t="s">
        <v>3302</v>
      </c>
      <c r="V79" s="2462"/>
      <c r="W79" s="2463"/>
      <c r="X79" s="2415" t="s">
        <v>3304</v>
      </c>
      <c r="Y79" s="2401"/>
      <c r="Z79" s="2184">
        <f t="shared" ref="Z79" si="22">SUM(AA79:AB79)</f>
        <v>43</v>
      </c>
      <c r="AA79" s="2186">
        <v>9</v>
      </c>
      <c r="AB79" s="2185">
        <v>34</v>
      </c>
      <c r="AC79" s="2184">
        <v>4</v>
      </c>
      <c r="AD79" s="2185">
        <v>13</v>
      </c>
      <c r="AE79" s="2184">
        <v>0</v>
      </c>
      <c r="AF79" s="2187">
        <v>0</v>
      </c>
      <c r="AG79" s="2414">
        <v>5</v>
      </c>
      <c r="AH79" s="2185">
        <v>0</v>
      </c>
      <c r="AI79" s="2493">
        <v>8660</v>
      </c>
      <c r="AJ79" s="1741"/>
      <c r="AK79" s="1741" t="s">
        <v>5266</v>
      </c>
      <c r="AL79" s="1741"/>
      <c r="AM79" s="1741"/>
      <c r="AN79" s="1741"/>
      <c r="AO79" s="1741"/>
      <c r="AP79" s="1741"/>
      <c r="AQ79" s="1741"/>
      <c r="AR79" s="1741"/>
      <c r="AS79" s="1741"/>
      <c r="AT79" s="1741"/>
      <c r="AU79" s="1741"/>
    </row>
    <row r="80" spans="1:47" s="3" customFormat="1" ht="21" customHeight="1">
      <c r="A80" s="2461"/>
      <c r="B80" s="2396"/>
      <c r="C80" s="1566"/>
      <c r="D80" s="1742"/>
      <c r="E80" s="1743"/>
      <c r="F80" s="2398"/>
      <c r="G80" s="1742"/>
      <c r="H80" s="1743"/>
      <c r="I80" s="1643"/>
      <c r="J80" s="2397"/>
      <c r="K80" s="2396"/>
      <c r="L80" s="2398"/>
      <c r="M80" s="1742"/>
      <c r="N80" s="1743"/>
      <c r="O80" s="2413"/>
      <c r="P80" s="2397"/>
      <c r="Q80" s="2396"/>
      <c r="R80" s="1659"/>
      <c r="S80" s="1742"/>
      <c r="T80" s="1743"/>
      <c r="U80" s="1565" t="s">
        <v>3300</v>
      </c>
      <c r="V80" s="2462"/>
      <c r="W80" s="2463"/>
      <c r="X80" s="2415" t="s">
        <v>3301</v>
      </c>
      <c r="Y80" s="2401"/>
      <c r="Z80" s="2184">
        <f>SUM(AA80:AB80)</f>
        <v>59</v>
      </c>
      <c r="AA80" s="2186">
        <v>11</v>
      </c>
      <c r="AB80" s="2185">
        <v>48</v>
      </c>
      <c r="AC80" s="2184">
        <v>4</v>
      </c>
      <c r="AD80" s="2185">
        <v>17</v>
      </c>
      <c r="AE80" s="2184">
        <v>0</v>
      </c>
      <c r="AF80" s="2187">
        <v>0</v>
      </c>
      <c r="AG80" s="2414">
        <v>8</v>
      </c>
      <c r="AH80" s="2185">
        <v>0</v>
      </c>
      <c r="AI80" s="2493"/>
      <c r="AJ80" s="1741"/>
      <c r="AK80" s="1741" t="s">
        <v>5266</v>
      </c>
      <c r="AL80" s="1741"/>
      <c r="AM80" s="1741"/>
      <c r="AN80" s="1741"/>
      <c r="AO80" s="1741"/>
      <c r="AP80" s="1741"/>
      <c r="AQ80" s="1741"/>
      <c r="AR80" s="1741"/>
      <c r="AS80" s="1741"/>
      <c r="AT80" s="1741"/>
      <c r="AU80" s="1741"/>
    </row>
    <row r="81" spans="1:47" s="87" customFormat="1" ht="21" customHeight="1">
      <c r="A81" s="2461" t="s">
        <v>1905</v>
      </c>
      <c r="B81" s="2396"/>
      <c r="C81" s="1566" t="s">
        <v>2635</v>
      </c>
      <c r="D81" s="1742"/>
      <c r="E81" s="1743"/>
      <c r="F81" s="2398" t="s">
        <v>4325</v>
      </c>
      <c r="G81" s="1742"/>
      <c r="H81" s="1743"/>
      <c r="I81" s="1643" t="s">
        <v>1461</v>
      </c>
      <c r="J81" s="2397"/>
      <c r="K81" s="2396"/>
      <c r="L81" s="2398" t="s">
        <v>1402</v>
      </c>
      <c r="M81" s="1742"/>
      <c r="N81" s="1743"/>
      <c r="O81" s="2413"/>
      <c r="P81" s="2397"/>
      <c r="Q81" s="2396"/>
      <c r="R81" s="1659"/>
      <c r="S81" s="1742"/>
      <c r="T81" s="1619"/>
      <c r="U81" s="1565" t="s">
        <v>355</v>
      </c>
      <c r="V81" s="2462"/>
      <c r="W81" s="2463"/>
      <c r="X81" s="2415" t="s">
        <v>355</v>
      </c>
      <c r="Y81" s="2401"/>
      <c r="Z81" s="2184">
        <f>SUM(AA81:AB81)</f>
        <v>0</v>
      </c>
      <c r="AA81" s="2186">
        <v>0</v>
      </c>
      <c r="AB81" s="2185">
        <v>0</v>
      </c>
      <c r="AC81" s="2184">
        <v>0</v>
      </c>
      <c r="AD81" s="2185">
        <v>0</v>
      </c>
      <c r="AE81" s="2184">
        <v>1</v>
      </c>
      <c r="AF81" s="2187">
        <v>0</v>
      </c>
      <c r="AG81" s="2414">
        <v>2</v>
      </c>
      <c r="AH81" s="2185">
        <v>0</v>
      </c>
      <c r="AI81" s="2493" t="s">
        <v>1905</v>
      </c>
      <c r="AJ81" s="2294"/>
      <c r="AK81" s="2294"/>
      <c r="AL81" s="2294"/>
      <c r="AM81" s="2294"/>
      <c r="AN81" s="2294"/>
      <c r="AO81" s="2294"/>
      <c r="AP81" s="2294"/>
      <c r="AQ81" s="2294"/>
      <c r="AR81" s="2294"/>
      <c r="AS81" s="2294"/>
      <c r="AT81" s="2294"/>
      <c r="AU81" s="2294"/>
    </row>
    <row r="82" spans="1:47" s="3" customFormat="1" ht="21" customHeight="1">
      <c r="A82" s="2436"/>
      <c r="B82" s="2437"/>
      <c r="C82" s="1669"/>
      <c r="D82" s="1763"/>
      <c r="E82" s="1764"/>
      <c r="F82" s="2438" t="s">
        <v>4589</v>
      </c>
      <c r="G82" s="1763"/>
      <c r="H82" s="1764"/>
      <c r="I82" s="2504"/>
      <c r="J82" s="2505"/>
      <c r="K82" s="2506"/>
      <c r="L82" s="2507"/>
      <c r="M82" s="2508"/>
      <c r="N82" s="2509"/>
      <c r="O82" s="2510"/>
      <c r="P82" s="2505"/>
      <c r="Q82" s="2506"/>
      <c r="R82" s="1674"/>
      <c r="S82" s="1763"/>
      <c r="T82" s="1743"/>
      <c r="U82" s="2317"/>
      <c r="V82" s="2442"/>
      <c r="W82" s="2443"/>
      <c r="X82" s="2481"/>
      <c r="Y82" s="2481"/>
      <c r="Z82" s="2322">
        <f t="shared" ref="Z82:Z83" si="23">SUM(AA82:AB82)</f>
        <v>55</v>
      </c>
      <c r="AA82" s="2324">
        <f>AA83</f>
        <v>10</v>
      </c>
      <c r="AB82" s="2345">
        <f t="shared" ref="AB82:AH82" si="24">AB83</f>
        <v>45</v>
      </c>
      <c r="AC82" s="2322">
        <f t="shared" si="24"/>
        <v>6</v>
      </c>
      <c r="AD82" s="2345">
        <f t="shared" si="24"/>
        <v>17</v>
      </c>
      <c r="AE82" s="2322">
        <f t="shared" si="24"/>
        <v>0</v>
      </c>
      <c r="AF82" s="2346">
        <f t="shared" si="24"/>
        <v>0</v>
      </c>
      <c r="AG82" s="2446">
        <f t="shared" si="24"/>
        <v>7</v>
      </c>
      <c r="AH82" s="2345">
        <f t="shared" si="24"/>
        <v>0</v>
      </c>
      <c r="AI82" s="2511"/>
      <c r="AJ82" s="1741"/>
      <c r="AK82" s="1741"/>
      <c r="AL82" s="1741"/>
      <c r="AM82" s="1741"/>
      <c r="AN82" s="1741"/>
      <c r="AO82" s="1741"/>
      <c r="AP82" s="1741"/>
      <c r="AQ82" s="1741"/>
      <c r="AR82" s="1741"/>
      <c r="AS82" s="1741"/>
      <c r="AT82" s="1741"/>
      <c r="AU82" s="1741"/>
    </row>
    <row r="83" spans="1:47" s="87" customFormat="1" ht="21" customHeight="1">
      <c r="A83" s="2512" t="s">
        <v>4588</v>
      </c>
      <c r="B83" s="2390"/>
      <c r="C83" s="1635" t="s">
        <v>1240</v>
      </c>
      <c r="D83" s="1737"/>
      <c r="E83" s="1736"/>
      <c r="F83" s="2393" t="s">
        <v>4590</v>
      </c>
      <c r="G83" s="1737"/>
      <c r="H83" s="1738"/>
      <c r="I83" s="1739" t="s">
        <v>4592</v>
      </c>
      <c r="J83" s="2392"/>
      <c r="K83" s="2390"/>
      <c r="L83" s="2393" t="s">
        <v>4593</v>
      </c>
      <c r="M83" s="1737"/>
      <c r="N83" s="1738"/>
      <c r="O83" s="2467" t="s">
        <v>4594</v>
      </c>
      <c r="P83" s="2392"/>
      <c r="Q83" s="2390"/>
      <c r="R83" s="1640" t="s">
        <v>4595</v>
      </c>
      <c r="S83" s="1737"/>
      <c r="T83" s="1619"/>
      <c r="U83" s="2312" t="s">
        <v>2123</v>
      </c>
      <c r="V83" s="2469"/>
      <c r="W83" s="2470"/>
      <c r="X83" s="2479" t="s">
        <v>2331</v>
      </c>
      <c r="Y83" s="2479"/>
      <c r="Z83" s="2202">
        <f t="shared" si="23"/>
        <v>55</v>
      </c>
      <c r="AA83" s="2204">
        <v>10</v>
      </c>
      <c r="AB83" s="2203">
        <v>45</v>
      </c>
      <c r="AC83" s="2202">
        <v>6</v>
      </c>
      <c r="AD83" s="2203">
        <v>17</v>
      </c>
      <c r="AE83" s="2202">
        <v>0</v>
      </c>
      <c r="AF83" s="2205">
        <v>0</v>
      </c>
      <c r="AG83" s="2418">
        <v>7</v>
      </c>
      <c r="AH83" s="2203">
        <v>0</v>
      </c>
      <c r="AI83" s="2501">
        <v>8670</v>
      </c>
      <c r="AJ83" s="2294"/>
      <c r="AK83" s="2294" t="s">
        <v>5266</v>
      </c>
      <c r="AL83" s="2294"/>
      <c r="AM83" s="2294"/>
      <c r="AN83" s="2294"/>
      <c r="AO83" s="2294"/>
      <c r="AP83" s="2294"/>
      <c r="AQ83" s="2294"/>
      <c r="AR83" s="2294"/>
      <c r="AS83" s="2294"/>
      <c r="AT83" s="2294"/>
      <c r="AU83" s="2294"/>
    </row>
    <row r="84" spans="1:47" s="3" customFormat="1" ht="21" customHeight="1">
      <c r="A84" s="1614"/>
      <c r="B84" s="1615"/>
      <c r="C84" s="1649"/>
      <c r="D84" s="1617"/>
      <c r="E84" s="1619"/>
      <c r="F84" s="2386" t="s">
        <v>2670</v>
      </c>
      <c r="G84" s="1617"/>
      <c r="H84" s="1619"/>
      <c r="I84" s="1612"/>
      <c r="J84" s="2387"/>
      <c r="K84" s="1615"/>
      <c r="L84" s="2386"/>
      <c r="M84" s="1617"/>
      <c r="N84" s="1619"/>
      <c r="O84" s="1620"/>
      <c r="P84" s="2387"/>
      <c r="Q84" s="1615"/>
      <c r="R84" s="1650"/>
      <c r="S84" s="1617"/>
      <c r="T84" s="1743"/>
      <c r="U84" s="2313"/>
      <c r="V84" s="2456"/>
      <c r="W84" s="2457"/>
      <c r="X84" s="2481"/>
      <c r="Y84" s="2513"/>
      <c r="Z84" s="2284">
        <f t="shared" si="16"/>
        <v>74</v>
      </c>
      <c r="AA84" s="2286">
        <f t="shared" ref="AA84:AH84" si="25">AA85</f>
        <v>52</v>
      </c>
      <c r="AB84" s="2285">
        <f t="shared" si="25"/>
        <v>22</v>
      </c>
      <c r="AC84" s="2284">
        <f t="shared" si="25"/>
        <v>19</v>
      </c>
      <c r="AD84" s="2285">
        <f t="shared" si="25"/>
        <v>14</v>
      </c>
      <c r="AE84" s="2284">
        <f t="shared" si="25"/>
        <v>17</v>
      </c>
      <c r="AF84" s="2287">
        <f t="shared" si="25"/>
        <v>0</v>
      </c>
      <c r="AG84" s="2460">
        <f t="shared" si="25"/>
        <v>5</v>
      </c>
      <c r="AH84" s="2285">
        <f t="shared" si="25"/>
        <v>0</v>
      </c>
      <c r="AI84" s="2503"/>
      <c r="AJ84" s="1741"/>
      <c r="AK84" s="1741"/>
      <c r="AL84" s="1741"/>
      <c r="AM84" s="1741"/>
      <c r="AN84" s="1741"/>
      <c r="AO84" s="1741"/>
      <c r="AP84" s="1741"/>
      <c r="AQ84" s="1741"/>
      <c r="AR84" s="1741"/>
      <c r="AS84" s="1741"/>
      <c r="AT84" s="1741"/>
      <c r="AU84" s="1741"/>
    </row>
    <row r="85" spans="1:47" s="87" customFormat="1" ht="21" customHeight="1">
      <c r="A85" s="2466" t="s">
        <v>2509</v>
      </c>
      <c r="B85" s="2390"/>
      <c r="C85" s="1635" t="s">
        <v>2684</v>
      </c>
      <c r="D85" s="1737"/>
      <c r="E85" s="1738"/>
      <c r="F85" s="2393" t="s">
        <v>142</v>
      </c>
      <c r="G85" s="1737"/>
      <c r="H85" s="1738"/>
      <c r="I85" s="1739" t="s">
        <v>2494</v>
      </c>
      <c r="J85" s="2392"/>
      <c r="K85" s="2390"/>
      <c r="L85" s="2393" t="s">
        <v>2371</v>
      </c>
      <c r="M85" s="1737"/>
      <c r="N85" s="1738"/>
      <c r="O85" s="2467" t="s">
        <v>1490</v>
      </c>
      <c r="P85" s="2392"/>
      <c r="Q85" s="2390"/>
      <c r="R85" s="1640" t="s">
        <v>5008</v>
      </c>
      <c r="S85" s="1737"/>
      <c r="T85" s="1619"/>
      <c r="U85" s="2312" t="s">
        <v>2123</v>
      </c>
      <c r="V85" s="2469"/>
      <c r="W85" s="2470"/>
      <c r="X85" s="2479" t="s">
        <v>661</v>
      </c>
      <c r="Y85" s="2500"/>
      <c r="Z85" s="2202">
        <f t="shared" si="16"/>
        <v>74</v>
      </c>
      <c r="AA85" s="2204">
        <v>52</v>
      </c>
      <c r="AB85" s="2203">
        <v>22</v>
      </c>
      <c r="AC85" s="2202">
        <v>19</v>
      </c>
      <c r="AD85" s="2203">
        <v>14</v>
      </c>
      <c r="AE85" s="2202">
        <v>17</v>
      </c>
      <c r="AF85" s="2205">
        <v>0</v>
      </c>
      <c r="AG85" s="2418">
        <v>5</v>
      </c>
      <c r="AH85" s="2203">
        <v>0</v>
      </c>
      <c r="AI85" s="2501" t="s">
        <v>2509</v>
      </c>
      <c r="AJ85" s="2294"/>
      <c r="AK85" s="2294" t="s">
        <v>5268</v>
      </c>
      <c r="AL85" s="2294"/>
      <c r="AM85" s="2294"/>
      <c r="AN85" s="2294"/>
      <c r="AO85" s="2294"/>
      <c r="AP85" s="2294"/>
      <c r="AQ85" s="2294"/>
      <c r="AR85" s="2294"/>
      <c r="AS85" s="2294"/>
      <c r="AT85" s="2294"/>
      <c r="AU85" s="2294"/>
    </row>
    <row r="86" spans="1:47" s="3" customFormat="1" ht="21" customHeight="1">
      <c r="A86" s="1614"/>
      <c r="B86" s="1615"/>
      <c r="C86" s="1649"/>
      <c r="D86" s="1617"/>
      <c r="E86" s="1619"/>
      <c r="F86" s="2438" t="s">
        <v>2152</v>
      </c>
      <c r="G86" s="1763"/>
      <c r="H86" s="1764"/>
      <c r="I86" s="1765"/>
      <c r="J86" s="2439"/>
      <c r="K86" s="2437"/>
      <c r="L86" s="2438"/>
      <c r="M86" s="1763"/>
      <c r="N86" s="1764"/>
      <c r="O86" s="2440"/>
      <c r="P86" s="2439"/>
      <c r="Q86" s="2437"/>
      <c r="R86" s="1715"/>
      <c r="S86" s="1763"/>
      <c r="T86" s="1743"/>
      <c r="U86" s="2317"/>
      <c r="V86" s="2442"/>
      <c r="W86" s="2443"/>
      <c r="X86" s="2481"/>
      <c r="Y86" s="2502"/>
      <c r="Z86" s="2284">
        <f t="shared" si="16"/>
        <v>205</v>
      </c>
      <c r="AA86" s="2286">
        <f t="shared" ref="AA86:AH86" si="26">AA87</f>
        <v>112</v>
      </c>
      <c r="AB86" s="2285">
        <f t="shared" si="26"/>
        <v>93</v>
      </c>
      <c r="AC86" s="2284">
        <f t="shared" si="26"/>
        <v>24</v>
      </c>
      <c r="AD86" s="2285">
        <f t="shared" si="26"/>
        <v>28</v>
      </c>
      <c r="AE86" s="2284">
        <f t="shared" si="26"/>
        <v>10</v>
      </c>
      <c r="AF86" s="2287">
        <f t="shared" si="26"/>
        <v>0</v>
      </c>
      <c r="AG86" s="2460">
        <f t="shared" si="26"/>
        <v>9</v>
      </c>
      <c r="AH86" s="2285">
        <f t="shared" si="26"/>
        <v>0</v>
      </c>
      <c r="AI86" s="2511"/>
      <c r="AJ86" s="1741"/>
      <c r="AK86" s="1741"/>
      <c r="AL86" s="1741"/>
      <c r="AM86" s="1741"/>
      <c r="AN86" s="1741"/>
      <c r="AO86" s="1741"/>
      <c r="AP86" s="1741"/>
      <c r="AQ86" s="1741"/>
      <c r="AR86" s="1741"/>
      <c r="AS86" s="1741"/>
      <c r="AT86" s="1741"/>
      <c r="AU86" s="1741"/>
    </row>
    <row r="87" spans="1:47" s="87" customFormat="1" ht="21" customHeight="1" thickBot="1">
      <c r="A87" s="2461" t="s">
        <v>357</v>
      </c>
      <c r="B87" s="2396"/>
      <c r="C87" s="1566" t="s">
        <v>3751</v>
      </c>
      <c r="D87" s="1742"/>
      <c r="E87" s="1743"/>
      <c r="F87" s="2406" t="s">
        <v>602</v>
      </c>
      <c r="G87" s="1746"/>
      <c r="H87" s="1747"/>
      <c r="I87" s="1748" t="s">
        <v>1571</v>
      </c>
      <c r="J87" s="2405"/>
      <c r="K87" s="2403"/>
      <c r="L87" s="2406" t="s">
        <v>2381</v>
      </c>
      <c r="M87" s="1746"/>
      <c r="N87" s="1747"/>
      <c r="O87" s="2495" t="s">
        <v>230</v>
      </c>
      <c r="P87" s="2405"/>
      <c r="Q87" s="2403"/>
      <c r="R87" s="1694" t="s">
        <v>4782</v>
      </c>
      <c r="S87" s="1746"/>
      <c r="T87" s="1619"/>
      <c r="U87" s="2307" t="s">
        <v>2123</v>
      </c>
      <c r="V87" s="2496"/>
      <c r="W87" s="2497"/>
      <c r="X87" s="2416" t="s">
        <v>362</v>
      </c>
      <c r="Y87" s="2401"/>
      <c r="Z87" s="2184">
        <f t="shared" si="16"/>
        <v>205</v>
      </c>
      <c r="AA87" s="2195">
        <v>112</v>
      </c>
      <c r="AB87" s="2194">
        <v>93</v>
      </c>
      <c r="AC87" s="2193">
        <v>24</v>
      </c>
      <c r="AD87" s="2194">
        <v>28</v>
      </c>
      <c r="AE87" s="2184">
        <v>10</v>
      </c>
      <c r="AF87" s="2196">
        <v>0</v>
      </c>
      <c r="AG87" s="2417">
        <v>9</v>
      </c>
      <c r="AH87" s="2194">
        <v>0</v>
      </c>
      <c r="AI87" s="2499" t="s">
        <v>357</v>
      </c>
      <c r="AJ87" s="2294"/>
      <c r="AK87" s="2294" t="s">
        <v>5266</v>
      </c>
      <c r="AL87" s="2294"/>
      <c r="AM87" s="2294"/>
      <c r="AN87" s="2294"/>
      <c r="AO87" s="2294"/>
      <c r="AP87" s="2294"/>
      <c r="AQ87" s="2294"/>
      <c r="AR87" s="2294"/>
      <c r="AS87" s="2294"/>
      <c r="AT87" s="2294"/>
      <c r="AU87" s="2294"/>
    </row>
    <row r="88" spans="1:47" s="3" customFormat="1" ht="21" customHeight="1">
      <c r="A88" s="2407"/>
      <c r="B88" s="2407"/>
      <c r="C88" s="1701"/>
      <c r="D88" s="2409"/>
      <c r="E88" s="2409"/>
      <c r="F88" s="2409"/>
      <c r="G88" s="2409"/>
      <c r="H88" s="2409"/>
      <c r="I88" s="2408"/>
      <c r="J88" s="2409"/>
      <c r="K88" s="2409"/>
      <c r="L88" s="2408"/>
      <c r="M88" s="2409"/>
      <c r="N88" s="2409"/>
      <c r="O88" s="2411"/>
      <c r="P88" s="2411"/>
      <c r="Q88" s="2411"/>
      <c r="R88" s="2428"/>
      <c r="S88" s="2411"/>
      <c r="T88" s="1743"/>
      <c r="U88" s="2428"/>
      <c r="V88" s="2411"/>
      <c r="W88" s="2411"/>
      <c r="X88" s="2514"/>
      <c r="Y88" s="2514"/>
      <c r="Z88" s="2409"/>
      <c r="AA88" s="2409"/>
      <c r="AB88" s="2409"/>
      <c r="AC88" s="2409"/>
      <c r="AD88" s="2409"/>
      <c r="AE88" s="2409"/>
      <c r="AF88" s="2409"/>
      <c r="AG88" s="2409"/>
      <c r="AH88" s="2409"/>
      <c r="AI88" s="2515"/>
      <c r="AJ88" s="1741"/>
      <c r="AK88" s="1741"/>
      <c r="AL88" s="1741"/>
      <c r="AM88" s="1741"/>
      <c r="AN88" s="1741"/>
      <c r="AO88" s="1741"/>
      <c r="AP88" s="1741"/>
      <c r="AQ88" s="1741"/>
      <c r="AR88" s="1741"/>
      <c r="AS88" s="1741"/>
      <c r="AT88" s="1741"/>
      <c r="AU88" s="1741"/>
    </row>
    <row r="89" spans="1:47" ht="17.25" customHeight="1">
      <c r="C89" s="1659"/>
      <c r="L89" s="2214"/>
    </row>
    <row r="90" spans="1:47" ht="17.25" customHeight="1">
      <c r="C90" s="1659"/>
      <c r="L90" s="2214"/>
    </row>
    <row r="91" spans="1:47" ht="17.25" customHeight="1">
      <c r="A91" s="2516"/>
      <c r="B91" s="2516"/>
      <c r="C91" s="1659"/>
      <c r="D91" s="2214"/>
      <c r="E91" s="2214"/>
      <c r="F91" s="2214"/>
      <c r="G91" s="2214"/>
      <c r="H91" s="2214"/>
      <c r="J91" s="2214"/>
      <c r="K91" s="2214"/>
      <c r="L91" s="2214"/>
      <c r="M91" s="2214"/>
      <c r="N91" s="2214"/>
      <c r="O91" s="1721"/>
      <c r="P91" s="1721"/>
      <c r="Q91" s="1721"/>
      <c r="S91" s="1721"/>
      <c r="V91" s="1721"/>
      <c r="W91" s="1721"/>
      <c r="X91" s="2214"/>
      <c r="Y91" s="2214"/>
      <c r="Z91" s="2214"/>
      <c r="AA91" s="2214"/>
      <c r="AB91" s="2214"/>
      <c r="AC91" s="2214"/>
      <c r="AD91" s="2214"/>
      <c r="AE91" s="2214"/>
      <c r="AF91" s="2214"/>
      <c r="AG91" s="2214"/>
      <c r="AH91" s="2214"/>
    </row>
    <row r="92" spans="1:47" ht="17.25" customHeight="1" thickBot="1">
      <c r="A92" s="2517" t="s">
        <v>3694</v>
      </c>
      <c r="B92" s="2518"/>
      <c r="C92" s="1694"/>
      <c r="D92" s="2519"/>
      <c r="E92" s="2519"/>
      <c r="F92" s="2519"/>
      <c r="G92" s="2519"/>
      <c r="H92" s="2519"/>
      <c r="I92" s="2519"/>
      <c r="J92" s="2519"/>
      <c r="K92" s="2519"/>
      <c r="L92" s="2519"/>
      <c r="M92" s="2519"/>
      <c r="N92" s="2519"/>
      <c r="O92" s="2520"/>
      <c r="P92" s="2520"/>
      <c r="Q92" s="2520"/>
      <c r="R92" s="2520"/>
      <c r="S92" s="2520"/>
      <c r="T92" s="1721"/>
      <c r="U92" s="2520"/>
      <c r="V92" s="2520"/>
      <c r="W92" s="2520"/>
      <c r="X92" s="2519"/>
      <c r="Y92" s="2519"/>
      <c r="Z92" s="2519"/>
      <c r="AA92" s="2519"/>
      <c r="AB92" s="2519"/>
      <c r="AC92" s="2519"/>
      <c r="AD92" s="2519"/>
      <c r="AE92" s="2521"/>
      <c r="AF92" s="2521"/>
      <c r="AG92" s="2522"/>
      <c r="AH92" s="2522"/>
      <c r="AI92" s="2516"/>
    </row>
    <row r="93" spans="1:47" ht="4.5" customHeight="1">
      <c r="A93" s="2523"/>
      <c r="B93" s="2524"/>
      <c r="C93" s="1701"/>
      <c r="D93" s="2525"/>
      <c r="E93" s="2526"/>
      <c r="F93" s="2408"/>
      <c r="G93" s="2525"/>
      <c r="H93" s="2526"/>
      <c r="I93" s="2408"/>
      <c r="J93" s="2525"/>
      <c r="K93" s="2526"/>
      <c r="L93" s="2408"/>
      <c r="M93" s="2525"/>
      <c r="N93" s="2526"/>
      <c r="O93" s="2428"/>
      <c r="P93" s="2527"/>
      <c r="Q93" s="2528"/>
      <c r="R93" s="2428"/>
      <c r="S93" s="2527"/>
      <c r="T93" s="1721"/>
      <c r="U93" s="2528"/>
      <c r="V93" s="2428"/>
      <c r="W93" s="1700"/>
      <c r="X93" s="2429"/>
      <c r="Y93" s="2529"/>
      <c r="Z93" s="4714" t="s">
        <v>3261</v>
      </c>
      <c r="AA93" s="4715"/>
      <c r="AB93" s="4715"/>
      <c r="AC93" s="4715"/>
      <c r="AD93" s="4715"/>
      <c r="AE93" s="4715"/>
      <c r="AF93" s="4716"/>
      <c r="AG93" s="2530"/>
      <c r="AH93" s="2531"/>
      <c r="AI93" s="2532"/>
    </row>
    <row r="94" spans="1:47" ht="20.25" customHeight="1">
      <c r="A94" s="4474" t="s">
        <v>1521</v>
      </c>
      <c r="B94" s="2430"/>
      <c r="C94" s="4612" t="s">
        <v>1546</v>
      </c>
      <c r="D94" s="2230"/>
      <c r="E94" s="2233"/>
      <c r="F94" s="4612" t="s">
        <v>1210</v>
      </c>
      <c r="G94" s="2230"/>
      <c r="H94" s="2233"/>
      <c r="I94" s="4612" t="s">
        <v>832</v>
      </c>
      <c r="J94" s="2230"/>
      <c r="K94" s="2233"/>
      <c r="L94" s="4623" t="s">
        <v>1841</v>
      </c>
      <c r="M94" s="2230"/>
      <c r="N94" s="2233"/>
      <c r="O94" s="4612" t="s">
        <v>1673</v>
      </c>
      <c r="P94" s="2230"/>
      <c r="Q94" s="2233"/>
      <c r="R94" s="4697" t="s">
        <v>1574</v>
      </c>
      <c r="S94" s="2230"/>
      <c r="T94" s="2533"/>
      <c r="U94" s="4698" t="s">
        <v>849</v>
      </c>
      <c r="V94" s="3273"/>
      <c r="W94" s="3273"/>
      <c r="X94" s="3273"/>
      <c r="Y94" s="2230"/>
      <c r="Z94" s="4717"/>
      <c r="AA94" s="4718"/>
      <c r="AB94" s="4718"/>
      <c r="AC94" s="4718"/>
      <c r="AD94" s="4718"/>
      <c r="AE94" s="4718"/>
      <c r="AF94" s="4719"/>
      <c r="AG94" s="4681" t="s">
        <v>2915</v>
      </c>
      <c r="AH94" s="4711"/>
      <c r="AI94" s="4484" t="s">
        <v>1521</v>
      </c>
    </row>
    <row r="95" spans="1:47" s="88" customFormat="1" ht="20.25" customHeight="1">
      <c r="A95" s="4474"/>
      <c r="B95" s="2430"/>
      <c r="C95" s="4612"/>
      <c r="D95" s="2230"/>
      <c r="E95" s="2233"/>
      <c r="F95" s="4612"/>
      <c r="G95" s="2230"/>
      <c r="H95" s="2233"/>
      <c r="I95" s="4612"/>
      <c r="J95" s="319"/>
      <c r="K95" s="318"/>
      <c r="L95" s="4623"/>
      <c r="M95" s="2230"/>
      <c r="N95" s="2233"/>
      <c r="O95" s="4612"/>
      <c r="P95" s="2230"/>
      <c r="Q95" s="2233"/>
      <c r="R95" s="4697"/>
      <c r="S95" s="2230"/>
      <c r="T95" s="2233"/>
      <c r="U95" s="4742"/>
      <c r="V95" s="3273"/>
      <c r="W95" s="3273"/>
      <c r="X95" s="3273"/>
      <c r="Y95" s="2230"/>
      <c r="Z95" s="4728" t="s">
        <v>3260</v>
      </c>
      <c r="AA95" s="4729"/>
      <c r="AB95" s="4730"/>
      <c r="AC95" s="4671" t="s">
        <v>480</v>
      </c>
      <c r="AD95" s="4720"/>
      <c r="AE95" s="4721" t="s">
        <v>1862</v>
      </c>
      <c r="AF95" s="4722"/>
      <c r="AG95" s="4489"/>
      <c r="AH95" s="4712"/>
      <c r="AI95" s="4484"/>
      <c r="AJ95" s="1706"/>
      <c r="AK95" s="1644"/>
      <c r="AL95" s="1706"/>
      <c r="AM95" s="1706"/>
      <c r="AN95" s="1706"/>
      <c r="AO95" s="1706"/>
      <c r="AP95" s="1706"/>
      <c r="AQ95" s="1706"/>
      <c r="AR95" s="1706"/>
      <c r="AS95" s="1706"/>
      <c r="AT95" s="1706"/>
      <c r="AU95" s="1706"/>
    </row>
    <row r="96" spans="1:47" s="88" customFormat="1" ht="15" customHeight="1">
      <c r="A96" s="4474"/>
      <c r="B96" s="2430"/>
      <c r="C96" s="4612"/>
      <c r="D96" s="2230"/>
      <c r="E96" s="2233"/>
      <c r="F96" s="4612"/>
      <c r="G96" s="2230"/>
      <c r="H96" s="2233"/>
      <c r="I96" s="4612"/>
      <c r="J96" s="319"/>
      <c r="K96" s="318"/>
      <c r="L96" s="4623"/>
      <c r="M96" s="2230"/>
      <c r="N96" s="2233"/>
      <c r="O96" s="4612"/>
      <c r="P96" s="2230"/>
      <c r="Q96" s="2233"/>
      <c r="R96" s="4697"/>
      <c r="S96" s="2230"/>
      <c r="T96" s="2233"/>
      <c r="U96" s="4742"/>
      <c r="V96" s="3273"/>
      <c r="W96" s="3273"/>
      <c r="X96" s="3273"/>
      <c r="Y96" s="2230"/>
      <c r="Z96" s="4486" t="s">
        <v>1239</v>
      </c>
      <c r="AA96" s="4673" t="s">
        <v>2918</v>
      </c>
      <c r="AB96" s="4713" t="s">
        <v>2920</v>
      </c>
      <c r="AC96" s="4488" t="s">
        <v>2918</v>
      </c>
      <c r="AD96" s="4490" t="s">
        <v>2920</v>
      </c>
      <c r="AE96" s="4673" t="s">
        <v>2918</v>
      </c>
      <c r="AF96" s="4713" t="s">
        <v>2920</v>
      </c>
      <c r="AG96" s="4673" t="s">
        <v>2918</v>
      </c>
      <c r="AH96" s="4713" t="s">
        <v>2920</v>
      </c>
      <c r="AI96" s="4484"/>
      <c r="AJ96" s="1706"/>
      <c r="AK96" s="1644"/>
      <c r="AL96" s="1706"/>
      <c r="AM96" s="1706"/>
      <c r="AN96" s="1706"/>
      <c r="AO96" s="1706"/>
      <c r="AP96" s="1706"/>
      <c r="AQ96" s="1706"/>
      <c r="AR96" s="1706"/>
      <c r="AS96" s="1706"/>
      <c r="AT96" s="1706"/>
      <c r="AU96" s="1706"/>
    </row>
    <row r="97" spans="1:47" s="88" customFormat="1" ht="28.5" customHeight="1">
      <c r="A97" s="4474"/>
      <c r="B97" s="2430"/>
      <c r="C97" s="4612"/>
      <c r="D97" s="2230"/>
      <c r="E97" s="2233"/>
      <c r="F97" s="4612"/>
      <c r="G97" s="2230"/>
      <c r="H97" s="2233"/>
      <c r="I97" s="4612"/>
      <c r="J97" s="319"/>
      <c r="K97" s="318"/>
      <c r="L97" s="4612"/>
      <c r="M97" s="2230"/>
      <c r="N97" s="2233"/>
      <c r="O97" s="4612"/>
      <c r="P97" s="2230"/>
      <c r="Q97" s="2233"/>
      <c r="R97" s="4697"/>
      <c r="S97" s="2230"/>
      <c r="T97" s="2233"/>
      <c r="U97" s="4742"/>
      <c r="V97" s="3273"/>
      <c r="W97" s="3273"/>
      <c r="X97" s="3273"/>
      <c r="Y97" s="2230"/>
      <c r="Z97" s="4622"/>
      <c r="AA97" s="4674"/>
      <c r="AB97" s="4711"/>
      <c r="AC97" s="4681"/>
      <c r="AD97" s="4672"/>
      <c r="AE97" s="4674"/>
      <c r="AF97" s="4711"/>
      <c r="AG97" s="4674"/>
      <c r="AH97" s="4711"/>
      <c r="AI97" s="4484"/>
      <c r="AJ97" s="1706"/>
      <c r="AK97" s="1644"/>
      <c r="AL97" s="1706"/>
      <c r="AM97" s="1706"/>
      <c r="AN97" s="1706"/>
      <c r="AO97" s="1706"/>
      <c r="AP97" s="1706"/>
      <c r="AQ97" s="1706"/>
      <c r="AR97" s="1706"/>
      <c r="AS97" s="1706"/>
      <c r="AT97" s="1706"/>
      <c r="AU97" s="1706"/>
    </row>
    <row r="98" spans="1:47" s="88" customFormat="1" ht="4.5" customHeight="1">
      <c r="A98" s="2433"/>
      <c r="B98" s="2240"/>
      <c r="C98" s="1635"/>
      <c r="D98" s="2242"/>
      <c r="E98" s="2249"/>
      <c r="F98" s="2241"/>
      <c r="G98" s="2242"/>
      <c r="H98" s="2249"/>
      <c r="I98" s="277"/>
      <c r="J98" s="1487"/>
      <c r="K98" s="321"/>
      <c r="L98" s="2241"/>
      <c r="M98" s="2242"/>
      <c r="N98" s="2249"/>
      <c r="O98" s="2241"/>
      <c r="P98" s="2242"/>
      <c r="Q98" s="2249"/>
      <c r="R98" s="2434"/>
      <c r="S98" s="2242"/>
      <c r="T98" s="2233"/>
      <c r="U98" s="2312"/>
      <c r="V98" s="1635"/>
      <c r="W98" s="2241"/>
      <c r="X98" s="2241"/>
      <c r="Y98" s="2242"/>
      <c r="Z98" s="4723"/>
      <c r="AA98" s="4724"/>
      <c r="AB98" s="4725"/>
      <c r="AC98" s="4726"/>
      <c r="AD98" s="4727"/>
      <c r="AE98" s="4724"/>
      <c r="AF98" s="4725"/>
      <c r="AG98" s="4724"/>
      <c r="AH98" s="4712"/>
      <c r="AI98" s="2435"/>
      <c r="AJ98" s="1706"/>
      <c r="AK98" s="1644"/>
      <c r="AL98" s="1706"/>
      <c r="AM98" s="1706"/>
      <c r="AN98" s="1706"/>
      <c r="AO98" s="1706"/>
      <c r="AP98" s="1706"/>
      <c r="AQ98" s="1706"/>
      <c r="AR98" s="1706"/>
      <c r="AS98" s="1706"/>
      <c r="AT98" s="1706"/>
      <c r="AU98" s="1706"/>
    </row>
    <row r="99" spans="1:47" s="88" customFormat="1" ht="20.25" customHeight="1">
      <c r="A99" s="2534"/>
      <c r="B99" s="2535"/>
      <c r="C99" s="2536"/>
      <c r="D99" s="2537"/>
      <c r="E99" s="2538"/>
      <c r="F99" s="2539" t="s">
        <v>6012</v>
      </c>
      <c r="G99" s="2537"/>
      <c r="H99" s="2538"/>
      <c r="I99" s="2540"/>
      <c r="J99" s="2541"/>
      <c r="K99" s="2535"/>
      <c r="L99" s="2539"/>
      <c r="M99" s="2537"/>
      <c r="N99" s="2538"/>
      <c r="O99" s="2542"/>
      <c r="P99" s="2541"/>
      <c r="Q99" s="2535"/>
      <c r="R99" s="1608"/>
      <c r="S99" s="2543"/>
      <c r="T99" s="2233"/>
      <c r="U99" s="2544"/>
      <c r="V99" s="2545"/>
      <c r="W99" s="2545"/>
      <c r="X99" s="2545"/>
      <c r="Y99" s="2546"/>
      <c r="Z99" s="2797">
        <f t="shared" ref="Z99:Z122" si="27">SUM(AA99:AB99)</f>
        <v>137</v>
      </c>
      <c r="AA99" s="2324">
        <f t="shared" ref="AA99:AH99" si="28">AA100</f>
        <v>43</v>
      </c>
      <c r="AB99" s="2282">
        <f t="shared" si="28"/>
        <v>94</v>
      </c>
      <c r="AC99" s="2284">
        <f t="shared" si="28"/>
        <v>2</v>
      </c>
      <c r="AD99" s="2446">
        <f t="shared" si="28"/>
        <v>5</v>
      </c>
      <c r="AE99" s="2286">
        <f t="shared" si="28"/>
        <v>41</v>
      </c>
      <c r="AF99" s="2798">
        <f t="shared" si="28"/>
        <v>89</v>
      </c>
      <c r="AG99" s="2324">
        <f t="shared" si="28"/>
        <v>8</v>
      </c>
      <c r="AH99" s="2282">
        <f t="shared" si="28"/>
        <v>20</v>
      </c>
      <c r="AI99" s="2799"/>
      <c r="AJ99" s="1706"/>
      <c r="AK99" s="1644"/>
      <c r="AL99" s="1706"/>
      <c r="AM99" s="1706"/>
      <c r="AN99" s="1706"/>
      <c r="AO99" s="1706"/>
      <c r="AP99" s="1706"/>
      <c r="AQ99" s="1706"/>
      <c r="AR99" s="1706"/>
      <c r="AS99" s="1706"/>
      <c r="AT99" s="1706"/>
      <c r="AU99" s="1706"/>
    </row>
    <row r="100" spans="1:47" s="89" customFormat="1" ht="21" customHeight="1">
      <c r="A100" s="2547"/>
      <c r="B100" s="2548"/>
      <c r="C100" s="1790"/>
      <c r="D100" s="2549"/>
      <c r="E100" s="2550"/>
      <c r="F100" s="2516" t="s">
        <v>6013</v>
      </c>
      <c r="G100" s="2549"/>
      <c r="H100" s="2550"/>
      <c r="I100" s="1791"/>
      <c r="J100" s="2551"/>
      <c r="K100" s="2548"/>
      <c r="L100" s="2516"/>
      <c r="M100" s="2549"/>
      <c r="N100" s="2550"/>
      <c r="O100" s="2552"/>
      <c r="P100" s="2551"/>
      <c r="Q100" s="2548"/>
      <c r="R100" s="1626"/>
      <c r="S100" s="2549"/>
      <c r="T100" s="2550"/>
      <c r="U100" s="2553"/>
      <c r="V100" s="2554"/>
      <c r="W100" s="2554"/>
      <c r="X100" s="2555"/>
      <c r="Y100" s="2556"/>
      <c r="Z100" s="2797">
        <f>SUM(AA100:AB100)</f>
        <v>137</v>
      </c>
      <c r="AA100" s="2324">
        <f>SUM(AA101:AA104)</f>
        <v>43</v>
      </c>
      <c r="AB100" s="2800">
        <f>SUM(AB101:AB104)</f>
        <v>94</v>
      </c>
      <c r="AC100" s="2322">
        <f>SUM(AC101:AC104)</f>
        <v>2</v>
      </c>
      <c r="AD100" s="2345">
        <f>SUM(AD101:AD104)</f>
        <v>5</v>
      </c>
      <c r="AE100" s="2324">
        <f t="shared" ref="AE100:AH100" si="29">SUM(AE101:AE104)</f>
        <v>41</v>
      </c>
      <c r="AF100" s="2800">
        <f t="shared" si="29"/>
        <v>89</v>
      </c>
      <c r="AG100" s="2324">
        <f t="shared" si="29"/>
        <v>8</v>
      </c>
      <c r="AH100" s="2798">
        <f t="shared" si="29"/>
        <v>20</v>
      </c>
      <c r="AI100" s="2801"/>
      <c r="AJ100" s="1720"/>
      <c r="AK100" s="1787"/>
      <c r="AL100" s="1720"/>
      <c r="AM100" s="1720"/>
      <c r="AN100" s="1720"/>
      <c r="AO100" s="1720"/>
      <c r="AP100" s="1720"/>
      <c r="AQ100" s="1720"/>
      <c r="AR100" s="1720"/>
      <c r="AS100" s="1720"/>
      <c r="AT100" s="1720"/>
      <c r="AU100" s="1720"/>
    </row>
    <row r="101" spans="1:47" s="89" customFormat="1" ht="21" customHeight="1">
      <c r="A101" s="2547"/>
      <c r="B101" s="2548"/>
      <c r="C101" s="1790"/>
      <c r="D101" s="2549"/>
      <c r="E101" s="2550"/>
      <c r="F101" s="2365" t="s">
        <v>5462</v>
      </c>
      <c r="G101" s="2549"/>
      <c r="H101" s="2550"/>
      <c r="I101" s="1791"/>
      <c r="J101" s="2551"/>
      <c r="K101" s="2548"/>
      <c r="L101" s="2516"/>
      <c r="M101" s="2549"/>
      <c r="N101" s="2550"/>
      <c r="O101" s="2552"/>
      <c r="P101" s="2551"/>
      <c r="Q101" s="2548"/>
      <c r="R101" s="1626"/>
      <c r="S101" s="2549"/>
      <c r="T101" s="2550"/>
      <c r="U101" s="2557"/>
      <c r="V101" s="2558"/>
      <c r="W101" s="2558"/>
      <c r="X101" s="2559"/>
      <c r="Y101" s="1540"/>
      <c r="Z101" s="2802">
        <f>SUM(AA101:AB101)</f>
        <v>3</v>
      </c>
      <c r="AA101" s="2186">
        <v>2</v>
      </c>
      <c r="AB101" s="2278">
        <v>1</v>
      </c>
      <c r="AC101" s="2184">
        <v>1</v>
      </c>
      <c r="AD101" s="2414">
        <v>0</v>
      </c>
      <c r="AE101" s="2186">
        <v>1</v>
      </c>
      <c r="AF101" s="2278">
        <v>1</v>
      </c>
      <c r="AG101" s="2186">
        <v>0</v>
      </c>
      <c r="AH101" s="2278">
        <v>1</v>
      </c>
      <c r="AI101" s="2803"/>
      <c r="AJ101" s="1720"/>
      <c r="AK101" s="1787"/>
      <c r="AL101" s="1720"/>
      <c r="AM101" s="1720"/>
      <c r="AN101" s="1720"/>
      <c r="AO101" s="1720"/>
      <c r="AP101" s="1720"/>
      <c r="AQ101" s="1720"/>
      <c r="AR101" s="1720"/>
      <c r="AS101" s="1720"/>
      <c r="AT101" s="1720"/>
      <c r="AU101" s="1720"/>
    </row>
    <row r="102" spans="1:47" s="89" customFormat="1" ht="21" customHeight="1">
      <c r="A102" s="2560"/>
      <c r="B102" s="2561"/>
      <c r="C102" s="1659"/>
      <c r="D102" s="2562"/>
      <c r="E102" s="2563"/>
      <c r="F102" s="2365" t="s">
        <v>3291</v>
      </c>
      <c r="G102" s="2562"/>
      <c r="H102" s="2563"/>
      <c r="I102" s="1721"/>
      <c r="J102" s="2564"/>
      <c r="K102" s="2561"/>
      <c r="L102" s="2365"/>
      <c r="M102" s="2562"/>
      <c r="N102" s="2563"/>
      <c r="O102" s="1788"/>
      <c r="P102" s="2564"/>
      <c r="Q102" s="2561"/>
      <c r="R102" s="2365"/>
      <c r="S102" s="2562"/>
      <c r="T102" s="2550"/>
      <c r="U102" s="2565"/>
      <c r="V102" s="2566"/>
      <c r="W102" s="2566"/>
      <c r="X102" s="2559"/>
      <c r="Y102" s="1540"/>
      <c r="Z102" s="2802">
        <f>SUM(AA102:AB102)</f>
        <v>40</v>
      </c>
      <c r="AA102" s="2186">
        <v>7</v>
      </c>
      <c r="AB102" s="2278">
        <v>33</v>
      </c>
      <c r="AC102" s="2184">
        <v>0</v>
      </c>
      <c r="AD102" s="2414">
        <v>0</v>
      </c>
      <c r="AE102" s="2186">
        <v>7</v>
      </c>
      <c r="AF102" s="2278">
        <v>33</v>
      </c>
      <c r="AG102" s="2186">
        <v>2</v>
      </c>
      <c r="AH102" s="2278">
        <v>9</v>
      </c>
      <c r="AI102" s="2801"/>
      <c r="AJ102" s="1720"/>
      <c r="AK102" s="1787"/>
      <c r="AL102" s="1720"/>
      <c r="AM102" s="1720"/>
      <c r="AN102" s="1720"/>
      <c r="AO102" s="1720"/>
      <c r="AP102" s="1720"/>
      <c r="AQ102" s="1720"/>
      <c r="AR102" s="1720"/>
      <c r="AS102" s="1720"/>
      <c r="AT102" s="1720"/>
      <c r="AU102" s="1720"/>
    </row>
    <row r="103" spans="1:47" s="89" customFormat="1" ht="21" customHeight="1">
      <c r="A103" s="2560"/>
      <c r="B103" s="2561"/>
      <c r="C103" s="1659"/>
      <c r="D103" s="2562"/>
      <c r="E103" s="2563"/>
      <c r="F103" s="2365" t="s">
        <v>3248</v>
      </c>
      <c r="G103" s="2562"/>
      <c r="H103" s="2563"/>
      <c r="I103" s="1721"/>
      <c r="J103" s="2564"/>
      <c r="K103" s="2561"/>
      <c r="L103" s="2365"/>
      <c r="M103" s="2562"/>
      <c r="N103" s="2563"/>
      <c r="O103" s="1788"/>
      <c r="P103" s="2564"/>
      <c r="Q103" s="2561"/>
      <c r="R103" s="2365"/>
      <c r="S103" s="2562"/>
      <c r="T103" s="2563"/>
      <c r="U103" s="2565"/>
      <c r="V103" s="2566"/>
      <c r="W103" s="2566"/>
      <c r="X103" s="2559"/>
      <c r="Y103" s="1540"/>
      <c r="Z103" s="2802">
        <f t="shared" si="27"/>
        <v>60</v>
      </c>
      <c r="AA103" s="2186">
        <v>13</v>
      </c>
      <c r="AB103" s="2278">
        <v>47</v>
      </c>
      <c r="AC103" s="2184">
        <v>1</v>
      </c>
      <c r="AD103" s="2414">
        <v>5</v>
      </c>
      <c r="AE103" s="2186">
        <v>12</v>
      </c>
      <c r="AF103" s="2278">
        <v>42</v>
      </c>
      <c r="AG103" s="2186">
        <v>1</v>
      </c>
      <c r="AH103" s="2278">
        <v>9</v>
      </c>
      <c r="AI103" s="2804"/>
      <c r="AJ103" s="1720"/>
      <c r="AK103" s="1787"/>
      <c r="AL103" s="1720"/>
      <c r="AM103" s="1720"/>
      <c r="AN103" s="1720"/>
      <c r="AO103" s="1720"/>
      <c r="AP103" s="1720"/>
      <c r="AQ103" s="1720"/>
      <c r="AR103" s="1720"/>
      <c r="AS103" s="1720"/>
      <c r="AT103" s="1720"/>
      <c r="AU103" s="1720"/>
    </row>
    <row r="104" spans="1:47" s="89" customFormat="1" ht="21" customHeight="1">
      <c r="A104" s="2567"/>
      <c r="B104" s="2568"/>
      <c r="C104" s="1640"/>
      <c r="D104" s="2569"/>
      <c r="E104" s="2570"/>
      <c r="F104" s="2468" t="s">
        <v>5734</v>
      </c>
      <c r="G104" s="2569"/>
      <c r="H104" s="2570"/>
      <c r="I104" s="2571"/>
      <c r="J104" s="2572"/>
      <c r="K104" s="2568"/>
      <c r="L104" s="2468"/>
      <c r="M104" s="2569"/>
      <c r="N104" s="2570"/>
      <c r="O104" s="2573"/>
      <c r="P104" s="2572"/>
      <c r="Q104" s="2568"/>
      <c r="R104" s="2468"/>
      <c r="S104" s="2569"/>
      <c r="T104" s="2563"/>
      <c r="U104" s="2574"/>
      <c r="V104" s="2575"/>
      <c r="W104" s="2575"/>
      <c r="X104" s="2576"/>
      <c r="Y104" s="2577"/>
      <c r="Z104" s="2805">
        <f t="shared" si="27"/>
        <v>34</v>
      </c>
      <c r="AA104" s="2204">
        <v>21</v>
      </c>
      <c r="AB104" s="2298">
        <v>13</v>
      </c>
      <c r="AC104" s="2202">
        <v>0</v>
      </c>
      <c r="AD104" s="2418">
        <v>0</v>
      </c>
      <c r="AE104" s="2204">
        <v>21</v>
      </c>
      <c r="AF104" s="2298">
        <v>13</v>
      </c>
      <c r="AG104" s="2204">
        <v>5</v>
      </c>
      <c r="AH104" s="2298">
        <v>1</v>
      </c>
      <c r="AI104" s="2806"/>
      <c r="AJ104" s="1720"/>
      <c r="AK104" s="1787"/>
      <c r="AL104" s="1720"/>
      <c r="AM104" s="1720"/>
      <c r="AN104" s="1720"/>
      <c r="AO104" s="1720"/>
      <c r="AP104" s="1720"/>
      <c r="AQ104" s="1720"/>
      <c r="AR104" s="1720"/>
      <c r="AS104" s="1720"/>
      <c r="AT104" s="1720"/>
      <c r="AU104" s="1720"/>
    </row>
    <row r="105" spans="1:47" s="89" customFormat="1" ht="21" customHeight="1">
      <c r="A105" s="2547"/>
      <c r="B105" s="2548"/>
      <c r="C105" s="1790"/>
      <c r="D105" s="2549"/>
      <c r="E105" s="2550"/>
      <c r="F105" s="2516" t="s">
        <v>823</v>
      </c>
      <c r="G105" s="2549"/>
      <c r="H105" s="2550"/>
      <c r="I105" s="1791"/>
      <c r="J105" s="2551"/>
      <c r="K105" s="2548"/>
      <c r="L105" s="2516"/>
      <c r="M105" s="2549"/>
      <c r="N105" s="2550"/>
      <c r="O105" s="2552"/>
      <c r="P105" s="2551"/>
      <c r="Q105" s="2548"/>
      <c r="R105" s="1626"/>
      <c r="S105" s="2549"/>
      <c r="T105" s="2563"/>
      <c r="U105" s="2578"/>
      <c r="V105" s="2579"/>
      <c r="W105" s="2579"/>
      <c r="X105" s="2580"/>
      <c r="Y105" s="1540"/>
      <c r="Z105" s="2807">
        <f t="shared" si="27"/>
        <v>39</v>
      </c>
      <c r="AA105" s="2286">
        <f t="shared" ref="AA105:AH105" si="30">AA106+AA107</f>
        <v>9</v>
      </c>
      <c r="AB105" s="2282">
        <f t="shared" si="30"/>
        <v>30</v>
      </c>
      <c r="AC105" s="2284">
        <f t="shared" si="30"/>
        <v>0</v>
      </c>
      <c r="AD105" s="2460">
        <f t="shared" si="30"/>
        <v>0</v>
      </c>
      <c r="AE105" s="2286">
        <f t="shared" si="30"/>
        <v>9</v>
      </c>
      <c r="AF105" s="2282">
        <f t="shared" si="30"/>
        <v>30</v>
      </c>
      <c r="AG105" s="2324">
        <f t="shared" si="30"/>
        <v>0</v>
      </c>
      <c r="AH105" s="2800">
        <f t="shared" si="30"/>
        <v>4</v>
      </c>
      <c r="AI105" s="2808"/>
      <c r="AJ105" s="1720"/>
      <c r="AK105" s="1787"/>
      <c r="AL105" s="1720"/>
      <c r="AM105" s="1720"/>
      <c r="AN105" s="1720"/>
      <c r="AO105" s="1720"/>
      <c r="AP105" s="1720"/>
      <c r="AQ105" s="1720"/>
      <c r="AR105" s="1720"/>
      <c r="AS105" s="1720"/>
      <c r="AT105" s="1720"/>
      <c r="AU105" s="1720"/>
    </row>
    <row r="106" spans="1:47" s="89" customFormat="1" ht="21" customHeight="1">
      <c r="A106" s="2560" t="s">
        <v>505</v>
      </c>
      <c r="B106" s="2561"/>
      <c r="C106" s="1659" t="s">
        <v>22</v>
      </c>
      <c r="D106" s="2562"/>
      <c r="E106" s="2563"/>
      <c r="F106" s="2365" t="s">
        <v>1078</v>
      </c>
      <c r="G106" s="2562"/>
      <c r="H106" s="2563"/>
      <c r="I106" s="1721" t="s">
        <v>2710</v>
      </c>
      <c r="J106" s="2564"/>
      <c r="K106" s="2561"/>
      <c r="L106" s="2365" t="s">
        <v>1087</v>
      </c>
      <c r="M106" s="2562"/>
      <c r="N106" s="2563"/>
      <c r="O106" s="1788" t="s">
        <v>1089</v>
      </c>
      <c r="P106" s="2564"/>
      <c r="Q106" s="2561"/>
      <c r="R106" s="1659" t="s">
        <v>5206</v>
      </c>
      <c r="S106" s="2562"/>
      <c r="T106" s="2550"/>
      <c r="U106" s="4731" t="s">
        <v>536</v>
      </c>
      <c r="V106" s="4735"/>
      <c r="W106" s="4735"/>
      <c r="X106" s="4735"/>
      <c r="Y106" s="2581"/>
      <c r="Z106" s="2802">
        <f t="shared" si="27"/>
        <v>39</v>
      </c>
      <c r="AA106" s="2186">
        <v>9</v>
      </c>
      <c r="AB106" s="2278">
        <v>30</v>
      </c>
      <c r="AC106" s="2184">
        <v>0</v>
      </c>
      <c r="AD106" s="2414">
        <v>0</v>
      </c>
      <c r="AE106" s="2186">
        <v>9</v>
      </c>
      <c r="AF106" s="2278">
        <v>30</v>
      </c>
      <c r="AG106" s="2186">
        <v>0</v>
      </c>
      <c r="AH106" s="2809">
        <v>4</v>
      </c>
      <c r="AI106" s="2810" t="s">
        <v>505</v>
      </c>
      <c r="AJ106" s="1720"/>
      <c r="AK106" s="1787"/>
      <c r="AL106" s="1720"/>
      <c r="AM106" s="1720"/>
      <c r="AN106" s="1720"/>
      <c r="AO106" s="1720"/>
      <c r="AP106" s="1720"/>
      <c r="AQ106" s="1720"/>
      <c r="AR106" s="1720"/>
      <c r="AS106" s="1720"/>
      <c r="AT106" s="1720"/>
      <c r="AU106" s="1720"/>
    </row>
    <row r="107" spans="1:47" s="89" customFormat="1" ht="21" customHeight="1">
      <c r="A107" s="2567" t="s">
        <v>194</v>
      </c>
      <c r="B107" s="2568"/>
      <c r="C107" s="1640" t="s">
        <v>2635</v>
      </c>
      <c r="D107" s="2569"/>
      <c r="E107" s="2570"/>
      <c r="F107" s="2468" t="s">
        <v>509</v>
      </c>
      <c r="G107" s="2569"/>
      <c r="H107" s="2570"/>
      <c r="I107" s="2571" t="s">
        <v>631</v>
      </c>
      <c r="J107" s="2572"/>
      <c r="K107" s="2568"/>
      <c r="L107" s="2468" t="s">
        <v>1047</v>
      </c>
      <c r="M107" s="2569"/>
      <c r="N107" s="2570"/>
      <c r="O107" s="2573"/>
      <c r="P107" s="2572"/>
      <c r="Q107" s="2568"/>
      <c r="R107" s="1640"/>
      <c r="S107" s="2569"/>
      <c r="T107" s="2563"/>
      <c r="U107" s="4733" t="s">
        <v>355</v>
      </c>
      <c r="V107" s="4734"/>
      <c r="W107" s="4734"/>
      <c r="X107" s="4734"/>
      <c r="Y107" s="2577"/>
      <c r="Z107" s="2805">
        <f t="shared" si="27"/>
        <v>0</v>
      </c>
      <c r="AA107" s="2204">
        <v>0</v>
      </c>
      <c r="AB107" s="2298">
        <v>0</v>
      </c>
      <c r="AC107" s="2202">
        <v>0</v>
      </c>
      <c r="AD107" s="2418">
        <v>0</v>
      </c>
      <c r="AE107" s="2204">
        <v>0</v>
      </c>
      <c r="AF107" s="2298">
        <v>0</v>
      </c>
      <c r="AG107" s="2204">
        <v>0</v>
      </c>
      <c r="AH107" s="2811">
        <v>0</v>
      </c>
      <c r="AI107" s="2812" t="s">
        <v>194</v>
      </c>
      <c r="AJ107" s="1720"/>
      <c r="AK107" s="1787"/>
      <c r="AL107" s="1720"/>
      <c r="AM107" s="1720"/>
      <c r="AN107" s="1720"/>
      <c r="AO107" s="1720"/>
      <c r="AP107" s="1720"/>
      <c r="AQ107" s="1720"/>
      <c r="AR107" s="1720"/>
      <c r="AS107" s="1720"/>
      <c r="AT107" s="1720"/>
      <c r="AU107" s="1720"/>
    </row>
    <row r="108" spans="1:47" s="89" customFormat="1" ht="21" customHeight="1">
      <c r="A108" s="2547"/>
      <c r="B108" s="2548"/>
      <c r="C108" s="1790"/>
      <c r="D108" s="2549"/>
      <c r="E108" s="2550"/>
      <c r="F108" s="2516" t="s">
        <v>5739</v>
      </c>
      <c r="G108" s="2549"/>
      <c r="H108" s="2550"/>
      <c r="I108" s="1791"/>
      <c r="J108" s="2551"/>
      <c r="K108" s="2548"/>
      <c r="L108" s="2516"/>
      <c r="M108" s="2549"/>
      <c r="N108" s="2550"/>
      <c r="O108" s="2552"/>
      <c r="P108" s="2551"/>
      <c r="Q108" s="2548"/>
      <c r="R108" s="1650"/>
      <c r="S108" s="2549"/>
      <c r="T108" s="2563"/>
      <c r="U108" s="2578"/>
      <c r="V108" s="2579"/>
      <c r="W108" s="2579"/>
      <c r="X108" s="2580"/>
      <c r="Y108" s="1540"/>
      <c r="Z108" s="2807">
        <f t="shared" si="27"/>
        <v>33</v>
      </c>
      <c r="AA108" s="2286">
        <f>SUM(AA109:AA112)</f>
        <v>19</v>
      </c>
      <c r="AB108" s="2282">
        <f t="shared" ref="AB108:AH108" si="31">SUM(AB109:AB112)</f>
        <v>14</v>
      </c>
      <c r="AC108" s="2284">
        <f t="shared" si="31"/>
        <v>1</v>
      </c>
      <c r="AD108" s="2460">
        <f t="shared" si="31"/>
        <v>0</v>
      </c>
      <c r="AE108" s="2286">
        <f t="shared" si="31"/>
        <v>18</v>
      </c>
      <c r="AF108" s="2282">
        <f t="shared" si="31"/>
        <v>14</v>
      </c>
      <c r="AG108" s="2286">
        <f t="shared" si="31"/>
        <v>3</v>
      </c>
      <c r="AH108" s="2813">
        <f t="shared" si="31"/>
        <v>2</v>
      </c>
      <c r="AI108" s="2814"/>
      <c r="AJ108" s="1720"/>
      <c r="AK108" s="1787"/>
      <c r="AL108" s="1720"/>
      <c r="AM108" s="1720"/>
      <c r="AN108" s="1720"/>
      <c r="AO108" s="1720"/>
      <c r="AP108" s="1720"/>
      <c r="AQ108" s="1720"/>
      <c r="AR108" s="1720"/>
      <c r="AS108" s="1720"/>
      <c r="AT108" s="1720"/>
      <c r="AU108" s="1720"/>
    </row>
    <row r="109" spans="1:47" s="89" customFormat="1" ht="21" customHeight="1">
      <c r="A109" s="2560" t="s">
        <v>1109</v>
      </c>
      <c r="B109" s="2561"/>
      <c r="C109" s="1659" t="s">
        <v>5460</v>
      </c>
      <c r="D109" s="2562"/>
      <c r="E109" s="2563"/>
      <c r="F109" s="2365" t="s">
        <v>2493</v>
      </c>
      <c r="G109" s="2562"/>
      <c r="H109" s="2563"/>
      <c r="I109" s="1721" t="s">
        <v>1491</v>
      </c>
      <c r="J109" s="2564"/>
      <c r="K109" s="2561"/>
      <c r="L109" s="2365" t="s">
        <v>1110</v>
      </c>
      <c r="M109" s="2562"/>
      <c r="N109" s="2563"/>
      <c r="O109" s="1788"/>
      <c r="P109" s="2564"/>
      <c r="Q109" s="2561"/>
      <c r="R109" s="1721"/>
      <c r="S109" s="2562"/>
      <c r="T109" s="2563"/>
      <c r="U109" s="4743" t="s">
        <v>355</v>
      </c>
      <c r="V109" s="4744"/>
      <c r="W109" s="4744"/>
      <c r="X109" s="4744"/>
      <c r="Y109" s="1540"/>
      <c r="Z109" s="2802">
        <f t="shared" si="27"/>
        <v>0</v>
      </c>
      <c r="AA109" s="2186">
        <f t="shared" ref="AA109" si="32">AC109+AE109</f>
        <v>0</v>
      </c>
      <c r="AB109" s="2278">
        <f t="shared" ref="AB109" si="33">AD109+AF109</f>
        <v>0</v>
      </c>
      <c r="AC109" s="2184">
        <v>0</v>
      </c>
      <c r="AD109" s="2414">
        <v>0</v>
      </c>
      <c r="AE109" s="2186">
        <v>0</v>
      </c>
      <c r="AF109" s="2278">
        <v>0</v>
      </c>
      <c r="AG109" s="2186">
        <v>0</v>
      </c>
      <c r="AH109" s="2809">
        <v>0</v>
      </c>
      <c r="AI109" s="2810" t="s">
        <v>1109</v>
      </c>
      <c r="AJ109" s="1720"/>
      <c r="AK109" s="1787"/>
      <c r="AL109" s="1720"/>
      <c r="AM109" s="1720"/>
      <c r="AN109" s="1720"/>
      <c r="AO109" s="1720"/>
      <c r="AP109" s="1720"/>
      <c r="AQ109" s="1720"/>
      <c r="AR109" s="1720"/>
      <c r="AS109" s="1720"/>
      <c r="AT109" s="1720"/>
      <c r="AU109" s="1720"/>
    </row>
    <row r="110" spans="1:47" s="89" customFormat="1" ht="21" customHeight="1">
      <c r="A110" s="2560" t="s">
        <v>1118</v>
      </c>
      <c r="B110" s="2561"/>
      <c r="C110" s="1659" t="s">
        <v>5461</v>
      </c>
      <c r="D110" s="2562"/>
      <c r="E110" s="2563"/>
      <c r="F110" s="2365" t="s">
        <v>5453</v>
      </c>
      <c r="G110" s="2562"/>
      <c r="H110" s="2563"/>
      <c r="I110" s="1721" t="s">
        <v>2648</v>
      </c>
      <c r="J110" s="2564"/>
      <c r="K110" s="2561"/>
      <c r="L110" s="2365" t="s">
        <v>5454</v>
      </c>
      <c r="M110" s="2562"/>
      <c r="N110" s="2563"/>
      <c r="O110" s="1788" t="s">
        <v>5455</v>
      </c>
      <c r="P110" s="2564"/>
      <c r="Q110" s="2561"/>
      <c r="R110" s="1659" t="s">
        <v>5784</v>
      </c>
      <c r="S110" s="2562"/>
      <c r="T110" s="2563"/>
      <c r="U110" s="4731" t="s">
        <v>5458</v>
      </c>
      <c r="V110" s="4732"/>
      <c r="W110" s="4732"/>
      <c r="X110" s="4732"/>
      <c r="Y110" s="2582"/>
      <c r="Z110" s="2802">
        <f t="shared" si="27"/>
        <v>2</v>
      </c>
      <c r="AA110" s="2186">
        <v>1</v>
      </c>
      <c r="AB110" s="2278">
        <v>1</v>
      </c>
      <c r="AC110" s="2184">
        <v>0</v>
      </c>
      <c r="AD110" s="2414">
        <v>0</v>
      </c>
      <c r="AE110" s="2186">
        <v>1</v>
      </c>
      <c r="AF110" s="2278">
        <v>1</v>
      </c>
      <c r="AG110" s="2186">
        <v>0</v>
      </c>
      <c r="AH110" s="2809">
        <v>1</v>
      </c>
      <c r="AI110" s="2810" t="s">
        <v>1118</v>
      </c>
      <c r="AJ110" s="1720"/>
      <c r="AK110" s="1787"/>
      <c r="AL110" s="1720"/>
      <c r="AM110" s="1720"/>
      <c r="AN110" s="1720"/>
      <c r="AO110" s="1720"/>
      <c r="AP110" s="1720"/>
      <c r="AQ110" s="1720"/>
      <c r="AR110" s="1720"/>
      <c r="AS110" s="1720"/>
      <c r="AT110" s="1720"/>
      <c r="AU110" s="1720"/>
    </row>
    <row r="111" spans="1:47" s="89" customFormat="1" ht="21" customHeight="1">
      <c r="A111" s="2560"/>
      <c r="B111" s="2561"/>
      <c r="C111" s="1659"/>
      <c r="D111" s="2562"/>
      <c r="E111" s="2563"/>
      <c r="F111" s="2365"/>
      <c r="G111" s="2562"/>
      <c r="H111" s="2563"/>
      <c r="I111" s="1721"/>
      <c r="J111" s="2564"/>
      <c r="K111" s="2561"/>
      <c r="L111" s="2365"/>
      <c r="M111" s="2562"/>
      <c r="N111" s="2563"/>
      <c r="O111" s="1788"/>
      <c r="P111" s="2564"/>
      <c r="Q111" s="2561"/>
      <c r="R111" s="1659"/>
      <c r="S111" s="2562"/>
      <c r="T111" s="2563"/>
      <c r="U111" s="4731" t="s">
        <v>5459</v>
      </c>
      <c r="V111" s="4732"/>
      <c r="W111" s="4732"/>
      <c r="X111" s="4732"/>
      <c r="Y111" s="1209"/>
      <c r="Z111" s="1680">
        <f t="shared" si="27"/>
        <v>1</v>
      </c>
      <c r="AA111" s="2186">
        <v>1</v>
      </c>
      <c r="AB111" s="2278">
        <v>0</v>
      </c>
      <c r="AC111" s="2184">
        <v>1</v>
      </c>
      <c r="AD111" s="2414">
        <v>0</v>
      </c>
      <c r="AE111" s="2186">
        <v>0</v>
      </c>
      <c r="AF111" s="2414">
        <v>0</v>
      </c>
      <c r="AG111" s="2186">
        <v>0</v>
      </c>
      <c r="AH111" s="2809">
        <v>0</v>
      </c>
      <c r="AI111" s="2810"/>
      <c r="AJ111" s="1720"/>
      <c r="AK111" s="1787"/>
      <c r="AL111" s="1720"/>
      <c r="AM111" s="1720"/>
      <c r="AN111" s="1720"/>
      <c r="AO111" s="1720"/>
      <c r="AP111" s="1720"/>
      <c r="AQ111" s="1720"/>
      <c r="AR111" s="1720"/>
      <c r="AS111" s="1720"/>
      <c r="AT111" s="1720"/>
      <c r="AU111" s="1720"/>
    </row>
    <row r="112" spans="1:47" s="89" customFormat="1" ht="21" customHeight="1">
      <c r="A112" s="2567">
        <v>9351</v>
      </c>
      <c r="B112" s="2568"/>
      <c r="C112" s="1640" t="s">
        <v>5735</v>
      </c>
      <c r="D112" s="2569"/>
      <c r="E112" s="2570"/>
      <c r="F112" s="2468" t="s">
        <v>5736</v>
      </c>
      <c r="G112" s="2569"/>
      <c r="H112" s="2570"/>
      <c r="I112" s="2571" t="s">
        <v>183</v>
      </c>
      <c r="J112" s="2572"/>
      <c r="K112" s="2568"/>
      <c r="L112" s="2468" t="s">
        <v>5737</v>
      </c>
      <c r="M112" s="2569"/>
      <c r="N112" s="2570"/>
      <c r="O112" s="2573" t="s">
        <v>5738</v>
      </c>
      <c r="P112" s="2572"/>
      <c r="Q112" s="2568"/>
      <c r="R112" s="1640" t="s">
        <v>5740</v>
      </c>
      <c r="S112" s="2569"/>
      <c r="T112" s="2570"/>
      <c r="U112" s="4736" t="s">
        <v>6040</v>
      </c>
      <c r="V112" s="4737"/>
      <c r="W112" s="4737"/>
      <c r="X112" s="4737"/>
      <c r="Y112" s="2819"/>
      <c r="Z112" s="1681">
        <f t="shared" si="27"/>
        <v>30</v>
      </c>
      <c r="AA112" s="2204">
        <v>17</v>
      </c>
      <c r="AB112" s="2298">
        <v>13</v>
      </c>
      <c r="AC112" s="2202">
        <v>0</v>
      </c>
      <c r="AD112" s="2418">
        <v>0</v>
      </c>
      <c r="AE112" s="2204">
        <v>17</v>
      </c>
      <c r="AF112" s="2298">
        <v>13</v>
      </c>
      <c r="AG112" s="2204">
        <v>3</v>
      </c>
      <c r="AH112" s="2811">
        <v>1</v>
      </c>
      <c r="AI112" s="2812">
        <v>9351</v>
      </c>
      <c r="AJ112" s="1720"/>
      <c r="AK112" s="1787"/>
      <c r="AL112" s="1720"/>
      <c r="AM112" s="1720"/>
      <c r="AN112" s="1720"/>
      <c r="AO112" s="1720"/>
      <c r="AP112" s="1720"/>
      <c r="AQ112" s="1720"/>
      <c r="AR112" s="1720"/>
      <c r="AS112" s="1720"/>
      <c r="AT112" s="1720"/>
      <c r="AU112" s="1720"/>
    </row>
    <row r="113" spans="1:47" s="89" customFormat="1" ht="21" customHeight="1">
      <c r="A113" s="2547"/>
      <c r="B113" s="2548"/>
      <c r="C113" s="1790"/>
      <c r="D113" s="2549"/>
      <c r="E113" s="2550"/>
      <c r="F113" s="2516" t="s">
        <v>296</v>
      </c>
      <c r="G113" s="2549"/>
      <c r="H113" s="2550"/>
      <c r="I113" s="1791"/>
      <c r="J113" s="2551"/>
      <c r="K113" s="2548"/>
      <c r="L113" s="2516"/>
      <c r="M113" s="2549"/>
      <c r="N113" s="2550"/>
      <c r="O113" s="2552"/>
      <c r="P113" s="2551"/>
      <c r="Q113" s="2548"/>
      <c r="R113" s="1650"/>
      <c r="S113" s="2549"/>
      <c r="T113" s="2563"/>
      <c r="U113" s="2584"/>
      <c r="V113" s="2585"/>
      <c r="W113" s="2585"/>
      <c r="X113" s="2580"/>
      <c r="Y113" s="1540"/>
      <c r="Z113" s="2807">
        <f t="shared" si="27"/>
        <v>21</v>
      </c>
      <c r="AA113" s="2286">
        <f t="shared" ref="AA113:AH113" si="34">AA114</f>
        <v>4</v>
      </c>
      <c r="AB113" s="2282">
        <f t="shared" si="34"/>
        <v>17</v>
      </c>
      <c r="AC113" s="2284">
        <f t="shared" si="34"/>
        <v>1</v>
      </c>
      <c r="AD113" s="2460">
        <f t="shared" si="34"/>
        <v>5</v>
      </c>
      <c r="AE113" s="2286">
        <f t="shared" si="34"/>
        <v>3</v>
      </c>
      <c r="AF113" s="2282">
        <f t="shared" si="34"/>
        <v>12</v>
      </c>
      <c r="AG113" s="2286">
        <f t="shared" si="34"/>
        <v>1</v>
      </c>
      <c r="AH113" s="2813">
        <f t="shared" si="34"/>
        <v>5</v>
      </c>
      <c r="AI113" s="2815"/>
      <c r="AJ113" s="1720"/>
      <c r="AK113" s="1787"/>
      <c r="AL113" s="1720"/>
      <c r="AM113" s="1720"/>
      <c r="AN113" s="1720"/>
      <c r="AO113" s="1720"/>
      <c r="AP113" s="1720"/>
      <c r="AQ113" s="1720"/>
      <c r="AR113" s="1720"/>
      <c r="AS113" s="1720"/>
      <c r="AT113" s="1720"/>
      <c r="AU113" s="1720"/>
    </row>
    <row r="114" spans="1:47" s="89" customFormat="1" ht="21" customHeight="1">
      <c r="A114" s="2560" t="s">
        <v>1005</v>
      </c>
      <c r="B114" s="2561"/>
      <c r="C114" s="1659" t="s">
        <v>22</v>
      </c>
      <c r="D114" s="2562"/>
      <c r="E114" s="2563"/>
      <c r="F114" s="2365" t="s">
        <v>1126</v>
      </c>
      <c r="G114" s="2562"/>
      <c r="H114" s="2563"/>
      <c r="I114" s="1721" t="s">
        <v>2758</v>
      </c>
      <c r="J114" s="2564"/>
      <c r="K114" s="2561"/>
      <c r="L114" s="2365" t="s">
        <v>2658</v>
      </c>
      <c r="M114" s="2562"/>
      <c r="N114" s="2563"/>
      <c r="O114" s="1788" t="s">
        <v>1129</v>
      </c>
      <c r="P114" s="2564"/>
      <c r="Q114" s="2561"/>
      <c r="R114" s="1659" t="s">
        <v>5785</v>
      </c>
      <c r="S114" s="2562"/>
      <c r="T114" s="2550"/>
      <c r="U114" s="4745" t="s">
        <v>536</v>
      </c>
      <c r="V114" s="4746"/>
      <c r="W114" s="4746"/>
      <c r="X114" s="4746"/>
      <c r="Y114" s="1540"/>
      <c r="Z114" s="2802">
        <f t="shared" si="27"/>
        <v>21</v>
      </c>
      <c r="AA114" s="2186">
        <v>4</v>
      </c>
      <c r="AB114" s="2278">
        <v>17</v>
      </c>
      <c r="AC114" s="2184">
        <v>1</v>
      </c>
      <c r="AD114" s="2414">
        <v>5</v>
      </c>
      <c r="AE114" s="2186">
        <v>3</v>
      </c>
      <c r="AF114" s="2278">
        <v>12</v>
      </c>
      <c r="AG114" s="2186">
        <v>1</v>
      </c>
      <c r="AH114" s="2809">
        <v>5</v>
      </c>
      <c r="AI114" s="2810" t="s">
        <v>1005</v>
      </c>
      <c r="AJ114" s="1720"/>
      <c r="AK114" s="1787"/>
      <c r="AL114" s="1720"/>
      <c r="AM114" s="1720"/>
      <c r="AN114" s="1720"/>
      <c r="AO114" s="1720"/>
      <c r="AP114" s="1720"/>
      <c r="AQ114" s="1720"/>
      <c r="AR114" s="1720"/>
      <c r="AS114" s="1720"/>
      <c r="AT114" s="1720"/>
      <c r="AU114" s="1720"/>
    </row>
    <row r="115" spans="1:47" s="89" customFormat="1" ht="21" customHeight="1">
      <c r="A115" s="2586"/>
      <c r="B115" s="2587"/>
      <c r="C115" s="2588"/>
      <c r="D115" s="2589"/>
      <c r="E115" s="2590"/>
      <c r="F115" s="2591" t="s">
        <v>1131</v>
      </c>
      <c r="G115" s="2589"/>
      <c r="H115" s="2590"/>
      <c r="I115" s="2592"/>
      <c r="J115" s="2593"/>
      <c r="K115" s="2587"/>
      <c r="L115" s="2591"/>
      <c r="M115" s="2589"/>
      <c r="N115" s="2590"/>
      <c r="O115" s="2594"/>
      <c r="P115" s="2593"/>
      <c r="Q115" s="2587"/>
      <c r="R115" s="1715"/>
      <c r="S115" s="2589"/>
      <c r="T115" s="2563"/>
      <c r="U115" s="2595"/>
      <c r="V115" s="2596"/>
      <c r="W115" s="2596"/>
      <c r="X115" s="2597"/>
      <c r="Y115" s="2556"/>
      <c r="Z115" s="2797">
        <f t="shared" si="27"/>
        <v>4</v>
      </c>
      <c r="AA115" s="2324">
        <f t="shared" ref="AA115:AH115" si="35">AA116+AA117</f>
        <v>4</v>
      </c>
      <c r="AB115" s="2798">
        <f t="shared" si="35"/>
        <v>0</v>
      </c>
      <c r="AC115" s="2322">
        <f t="shared" si="35"/>
        <v>0</v>
      </c>
      <c r="AD115" s="2446">
        <f t="shared" si="35"/>
        <v>0</v>
      </c>
      <c r="AE115" s="2324">
        <f t="shared" si="35"/>
        <v>4</v>
      </c>
      <c r="AF115" s="2798">
        <f t="shared" si="35"/>
        <v>0</v>
      </c>
      <c r="AG115" s="2324">
        <f t="shared" si="35"/>
        <v>2</v>
      </c>
      <c r="AH115" s="2800">
        <f t="shared" si="35"/>
        <v>0</v>
      </c>
      <c r="AI115" s="2598"/>
      <c r="AJ115" s="1720"/>
      <c r="AK115" s="1787"/>
      <c r="AL115" s="1720"/>
      <c r="AM115" s="1720"/>
      <c r="AN115" s="1720"/>
      <c r="AO115" s="1720"/>
      <c r="AP115" s="1720"/>
      <c r="AQ115" s="1720"/>
      <c r="AR115" s="1720"/>
      <c r="AS115" s="1720"/>
      <c r="AT115" s="1720"/>
      <c r="AU115" s="1720"/>
    </row>
    <row r="116" spans="1:47" s="89" customFormat="1" ht="21" customHeight="1">
      <c r="A116" s="2560" t="s">
        <v>1136</v>
      </c>
      <c r="B116" s="2561"/>
      <c r="C116" s="1659" t="s">
        <v>2635</v>
      </c>
      <c r="D116" s="2562"/>
      <c r="E116" s="2563"/>
      <c r="F116" s="2365" t="s">
        <v>1139</v>
      </c>
      <c r="G116" s="2562"/>
      <c r="H116" s="2563"/>
      <c r="I116" s="1721" t="s">
        <v>925</v>
      </c>
      <c r="J116" s="2564"/>
      <c r="K116" s="2561"/>
      <c r="L116" s="2365" t="s">
        <v>1140</v>
      </c>
      <c r="M116" s="2562"/>
      <c r="N116" s="2563"/>
      <c r="O116" s="1788" t="s">
        <v>1142</v>
      </c>
      <c r="P116" s="2564"/>
      <c r="Q116" s="2561"/>
      <c r="R116" s="1659" t="s">
        <v>187</v>
      </c>
      <c r="S116" s="2562"/>
      <c r="T116" s="2550"/>
      <c r="U116" s="4731" t="s">
        <v>57</v>
      </c>
      <c r="V116" s="4732"/>
      <c r="W116" s="4732"/>
      <c r="X116" s="4732"/>
      <c r="Y116" s="1540"/>
      <c r="Z116" s="2802">
        <f t="shared" si="27"/>
        <v>4</v>
      </c>
      <c r="AA116" s="2186">
        <v>4</v>
      </c>
      <c r="AB116" s="2278">
        <v>0</v>
      </c>
      <c r="AC116" s="2184">
        <v>0</v>
      </c>
      <c r="AD116" s="2414">
        <v>0</v>
      </c>
      <c r="AE116" s="2186">
        <v>4</v>
      </c>
      <c r="AF116" s="2278">
        <v>0</v>
      </c>
      <c r="AG116" s="2186">
        <v>2</v>
      </c>
      <c r="AH116" s="2809">
        <v>0</v>
      </c>
      <c r="AI116" s="2810" t="s">
        <v>1136</v>
      </c>
      <c r="AJ116" s="1720"/>
      <c r="AK116" s="1787"/>
      <c r="AL116" s="1720"/>
      <c r="AM116" s="1720"/>
      <c r="AN116" s="1720"/>
      <c r="AO116" s="1720"/>
      <c r="AP116" s="1720"/>
      <c r="AQ116" s="1720"/>
      <c r="AR116" s="1720"/>
      <c r="AS116" s="1720"/>
      <c r="AT116" s="1720"/>
      <c r="AU116" s="1720"/>
    </row>
    <row r="117" spans="1:47" s="89" customFormat="1" ht="21" customHeight="1">
      <c r="A117" s="2567" t="s">
        <v>599</v>
      </c>
      <c r="B117" s="2568"/>
      <c r="C117" s="1640" t="s">
        <v>51</v>
      </c>
      <c r="D117" s="2569"/>
      <c r="E117" s="2570"/>
      <c r="F117" s="2468" t="s">
        <v>2971</v>
      </c>
      <c r="G117" s="2569"/>
      <c r="H117" s="2570"/>
      <c r="I117" s="2571" t="s">
        <v>1145</v>
      </c>
      <c r="J117" s="2572"/>
      <c r="K117" s="2568"/>
      <c r="L117" s="2468" t="s">
        <v>943</v>
      </c>
      <c r="M117" s="2569"/>
      <c r="N117" s="2570"/>
      <c r="O117" s="2573"/>
      <c r="P117" s="2572"/>
      <c r="Q117" s="2568"/>
      <c r="R117" s="1640"/>
      <c r="S117" s="2569"/>
      <c r="T117" s="2563"/>
      <c r="U117" s="4733" t="s">
        <v>355</v>
      </c>
      <c r="V117" s="4734"/>
      <c r="W117" s="4734"/>
      <c r="X117" s="4734"/>
      <c r="Y117" s="2577"/>
      <c r="Z117" s="2805">
        <f t="shared" si="27"/>
        <v>0</v>
      </c>
      <c r="AA117" s="2204">
        <v>0</v>
      </c>
      <c r="AB117" s="2298">
        <v>0</v>
      </c>
      <c r="AC117" s="2202">
        <v>0</v>
      </c>
      <c r="AD117" s="2418">
        <v>0</v>
      </c>
      <c r="AE117" s="2204">
        <v>0</v>
      </c>
      <c r="AF117" s="2298">
        <v>0</v>
      </c>
      <c r="AG117" s="2204">
        <v>0</v>
      </c>
      <c r="AH117" s="2811">
        <v>0</v>
      </c>
      <c r="AI117" s="2812" t="s">
        <v>599</v>
      </c>
      <c r="AJ117" s="1720"/>
      <c r="AK117" s="1787"/>
      <c r="AL117" s="1720"/>
      <c r="AM117" s="1720"/>
      <c r="AN117" s="1720"/>
      <c r="AO117" s="1720"/>
      <c r="AP117" s="1720"/>
      <c r="AQ117" s="1720"/>
      <c r="AR117" s="1720"/>
      <c r="AS117" s="1720"/>
      <c r="AT117" s="1720"/>
      <c r="AU117" s="1720"/>
    </row>
    <row r="118" spans="1:47" s="89" customFormat="1" ht="21" customHeight="1">
      <c r="A118" s="2547"/>
      <c r="B118" s="2548"/>
      <c r="C118" s="1790"/>
      <c r="D118" s="2549"/>
      <c r="E118" s="2550"/>
      <c r="F118" s="2516" t="s">
        <v>959</v>
      </c>
      <c r="G118" s="2549"/>
      <c r="H118" s="2550"/>
      <c r="I118" s="1791"/>
      <c r="J118" s="2551"/>
      <c r="K118" s="2548"/>
      <c r="L118" s="2516"/>
      <c r="M118" s="2549"/>
      <c r="N118" s="2550"/>
      <c r="O118" s="2552"/>
      <c r="P118" s="2551"/>
      <c r="Q118" s="2548"/>
      <c r="R118" s="1650"/>
      <c r="S118" s="2549"/>
      <c r="T118" s="2563"/>
      <c r="U118" s="2584"/>
      <c r="V118" s="2585"/>
      <c r="W118" s="2585"/>
      <c r="X118" s="2580"/>
      <c r="Y118" s="1540"/>
      <c r="Z118" s="2807">
        <f t="shared" si="27"/>
        <v>33</v>
      </c>
      <c r="AA118" s="2286">
        <f t="shared" ref="AA118:AH118" si="36">AA119</f>
        <v>7</v>
      </c>
      <c r="AB118" s="2282">
        <f t="shared" si="36"/>
        <v>26</v>
      </c>
      <c r="AC118" s="2284">
        <f t="shared" si="36"/>
        <v>0</v>
      </c>
      <c r="AD118" s="2460">
        <f t="shared" si="36"/>
        <v>0</v>
      </c>
      <c r="AE118" s="2286">
        <f t="shared" si="36"/>
        <v>7</v>
      </c>
      <c r="AF118" s="2282">
        <f t="shared" si="36"/>
        <v>26</v>
      </c>
      <c r="AG118" s="2286">
        <f t="shared" si="36"/>
        <v>1</v>
      </c>
      <c r="AH118" s="2813">
        <f t="shared" si="36"/>
        <v>6</v>
      </c>
      <c r="AI118" s="2599"/>
      <c r="AJ118" s="1720"/>
      <c r="AK118" s="1787"/>
      <c r="AL118" s="1720"/>
      <c r="AM118" s="1720"/>
      <c r="AN118" s="1720"/>
      <c r="AO118" s="1720"/>
      <c r="AP118" s="1720"/>
      <c r="AQ118" s="1720"/>
      <c r="AR118" s="1720"/>
      <c r="AS118" s="1720"/>
      <c r="AT118" s="1720"/>
      <c r="AU118" s="1720"/>
    </row>
    <row r="119" spans="1:47" s="89" customFormat="1" ht="21" customHeight="1">
      <c r="A119" s="2567" t="s">
        <v>1147</v>
      </c>
      <c r="B119" s="2568"/>
      <c r="C119" s="1640" t="s">
        <v>2391</v>
      </c>
      <c r="D119" s="2569"/>
      <c r="E119" s="2570"/>
      <c r="F119" s="2468" t="s">
        <v>1150</v>
      </c>
      <c r="G119" s="2569"/>
      <c r="H119" s="2570"/>
      <c r="I119" s="2571" t="s">
        <v>1155</v>
      </c>
      <c r="J119" s="2572"/>
      <c r="K119" s="2568"/>
      <c r="L119" s="2468" t="s">
        <v>1159</v>
      </c>
      <c r="M119" s="2569"/>
      <c r="N119" s="2570"/>
      <c r="O119" s="2573" t="s">
        <v>552</v>
      </c>
      <c r="P119" s="2572"/>
      <c r="Q119" s="2568"/>
      <c r="R119" s="1640" t="s">
        <v>2977</v>
      </c>
      <c r="S119" s="2569"/>
      <c r="T119" s="2550"/>
      <c r="U119" s="4745" t="s">
        <v>536</v>
      </c>
      <c r="V119" s="4746"/>
      <c r="W119" s="4746"/>
      <c r="X119" s="4746"/>
      <c r="Y119" s="2577"/>
      <c r="Z119" s="2805">
        <f t="shared" si="27"/>
        <v>33</v>
      </c>
      <c r="AA119" s="2204">
        <v>7</v>
      </c>
      <c r="AB119" s="2298">
        <v>26</v>
      </c>
      <c r="AC119" s="2202">
        <v>0</v>
      </c>
      <c r="AD119" s="2418">
        <v>0</v>
      </c>
      <c r="AE119" s="2204">
        <v>7</v>
      </c>
      <c r="AF119" s="2298">
        <v>26</v>
      </c>
      <c r="AG119" s="2204">
        <v>1</v>
      </c>
      <c r="AH119" s="2811">
        <v>6</v>
      </c>
      <c r="AI119" s="2812" t="s">
        <v>1147</v>
      </c>
      <c r="AJ119" s="1720"/>
      <c r="AK119" s="1787"/>
      <c r="AL119" s="1720"/>
      <c r="AM119" s="1720"/>
      <c r="AN119" s="1720"/>
      <c r="AO119" s="1720"/>
      <c r="AP119" s="1720"/>
      <c r="AQ119" s="1720"/>
      <c r="AR119" s="1720"/>
      <c r="AS119" s="1720"/>
      <c r="AT119" s="1720"/>
      <c r="AU119" s="1720"/>
    </row>
    <row r="120" spans="1:47" s="89" customFormat="1" ht="21" customHeight="1">
      <c r="A120" s="2547"/>
      <c r="B120" s="2548"/>
      <c r="C120" s="1790"/>
      <c r="D120" s="2549"/>
      <c r="E120" s="2550"/>
      <c r="F120" s="2516" t="s">
        <v>1168</v>
      </c>
      <c r="G120" s="2549"/>
      <c r="H120" s="2550"/>
      <c r="I120" s="1791"/>
      <c r="J120" s="2551"/>
      <c r="K120" s="2548"/>
      <c r="L120" s="2516"/>
      <c r="M120" s="2549"/>
      <c r="N120" s="2550"/>
      <c r="O120" s="2552"/>
      <c r="P120" s="2551"/>
      <c r="Q120" s="2548"/>
      <c r="R120" s="1650"/>
      <c r="S120" s="2549"/>
      <c r="T120" s="2563"/>
      <c r="U120" s="2584"/>
      <c r="V120" s="2585"/>
      <c r="W120" s="2585"/>
      <c r="X120" s="2580"/>
      <c r="Y120" s="1540"/>
      <c r="Z120" s="2807">
        <f t="shared" si="27"/>
        <v>7</v>
      </c>
      <c r="AA120" s="2286">
        <f t="shared" ref="AA120:AH120" si="37">AA121+AA122</f>
        <v>0</v>
      </c>
      <c r="AB120" s="2282">
        <f t="shared" si="37"/>
        <v>7</v>
      </c>
      <c r="AC120" s="2284">
        <f>AC121+AC122</f>
        <v>0</v>
      </c>
      <c r="AD120" s="2460">
        <f>AD121+AD122</f>
        <v>0</v>
      </c>
      <c r="AE120" s="2286">
        <f>AE121+AE122</f>
        <v>0</v>
      </c>
      <c r="AF120" s="2282">
        <f>AF121+AF122</f>
        <v>7</v>
      </c>
      <c r="AG120" s="2286">
        <f t="shared" si="37"/>
        <v>1</v>
      </c>
      <c r="AH120" s="2800">
        <f t="shared" si="37"/>
        <v>3</v>
      </c>
      <c r="AI120" s="2599"/>
      <c r="AJ120" s="1720"/>
      <c r="AK120" s="1787"/>
      <c r="AL120" s="1720"/>
      <c r="AM120" s="1720"/>
      <c r="AN120" s="1720"/>
      <c r="AO120" s="1720"/>
      <c r="AP120" s="1720"/>
      <c r="AQ120" s="1720"/>
      <c r="AR120" s="1720"/>
      <c r="AS120" s="1720"/>
      <c r="AT120" s="1720"/>
      <c r="AU120" s="1720"/>
    </row>
    <row r="121" spans="1:47" s="89" customFormat="1" ht="21" customHeight="1">
      <c r="A121" s="2560" t="s">
        <v>1173</v>
      </c>
      <c r="B121" s="2561"/>
      <c r="C121" s="1659" t="s">
        <v>2391</v>
      </c>
      <c r="D121" s="2562"/>
      <c r="E121" s="2563"/>
      <c r="F121" s="2365" t="s">
        <v>688</v>
      </c>
      <c r="G121" s="2562"/>
      <c r="H121" s="2563"/>
      <c r="I121" s="1721" t="s">
        <v>1741</v>
      </c>
      <c r="J121" s="2564"/>
      <c r="K121" s="2561"/>
      <c r="L121" s="2365" t="s">
        <v>1121</v>
      </c>
      <c r="M121" s="2562"/>
      <c r="N121" s="2563"/>
      <c r="O121" s="1788" t="s">
        <v>1176</v>
      </c>
      <c r="P121" s="2564"/>
      <c r="Q121" s="2561"/>
      <c r="R121" s="2600" t="s">
        <v>5786</v>
      </c>
      <c r="S121" s="2562"/>
      <c r="T121" s="2550"/>
      <c r="U121" s="4731" t="s">
        <v>536</v>
      </c>
      <c r="V121" s="4732"/>
      <c r="W121" s="4732"/>
      <c r="X121" s="4732"/>
      <c r="Y121" s="1540"/>
      <c r="Z121" s="2802">
        <f t="shared" si="27"/>
        <v>7</v>
      </c>
      <c r="AA121" s="2186">
        <v>0</v>
      </c>
      <c r="AB121" s="2278">
        <v>7</v>
      </c>
      <c r="AC121" s="2184">
        <v>0</v>
      </c>
      <c r="AD121" s="2414">
        <v>0</v>
      </c>
      <c r="AE121" s="2186">
        <v>0</v>
      </c>
      <c r="AF121" s="2278">
        <v>7</v>
      </c>
      <c r="AG121" s="2186">
        <v>1</v>
      </c>
      <c r="AH121" s="2809">
        <v>3</v>
      </c>
      <c r="AI121" s="2810" t="s">
        <v>1173</v>
      </c>
      <c r="AJ121" s="1720"/>
      <c r="AK121" s="1787"/>
      <c r="AL121" s="1720"/>
      <c r="AM121" s="1720"/>
      <c r="AN121" s="1720"/>
      <c r="AO121" s="1720"/>
      <c r="AP121" s="1720"/>
      <c r="AQ121" s="1720"/>
      <c r="AR121" s="1720"/>
      <c r="AS121" s="1720"/>
      <c r="AT121" s="1720"/>
      <c r="AU121" s="1720"/>
    </row>
    <row r="122" spans="1:47" s="89" customFormat="1" ht="21" customHeight="1" thickBot="1">
      <c r="A122" s="2601" t="s">
        <v>1107</v>
      </c>
      <c r="B122" s="2602"/>
      <c r="C122" s="1694" t="s">
        <v>2635</v>
      </c>
      <c r="D122" s="2603"/>
      <c r="E122" s="2604"/>
      <c r="F122" s="2605" t="s">
        <v>2065</v>
      </c>
      <c r="G122" s="2603"/>
      <c r="H122" s="2604"/>
      <c r="I122" s="2520" t="s">
        <v>2839</v>
      </c>
      <c r="J122" s="2606"/>
      <c r="K122" s="2602"/>
      <c r="L122" s="2605" t="s">
        <v>354</v>
      </c>
      <c r="M122" s="2603"/>
      <c r="N122" s="2604"/>
      <c r="O122" s="2607"/>
      <c r="P122" s="2606"/>
      <c r="Q122" s="2602"/>
      <c r="R122" s="1694"/>
      <c r="S122" s="2603"/>
      <c r="T122" s="2563"/>
      <c r="U122" s="4738" t="s">
        <v>355</v>
      </c>
      <c r="V122" s="4739"/>
      <c r="W122" s="4739"/>
      <c r="X122" s="4739"/>
      <c r="Y122" s="2608"/>
      <c r="Z122" s="2816">
        <f t="shared" si="27"/>
        <v>0</v>
      </c>
      <c r="AA122" s="2195">
        <v>0</v>
      </c>
      <c r="AB122" s="2308">
        <v>0</v>
      </c>
      <c r="AC122" s="2193">
        <v>0</v>
      </c>
      <c r="AD122" s="2417">
        <v>0</v>
      </c>
      <c r="AE122" s="2195">
        <v>0</v>
      </c>
      <c r="AF122" s="2308">
        <v>0</v>
      </c>
      <c r="AG122" s="2195">
        <v>0</v>
      </c>
      <c r="AH122" s="2817">
        <v>0</v>
      </c>
      <c r="AI122" s="2818" t="s">
        <v>1107</v>
      </c>
      <c r="AJ122" s="1720"/>
      <c r="AK122" s="1787"/>
      <c r="AL122" s="1720"/>
      <c r="AM122" s="1720"/>
      <c r="AN122" s="1720"/>
      <c r="AO122" s="1720"/>
      <c r="AP122" s="1720"/>
      <c r="AQ122" s="1720"/>
      <c r="AR122" s="1720"/>
      <c r="AS122" s="1720"/>
      <c r="AT122" s="1720"/>
      <c r="AU122" s="1720"/>
    </row>
    <row r="123" spans="1:47" s="89" customFormat="1" ht="21" customHeight="1">
      <c r="A123" s="1531"/>
      <c r="B123" s="1531"/>
      <c r="C123" s="2214"/>
      <c r="D123" s="1720"/>
      <c r="E123" s="1720"/>
      <c r="F123" s="1720"/>
      <c r="G123" s="1720"/>
      <c r="H123" s="1720"/>
      <c r="I123" s="2214"/>
      <c r="J123" s="1720"/>
      <c r="K123" s="1720"/>
      <c r="L123" s="1720"/>
      <c r="M123" s="1720"/>
      <c r="N123" s="1720"/>
      <c r="O123" s="1788"/>
      <c r="P123" s="1788"/>
      <c r="Q123" s="1788"/>
      <c r="R123" s="1721"/>
      <c r="S123" s="1788"/>
      <c r="T123" s="2563"/>
      <c r="U123" s="1721"/>
      <c r="V123" s="1788"/>
      <c r="W123" s="1788"/>
      <c r="X123" s="2365"/>
      <c r="Y123" s="2365"/>
      <c r="Z123" s="1720"/>
      <c r="AA123" s="1720"/>
      <c r="AB123" s="1720"/>
      <c r="AC123" s="1720"/>
      <c r="AD123" s="1720"/>
      <c r="AE123" s="1720"/>
      <c r="AF123" s="1720"/>
      <c r="AG123" s="1720"/>
      <c r="AH123" s="1720"/>
      <c r="AI123" s="2609"/>
      <c r="AJ123" s="1720"/>
      <c r="AK123" s="1787"/>
      <c r="AL123" s="1720"/>
      <c r="AM123" s="1720"/>
      <c r="AN123" s="1720"/>
      <c r="AO123" s="1720"/>
      <c r="AP123" s="1720"/>
      <c r="AQ123" s="1720"/>
      <c r="AR123" s="1720"/>
      <c r="AS123" s="1720"/>
      <c r="AT123" s="1720"/>
      <c r="AU123" s="1720"/>
    </row>
    <row r="124" spans="1:47" s="89" customFormat="1" ht="17.25" customHeight="1">
      <c r="A124" s="1531"/>
      <c r="B124" s="1531"/>
      <c r="C124" s="2214"/>
      <c r="D124" s="1720"/>
      <c r="E124" s="1720"/>
      <c r="F124" s="1720"/>
      <c r="G124" s="1720"/>
      <c r="H124" s="1720"/>
      <c r="I124" s="2214"/>
      <c r="J124" s="1720"/>
      <c r="K124" s="1720"/>
      <c r="L124" s="1720"/>
      <c r="M124" s="1720"/>
      <c r="N124" s="1720"/>
      <c r="O124" s="1788"/>
      <c r="P124" s="1788"/>
      <c r="Q124" s="1788"/>
      <c r="R124" s="1721"/>
      <c r="S124" s="1788"/>
      <c r="T124" s="1788"/>
      <c r="U124" s="1721"/>
      <c r="V124" s="1788"/>
      <c r="W124" s="1788"/>
      <c r="X124" s="2365"/>
      <c r="Y124" s="2365"/>
      <c r="Z124" s="1720"/>
      <c r="AA124" s="1720"/>
      <c r="AB124" s="1720"/>
      <c r="AC124" s="1720"/>
      <c r="AD124" s="1720"/>
      <c r="AE124" s="1720"/>
      <c r="AF124" s="1720"/>
      <c r="AG124" s="1720"/>
      <c r="AH124" s="1720"/>
      <c r="AI124" s="1531"/>
      <c r="AJ124" s="1720"/>
      <c r="AK124" s="1787"/>
      <c r="AL124" s="1720"/>
      <c r="AM124" s="1720"/>
      <c r="AN124" s="1720"/>
      <c r="AO124" s="1720"/>
      <c r="AP124" s="1720"/>
      <c r="AQ124" s="1720"/>
      <c r="AR124" s="1720"/>
      <c r="AS124" s="1720"/>
      <c r="AT124" s="1720"/>
      <c r="AU124" s="1720"/>
    </row>
    <row r="125" spans="1:47" s="89" customFormat="1" ht="17.25" customHeight="1">
      <c r="A125" s="1532"/>
      <c r="B125" s="1532"/>
      <c r="C125" s="2214"/>
      <c r="D125" s="1534"/>
      <c r="E125" s="1534"/>
      <c r="F125" s="1534"/>
      <c r="G125" s="1534"/>
      <c r="H125" s="1534"/>
      <c r="I125" s="2214"/>
      <c r="J125" s="1534"/>
      <c r="K125" s="1534"/>
      <c r="L125" s="1534"/>
      <c r="M125" s="1534"/>
      <c r="N125" s="1534"/>
      <c r="O125" s="1536"/>
      <c r="P125" s="1536"/>
      <c r="Q125" s="1536"/>
      <c r="R125" s="1721"/>
      <c r="S125" s="1536"/>
      <c r="T125" s="1788"/>
      <c r="U125" s="1721"/>
      <c r="V125" s="1536"/>
      <c r="W125" s="1536"/>
      <c r="X125" s="2365"/>
      <c r="Y125" s="2365"/>
      <c r="Z125" s="1534"/>
      <c r="AA125" s="1534"/>
      <c r="AB125" s="1534"/>
      <c r="AC125" s="1534"/>
      <c r="AD125" s="1534"/>
      <c r="AE125" s="1534"/>
      <c r="AF125" s="1534"/>
      <c r="AG125" s="1534"/>
      <c r="AH125" s="1534"/>
      <c r="AI125" s="1531"/>
      <c r="AJ125" s="1720"/>
      <c r="AK125" s="1787"/>
      <c r="AL125" s="1720"/>
      <c r="AM125" s="1720"/>
      <c r="AN125" s="1720"/>
      <c r="AO125" s="1720"/>
      <c r="AP125" s="1720"/>
      <c r="AQ125" s="1720"/>
      <c r="AR125" s="1720"/>
      <c r="AS125" s="1720"/>
      <c r="AT125" s="1720"/>
      <c r="AU125" s="1720"/>
    </row>
    <row r="126" spans="1:47" ht="17.25" customHeight="1"/>
  </sheetData>
  <mergeCells count="81">
    <mergeCell ref="U121:X121"/>
    <mergeCell ref="U122:X122"/>
    <mergeCell ref="AI61:AI66"/>
    <mergeCell ref="A94:A97"/>
    <mergeCell ref="AI94:AI97"/>
    <mergeCell ref="F94:F97"/>
    <mergeCell ref="C94:C97"/>
    <mergeCell ref="I94:I97"/>
    <mergeCell ref="L94:L97"/>
    <mergeCell ref="O94:O97"/>
    <mergeCell ref="R94:R97"/>
    <mergeCell ref="U94:X97"/>
    <mergeCell ref="U109:X109"/>
    <mergeCell ref="U110:X110"/>
    <mergeCell ref="U119:X119"/>
    <mergeCell ref="U114:X114"/>
    <mergeCell ref="U116:X116"/>
    <mergeCell ref="U117:X117"/>
    <mergeCell ref="U106:X106"/>
    <mergeCell ref="U107:X107"/>
    <mergeCell ref="AG96:AG98"/>
    <mergeCell ref="U111:X111"/>
    <mergeCell ref="U112:X112"/>
    <mergeCell ref="AH96:AH98"/>
    <mergeCell ref="Z93:AF94"/>
    <mergeCell ref="AC95:AD95"/>
    <mergeCell ref="AE95:AF95"/>
    <mergeCell ref="Z96:Z98"/>
    <mergeCell ref="AA96:AA98"/>
    <mergeCell ref="AB96:AB98"/>
    <mergeCell ref="AC96:AC98"/>
    <mergeCell ref="AD96:AD98"/>
    <mergeCell ref="AE96:AE98"/>
    <mergeCell ref="AF96:AF98"/>
    <mergeCell ref="Z95:AB95"/>
    <mergeCell ref="AH65:AH66"/>
    <mergeCell ref="AG94:AH95"/>
    <mergeCell ref="Z64:Z66"/>
    <mergeCell ref="AA64:AA66"/>
    <mergeCell ref="AB64:AB66"/>
    <mergeCell ref="AC64:AC66"/>
    <mergeCell ref="AD64:AD66"/>
    <mergeCell ref="A59:F59"/>
    <mergeCell ref="Z61:AB63"/>
    <mergeCell ref="AC61:AD63"/>
    <mergeCell ref="AE61:AH63"/>
    <mergeCell ref="A62:A65"/>
    <mergeCell ref="C62:C65"/>
    <mergeCell ref="F62:F65"/>
    <mergeCell ref="I62:I65"/>
    <mergeCell ref="L62:L65"/>
    <mergeCell ref="O62:O65"/>
    <mergeCell ref="R62:R65"/>
    <mergeCell ref="U62:U65"/>
    <mergeCell ref="X62:X65"/>
    <mergeCell ref="AE64:AE66"/>
    <mergeCell ref="AG64:AG66"/>
    <mergeCell ref="AF65:AF66"/>
    <mergeCell ref="AI6:AI9"/>
    <mergeCell ref="Z8:Z10"/>
    <mergeCell ref="AA8:AA10"/>
    <mergeCell ref="AB8:AB10"/>
    <mergeCell ref="AC8:AC10"/>
    <mergeCell ref="AD8:AD10"/>
    <mergeCell ref="AE8:AE10"/>
    <mergeCell ref="AG8:AG10"/>
    <mergeCell ref="AF9:AF10"/>
    <mergeCell ref="AH9:AH10"/>
    <mergeCell ref="A2:F2"/>
    <mergeCell ref="Z5:AB7"/>
    <mergeCell ref="AC5:AD7"/>
    <mergeCell ref="AE5:AH7"/>
    <mergeCell ref="A6:A9"/>
    <mergeCell ref="C6:C9"/>
    <mergeCell ref="F6:F9"/>
    <mergeCell ref="I6:I9"/>
    <mergeCell ref="L6:L9"/>
    <mergeCell ref="O6:O9"/>
    <mergeCell ref="R6:R9"/>
    <mergeCell ref="U6:U9"/>
    <mergeCell ref="X6:X9"/>
  </mergeCells>
  <phoneticPr fontId="2"/>
  <pageMargins left="0.59055118110236227" right="0.59055118110236227" top="0.47244094488188981" bottom="0.39370078740157483" header="0.39370078740157483" footer="0.19685039370078741"/>
  <pageSetup paperSize="9" scale="65" firstPageNumber="102" pageOrder="overThenDown" orientation="portrait" blackAndWhite="1" useFirstPageNumber="1" r:id="rId1"/>
  <headerFooter alignWithMargins="0">
    <oddFooter>&amp;C&amp;16&amp;P</oddFooter>
    <evenHeader>&amp;R&amp;12－専修･各種学校－</evenHeader>
  </headerFooter>
  <rowBreaks count="1" manualBreakCount="1">
    <brk id="58" max="33" man="1"/>
  </rowBreaks>
  <colBreaks count="1" manualBreakCount="1">
    <brk id="19" max="119"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50"/>
  </sheetPr>
  <dimension ref="A1:W160"/>
  <sheetViews>
    <sheetView showGridLines="0" view="pageBreakPreview" zoomScale="90" zoomScaleNormal="100" zoomScaleSheetLayoutView="90" workbookViewId="0">
      <pane xSplit="1" ySplit="4" topLeftCell="B167" activePane="bottomRight" state="frozen"/>
      <selection pane="topRight" activeCell="B1" sqref="B1"/>
      <selection pane="bottomLeft" activeCell="A5" sqref="A5"/>
      <selection pane="bottomRight" activeCell="P116" sqref="P116"/>
    </sheetView>
  </sheetViews>
  <sheetFormatPr defaultColWidth="9" defaultRowHeight="13.5"/>
  <cols>
    <col min="1" max="1" width="30.625" style="2611" customWidth="1"/>
    <col min="2" max="4" width="2.625" style="249" customWidth="1"/>
    <col min="5" max="5" width="23.875" style="2612" customWidth="1"/>
    <col min="6" max="7" width="2.625" style="249" customWidth="1"/>
    <col min="8" max="8" width="14.625" style="2613" customWidth="1"/>
    <col min="9" max="10" width="2.625" style="249" customWidth="1"/>
    <col min="11" max="11" width="29.625" style="249" customWidth="1"/>
    <col min="12" max="12" width="2.625" style="249" customWidth="1"/>
    <col min="13" max="13" width="15.625" style="249" customWidth="1"/>
    <col min="14" max="19" width="14.625" style="249" customWidth="1"/>
    <col min="20" max="20" width="31.375" style="249" customWidth="1"/>
    <col min="21" max="21" width="15.875" style="249" bestFit="1" customWidth="1"/>
    <col min="22" max="22" width="3.5" style="29" customWidth="1"/>
    <col min="23" max="23" width="9" style="29" hidden="1" customWidth="1"/>
    <col min="24" max="16384" width="9" style="29"/>
  </cols>
  <sheetData>
    <row r="1" spans="1:23" ht="15.75" customHeight="1"/>
    <row r="2" spans="1:23" ht="18" thickBot="1">
      <c r="A2" s="4773" t="s">
        <v>4044</v>
      </c>
      <c r="B2" s="4773"/>
      <c r="C2" s="4773"/>
      <c r="D2" s="4773"/>
      <c r="E2" s="4773"/>
      <c r="F2" s="4773"/>
      <c r="G2" s="4773"/>
      <c r="H2" s="4773"/>
      <c r="I2" s="4773"/>
      <c r="J2" s="4773"/>
      <c r="K2" s="4773"/>
      <c r="L2" s="4773"/>
      <c r="M2" s="4773"/>
      <c r="N2" s="3572" t="s">
        <v>4885</v>
      </c>
      <c r="O2" s="3572"/>
      <c r="P2" s="3572"/>
      <c r="Q2" s="3572"/>
      <c r="R2" s="3572"/>
      <c r="S2" s="3572"/>
      <c r="T2" s="3572"/>
      <c r="U2" s="3572"/>
      <c r="V2" s="131"/>
    </row>
    <row r="3" spans="1:23" ht="20.100000000000001" customHeight="1">
      <c r="A3" s="2614" t="s">
        <v>3691</v>
      </c>
      <c r="B3" s="4751" t="s">
        <v>2488</v>
      </c>
      <c r="C3" s="4752"/>
      <c r="D3" s="4752"/>
      <c r="E3" s="4752"/>
      <c r="F3" s="4753"/>
      <c r="G3" s="4751" t="s">
        <v>4124</v>
      </c>
      <c r="H3" s="4752"/>
      <c r="I3" s="4753"/>
      <c r="J3" s="4754" t="s">
        <v>1908</v>
      </c>
      <c r="K3" s="4754"/>
      <c r="L3" s="4754"/>
      <c r="M3" s="4754" t="s">
        <v>3692</v>
      </c>
      <c r="N3" s="4754" t="s">
        <v>3494</v>
      </c>
      <c r="O3" s="4754"/>
      <c r="P3" s="4754"/>
      <c r="Q3" s="4754" t="s">
        <v>3537</v>
      </c>
      <c r="R3" s="4754"/>
      <c r="S3" s="4754"/>
      <c r="T3" s="3269" t="s">
        <v>1526</v>
      </c>
      <c r="U3" s="4767"/>
      <c r="V3" s="177"/>
    </row>
    <row r="4" spans="1:23" ht="20.100000000000001" customHeight="1">
      <c r="A4" s="1412" t="s">
        <v>3369</v>
      </c>
      <c r="B4" s="3371"/>
      <c r="C4" s="3372"/>
      <c r="D4" s="3372"/>
      <c r="E4" s="3372"/>
      <c r="F4" s="3373"/>
      <c r="G4" s="3371"/>
      <c r="H4" s="3372"/>
      <c r="I4" s="3373"/>
      <c r="J4" s="4755"/>
      <c r="K4" s="4755"/>
      <c r="L4" s="4755"/>
      <c r="M4" s="4755"/>
      <c r="N4" s="255" t="s">
        <v>1239</v>
      </c>
      <c r="O4" s="256" t="s">
        <v>2918</v>
      </c>
      <c r="P4" s="257" t="s">
        <v>2920</v>
      </c>
      <c r="Q4" s="255" t="s">
        <v>1239</v>
      </c>
      <c r="R4" s="258" t="s">
        <v>2918</v>
      </c>
      <c r="S4" s="259" t="s">
        <v>2920</v>
      </c>
      <c r="T4" s="3270" t="s">
        <v>3693</v>
      </c>
      <c r="U4" s="4768"/>
      <c r="V4" s="177"/>
    </row>
    <row r="5" spans="1:23" s="158" customFormat="1" ht="18.95" customHeight="1">
      <c r="A5" s="2615" t="s">
        <v>3238</v>
      </c>
      <c r="B5" s="4804"/>
      <c r="C5" s="4805"/>
      <c r="D5" s="4805"/>
      <c r="E5" s="4805"/>
      <c r="F5" s="4806"/>
      <c r="G5" s="2616"/>
      <c r="H5" s="2088"/>
      <c r="I5" s="2170"/>
      <c r="J5" s="2617"/>
      <c r="K5" s="2170"/>
      <c r="L5" s="2618"/>
      <c r="M5" s="2619">
        <f>+M6+M50+M75</f>
        <v>3743</v>
      </c>
      <c r="N5" s="2619">
        <f t="shared" ref="N5:N43" si="0">SUM(O5:P5)</f>
        <v>15126</v>
      </c>
      <c r="O5" s="293">
        <f>+O6+O50+O75</f>
        <v>7993</v>
      </c>
      <c r="P5" s="294">
        <f>+P6+P50+P75</f>
        <v>7133</v>
      </c>
      <c r="Q5" s="2619">
        <f>SUM(R5:S5)</f>
        <v>1441</v>
      </c>
      <c r="R5" s="296">
        <f>+R6+R50+R75</f>
        <v>1041</v>
      </c>
      <c r="S5" s="2620">
        <f>+S6+S50+S75</f>
        <v>400</v>
      </c>
      <c r="T5" s="2617" t="s">
        <v>3695</v>
      </c>
      <c r="U5" s="2621"/>
      <c r="V5" s="104"/>
    </row>
    <row r="6" spans="1:23" s="158" customFormat="1" ht="18.95" customHeight="1">
      <c r="A6" s="2615" t="s">
        <v>4034</v>
      </c>
      <c r="B6" s="4804"/>
      <c r="C6" s="4805"/>
      <c r="D6" s="4805"/>
      <c r="E6" s="4805"/>
      <c r="F6" s="4806"/>
      <c r="G6" s="2616"/>
      <c r="H6" s="2088"/>
      <c r="I6" s="2170"/>
      <c r="J6" s="2617"/>
      <c r="K6" s="2170"/>
      <c r="L6" s="2618"/>
      <c r="M6" s="2619">
        <f>+M7</f>
        <v>1322</v>
      </c>
      <c r="N6" s="2619">
        <f t="shared" si="0"/>
        <v>5939</v>
      </c>
      <c r="O6" s="293">
        <f>+O7</f>
        <v>3296</v>
      </c>
      <c r="P6" s="294">
        <f>+P7</f>
        <v>2643</v>
      </c>
      <c r="Q6" s="2619">
        <f>SUM(R6:S6)</f>
        <v>795</v>
      </c>
      <c r="R6" s="296">
        <f>R7</f>
        <v>613</v>
      </c>
      <c r="S6" s="2620">
        <f>S7</f>
        <v>182</v>
      </c>
      <c r="T6" s="2622"/>
      <c r="U6" s="2623"/>
      <c r="V6" s="104"/>
    </row>
    <row r="7" spans="1:23" s="158" customFormat="1" ht="18.95" customHeight="1">
      <c r="A7" s="1419" t="s">
        <v>4024</v>
      </c>
      <c r="B7" s="4804"/>
      <c r="C7" s="4805"/>
      <c r="D7" s="4805"/>
      <c r="E7" s="4805"/>
      <c r="F7" s="4806"/>
      <c r="G7" s="2616"/>
      <c r="H7" s="2088"/>
      <c r="I7" s="2081"/>
      <c r="J7" s="2624"/>
      <c r="K7" s="2081"/>
      <c r="L7" s="2625"/>
      <c r="M7" s="2626">
        <f>SUM(M8:M26)</f>
        <v>1322</v>
      </c>
      <c r="N7" s="2627">
        <f>SUM(O7:P7)</f>
        <v>5939</v>
      </c>
      <c r="O7" s="2628">
        <f>SUM(O8:O26)</f>
        <v>3296</v>
      </c>
      <c r="P7" s="2629">
        <f>SUM(P8:P26)</f>
        <v>2643</v>
      </c>
      <c r="Q7" s="2627">
        <f>SUM(R7:S7)</f>
        <v>795</v>
      </c>
      <c r="R7" s="2630">
        <f>SUM(R8:R27)+R49</f>
        <v>613</v>
      </c>
      <c r="S7" s="2631">
        <f>SUM(S8:S27)+S49</f>
        <v>182</v>
      </c>
      <c r="T7" s="1209"/>
      <c r="U7" s="2632"/>
      <c r="W7" s="183" t="s">
        <v>4886</v>
      </c>
    </row>
    <row r="8" spans="1:23" s="158" customFormat="1" ht="18.95" customHeight="1">
      <c r="A8" s="2633" t="s">
        <v>4887</v>
      </c>
      <c r="B8" s="794"/>
      <c r="C8" s="3424" t="s">
        <v>4888</v>
      </c>
      <c r="D8" s="3424"/>
      <c r="E8" s="3424"/>
      <c r="F8" s="951"/>
      <c r="G8" s="894"/>
      <c r="H8" s="4763" t="s">
        <v>4889</v>
      </c>
      <c r="I8" s="4762"/>
      <c r="J8" s="2634"/>
      <c r="K8" s="2635" t="s">
        <v>2780</v>
      </c>
      <c r="L8" s="2636"/>
      <c r="M8" s="2637">
        <v>110</v>
      </c>
      <c r="N8" s="2637">
        <f>SUM(O8:P8)</f>
        <v>488</v>
      </c>
      <c r="O8" s="2638">
        <v>163</v>
      </c>
      <c r="P8" s="2639">
        <v>325</v>
      </c>
      <c r="Q8" s="4756">
        <f>SUM(R8:S10)</f>
        <v>64</v>
      </c>
      <c r="R8" s="4758">
        <v>51</v>
      </c>
      <c r="S8" s="4749">
        <v>13</v>
      </c>
      <c r="T8" s="2640" t="s">
        <v>4890</v>
      </c>
      <c r="U8" s="2641"/>
      <c r="V8" s="104"/>
    </row>
    <row r="9" spans="1:23" s="158" customFormat="1" ht="18.95" customHeight="1">
      <c r="A9" s="1424"/>
      <c r="B9" s="2642"/>
      <c r="C9" s="3425"/>
      <c r="D9" s="3425"/>
      <c r="E9" s="3425"/>
      <c r="F9" s="2643"/>
      <c r="G9" s="274"/>
      <c r="H9" s="4506"/>
      <c r="I9" s="4354"/>
      <c r="J9" s="805"/>
      <c r="K9" s="1180" t="s">
        <v>3754</v>
      </c>
      <c r="L9" s="317"/>
      <c r="M9" s="2644">
        <v>155</v>
      </c>
      <c r="N9" s="2644">
        <f t="shared" si="0"/>
        <v>681</v>
      </c>
      <c r="O9" s="2645">
        <v>346</v>
      </c>
      <c r="P9" s="2646">
        <v>335</v>
      </c>
      <c r="Q9" s="4757"/>
      <c r="R9" s="4759"/>
      <c r="S9" s="4807"/>
      <c r="T9" s="799" t="s">
        <v>5466</v>
      </c>
      <c r="U9" s="2610"/>
      <c r="V9" s="103"/>
    </row>
    <row r="10" spans="1:23" s="158" customFormat="1" ht="19.5" customHeight="1">
      <c r="A10" s="1424"/>
      <c r="B10" s="2647"/>
      <c r="C10" s="3431"/>
      <c r="D10" s="3431"/>
      <c r="E10" s="3431"/>
      <c r="F10" s="930"/>
      <c r="G10" s="278"/>
      <c r="H10" s="4764"/>
      <c r="I10" s="4356"/>
      <c r="J10" s="809"/>
      <c r="K10" s="2648" t="s">
        <v>108</v>
      </c>
      <c r="L10" s="2649"/>
      <c r="M10" s="2650">
        <v>0</v>
      </c>
      <c r="N10" s="2650">
        <f t="shared" si="0"/>
        <v>1</v>
      </c>
      <c r="O10" s="2651">
        <v>1</v>
      </c>
      <c r="P10" s="2652">
        <v>0</v>
      </c>
      <c r="Q10" s="4800"/>
      <c r="R10" s="4801"/>
      <c r="S10" s="4803"/>
      <c r="T10" s="799" t="s">
        <v>5464</v>
      </c>
      <c r="U10" s="2610" t="s">
        <v>5465</v>
      </c>
      <c r="V10" s="103"/>
    </row>
    <row r="11" spans="1:23" s="158" customFormat="1" ht="18.95" customHeight="1">
      <c r="A11" s="1424"/>
      <c r="B11" s="2057"/>
      <c r="C11" s="3961" t="s">
        <v>2837</v>
      </c>
      <c r="D11" s="3961"/>
      <c r="E11" s="3961"/>
      <c r="F11" s="795"/>
      <c r="G11" s="894"/>
      <c r="H11" s="4763" t="s">
        <v>5750</v>
      </c>
      <c r="I11" s="4762"/>
      <c r="J11" s="2634"/>
      <c r="K11" s="2635" t="s">
        <v>604</v>
      </c>
      <c r="L11" s="2653"/>
      <c r="M11" s="2637">
        <v>140</v>
      </c>
      <c r="N11" s="2637">
        <f t="shared" si="0"/>
        <v>604</v>
      </c>
      <c r="O11" s="2638">
        <v>245</v>
      </c>
      <c r="P11" s="2639">
        <v>359</v>
      </c>
      <c r="Q11" s="4756">
        <f>SUM(R11:S12)</f>
        <v>74</v>
      </c>
      <c r="R11" s="4758">
        <v>57</v>
      </c>
      <c r="S11" s="4749">
        <v>17</v>
      </c>
      <c r="T11" s="799"/>
      <c r="U11" s="2610"/>
      <c r="V11" s="103"/>
    </row>
    <row r="12" spans="1:23" s="158" customFormat="1" ht="18.95" customHeight="1">
      <c r="A12" s="2654"/>
      <c r="B12" s="799"/>
      <c r="C12" s="3351"/>
      <c r="D12" s="3351"/>
      <c r="E12" s="3351"/>
      <c r="F12" s="328"/>
      <c r="G12" s="1209"/>
      <c r="H12" s="4506"/>
      <c r="I12" s="4354"/>
      <c r="J12" s="805"/>
      <c r="K12" s="1180" t="s">
        <v>3697</v>
      </c>
      <c r="L12" s="317"/>
      <c r="M12" s="2644">
        <v>20</v>
      </c>
      <c r="N12" s="2644">
        <f t="shared" si="0"/>
        <v>82</v>
      </c>
      <c r="O12" s="2645">
        <v>0</v>
      </c>
      <c r="P12" s="2646">
        <v>82</v>
      </c>
      <c r="Q12" s="4800"/>
      <c r="R12" s="4801"/>
      <c r="S12" s="4803"/>
      <c r="T12" s="2640" t="s">
        <v>2058</v>
      </c>
      <c r="U12" s="2610"/>
      <c r="V12" s="103"/>
    </row>
    <row r="13" spans="1:23" s="158" customFormat="1" ht="18.95" customHeight="1">
      <c r="A13" s="1424"/>
      <c r="B13" s="2057"/>
      <c r="C13" s="3961" t="s">
        <v>3698</v>
      </c>
      <c r="D13" s="3961"/>
      <c r="E13" s="3961"/>
      <c r="F13" s="795"/>
      <c r="G13" s="894"/>
      <c r="H13" s="2655" t="s">
        <v>5751</v>
      </c>
      <c r="I13" s="891"/>
      <c r="J13" s="2656"/>
      <c r="K13" s="2081" t="s">
        <v>1102</v>
      </c>
      <c r="L13" s="2625"/>
      <c r="M13" s="2627">
        <v>112</v>
      </c>
      <c r="N13" s="2627">
        <f t="shared" si="0"/>
        <v>782</v>
      </c>
      <c r="O13" s="2628">
        <v>440</v>
      </c>
      <c r="P13" s="2629">
        <v>342</v>
      </c>
      <c r="Q13" s="4788">
        <f>SUM(R13:S15)</f>
        <v>0</v>
      </c>
      <c r="R13" s="4786">
        <v>0</v>
      </c>
      <c r="S13" s="4747">
        <v>0</v>
      </c>
      <c r="T13" s="799" t="s">
        <v>2481</v>
      </c>
      <c r="U13" s="2610"/>
      <c r="V13" s="103"/>
    </row>
    <row r="14" spans="1:23" s="158" customFormat="1" ht="18.95" customHeight="1">
      <c r="A14" s="1424"/>
      <c r="B14" s="799"/>
      <c r="C14" s="3351"/>
      <c r="D14" s="3351"/>
      <c r="E14" s="3351"/>
      <c r="F14" s="328"/>
      <c r="G14" s="2624"/>
      <c r="H14" s="2088" t="s">
        <v>5752</v>
      </c>
      <c r="I14" s="2081"/>
      <c r="J14" s="2656"/>
      <c r="K14" s="2081" t="s">
        <v>3699</v>
      </c>
      <c r="L14" s="2625"/>
      <c r="M14" s="2627">
        <v>200</v>
      </c>
      <c r="N14" s="2627">
        <f t="shared" ref="N14" si="1">SUM(O14:P14)</f>
        <v>842</v>
      </c>
      <c r="O14" s="2628">
        <v>260</v>
      </c>
      <c r="P14" s="2629">
        <v>582</v>
      </c>
      <c r="Q14" s="4795"/>
      <c r="R14" s="4796"/>
      <c r="S14" s="4799"/>
      <c r="T14" s="799" t="s">
        <v>975</v>
      </c>
      <c r="U14" s="2610" t="s">
        <v>1989</v>
      </c>
      <c r="V14" s="103"/>
    </row>
    <row r="15" spans="1:23" s="158" customFormat="1" ht="18.95" customHeight="1">
      <c r="A15" s="1424"/>
      <c r="B15" s="808"/>
      <c r="C15" s="3358"/>
      <c r="D15" s="3358"/>
      <c r="E15" s="3358"/>
      <c r="F15" s="332"/>
      <c r="G15" s="2624"/>
      <c r="H15" s="2088" t="s">
        <v>5753</v>
      </c>
      <c r="I15" s="2081"/>
      <c r="J15" s="2656"/>
      <c r="K15" s="2081" t="s">
        <v>4892</v>
      </c>
      <c r="L15" s="2625"/>
      <c r="M15" s="2627">
        <v>10</v>
      </c>
      <c r="N15" s="2627">
        <f t="shared" si="0"/>
        <v>43</v>
      </c>
      <c r="O15" s="2628">
        <v>7</v>
      </c>
      <c r="P15" s="2629">
        <v>36</v>
      </c>
      <c r="Q15" s="4789"/>
      <c r="R15" s="4787"/>
      <c r="S15" s="4748"/>
      <c r="T15" s="2640"/>
      <c r="U15" s="2610"/>
      <c r="V15" s="103"/>
    </row>
    <row r="16" spans="1:23" s="158" customFormat="1" ht="18.95" customHeight="1">
      <c r="A16" s="1424"/>
      <c r="B16" s="2057"/>
      <c r="C16" s="3961" t="s">
        <v>3839</v>
      </c>
      <c r="D16" s="3961"/>
      <c r="E16" s="3961"/>
      <c r="F16" s="795"/>
      <c r="G16" s="894"/>
      <c r="H16" s="4763" t="s">
        <v>5754</v>
      </c>
      <c r="I16" s="4762"/>
      <c r="J16" s="2634"/>
      <c r="K16" s="2635" t="s">
        <v>177</v>
      </c>
      <c r="L16" s="2653"/>
      <c r="M16" s="2637">
        <v>78</v>
      </c>
      <c r="N16" s="2637">
        <f t="shared" si="0"/>
        <v>323</v>
      </c>
      <c r="O16" s="2638">
        <v>290</v>
      </c>
      <c r="P16" s="2639">
        <v>33</v>
      </c>
      <c r="Q16" s="4788">
        <f>SUM(R16:S16)</f>
        <v>0</v>
      </c>
      <c r="R16" s="4786">
        <v>0</v>
      </c>
      <c r="S16" s="4747">
        <v>0</v>
      </c>
      <c r="T16" s="2640" t="s">
        <v>4891</v>
      </c>
      <c r="U16" s="2610"/>
      <c r="V16" s="103"/>
    </row>
    <row r="17" spans="1:22" s="158" customFormat="1" ht="18.95" customHeight="1">
      <c r="A17" s="1424"/>
      <c r="B17" s="799"/>
      <c r="C17" s="3351"/>
      <c r="D17" s="3351"/>
      <c r="E17" s="3351"/>
      <c r="F17" s="328"/>
      <c r="G17" s="274"/>
      <c r="H17" s="4506"/>
      <c r="I17" s="4354"/>
      <c r="J17" s="805"/>
      <c r="K17" s="1180" t="s">
        <v>3700</v>
      </c>
      <c r="L17" s="2657"/>
      <c r="M17" s="2644">
        <v>52</v>
      </c>
      <c r="N17" s="2644">
        <f t="shared" si="0"/>
        <v>217</v>
      </c>
      <c r="O17" s="2645">
        <v>156</v>
      </c>
      <c r="P17" s="2646">
        <v>61</v>
      </c>
      <c r="Q17" s="4795"/>
      <c r="R17" s="4796"/>
      <c r="S17" s="4799"/>
      <c r="T17" s="799" t="s">
        <v>3841</v>
      </c>
      <c r="U17" s="2610"/>
      <c r="V17" s="103"/>
    </row>
    <row r="18" spans="1:22" s="158" customFormat="1" ht="18.95" customHeight="1">
      <c r="A18" s="1424"/>
      <c r="B18" s="799"/>
      <c r="C18" s="3351"/>
      <c r="D18" s="3351"/>
      <c r="E18" s="3351"/>
      <c r="F18" s="328"/>
      <c r="G18" s="274"/>
      <c r="H18" s="4506"/>
      <c r="I18" s="4354"/>
      <c r="J18" s="805"/>
      <c r="K18" s="1180" t="s">
        <v>3122</v>
      </c>
      <c r="L18" s="2657"/>
      <c r="M18" s="2644">
        <v>65</v>
      </c>
      <c r="N18" s="2644">
        <f t="shared" si="0"/>
        <v>264</v>
      </c>
      <c r="O18" s="2645">
        <v>201</v>
      </c>
      <c r="P18" s="2646">
        <v>63</v>
      </c>
      <c r="Q18" s="4795"/>
      <c r="R18" s="4796"/>
      <c r="S18" s="4799"/>
      <c r="T18" s="799" t="s">
        <v>2929</v>
      </c>
      <c r="U18" s="2610" t="s">
        <v>1989</v>
      </c>
      <c r="V18" s="103"/>
    </row>
    <row r="19" spans="1:22" s="158" customFormat="1" ht="18.95" customHeight="1">
      <c r="A19" s="1424"/>
      <c r="B19" s="799"/>
      <c r="C19" s="3351"/>
      <c r="D19" s="3351"/>
      <c r="E19" s="3351"/>
      <c r="F19" s="328"/>
      <c r="G19" s="274"/>
      <c r="H19" s="4506"/>
      <c r="I19" s="4354"/>
      <c r="J19" s="805"/>
      <c r="K19" s="1180" t="s">
        <v>227</v>
      </c>
      <c r="L19" s="2657"/>
      <c r="M19" s="2644">
        <v>55</v>
      </c>
      <c r="N19" s="2644">
        <f t="shared" si="0"/>
        <v>237</v>
      </c>
      <c r="O19" s="2645">
        <v>218</v>
      </c>
      <c r="P19" s="2646">
        <v>19</v>
      </c>
      <c r="Q19" s="4795"/>
      <c r="R19" s="4796"/>
      <c r="S19" s="4799"/>
      <c r="T19" s="799"/>
      <c r="U19" s="2610"/>
      <c r="V19" s="103"/>
    </row>
    <row r="20" spans="1:22" s="158" customFormat="1" ht="18.95" customHeight="1">
      <c r="A20" s="1424"/>
      <c r="B20" s="799"/>
      <c r="C20" s="3351"/>
      <c r="D20" s="3351"/>
      <c r="E20" s="3351"/>
      <c r="F20" s="328"/>
      <c r="G20" s="274"/>
      <c r="H20" s="4506"/>
      <c r="I20" s="4354"/>
      <c r="J20" s="805"/>
      <c r="K20" s="1180" t="s">
        <v>46</v>
      </c>
      <c r="L20" s="2657"/>
      <c r="M20" s="2644">
        <v>80</v>
      </c>
      <c r="N20" s="2644">
        <f t="shared" si="0"/>
        <v>339</v>
      </c>
      <c r="O20" s="2645">
        <v>314</v>
      </c>
      <c r="P20" s="2646">
        <v>25</v>
      </c>
      <c r="Q20" s="4795"/>
      <c r="R20" s="4796"/>
      <c r="S20" s="4799"/>
      <c r="T20" s="2640" t="s">
        <v>755</v>
      </c>
      <c r="U20" s="2610"/>
      <c r="V20" s="103"/>
    </row>
    <row r="21" spans="1:22" s="158" customFormat="1" ht="18.95" customHeight="1">
      <c r="A21" s="1424"/>
      <c r="B21" s="799"/>
      <c r="C21" s="3351"/>
      <c r="D21" s="3351"/>
      <c r="E21" s="3351"/>
      <c r="F21" s="328"/>
      <c r="G21" s="274"/>
      <c r="H21" s="4506"/>
      <c r="I21" s="4354"/>
      <c r="J21" s="805"/>
      <c r="K21" s="1180" t="s">
        <v>1792</v>
      </c>
      <c r="L21" s="2657"/>
      <c r="M21" s="2644">
        <v>30</v>
      </c>
      <c r="N21" s="2644">
        <f t="shared" si="0"/>
        <v>121</v>
      </c>
      <c r="O21" s="2645">
        <v>104</v>
      </c>
      <c r="P21" s="2646">
        <v>17</v>
      </c>
      <c r="Q21" s="4795"/>
      <c r="R21" s="4796"/>
      <c r="S21" s="4799"/>
      <c r="T21" s="799" t="s">
        <v>3842</v>
      </c>
      <c r="U21" s="2610"/>
      <c r="V21" s="103"/>
    </row>
    <row r="22" spans="1:22" s="158" customFormat="1" ht="18.95" customHeight="1">
      <c r="A22" s="1424"/>
      <c r="B22" s="794"/>
      <c r="C22" s="3424" t="s">
        <v>271</v>
      </c>
      <c r="D22" s="3424"/>
      <c r="E22" s="3424"/>
      <c r="F22" s="951"/>
      <c r="G22" s="2658"/>
      <c r="H22" s="4763" t="s">
        <v>4997</v>
      </c>
      <c r="I22" s="4762"/>
      <c r="J22" s="2634"/>
      <c r="K22" s="2635" t="s">
        <v>3038</v>
      </c>
      <c r="L22" s="2653"/>
      <c r="M22" s="2637">
        <v>40</v>
      </c>
      <c r="N22" s="2637">
        <f t="shared" si="0"/>
        <v>170</v>
      </c>
      <c r="O22" s="2638">
        <v>121</v>
      </c>
      <c r="P22" s="2639">
        <v>49</v>
      </c>
      <c r="Q22" s="4788">
        <f>SUM(R22:S26)</f>
        <v>78</v>
      </c>
      <c r="R22" s="4786">
        <v>70</v>
      </c>
      <c r="S22" s="4747">
        <v>8</v>
      </c>
      <c r="T22" s="799" t="s">
        <v>3121</v>
      </c>
      <c r="U22" s="2610" t="s">
        <v>2961</v>
      </c>
      <c r="V22" s="103"/>
    </row>
    <row r="23" spans="1:22" s="158" customFormat="1" ht="18.95" customHeight="1">
      <c r="A23" s="1424"/>
      <c r="B23" s="2642"/>
      <c r="C23" s="3425"/>
      <c r="D23" s="3425"/>
      <c r="E23" s="3425"/>
      <c r="F23" s="2643"/>
      <c r="G23" s="1156"/>
      <c r="H23" s="4814"/>
      <c r="I23" s="4354"/>
      <c r="J23" s="805"/>
      <c r="K23" s="1180" t="s">
        <v>1280</v>
      </c>
      <c r="L23" s="2657"/>
      <c r="M23" s="2644">
        <v>40</v>
      </c>
      <c r="N23" s="2644">
        <f t="shared" si="0"/>
        <v>175</v>
      </c>
      <c r="O23" s="2645">
        <v>91</v>
      </c>
      <c r="P23" s="2646">
        <v>84</v>
      </c>
      <c r="Q23" s="4795"/>
      <c r="R23" s="4796"/>
      <c r="S23" s="4799"/>
      <c r="T23" s="799"/>
      <c r="U23" s="2610"/>
      <c r="V23" s="103"/>
    </row>
    <row r="24" spans="1:22" s="158" customFormat="1" ht="18.95" customHeight="1">
      <c r="A24" s="1424"/>
      <c r="B24" s="2642"/>
      <c r="C24" s="3425"/>
      <c r="D24" s="3425"/>
      <c r="E24" s="3425"/>
      <c r="F24" s="2643"/>
      <c r="G24" s="1156"/>
      <c r="H24" s="4814"/>
      <c r="I24" s="4354"/>
      <c r="J24" s="805"/>
      <c r="K24" s="1180" t="s">
        <v>3506</v>
      </c>
      <c r="L24" s="2657"/>
      <c r="M24" s="2644">
        <v>55</v>
      </c>
      <c r="N24" s="2644">
        <f t="shared" si="0"/>
        <v>229</v>
      </c>
      <c r="O24" s="2645">
        <v>111</v>
      </c>
      <c r="P24" s="2646">
        <v>118</v>
      </c>
      <c r="Q24" s="4795"/>
      <c r="R24" s="4796"/>
      <c r="S24" s="4799"/>
      <c r="T24" s="799"/>
      <c r="U24" s="2610"/>
      <c r="V24" s="103"/>
    </row>
    <row r="25" spans="1:22" s="158" customFormat="1" ht="18.95" customHeight="1">
      <c r="A25" s="1424"/>
      <c r="B25" s="2642"/>
      <c r="C25" s="3425"/>
      <c r="D25" s="3425"/>
      <c r="E25" s="3425"/>
      <c r="F25" s="2643"/>
      <c r="G25" s="1156"/>
      <c r="H25" s="4814"/>
      <c r="I25" s="4354"/>
      <c r="J25" s="805"/>
      <c r="K25" s="1180" t="s">
        <v>1704</v>
      </c>
      <c r="L25" s="2657"/>
      <c r="M25" s="2644">
        <v>50</v>
      </c>
      <c r="N25" s="2644">
        <f t="shared" si="0"/>
        <v>210</v>
      </c>
      <c r="O25" s="2645">
        <v>124</v>
      </c>
      <c r="P25" s="2646">
        <v>86</v>
      </c>
      <c r="Q25" s="4795"/>
      <c r="R25" s="4796"/>
      <c r="S25" s="4799"/>
      <c r="T25" s="799"/>
      <c r="U25" s="2610"/>
      <c r="V25" s="103"/>
    </row>
    <row r="26" spans="1:22" s="158" customFormat="1" ht="18.95" customHeight="1">
      <c r="A26" s="1424"/>
      <c r="B26" s="2642"/>
      <c r="C26" s="3425"/>
      <c r="D26" s="3425"/>
      <c r="E26" s="3425"/>
      <c r="F26" s="2643"/>
      <c r="G26" s="1156"/>
      <c r="H26" s="4814"/>
      <c r="I26" s="4354"/>
      <c r="J26" s="805"/>
      <c r="K26" s="1180" t="s">
        <v>5467</v>
      </c>
      <c r="L26" s="317"/>
      <c r="M26" s="2644">
        <v>30</v>
      </c>
      <c r="N26" s="2644">
        <f t="shared" si="0"/>
        <v>131</v>
      </c>
      <c r="O26" s="2645">
        <v>104</v>
      </c>
      <c r="P26" s="2646">
        <v>27</v>
      </c>
      <c r="Q26" s="4795"/>
      <c r="R26" s="4796"/>
      <c r="S26" s="4799"/>
      <c r="T26" s="799"/>
      <c r="U26" s="2610"/>
      <c r="V26" s="103"/>
    </row>
    <row r="27" spans="1:22" s="158" customFormat="1" ht="18.95" customHeight="1">
      <c r="A27" s="1424"/>
      <c r="B27" s="2057"/>
      <c r="C27" s="4774" t="s">
        <v>1427</v>
      </c>
      <c r="D27" s="4775"/>
      <c r="E27" s="4775"/>
      <c r="F27" s="2659"/>
      <c r="G27" s="2057"/>
      <c r="H27" s="2088"/>
      <c r="I27" s="2081"/>
      <c r="J27" s="2624"/>
      <c r="K27" s="2081"/>
      <c r="L27" s="1185"/>
      <c r="M27" s="2627">
        <f>SUM(M28:M48)</f>
        <v>360</v>
      </c>
      <c r="N27" s="2627">
        <f t="shared" si="0"/>
        <v>997</v>
      </c>
      <c r="O27" s="2628">
        <f>SUM(O28:O48)</f>
        <v>704</v>
      </c>
      <c r="P27" s="2629">
        <f>SUM(P28:P48)</f>
        <v>293</v>
      </c>
      <c r="Q27" s="2627">
        <f>SUM(R27:S27)</f>
        <v>399</v>
      </c>
      <c r="R27" s="2630">
        <f>SUM(R28:R47)</f>
        <v>306</v>
      </c>
      <c r="S27" s="2631">
        <f>SUM(S28:S47)</f>
        <v>93</v>
      </c>
      <c r="T27" s="2660"/>
      <c r="U27" s="2632"/>
    </row>
    <row r="28" spans="1:22" s="158" customFormat="1" ht="18.95" customHeight="1">
      <c r="A28" s="1424"/>
      <c r="B28" s="799"/>
      <c r="C28" s="328"/>
      <c r="D28" s="799"/>
      <c r="E28" s="3424" t="s">
        <v>5468</v>
      </c>
      <c r="F28" s="795"/>
      <c r="G28" s="1157"/>
      <c r="H28" s="4763" t="s">
        <v>4893</v>
      </c>
      <c r="I28" s="891"/>
      <c r="J28" s="2634"/>
      <c r="K28" s="2635" t="s">
        <v>4596</v>
      </c>
      <c r="L28" s="2653"/>
      <c r="M28" s="2637">
        <v>16</v>
      </c>
      <c r="N28" s="2637">
        <f t="shared" ref="N28" si="2">SUM(O28:P28)</f>
        <v>38</v>
      </c>
      <c r="O28" s="2638">
        <v>23</v>
      </c>
      <c r="P28" s="2639">
        <v>15</v>
      </c>
      <c r="Q28" s="4756">
        <f>SUM(R29:S29)</f>
        <v>0</v>
      </c>
      <c r="R28" s="4758">
        <v>0</v>
      </c>
      <c r="S28" s="4749">
        <v>0</v>
      </c>
      <c r="T28" s="2640" t="s">
        <v>3213</v>
      </c>
      <c r="U28" s="2610"/>
      <c r="V28" s="103"/>
    </row>
    <row r="29" spans="1:22" s="158" customFormat="1" ht="18.95" customHeight="1">
      <c r="A29" s="1424"/>
      <c r="B29" s="799"/>
      <c r="C29" s="328"/>
      <c r="D29" s="799"/>
      <c r="E29" s="3431"/>
      <c r="F29" s="2661"/>
      <c r="G29" s="2662"/>
      <c r="H29" s="4764"/>
      <c r="I29" s="882"/>
      <c r="J29" s="2663"/>
      <c r="K29" s="994" t="s">
        <v>1274</v>
      </c>
      <c r="L29" s="2664"/>
      <c r="M29" s="2644">
        <v>0</v>
      </c>
      <c r="N29" s="2665">
        <f t="shared" si="0"/>
        <v>1</v>
      </c>
      <c r="O29" s="2666">
        <v>0</v>
      </c>
      <c r="P29" s="2667">
        <v>1</v>
      </c>
      <c r="Q29" s="4757"/>
      <c r="R29" s="4759"/>
      <c r="S29" s="4807"/>
      <c r="T29" s="799" t="s">
        <v>683</v>
      </c>
      <c r="U29" s="2610"/>
      <c r="V29" s="103"/>
    </row>
    <row r="30" spans="1:22" s="158" customFormat="1" ht="36" customHeight="1">
      <c r="A30" s="1424"/>
      <c r="B30" s="799"/>
      <c r="C30" s="328"/>
      <c r="D30" s="2656"/>
      <c r="E30" s="2658" t="s">
        <v>5755</v>
      </c>
      <c r="F30" s="2668"/>
      <c r="G30" s="2658"/>
      <c r="H30" s="2655" t="s">
        <v>5750</v>
      </c>
      <c r="I30" s="891"/>
      <c r="J30" s="2634"/>
      <c r="K30" s="2635" t="s">
        <v>4894</v>
      </c>
      <c r="L30" s="2653"/>
      <c r="M30" s="2637">
        <v>18</v>
      </c>
      <c r="N30" s="2637">
        <f t="shared" si="0"/>
        <v>35</v>
      </c>
      <c r="O30" s="2638">
        <v>21</v>
      </c>
      <c r="P30" s="2639">
        <v>14</v>
      </c>
      <c r="Q30" s="2626">
        <f>SUM(R30:S30)</f>
        <v>13</v>
      </c>
      <c r="R30" s="2669">
        <v>11</v>
      </c>
      <c r="S30" s="2670">
        <v>2</v>
      </c>
      <c r="T30" s="2671" t="s">
        <v>3696</v>
      </c>
      <c r="U30" s="2672" t="s">
        <v>5011</v>
      </c>
      <c r="V30" s="103"/>
    </row>
    <row r="31" spans="1:22" s="158" customFormat="1" ht="18.95" customHeight="1">
      <c r="A31" s="1424"/>
      <c r="B31" s="799"/>
      <c r="C31" s="328"/>
      <c r="D31" s="799"/>
      <c r="E31" s="3424" t="s">
        <v>4277</v>
      </c>
      <c r="F31" s="4776"/>
      <c r="G31" s="1157"/>
      <c r="H31" s="4763" t="s">
        <v>5751</v>
      </c>
      <c r="I31" s="4762"/>
      <c r="J31" s="2057"/>
      <c r="K31" s="3961" t="s">
        <v>3132</v>
      </c>
      <c r="L31" s="795"/>
      <c r="M31" s="4788">
        <v>60</v>
      </c>
      <c r="N31" s="4788">
        <f t="shared" si="0"/>
        <v>300</v>
      </c>
      <c r="O31" s="4793">
        <v>193</v>
      </c>
      <c r="P31" s="4797">
        <v>107</v>
      </c>
      <c r="Q31" s="4788">
        <f>SUM(R31:S32)</f>
        <v>188</v>
      </c>
      <c r="R31" s="4786">
        <v>150</v>
      </c>
      <c r="S31" s="4747">
        <v>38</v>
      </c>
      <c r="T31" s="2640" t="s">
        <v>5463</v>
      </c>
      <c r="U31" s="2632"/>
    </row>
    <row r="32" spans="1:22" s="158" customFormat="1" ht="18.95" customHeight="1">
      <c r="A32" s="1424"/>
      <c r="B32" s="799"/>
      <c r="C32" s="328"/>
      <c r="D32" s="808"/>
      <c r="E32" s="3431"/>
      <c r="F32" s="4778"/>
      <c r="G32" s="2673"/>
      <c r="H32" s="4764"/>
      <c r="I32" s="4356"/>
      <c r="J32" s="808"/>
      <c r="K32" s="3358"/>
      <c r="L32" s="332"/>
      <c r="M32" s="4789"/>
      <c r="N32" s="4789">
        <f t="shared" si="0"/>
        <v>0</v>
      </c>
      <c r="O32" s="4794"/>
      <c r="P32" s="4798"/>
      <c r="Q32" s="4789"/>
      <c r="R32" s="4787"/>
      <c r="S32" s="4748"/>
      <c r="T32" s="799" t="s">
        <v>2481</v>
      </c>
      <c r="U32" s="2632"/>
      <c r="V32" s="103"/>
    </row>
    <row r="33" spans="1:22" s="158" customFormat="1" ht="18.95" customHeight="1">
      <c r="A33" s="1424"/>
      <c r="B33" s="799"/>
      <c r="C33" s="328"/>
      <c r="D33" s="2057"/>
      <c r="E33" s="3424" t="s">
        <v>4895</v>
      </c>
      <c r="F33" s="2658"/>
      <c r="G33" s="1157"/>
      <c r="H33" s="4763" t="s">
        <v>5752</v>
      </c>
      <c r="I33" s="891"/>
      <c r="J33" s="2057"/>
      <c r="K33" s="3961" t="s">
        <v>5756</v>
      </c>
      <c r="L33" s="795"/>
      <c r="M33" s="4788">
        <v>6</v>
      </c>
      <c r="N33" s="4788">
        <f t="shared" ref="N33:N34" si="3">SUM(O33:P33)</f>
        <v>7</v>
      </c>
      <c r="O33" s="4793">
        <v>2</v>
      </c>
      <c r="P33" s="4797">
        <v>5</v>
      </c>
      <c r="Q33" s="4756">
        <f>SUM(R33:S38)</f>
        <v>94</v>
      </c>
      <c r="R33" s="4758">
        <v>49</v>
      </c>
      <c r="S33" s="4749">
        <v>45</v>
      </c>
      <c r="T33" s="799" t="s">
        <v>975</v>
      </c>
      <c r="U33" s="2610" t="s">
        <v>1989</v>
      </c>
      <c r="V33" s="103"/>
    </row>
    <row r="34" spans="1:22" s="158" customFormat="1" ht="18.95" customHeight="1">
      <c r="A34" s="1424"/>
      <c r="B34" s="799"/>
      <c r="C34" s="328"/>
      <c r="D34" s="808"/>
      <c r="E34" s="3280"/>
      <c r="F34" s="284"/>
      <c r="G34" s="2662"/>
      <c r="H34" s="4506"/>
      <c r="I34" s="882"/>
      <c r="J34" s="808"/>
      <c r="K34" s="3358"/>
      <c r="L34" s="332"/>
      <c r="M34" s="4789"/>
      <c r="N34" s="4789">
        <f t="shared" si="3"/>
        <v>0</v>
      </c>
      <c r="O34" s="4794"/>
      <c r="P34" s="4798"/>
      <c r="Q34" s="4757"/>
      <c r="R34" s="4759"/>
      <c r="S34" s="4807"/>
      <c r="T34" s="799"/>
      <c r="U34" s="2632"/>
      <c r="V34" s="103"/>
    </row>
    <row r="35" spans="1:22" s="158" customFormat="1" ht="18.95" customHeight="1">
      <c r="A35" s="1424"/>
      <c r="B35" s="799"/>
      <c r="C35" s="328"/>
      <c r="D35" s="1209"/>
      <c r="E35" s="3425" t="s">
        <v>4895</v>
      </c>
      <c r="F35" s="907"/>
      <c r="G35" s="2662"/>
      <c r="H35" s="4506"/>
      <c r="I35" s="4354"/>
      <c r="J35" s="2642"/>
      <c r="K35" s="3425" t="s">
        <v>4896</v>
      </c>
      <c r="L35" s="328"/>
      <c r="M35" s="4795">
        <v>30</v>
      </c>
      <c r="N35" s="4795">
        <f t="shared" si="0"/>
        <v>64</v>
      </c>
      <c r="O35" s="4835">
        <v>37</v>
      </c>
      <c r="P35" s="4832">
        <v>27</v>
      </c>
      <c r="Q35" s="4757"/>
      <c r="R35" s="4759"/>
      <c r="S35" s="4807"/>
      <c r="T35" s="2640" t="s">
        <v>3704</v>
      </c>
      <c r="U35" s="2610"/>
      <c r="V35" s="103"/>
    </row>
    <row r="36" spans="1:22" s="158" customFormat="1" ht="18.95" customHeight="1">
      <c r="A36" s="1424"/>
      <c r="B36" s="799"/>
      <c r="C36" s="328"/>
      <c r="D36" s="1209"/>
      <c r="E36" s="3279"/>
      <c r="F36" s="2674"/>
      <c r="G36" s="2662"/>
      <c r="H36" s="4506"/>
      <c r="I36" s="4354"/>
      <c r="J36" s="808"/>
      <c r="K36" s="3431"/>
      <c r="L36" s="332"/>
      <c r="M36" s="4789"/>
      <c r="N36" s="4789">
        <f t="shared" si="0"/>
        <v>0</v>
      </c>
      <c r="O36" s="4794"/>
      <c r="P36" s="4798"/>
      <c r="Q36" s="4757"/>
      <c r="R36" s="4759"/>
      <c r="S36" s="4807"/>
      <c r="T36" s="799" t="s">
        <v>3841</v>
      </c>
      <c r="U36" s="2610"/>
      <c r="V36" s="103"/>
    </row>
    <row r="37" spans="1:22" s="158" customFormat="1" ht="18.95" customHeight="1">
      <c r="A37" s="1424"/>
      <c r="B37" s="799"/>
      <c r="C37" s="328"/>
      <c r="D37" s="2675"/>
      <c r="E37" s="3424" t="s">
        <v>4897</v>
      </c>
      <c r="F37" s="2676"/>
      <c r="G37" s="2662"/>
      <c r="H37" s="4506"/>
      <c r="I37" s="4354"/>
      <c r="J37" s="794"/>
      <c r="K37" s="3424" t="s">
        <v>4896</v>
      </c>
      <c r="L37" s="795"/>
      <c r="M37" s="4788">
        <v>12</v>
      </c>
      <c r="N37" s="4788">
        <f t="shared" si="0"/>
        <v>53</v>
      </c>
      <c r="O37" s="4793">
        <v>37</v>
      </c>
      <c r="P37" s="4797">
        <v>16</v>
      </c>
      <c r="Q37" s="4757"/>
      <c r="R37" s="4759"/>
      <c r="S37" s="4807"/>
      <c r="T37" s="799" t="s">
        <v>2929</v>
      </c>
      <c r="U37" s="2610" t="s">
        <v>1989</v>
      </c>
      <c r="V37" s="103"/>
    </row>
    <row r="38" spans="1:22" s="158" customFormat="1" ht="18.95" customHeight="1">
      <c r="A38" s="1424"/>
      <c r="B38" s="799"/>
      <c r="C38" s="328"/>
      <c r="D38" s="2677"/>
      <c r="E38" s="3274"/>
      <c r="F38" s="2678"/>
      <c r="G38" s="2673"/>
      <c r="H38" s="4764"/>
      <c r="I38" s="4356"/>
      <c r="J38" s="808"/>
      <c r="K38" s="3431"/>
      <c r="L38" s="332"/>
      <c r="M38" s="4789"/>
      <c r="N38" s="4789">
        <f t="shared" si="0"/>
        <v>0</v>
      </c>
      <c r="O38" s="4794"/>
      <c r="P38" s="4798"/>
      <c r="Q38" s="4800"/>
      <c r="R38" s="4801"/>
      <c r="S38" s="4803"/>
      <c r="T38" s="799"/>
      <c r="U38" s="2610"/>
    </row>
    <row r="39" spans="1:22" s="158" customFormat="1" ht="18.95" customHeight="1">
      <c r="A39" s="1424"/>
      <c r="B39" s="799"/>
      <c r="C39" s="328"/>
      <c r="D39" s="2057"/>
      <c r="E39" s="3424" t="s">
        <v>3622</v>
      </c>
      <c r="F39" s="4776"/>
      <c r="G39" s="2679"/>
      <c r="H39" s="4763" t="s">
        <v>5754</v>
      </c>
      <c r="I39" s="2680"/>
      <c r="J39" s="2057"/>
      <c r="K39" s="3961" t="s">
        <v>2059</v>
      </c>
      <c r="L39" s="2676"/>
      <c r="M39" s="4808">
        <v>120</v>
      </c>
      <c r="N39" s="4808">
        <f t="shared" si="0"/>
        <v>261</v>
      </c>
      <c r="O39" s="4819">
        <v>237</v>
      </c>
      <c r="P39" s="4821">
        <v>24</v>
      </c>
      <c r="Q39" s="4808">
        <f>SUM(R39:S40)</f>
        <v>100</v>
      </c>
      <c r="R39" s="4811">
        <v>92</v>
      </c>
      <c r="S39" s="4821">
        <v>8</v>
      </c>
      <c r="T39" s="1299" t="s">
        <v>3755</v>
      </c>
      <c r="U39" s="2610"/>
      <c r="V39" s="103"/>
    </row>
    <row r="40" spans="1:22" s="158" customFormat="1" ht="18.95" customHeight="1">
      <c r="A40" s="1424"/>
      <c r="B40" s="799"/>
      <c r="C40" s="328"/>
      <c r="D40" s="808"/>
      <c r="E40" s="3431"/>
      <c r="F40" s="4778"/>
      <c r="G40" s="2681"/>
      <c r="H40" s="4506"/>
      <c r="I40" s="2682"/>
      <c r="J40" s="2677"/>
      <c r="K40" s="3358"/>
      <c r="L40" s="2678"/>
      <c r="M40" s="4810"/>
      <c r="N40" s="4810">
        <f t="shared" si="0"/>
        <v>0</v>
      </c>
      <c r="O40" s="4820"/>
      <c r="P40" s="4822"/>
      <c r="Q40" s="4809"/>
      <c r="R40" s="4812"/>
      <c r="S40" s="4831"/>
      <c r="T40" s="799" t="s">
        <v>3842</v>
      </c>
      <c r="U40" s="2610"/>
      <c r="V40" s="103"/>
    </row>
    <row r="41" spans="1:22" s="158" customFormat="1" ht="18.95" customHeight="1">
      <c r="A41" s="2654"/>
      <c r="B41" s="799"/>
      <c r="C41" s="328"/>
      <c r="D41" s="2057"/>
      <c r="E41" s="3424" t="s">
        <v>3838</v>
      </c>
      <c r="F41" s="4776"/>
      <c r="G41" s="2681"/>
      <c r="H41" s="4506"/>
      <c r="I41" s="2682"/>
      <c r="J41" s="2634"/>
      <c r="K41" s="2635" t="s">
        <v>3705</v>
      </c>
      <c r="L41" s="2636"/>
      <c r="M41" s="2637">
        <v>6</v>
      </c>
      <c r="N41" s="2637">
        <f t="shared" si="0"/>
        <v>11</v>
      </c>
      <c r="O41" s="2638">
        <v>9</v>
      </c>
      <c r="P41" s="2639">
        <v>2</v>
      </c>
      <c r="Q41" s="4809"/>
      <c r="R41" s="4812"/>
      <c r="S41" s="4831"/>
      <c r="T41" s="799" t="s">
        <v>3121</v>
      </c>
      <c r="U41" s="2610" t="s">
        <v>2961</v>
      </c>
      <c r="V41" s="103"/>
    </row>
    <row r="42" spans="1:22" s="158" customFormat="1" ht="18.95" customHeight="1">
      <c r="A42" s="2654"/>
      <c r="B42" s="799"/>
      <c r="C42" s="328"/>
      <c r="D42" s="808"/>
      <c r="E42" s="3431"/>
      <c r="F42" s="4778"/>
      <c r="G42" s="2683"/>
      <c r="H42" s="4764"/>
      <c r="I42" s="2684"/>
      <c r="J42" s="809"/>
      <c r="K42" s="2648" t="s">
        <v>1787</v>
      </c>
      <c r="L42" s="2685"/>
      <c r="M42" s="2650">
        <v>6</v>
      </c>
      <c r="N42" s="2650">
        <f t="shared" si="0"/>
        <v>23</v>
      </c>
      <c r="O42" s="2651">
        <v>14</v>
      </c>
      <c r="P42" s="2652">
        <v>9</v>
      </c>
      <c r="Q42" s="4810"/>
      <c r="R42" s="4813"/>
      <c r="S42" s="4822"/>
      <c r="T42" s="799"/>
      <c r="U42" s="2610"/>
      <c r="V42" s="103"/>
    </row>
    <row r="43" spans="1:22" s="158" customFormat="1" ht="18.75" customHeight="1">
      <c r="A43" s="2654"/>
      <c r="B43" s="799"/>
      <c r="C43" s="328"/>
      <c r="D43" s="2057"/>
      <c r="E43" s="3424" t="s">
        <v>4407</v>
      </c>
      <c r="F43" s="891"/>
      <c r="G43" s="894"/>
      <c r="H43" s="4763" t="s">
        <v>4997</v>
      </c>
      <c r="I43" s="891"/>
      <c r="J43" s="2057"/>
      <c r="K43" s="3961" t="s">
        <v>3707</v>
      </c>
      <c r="L43" s="795"/>
      <c r="M43" s="4788">
        <v>50</v>
      </c>
      <c r="N43" s="4788">
        <f t="shared" si="0"/>
        <v>109</v>
      </c>
      <c r="O43" s="4786">
        <v>74</v>
      </c>
      <c r="P43" s="4797">
        <v>35</v>
      </c>
      <c r="Q43" s="4756">
        <f>SUM(R43:S43)</f>
        <v>0</v>
      </c>
      <c r="R43" s="4758">
        <v>0</v>
      </c>
      <c r="S43" s="4749">
        <v>0</v>
      </c>
      <c r="T43" s="1209"/>
      <c r="U43" s="2632"/>
    </row>
    <row r="44" spans="1:22" s="158" customFormat="1" ht="18.95" customHeight="1">
      <c r="A44" s="2686"/>
      <c r="B44" s="320"/>
      <c r="C44" s="328"/>
      <c r="D44" s="808"/>
      <c r="E44" s="3358"/>
      <c r="F44" s="1183"/>
      <c r="G44" s="828"/>
      <c r="H44" s="4764"/>
      <c r="I44" s="1183"/>
      <c r="J44" s="808"/>
      <c r="K44" s="3358"/>
      <c r="L44" s="332"/>
      <c r="M44" s="4789"/>
      <c r="N44" s="4789"/>
      <c r="O44" s="4787"/>
      <c r="P44" s="4798"/>
      <c r="Q44" s="4800"/>
      <c r="R44" s="4801"/>
      <c r="S44" s="4803"/>
      <c r="T44" s="2640"/>
      <c r="U44" s="2610"/>
      <c r="V44" s="103"/>
    </row>
    <row r="45" spans="1:22" s="158" customFormat="1" ht="18.95" customHeight="1">
      <c r="A45" s="2687"/>
      <c r="B45" s="320"/>
      <c r="C45" s="328"/>
      <c r="D45" s="2057"/>
      <c r="E45" s="3424" t="s">
        <v>4278</v>
      </c>
      <c r="F45" s="891"/>
      <c r="G45" s="826"/>
      <c r="H45" s="4763" t="s">
        <v>4999</v>
      </c>
      <c r="I45" s="891"/>
      <c r="J45" s="2057"/>
      <c r="K45" s="3961" t="s">
        <v>947</v>
      </c>
      <c r="L45" s="795"/>
      <c r="M45" s="4788">
        <v>6</v>
      </c>
      <c r="N45" s="4756">
        <f>SUM(O45:P45)</f>
        <v>31</v>
      </c>
      <c r="O45" s="4786">
        <v>21</v>
      </c>
      <c r="P45" s="4797">
        <v>10</v>
      </c>
      <c r="Q45" s="4756">
        <f>SUM(R45:S45)</f>
        <v>4</v>
      </c>
      <c r="R45" s="4758">
        <v>4</v>
      </c>
      <c r="S45" s="4749">
        <v>0</v>
      </c>
      <c r="T45" s="2640" t="s">
        <v>4898</v>
      </c>
      <c r="U45" s="2610"/>
      <c r="V45" s="103"/>
    </row>
    <row r="46" spans="1:22" s="158" customFormat="1" ht="18.95" customHeight="1">
      <c r="A46" s="2687"/>
      <c r="B46" s="799"/>
      <c r="C46" s="328"/>
      <c r="D46" s="322"/>
      <c r="E46" s="3358"/>
      <c r="F46" s="1183"/>
      <c r="G46" s="278"/>
      <c r="H46" s="4764"/>
      <c r="I46" s="278"/>
      <c r="J46" s="808"/>
      <c r="K46" s="3358"/>
      <c r="L46" s="332"/>
      <c r="M46" s="4789"/>
      <c r="N46" s="4800"/>
      <c r="O46" s="4787"/>
      <c r="P46" s="4798"/>
      <c r="Q46" s="4800"/>
      <c r="R46" s="4801"/>
      <c r="S46" s="4803"/>
      <c r="T46" s="799" t="s">
        <v>683</v>
      </c>
      <c r="U46" s="2610"/>
      <c r="V46" s="103"/>
    </row>
    <row r="47" spans="1:22" s="158" customFormat="1" ht="18.95" customHeight="1">
      <c r="A47" s="2687"/>
      <c r="B47" s="320"/>
      <c r="C47" s="328"/>
      <c r="D47" s="2057"/>
      <c r="E47" s="3424" t="s">
        <v>4899</v>
      </c>
      <c r="F47" s="891"/>
      <c r="G47" s="826"/>
      <c r="H47" s="4763" t="s">
        <v>4998</v>
      </c>
      <c r="I47" s="891"/>
      <c r="J47" s="2634"/>
      <c r="K47" s="2635" t="s">
        <v>4597</v>
      </c>
      <c r="L47" s="2636"/>
      <c r="M47" s="2637">
        <v>15</v>
      </c>
      <c r="N47" s="2637">
        <f>SUM(O47:P47)</f>
        <v>32</v>
      </c>
      <c r="O47" s="2688">
        <v>19</v>
      </c>
      <c r="P47" s="2639">
        <v>13</v>
      </c>
      <c r="Q47" s="4756">
        <f>SUM(R47:S47)</f>
        <v>0</v>
      </c>
      <c r="R47" s="4758">
        <v>0</v>
      </c>
      <c r="S47" s="4749">
        <v>0</v>
      </c>
      <c r="T47" s="799" t="s">
        <v>2443</v>
      </c>
      <c r="U47" s="2610" t="s">
        <v>2961</v>
      </c>
      <c r="V47" s="103"/>
    </row>
    <row r="48" spans="1:22" s="158" customFormat="1" ht="18.95" customHeight="1">
      <c r="A48" s="2687"/>
      <c r="B48" s="808"/>
      <c r="C48" s="332"/>
      <c r="D48" s="322"/>
      <c r="E48" s="3358"/>
      <c r="F48" s="1183"/>
      <c r="G48" s="278"/>
      <c r="H48" s="4764"/>
      <c r="I48" s="278"/>
      <c r="J48" s="809"/>
      <c r="K48" s="2648" t="s">
        <v>4598</v>
      </c>
      <c r="L48" s="2685"/>
      <c r="M48" s="2650">
        <v>15</v>
      </c>
      <c r="N48" s="2650">
        <f>SUM(O48:P48)</f>
        <v>32</v>
      </c>
      <c r="O48" s="2689">
        <v>17</v>
      </c>
      <c r="P48" s="2652">
        <v>15</v>
      </c>
      <c r="Q48" s="4800"/>
      <c r="R48" s="4801"/>
      <c r="S48" s="4803"/>
      <c r="T48" s="799"/>
      <c r="U48" s="2610"/>
      <c r="V48" s="103"/>
    </row>
    <row r="49" spans="1:22" s="158" customFormat="1" ht="18.95" customHeight="1">
      <c r="A49" s="2690"/>
      <c r="B49" s="2691"/>
      <c r="C49" s="4769" t="s">
        <v>4783</v>
      </c>
      <c r="D49" s="4785"/>
      <c r="E49" s="4785"/>
      <c r="F49" s="4785"/>
      <c r="G49" s="4785"/>
      <c r="H49" s="4785"/>
      <c r="I49" s="4827"/>
      <c r="J49" s="4828"/>
      <c r="K49" s="4829"/>
      <c r="L49" s="4829"/>
      <c r="M49" s="4829"/>
      <c r="N49" s="4829"/>
      <c r="O49" s="4829"/>
      <c r="P49" s="4830"/>
      <c r="Q49" s="2692">
        <f>R49+S49</f>
        <v>180</v>
      </c>
      <c r="R49" s="2693">
        <v>129</v>
      </c>
      <c r="S49" s="2694">
        <v>51</v>
      </c>
      <c r="T49" s="799"/>
      <c r="U49" s="2610"/>
      <c r="V49" s="103"/>
    </row>
    <row r="50" spans="1:22" s="158" customFormat="1" ht="18.95" customHeight="1">
      <c r="A50" s="2695" t="s">
        <v>4033</v>
      </c>
      <c r="B50" s="2677"/>
      <c r="C50" s="2583"/>
      <c r="D50" s="2583"/>
      <c r="E50" s="2696"/>
      <c r="F50" s="2678"/>
      <c r="G50" s="2583"/>
      <c r="H50" s="2062"/>
      <c r="I50" s="2678"/>
      <c r="J50" s="2677"/>
      <c r="K50" s="2696"/>
      <c r="L50" s="2678"/>
      <c r="M50" s="2697">
        <f>+M51+M66</f>
        <v>516</v>
      </c>
      <c r="N50" s="2697">
        <f t="shared" ref="N50:N55" si="4">SUM(O50:P50)</f>
        <v>2172</v>
      </c>
      <c r="O50" s="2698">
        <f>+O51+O66</f>
        <v>904</v>
      </c>
      <c r="P50" s="2699">
        <f>+P51+P66</f>
        <v>1268</v>
      </c>
      <c r="Q50" s="2697">
        <f>R50+S50</f>
        <v>147</v>
      </c>
      <c r="R50" s="2700">
        <f>+R51+R66</f>
        <v>95</v>
      </c>
      <c r="S50" s="2701">
        <f>+S51+S66</f>
        <v>52</v>
      </c>
      <c r="T50" s="2656"/>
      <c r="U50" s="2702"/>
      <c r="V50" s="103"/>
    </row>
    <row r="51" spans="1:22" s="158" customFormat="1" ht="18.95" customHeight="1">
      <c r="A51" s="2633" t="s">
        <v>4025</v>
      </c>
      <c r="B51" s="1209"/>
      <c r="C51" s="1209"/>
      <c r="D51" s="1209"/>
      <c r="E51" s="2703"/>
      <c r="F51" s="2625"/>
      <c r="G51" s="2583"/>
      <c r="H51" s="2062"/>
      <c r="I51" s="2678"/>
      <c r="J51" s="2704"/>
      <c r="K51" s="285"/>
      <c r="L51" s="2625"/>
      <c r="M51" s="2627">
        <f>SUM(M52:M55)</f>
        <v>216</v>
      </c>
      <c r="N51" s="2627">
        <f>SUM(O51:P51)</f>
        <v>914</v>
      </c>
      <c r="O51" s="2628">
        <f>SUM(O52:O55)</f>
        <v>157</v>
      </c>
      <c r="P51" s="2629">
        <f>SUM(P52:P55)</f>
        <v>757</v>
      </c>
      <c r="Q51" s="2627">
        <f>SUM(R51:S51)</f>
        <v>96</v>
      </c>
      <c r="R51" s="2630">
        <f>SUM(R52:R56)</f>
        <v>51</v>
      </c>
      <c r="S51" s="2631">
        <f>SUM(S52:S56)</f>
        <v>45</v>
      </c>
      <c r="T51" s="799"/>
      <c r="U51" s="2610"/>
      <c r="V51" s="103"/>
    </row>
    <row r="52" spans="1:22" s="158" customFormat="1" ht="18.95" customHeight="1">
      <c r="A52" s="2633" t="s">
        <v>5009</v>
      </c>
      <c r="B52" s="2057"/>
      <c r="C52" s="3424" t="s">
        <v>2166</v>
      </c>
      <c r="D52" s="3424"/>
      <c r="E52" s="3424"/>
      <c r="F52" s="795"/>
      <c r="G52" s="2705"/>
      <c r="H52" s="4763" t="s">
        <v>5757</v>
      </c>
      <c r="I52" s="4762"/>
      <c r="J52" s="2634"/>
      <c r="K52" s="2635" t="s">
        <v>3708</v>
      </c>
      <c r="L52" s="2636"/>
      <c r="M52" s="2637">
        <v>105</v>
      </c>
      <c r="N52" s="2637">
        <f t="shared" si="4"/>
        <v>439</v>
      </c>
      <c r="O52" s="2638">
        <v>36</v>
      </c>
      <c r="P52" s="2639">
        <v>403</v>
      </c>
      <c r="Q52" s="4788">
        <f>SUM(R52:S60)</f>
        <v>96</v>
      </c>
      <c r="R52" s="4786">
        <v>51</v>
      </c>
      <c r="S52" s="4797">
        <v>45</v>
      </c>
      <c r="T52" s="799" t="s">
        <v>2274</v>
      </c>
      <c r="U52" s="2610"/>
      <c r="V52" s="103"/>
    </row>
    <row r="53" spans="1:22" s="158" customFormat="1" ht="18.95" customHeight="1">
      <c r="A53" s="1424"/>
      <c r="B53" s="799"/>
      <c r="C53" s="3425"/>
      <c r="D53" s="3425"/>
      <c r="E53" s="3425"/>
      <c r="F53" s="328"/>
      <c r="G53" s="1209"/>
      <c r="H53" s="4506"/>
      <c r="I53" s="4354"/>
      <c r="J53" s="805"/>
      <c r="K53" s="1180" t="s">
        <v>3710</v>
      </c>
      <c r="L53" s="317"/>
      <c r="M53" s="2644">
        <v>31</v>
      </c>
      <c r="N53" s="2644">
        <f t="shared" si="4"/>
        <v>128</v>
      </c>
      <c r="O53" s="2645">
        <v>58</v>
      </c>
      <c r="P53" s="2646">
        <v>70</v>
      </c>
      <c r="Q53" s="4795"/>
      <c r="R53" s="4796"/>
      <c r="S53" s="4832"/>
      <c r="T53" s="799" t="s">
        <v>3709</v>
      </c>
      <c r="U53" s="2610" t="s">
        <v>5533</v>
      </c>
      <c r="V53" s="103"/>
    </row>
    <row r="54" spans="1:22" s="158" customFormat="1" ht="18.95" customHeight="1">
      <c r="A54" s="1424"/>
      <c r="B54" s="799"/>
      <c r="C54" s="3425"/>
      <c r="D54" s="3425"/>
      <c r="E54" s="3425"/>
      <c r="F54" s="328"/>
      <c r="G54" s="1209"/>
      <c r="H54" s="4506"/>
      <c r="I54" s="4354"/>
      <c r="J54" s="805"/>
      <c r="K54" s="1180" t="s">
        <v>2916</v>
      </c>
      <c r="L54" s="317"/>
      <c r="M54" s="2644">
        <v>50</v>
      </c>
      <c r="N54" s="2644">
        <f t="shared" si="4"/>
        <v>216</v>
      </c>
      <c r="O54" s="2645">
        <v>53</v>
      </c>
      <c r="P54" s="2646">
        <v>163</v>
      </c>
      <c r="Q54" s="4795"/>
      <c r="R54" s="4796"/>
      <c r="S54" s="4832"/>
      <c r="T54" s="799"/>
      <c r="U54" s="2610"/>
      <c r="V54" s="103"/>
    </row>
    <row r="55" spans="1:22" s="158" customFormat="1" ht="18.95" customHeight="1">
      <c r="A55" s="1424"/>
      <c r="B55" s="808"/>
      <c r="C55" s="3425"/>
      <c r="D55" s="3425"/>
      <c r="E55" s="3425"/>
      <c r="F55" s="332"/>
      <c r="G55" s="2583"/>
      <c r="H55" s="4764"/>
      <c r="I55" s="4356"/>
      <c r="J55" s="809"/>
      <c r="K55" s="2648" t="s">
        <v>3711</v>
      </c>
      <c r="L55" s="2685"/>
      <c r="M55" s="2650">
        <v>30</v>
      </c>
      <c r="N55" s="2650">
        <f t="shared" si="4"/>
        <v>131</v>
      </c>
      <c r="O55" s="2651">
        <v>10</v>
      </c>
      <c r="P55" s="2652">
        <v>121</v>
      </c>
      <c r="Q55" s="4795"/>
      <c r="R55" s="4796"/>
      <c r="S55" s="4832"/>
      <c r="T55" s="799"/>
      <c r="U55" s="2610"/>
      <c r="V55" s="103"/>
    </row>
    <row r="56" spans="1:22" s="158" customFormat="1" ht="18.95" customHeight="1">
      <c r="A56" s="1424"/>
      <c r="B56" s="799"/>
      <c r="C56" s="4774" t="s">
        <v>1427</v>
      </c>
      <c r="D56" s="4775"/>
      <c r="E56" s="4775"/>
      <c r="F56" s="2678"/>
      <c r="G56" s="2583"/>
      <c r="H56" s="2088"/>
      <c r="I56" s="2706"/>
      <c r="J56" s="2624"/>
      <c r="K56" s="2081"/>
      <c r="L56" s="1185"/>
      <c r="M56" s="2627">
        <f>SUM(M57:M59)</f>
        <v>14</v>
      </c>
      <c r="N56" s="2627">
        <f>SUM(O56:P56)</f>
        <v>77</v>
      </c>
      <c r="O56" s="2628">
        <f>SUM(O57:O59)</f>
        <v>39</v>
      </c>
      <c r="P56" s="2629">
        <f>SUM(P57:P59)</f>
        <v>38</v>
      </c>
      <c r="Q56" s="4823"/>
      <c r="R56" s="4825"/>
      <c r="S56" s="4833"/>
      <c r="T56" s="799"/>
      <c r="U56" s="2610"/>
      <c r="V56" s="103"/>
    </row>
    <row r="57" spans="1:22" s="158" customFormat="1" ht="18.95" customHeight="1">
      <c r="A57" s="1424"/>
      <c r="B57" s="2660"/>
      <c r="C57" s="2582"/>
      <c r="D57" s="2660"/>
      <c r="E57" s="3424" t="s">
        <v>3712</v>
      </c>
      <c r="F57" s="4776"/>
      <c r="G57" s="1157"/>
      <c r="H57" s="4763" t="s">
        <v>5758</v>
      </c>
      <c r="I57" s="4762"/>
      <c r="J57" s="2057"/>
      <c r="K57" s="3961" t="s">
        <v>1386</v>
      </c>
      <c r="L57" s="2676"/>
      <c r="M57" s="4788">
        <v>10</v>
      </c>
      <c r="N57" s="4788">
        <f>SUM(O57:P58)</f>
        <v>50</v>
      </c>
      <c r="O57" s="4793">
        <v>26</v>
      </c>
      <c r="P57" s="4797">
        <v>24</v>
      </c>
      <c r="Q57" s="4823"/>
      <c r="R57" s="4825"/>
      <c r="S57" s="4833"/>
      <c r="T57" s="799"/>
      <c r="U57" s="2610"/>
      <c r="V57" s="103"/>
    </row>
    <row r="58" spans="1:22" s="158" customFormat="1" ht="18.95" customHeight="1">
      <c r="A58" s="1424"/>
      <c r="B58" s="2660"/>
      <c r="C58" s="2582"/>
      <c r="D58" s="2677"/>
      <c r="E58" s="3431"/>
      <c r="F58" s="4778"/>
      <c r="G58" s="827"/>
      <c r="H58" s="4506"/>
      <c r="I58" s="4354"/>
      <c r="J58" s="2677"/>
      <c r="K58" s="3358"/>
      <c r="L58" s="2678"/>
      <c r="M58" s="4789"/>
      <c r="N58" s="4789"/>
      <c r="O58" s="4794"/>
      <c r="P58" s="4798"/>
      <c r="Q58" s="4823"/>
      <c r="R58" s="4825"/>
      <c r="S58" s="4833"/>
      <c r="T58" s="799"/>
      <c r="U58" s="2610"/>
      <c r="V58" s="103"/>
    </row>
    <row r="59" spans="1:22" s="158" customFormat="1" ht="18.95" customHeight="1">
      <c r="A59" s="1424"/>
      <c r="B59" s="2660"/>
      <c r="C59" s="2582"/>
      <c r="D59" s="2660"/>
      <c r="E59" s="3424" t="s">
        <v>1979</v>
      </c>
      <c r="F59" s="4776"/>
      <c r="G59" s="2662"/>
      <c r="H59" s="4506"/>
      <c r="I59" s="4354"/>
      <c r="J59" s="2057"/>
      <c r="K59" s="3961" t="s">
        <v>1386</v>
      </c>
      <c r="L59" s="2676"/>
      <c r="M59" s="4788">
        <v>4</v>
      </c>
      <c r="N59" s="4788">
        <f>SUM(O59:P60)</f>
        <v>27</v>
      </c>
      <c r="O59" s="4793">
        <v>13</v>
      </c>
      <c r="P59" s="4797">
        <v>14</v>
      </c>
      <c r="Q59" s="4823"/>
      <c r="R59" s="4825"/>
      <c r="S59" s="4833"/>
      <c r="T59" s="799"/>
      <c r="U59" s="2610"/>
      <c r="V59" s="103"/>
    </row>
    <row r="60" spans="1:22" s="158" customFormat="1" ht="18.95" customHeight="1" thickBot="1">
      <c r="A60" s="2707"/>
      <c r="B60" s="2708"/>
      <c r="C60" s="2709"/>
      <c r="D60" s="2708"/>
      <c r="E60" s="3426"/>
      <c r="F60" s="4815"/>
      <c r="G60" s="829"/>
      <c r="H60" s="4781"/>
      <c r="I60" s="4782"/>
      <c r="J60" s="2708"/>
      <c r="K60" s="4245"/>
      <c r="L60" s="2709"/>
      <c r="M60" s="4816"/>
      <c r="N60" s="4816"/>
      <c r="O60" s="4817"/>
      <c r="P60" s="4818"/>
      <c r="Q60" s="4824"/>
      <c r="R60" s="4826"/>
      <c r="S60" s="4834"/>
      <c r="T60" s="2710"/>
      <c r="U60" s="2711"/>
      <c r="V60" s="103"/>
    </row>
    <row r="61" spans="1:22" ht="15.75" customHeight="1"/>
    <row r="62" spans="1:22" ht="15.75" customHeight="1"/>
    <row r="63" spans="1:22" ht="18" thickBot="1">
      <c r="A63" s="4773"/>
      <c r="B63" s="4773"/>
      <c r="C63" s="4773"/>
      <c r="D63" s="4773"/>
      <c r="E63" s="4773"/>
      <c r="F63" s="4773"/>
      <c r="G63" s="4773"/>
      <c r="H63" s="4773"/>
      <c r="I63" s="4773"/>
      <c r="J63" s="4773"/>
      <c r="K63" s="4773"/>
      <c r="L63" s="4773"/>
      <c r="M63" s="4773"/>
      <c r="N63" s="3572" t="s">
        <v>4885</v>
      </c>
      <c r="O63" s="3572"/>
      <c r="P63" s="3572"/>
      <c r="Q63" s="3572"/>
      <c r="R63" s="3572"/>
      <c r="S63" s="3572"/>
      <c r="T63" s="3572"/>
      <c r="U63" s="3572"/>
      <c r="V63" s="131"/>
    </row>
    <row r="64" spans="1:22" ht="20.100000000000001" customHeight="1">
      <c r="A64" s="2614" t="s">
        <v>3691</v>
      </c>
      <c r="B64" s="4751" t="s">
        <v>2488</v>
      </c>
      <c r="C64" s="4752"/>
      <c r="D64" s="4752"/>
      <c r="E64" s="4752"/>
      <c r="F64" s="4753"/>
      <c r="G64" s="4751" t="s">
        <v>4124</v>
      </c>
      <c r="H64" s="4752"/>
      <c r="I64" s="4753"/>
      <c r="J64" s="4754" t="s">
        <v>1908</v>
      </c>
      <c r="K64" s="4754"/>
      <c r="L64" s="4754"/>
      <c r="M64" s="4754" t="s">
        <v>3692</v>
      </c>
      <c r="N64" s="4754" t="s">
        <v>3494</v>
      </c>
      <c r="O64" s="4754"/>
      <c r="P64" s="4754"/>
      <c r="Q64" s="4754" t="s">
        <v>3537</v>
      </c>
      <c r="R64" s="4754"/>
      <c r="S64" s="4754"/>
      <c r="T64" s="3269" t="s">
        <v>1526</v>
      </c>
      <c r="U64" s="4767"/>
      <c r="V64" s="177"/>
    </row>
    <row r="65" spans="1:22" ht="20.100000000000001" customHeight="1">
      <c r="A65" s="1412" t="s">
        <v>3369</v>
      </c>
      <c r="B65" s="3371"/>
      <c r="C65" s="3372"/>
      <c r="D65" s="3372"/>
      <c r="E65" s="3372"/>
      <c r="F65" s="3373"/>
      <c r="G65" s="3371"/>
      <c r="H65" s="3372"/>
      <c r="I65" s="3373"/>
      <c r="J65" s="4755"/>
      <c r="K65" s="4755"/>
      <c r="L65" s="4755"/>
      <c r="M65" s="4755"/>
      <c r="N65" s="255" t="s">
        <v>1239</v>
      </c>
      <c r="O65" s="256" t="s">
        <v>2918</v>
      </c>
      <c r="P65" s="257" t="s">
        <v>2920</v>
      </c>
      <c r="Q65" s="255" t="s">
        <v>1239</v>
      </c>
      <c r="R65" s="258" t="s">
        <v>2918</v>
      </c>
      <c r="S65" s="259" t="s">
        <v>2920</v>
      </c>
      <c r="T65" s="3270" t="s">
        <v>3693</v>
      </c>
      <c r="U65" s="4768"/>
      <c r="V65" s="177"/>
    </row>
    <row r="66" spans="1:22" s="158" customFormat="1" ht="18.75" customHeight="1">
      <c r="A66" s="2712" t="s">
        <v>1451</v>
      </c>
      <c r="B66" s="2624"/>
      <c r="C66" s="2081"/>
      <c r="D66" s="2081"/>
      <c r="E66" s="2081"/>
      <c r="F66" s="1185"/>
      <c r="G66" s="2081"/>
      <c r="H66" s="2088"/>
      <c r="I66" s="1185"/>
      <c r="J66" s="2624"/>
      <c r="K66" s="2081"/>
      <c r="L66" s="1185"/>
      <c r="M66" s="2627">
        <f>SUM(M67:M69)</f>
        <v>300</v>
      </c>
      <c r="N66" s="2627">
        <f>SUM(O66:P66)</f>
        <v>1258</v>
      </c>
      <c r="O66" s="2628">
        <f>SUM(O67:O69)</f>
        <v>747</v>
      </c>
      <c r="P66" s="2629">
        <f>SUM(P67:P69)</f>
        <v>511</v>
      </c>
      <c r="Q66" s="2627">
        <f>SUM(R66:S66)</f>
        <v>51</v>
      </c>
      <c r="R66" s="2630">
        <f>SUM(R67:R70)</f>
        <v>44</v>
      </c>
      <c r="S66" s="2631">
        <f>SUM(S67:S70)</f>
        <v>7</v>
      </c>
      <c r="T66" s="2057"/>
      <c r="U66" s="2713"/>
      <c r="V66" s="103"/>
    </row>
    <row r="67" spans="1:22" s="158" customFormat="1" ht="18.75" customHeight="1">
      <c r="A67" s="1419" t="s">
        <v>5759</v>
      </c>
      <c r="B67" s="2057"/>
      <c r="C67" s="3961" t="s">
        <v>3714</v>
      </c>
      <c r="D67" s="3961"/>
      <c r="E67" s="3961"/>
      <c r="F67" s="795"/>
      <c r="G67" s="2705"/>
      <c r="H67" s="4763" t="s">
        <v>5760</v>
      </c>
      <c r="I67" s="4762"/>
      <c r="J67" s="2634"/>
      <c r="K67" s="2635" t="s">
        <v>595</v>
      </c>
      <c r="L67" s="2636"/>
      <c r="M67" s="2637">
        <v>125</v>
      </c>
      <c r="N67" s="2637">
        <f>SUM(O67:P67)</f>
        <v>526</v>
      </c>
      <c r="O67" s="2638">
        <v>303</v>
      </c>
      <c r="P67" s="2639">
        <v>223</v>
      </c>
      <c r="Q67" s="4756">
        <f>SUM(R67:S67)</f>
        <v>37</v>
      </c>
      <c r="R67" s="4758">
        <v>31</v>
      </c>
      <c r="S67" s="4760">
        <v>6</v>
      </c>
      <c r="T67" s="799" t="s">
        <v>4399</v>
      </c>
      <c r="U67" s="2610"/>
      <c r="V67" s="103"/>
    </row>
    <row r="68" spans="1:22" s="158" customFormat="1" ht="18.75" customHeight="1">
      <c r="A68" s="1424"/>
      <c r="B68" s="799"/>
      <c r="C68" s="3351"/>
      <c r="D68" s="3351"/>
      <c r="E68" s="3351"/>
      <c r="F68" s="328"/>
      <c r="G68" s="1209"/>
      <c r="H68" s="4506"/>
      <c r="I68" s="4354"/>
      <c r="J68" s="805"/>
      <c r="K68" s="1180" t="s">
        <v>2216</v>
      </c>
      <c r="L68" s="317"/>
      <c r="M68" s="2644">
        <v>130</v>
      </c>
      <c r="N68" s="2644">
        <f>SUM(O68:P68)</f>
        <v>535</v>
      </c>
      <c r="O68" s="2645">
        <v>359</v>
      </c>
      <c r="P68" s="2646">
        <v>176</v>
      </c>
      <c r="Q68" s="4757"/>
      <c r="R68" s="4759"/>
      <c r="S68" s="4761"/>
      <c r="T68" s="799" t="s">
        <v>551</v>
      </c>
      <c r="U68" s="2610" t="s">
        <v>1213</v>
      </c>
      <c r="V68" s="103"/>
    </row>
    <row r="69" spans="1:22" s="158" customFormat="1" ht="18.75" customHeight="1">
      <c r="A69" s="1424"/>
      <c r="B69" s="808"/>
      <c r="C69" s="3358"/>
      <c r="D69" s="3358"/>
      <c r="E69" s="3358"/>
      <c r="F69" s="332"/>
      <c r="G69" s="2583"/>
      <c r="H69" s="4764"/>
      <c r="I69" s="4356"/>
      <c r="J69" s="809"/>
      <c r="K69" s="2648" t="s">
        <v>3586</v>
      </c>
      <c r="L69" s="2685"/>
      <c r="M69" s="2650">
        <v>45</v>
      </c>
      <c r="N69" s="2650">
        <f>SUM(O69:P69)</f>
        <v>197</v>
      </c>
      <c r="O69" s="2651">
        <v>85</v>
      </c>
      <c r="P69" s="2652">
        <v>112</v>
      </c>
      <c r="Q69" s="4800"/>
      <c r="R69" s="4801"/>
      <c r="S69" s="4802"/>
      <c r="T69" s="799"/>
      <c r="U69" s="2610"/>
      <c r="V69" s="103"/>
    </row>
    <row r="70" spans="1:22" s="158" customFormat="1" ht="18.75" customHeight="1">
      <c r="A70" s="1424"/>
      <c r="B70" s="2057"/>
      <c r="C70" s="4774" t="s">
        <v>1427</v>
      </c>
      <c r="D70" s="4775"/>
      <c r="E70" s="4775"/>
      <c r="F70" s="2058"/>
      <c r="G70" s="2057"/>
      <c r="H70" s="2088"/>
      <c r="I70" s="2659"/>
      <c r="J70" s="2656"/>
      <c r="K70" s="2081"/>
      <c r="L70" s="2659"/>
      <c r="M70" s="2627">
        <f>SUM(M71:M74)</f>
        <v>6</v>
      </c>
      <c r="N70" s="2627">
        <f>SUM(O70:P70)</f>
        <v>6</v>
      </c>
      <c r="O70" s="2628">
        <f>SUM(O71:O74)</f>
        <v>4</v>
      </c>
      <c r="P70" s="2629">
        <f>SUM(P71:P74)</f>
        <v>2</v>
      </c>
      <c r="Q70" s="2627">
        <f>SUM(R70:S70)</f>
        <v>14</v>
      </c>
      <c r="R70" s="2630">
        <f>SUM(R71:R74)</f>
        <v>13</v>
      </c>
      <c r="S70" s="2631">
        <f>SUM(S71:S74)</f>
        <v>1</v>
      </c>
      <c r="T70" s="799"/>
      <c r="U70" s="2610"/>
      <c r="V70" s="103"/>
    </row>
    <row r="71" spans="1:22" s="158" customFormat="1" ht="18.75" customHeight="1">
      <c r="A71" s="1424"/>
      <c r="B71" s="799"/>
      <c r="C71" s="320"/>
      <c r="D71" s="2057"/>
      <c r="E71" s="3424" t="s">
        <v>3715</v>
      </c>
      <c r="F71" s="4776"/>
      <c r="G71" s="1157"/>
      <c r="H71" s="4763" t="s">
        <v>5761</v>
      </c>
      <c r="I71" s="4762"/>
      <c r="J71" s="2057"/>
      <c r="K71" s="3961" t="s">
        <v>3716</v>
      </c>
      <c r="L71" s="795"/>
      <c r="M71" s="4788">
        <v>4</v>
      </c>
      <c r="N71" s="4788">
        <f>SUM(O71:P72)</f>
        <v>4</v>
      </c>
      <c r="O71" s="4793">
        <v>3</v>
      </c>
      <c r="P71" s="4797">
        <v>1</v>
      </c>
      <c r="Q71" s="4788">
        <f>SUM(R71:S71)</f>
        <v>14</v>
      </c>
      <c r="R71" s="4786">
        <v>13</v>
      </c>
      <c r="S71" s="4747">
        <v>1</v>
      </c>
      <c r="T71" s="799"/>
      <c r="U71" s="2610"/>
      <c r="V71" s="103"/>
    </row>
    <row r="72" spans="1:22" s="158" customFormat="1" ht="18.75" customHeight="1">
      <c r="A72" s="1424"/>
      <c r="B72" s="799"/>
      <c r="C72" s="320"/>
      <c r="D72" s="808"/>
      <c r="E72" s="3431"/>
      <c r="F72" s="4778"/>
      <c r="G72" s="827"/>
      <c r="H72" s="4506"/>
      <c r="I72" s="4354"/>
      <c r="J72" s="2677"/>
      <c r="K72" s="3358"/>
      <c r="L72" s="2678"/>
      <c r="M72" s="4789"/>
      <c r="N72" s="4789"/>
      <c r="O72" s="4794"/>
      <c r="P72" s="4798"/>
      <c r="Q72" s="4795"/>
      <c r="R72" s="4796"/>
      <c r="S72" s="4799"/>
      <c r="T72" s="799"/>
      <c r="U72" s="2610"/>
      <c r="V72" s="103"/>
    </row>
    <row r="73" spans="1:22" s="158" customFormat="1" ht="18.75" customHeight="1">
      <c r="A73" s="1424"/>
      <c r="B73" s="799"/>
      <c r="C73" s="320"/>
      <c r="D73" s="799"/>
      <c r="E73" s="3424" t="s">
        <v>3717</v>
      </c>
      <c r="F73" s="4776"/>
      <c r="G73" s="2662"/>
      <c r="H73" s="4506"/>
      <c r="I73" s="4354"/>
      <c r="J73" s="2057"/>
      <c r="K73" s="3961" t="s">
        <v>3716</v>
      </c>
      <c r="L73" s="795"/>
      <c r="M73" s="4788">
        <v>2</v>
      </c>
      <c r="N73" s="4788">
        <f>SUM(O73:P74)</f>
        <v>2</v>
      </c>
      <c r="O73" s="4793">
        <v>1</v>
      </c>
      <c r="P73" s="4797">
        <v>1</v>
      </c>
      <c r="Q73" s="4795"/>
      <c r="R73" s="4796"/>
      <c r="S73" s="4799"/>
      <c r="T73" s="799"/>
      <c r="U73" s="2610"/>
      <c r="V73" s="103"/>
    </row>
    <row r="74" spans="1:22" s="158" customFormat="1" ht="18.75" customHeight="1">
      <c r="A74" s="1425"/>
      <c r="B74" s="808"/>
      <c r="C74" s="322"/>
      <c r="D74" s="808"/>
      <c r="E74" s="3431"/>
      <c r="F74" s="4778"/>
      <c r="G74" s="828"/>
      <c r="H74" s="4764"/>
      <c r="I74" s="4356"/>
      <c r="J74" s="2677"/>
      <c r="K74" s="3358"/>
      <c r="L74" s="2678"/>
      <c r="M74" s="4789"/>
      <c r="N74" s="4789"/>
      <c r="O74" s="4794"/>
      <c r="P74" s="4798"/>
      <c r="Q74" s="4789"/>
      <c r="R74" s="4787"/>
      <c r="S74" s="4748"/>
      <c r="T74" s="808"/>
      <c r="U74" s="2714"/>
      <c r="V74" s="103"/>
    </row>
    <row r="75" spans="1:22" s="158" customFormat="1" ht="18.75" customHeight="1">
      <c r="A75" s="1402" t="s">
        <v>2702</v>
      </c>
      <c r="B75" s="2677"/>
      <c r="C75" s="2583"/>
      <c r="D75" s="2583"/>
      <c r="E75" s="2696"/>
      <c r="F75" s="2678"/>
      <c r="G75" s="2583"/>
      <c r="H75" s="2062"/>
      <c r="I75" s="2678"/>
      <c r="J75" s="2583"/>
      <c r="K75" s="2696"/>
      <c r="L75" s="2678"/>
      <c r="M75" s="2697">
        <f t="shared" ref="M75:S75" si="5">+M76+M85+M90+M96+M100+M113+M128+M108</f>
        <v>1905</v>
      </c>
      <c r="N75" s="2697">
        <f t="shared" si="5"/>
        <v>7015</v>
      </c>
      <c r="O75" s="2698">
        <f t="shared" si="5"/>
        <v>3793</v>
      </c>
      <c r="P75" s="2699">
        <f t="shared" si="5"/>
        <v>3222</v>
      </c>
      <c r="Q75" s="2701">
        <f t="shared" si="5"/>
        <v>499</v>
      </c>
      <c r="R75" s="2700">
        <f t="shared" si="5"/>
        <v>333</v>
      </c>
      <c r="S75" s="2701">
        <f t="shared" si="5"/>
        <v>166</v>
      </c>
      <c r="T75" s="799"/>
      <c r="U75" s="2610"/>
      <c r="V75" s="103"/>
    </row>
    <row r="76" spans="1:22" s="158" customFormat="1" ht="18.75" customHeight="1">
      <c r="A76" s="1419" t="s">
        <v>4026</v>
      </c>
      <c r="B76" s="2677"/>
      <c r="C76" s="2583"/>
      <c r="D76" s="2583"/>
      <c r="E76" s="2696"/>
      <c r="F76" s="1185"/>
      <c r="G76" s="2081"/>
      <c r="H76" s="2088"/>
      <c r="I76" s="2081"/>
      <c r="J76" s="2624"/>
      <c r="K76" s="2081"/>
      <c r="L76" s="1185"/>
      <c r="M76" s="2627">
        <f>SUM(M77:M79)</f>
        <v>340</v>
      </c>
      <c r="N76" s="2627">
        <f>O76+P76</f>
        <v>1523</v>
      </c>
      <c r="O76" s="2628">
        <f>SUM(O77:O79)</f>
        <v>695</v>
      </c>
      <c r="P76" s="2629">
        <f>SUM(P77:P79)</f>
        <v>828</v>
      </c>
      <c r="Q76" s="2627">
        <f>SUM(R76:S76)</f>
        <v>81</v>
      </c>
      <c r="R76" s="2630">
        <f>SUM(R77:R79)</f>
        <v>73</v>
      </c>
      <c r="S76" s="2631">
        <f>SUM(S77:S79)</f>
        <v>8</v>
      </c>
      <c r="T76" s="799"/>
      <c r="U76" s="2610"/>
      <c r="V76" s="103"/>
    </row>
    <row r="77" spans="1:22" s="158" customFormat="1" ht="18.75" customHeight="1">
      <c r="A77" s="1419" t="s">
        <v>5000</v>
      </c>
      <c r="B77" s="2715"/>
      <c r="C77" s="4771" t="s">
        <v>3718</v>
      </c>
      <c r="D77" s="4771"/>
      <c r="E77" s="4771"/>
      <c r="F77" s="2716"/>
      <c r="G77" s="2717"/>
      <c r="H77" s="4763" t="s">
        <v>5535</v>
      </c>
      <c r="I77" s="4762"/>
      <c r="J77" s="2634"/>
      <c r="K77" s="2635" t="s">
        <v>3395</v>
      </c>
      <c r="L77" s="2653"/>
      <c r="M77" s="2637">
        <v>120</v>
      </c>
      <c r="N77" s="2637">
        <f t="shared" ref="N77:N107" si="6">SUM(O77:P77)</f>
        <v>794</v>
      </c>
      <c r="O77" s="2638">
        <v>312</v>
      </c>
      <c r="P77" s="2639">
        <v>482</v>
      </c>
      <c r="Q77" s="2637">
        <f>SUM(R77:S77)</f>
        <v>51</v>
      </c>
      <c r="R77" s="2688">
        <v>47</v>
      </c>
      <c r="S77" s="2718">
        <v>4</v>
      </c>
      <c r="T77" s="799" t="s">
        <v>3720</v>
      </c>
      <c r="U77" s="2610"/>
      <c r="V77" s="103"/>
    </row>
    <row r="78" spans="1:22" s="158" customFormat="1" ht="18.75" customHeight="1">
      <c r="A78" s="1424"/>
      <c r="B78" s="2719"/>
      <c r="C78" s="4475"/>
      <c r="D78" s="4475"/>
      <c r="E78" s="4475"/>
      <c r="F78" s="2720"/>
      <c r="G78" s="2721"/>
      <c r="H78" s="4506"/>
      <c r="I78" s="4354"/>
      <c r="J78" s="805"/>
      <c r="K78" s="1180" t="s">
        <v>2013</v>
      </c>
      <c r="L78" s="2657"/>
      <c r="M78" s="2644">
        <v>130</v>
      </c>
      <c r="N78" s="2644">
        <f t="shared" si="6"/>
        <v>464</v>
      </c>
      <c r="O78" s="2645">
        <v>191</v>
      </c>
      <c r="P78" s="2646">
        <v>273</v>
      </c>
      <c r="Q78" s="2644">
        <f t="shared" ref="Q78:Q79" si="7">SUM(R78:S78)</f>
        <v>19</v>
      </c>
      <c r="R78" s="2722">
        <v>18</v>
      </c>
      <c r="S78" s="2723">
        <v>1</v>
      </c>
      <c r="T78" s="799" t="s">
        <v>3719</v>
      </c>
      <c r="U78" s="2610" t="s">
        <v>3830</v>
      </c>
      <c r="V78" s="103"/>
    </row>
    <row r="79" spans="1:22" s="158" customFormat="1" ht="18.75" customHeight="1">
      <c r="A79" s="1424"/>
      <c r="B79" s="2724"/>
      <c r="C79" s="4772"/>
      <c r="D79" s="4772"/>
      <c r="E79" s="4772"/>
      <c r="F79" s="2725"/>
      <c r="G79" s="2726"/>
      <c r="H79" s="4764"/>
      <c r="I79" s="4356"/>
      <c r="J79" s="809"/>
      <c r="K79" s="2648" t="s">
        <v>3721</v>
      </c>
      <c r="L79" s="2649"/>
      <c r="M79" s="2650">
        <v>90</v>
      </c>
      <c r="N79" s="2650">
        <f t="shared" si="6"/>
        <v>265</v>
      </c>
      <c r="O79" s="2651">
        <v>192</v>
      </c>
      <c r="P79" s="2652">
        <v>73</v>
      </c>
      <c r="Q79" s="279">
        <f t="shared" si="7"/>
        <v>11</v>
      </c>
      <c r="R79" s="238">
        <v>8</v>
      </c>
      <c r="S79" s="2727">
        <v>3</v>
      </c>
      <c r="T79" s="320"/>
      <c r="U79" s="2610"/>
      <c r="V79" s="103"/>
    </row>
    <row r="80" spans="1:22" s="158" customFormat="1" ht="18.75" customHeight="1">
      <c r="A80" s="1424"/>
      <c r="B80" s="2057"/>
      <c r="C80" s="4774" t="s">
        <v>1427</v>
      </c>
      <c r="D80" s="4775"/>
      <c r="E80" s="4775"/>
      <c r="F80" s="2625"/>
      <c r="G80" s="2616"/>
      <c r="H80" s="2088"/>
      <c r="I80" s="2625"/>
      <c r="J80" s="2624"/>
      <c r="K80" s="2081"/>
      <c r="L80" s="2625"/>
      <c r="M80" s="2627">
        <f>SUM(M81:M84)</f>
        <v>16</v>
      </c>
      <c r="N80" s="2627">
        <f t="shared" si="6"/>
        <v>42</v>
      </c>
      <c r="O80" s="2628">
        <f>SUM(O81:O84)</f>
        <v>18</v>
      </c>
      <c r="P80" s="2629">
        <f>SUM(P81:P84)</f>
        <v>24</v>
      </c>
      <c r="Q80" s="2627"/>
      <c r="R80" s="2630">
        <f>SUM(R81)</f>
        <v>0</v>
      </c>
      <c r="S80" s="2631">
        <f>SUM(S81)</f>
        <v>0</v>
      </c>
      <c r="T80" s="320"/>
      <c r="U80" s="2610"/>
      <c r="V80" s="103"/>
    </row>
    <row r="81" spans="1:22" s="158" customFormat="1" ht="18.75" customHeight="1">
      <c r="A81" s="1424"/>
      <c r="B81" s="799"/>
      <c r="C81" s="320"/>
      <c r="D81" s="2057"/>
      <c r="E81" s="3424" t="s">
        <v>2077</v>
      </c>
      <c r="F81" s="4776"/>
      <c r="G81" s="1157"/>
      <c r="H81" s="4763" t="s">
        <v>5535</v>
      </c>
      <c r="I81" s="4762"/>
      <c r="J81" s="2634"/>
      <c r="K81" s="2635" t="s">
        <v>3722</v>
      </c>
      <c r="L81" s="2653"/>
      <c r="M81" s="2637">
        <v>5</v>
      </c>
      <c r="N81" s="2637">
        <f t="shared" si="6"/>
        <v>14</v>
      </c>
      <c r="O81" s="2638">
        <v>5</v>
      </c>
      <c r="P81" s="2639">
        <v>9</v>
      </c>
      <c r="Q81" s="4788">
        <f>SUM(R81:S84)</f>
        <v>0</v>
      </c>
      <c r="R81" s="4786">
        <v>0</v>
      </c>
      <c r="S81" s="4747">
        <v>0</v>
      </c>
      <c r="T81" s="320"/>
      <c r="U81" s="2610"/>
      <c r="V81" s="103"/>
    </row>
    <row r="82" spans="1:22" s="158" customFormat="1" ht="18.75" customHeight="1">
      <c r="A82" s="1424"/>
      <c r="B82" s="799"/>
      <c r="C82" s="320"/>
      <c r="D82" s="808"/>
      <c r="E82" s="3431"/>
      <c r="F82" s="4778"/>
      <c r="G82" s="2662"/>
      <c r="H82" s="4506"/>
      <c r="I82" s="4354"/>
      <c r="J82" s="809"/>
      <c r="K82" s="2648" t="s">
        <v>3723</v>
      </c>
      <c r="L82" s="2649"/>
      <c r="M82" s="2650">
        <v>5</v>
      </c>
      <c r="N82" s="2650">
        <f t="shared" si="6"/>
        <v>3</v>
      </c>
      <c r="O82" s="2651">
        <v>1</v>
      </c>
      <c r="P82" s="2652">
        <v>2</v>
      </c>
      <c r="Q82" s="4795"/>
      <c r="R82" s="4796"/>
      <c r="S82" s="4799"/>
      <c r="T82" s="320"/>
      <c r="U82" s="2610"/>
      <c r="V82" s="103"/>
    </row>
    <row r="83" spans="1:22" s="158" customFormat="1" ht="18.75" customHeight="1">
      <c r="A83" s="1424"/>
      <c r="B83" s="2642"/>
      <c r="C83" s="907"/>
      <c r="D83" s="2642"/>
      <c r="E83" s="3424" t="s">
        <v>3724</v>
      </c>
      <c r="F83" s="4776"/>
      <c r="G83" s="2662"/>
      <c r="H83" s="4506"/>
      <c r="I83" s="4354"/>
      <c r="J83" s="2634"/>
      <c r="K83" s="2635" t="s">
        <v>224</v>
      </c>
      <c r="L83" s="2653"/>
      <c r="M83" s="2637">
        <v>3</v>
      </c>
      <c r="N83" s="2637">
        <f t="shared" si="6"/>
        <v>17</v>
      </c>
      <c r="O83" s="2638">
        <v>9</v>
      </c>
      <c r="P83" s="2639">
        <v>8</v>
      </c>
      <c r="Q83" s="4795"/>
      <c r="R83" s="4796"/>
      <c r="S83" s="4799"/>
      <c r="T83" s="320"/>
      <c r="U83" s="2610"/>
      <c r="V83" s="103"/>
    </row>
    <row r="84" spans="1:22" s="158" customFormat="1" ht="19.5" customHeight="1">
      <c r="A84" s="1424"/>
      <c r="B84" s="2677"/>
      <c r="C84" s="2583"/>
      <c r="D84" s="2677"/>
      <c r="E84" s="3431"/>
      <c r="F84" s="4778"/>
      <c r="G84" s="2673"/>
      <c r="H84" s="4764"/>
      <c r="I84" s="4356"/>
      <c r="J84" s="809"/>
      <c r="K84" s="2648" t="s">
        <v>3722</v>
      </c>
      <c r="L84" s="2649"/>
      <c r="M84" s="2650">
        <v>3</v>
      </c>
      <c r="N84" s="2650">
        <f t="shared" si="6"/>
        <v>8</v>
      </c>
      <c r="O84" s="2651">
        <v>3</v>
      </c>
      <c r="P84" s="2652">
        <v>5</v>
      </c>
      <c r="Q84" s="4789"/>
      <c r="R84" s="4787"/>
      <c r="S84" s="4748"/>
      <c r="T84" s="322"/>
      <c r="U84" s="2714"/>
      <c r="V84" s="103"/>
    </row>
    <row r="85" spans="1:22" s="158" customFormat="1" ht="18.75" customHeight="1">
      <c r="A85" s="2712" t="s">
        <v>4027</v>
      </c>
      <c r="B85" s="2660"/>
      <c r="C85" s="1209"/>
      <c r="D85" s="1209"/>
      <c r="E85" s="2703"/>
      <c r="F85" s="1185"/>
      <c r="G85" s="274"/>
      <c r="H85" s="311"/>
      <c r="I85" s="1209"/>
      <c r="J85" s="2624"/>
      <c r="K85" s="2081"/>
      <c r="L85" s="1185"/>
      <c r="M85" s="2627">
        <f>SUM(M86:M89)</f>
        <v>320</v>
      </c>
      <c r="N85" s="2627">
        <f t="shared" si="6"/>
        <v>1204</v>
      </c>
      <c r="O85" s="2628">
        <f>SUM(O86:O89)</f>
        <v>882</v>
      </c>
      <c r="P85" s="2629">
        <f>SUM(P86:P89)</f>
        <v>322</v>
      </c>
      <c r="Q85" s="2627">
        <f t="shared" ref="Q85:Q101" si="8">SUM(R85:S85)</f>
        <v>89</v>
      </c>
      <c r="R85" s="2630">
        <f>SUM(R86:R89)</f>
        <v>73</v>
      </c>
      <c r="S85" s="2727">
        <f>SUM(S86:S89)</f>
        <v>16</v>
      </c>
      <c r="T85" s="320"/>
      <c r="U85" s="2610"/>
      <c r="V85" s="103"/>
    </row>
    <row r="86" spans="1:22" s="158" customFormat="1" ht="18.75" customHeight="1">
      <c r="A86" s="1419" t="s">
        <v>5469</v>
      </c>
      <c r="B86" s="2656"/>
      <c r="C86" s="4769" t="s">
        <v>3390</v>
      </c>
      <c r="D86" s="4769"/>
      <c r="E86" s="4769"/>
      <c r="F86" s="2659"/>
      <c r="G86" s="2728"/>
      <c r="H86" s="2655" t="s">
        <v>5470</v>
      </c>
      <c r="I86" s="891"/>
      <c r="J86" s="2656"/>
      <c r="K86" s="2081" t="s">
        <v>595</v>
      </c>
      <c r="L86" s="2659"/>
      <c r="M86" s="2627">
        <v>130</v>
      </c>
      <c r="N86" s="2627">
        <f t="shared" si="6"/>
        <v>486</v>
      </c>
      <c r="O86" s="2628">
        <v>401</v>
      </c>
      <c r="P86" s="2629">
        <v>85</v>
      </c>
      <c r="Q86" s="2626">
        <f t="shared" si="8"/>
        <v>17</v>
      </c>
      <c r="R86" s="2669">
        <v>14</v>
      </c>
      <c r="S86" s="2670">
        <v>3</v>
      </c>
      <c r="T86" s="799" t="s">
        <v>3726</v>
      </c>
      <c r="U86" s="2610"/>
      <c r="V86" s="103"/>
    </row>
    <row r="87" spans="1:22" s="158" customFormat="1" ht="18.75" customHeight="1">
      <c r="A87" s="1424"/>
      <c r="B87" s="2656"/>
      <c r="C87" s="4769" t="s">
        <v>3725</v>
      </c>
      <c r="D87" s="4769"/>
      <c r="E87" s="4769"/>
      <c r="F87" s="2659"/>
      <c r="G87" s="2705"/>
      <c r="H87" s="2655" t="s">
        <v>5001</v>
      </c>
      <c r="I87" s="891"/>
      <c r="J87" s="2656"/>
      <c r="K87" s="2081" t="s">
        <v>1887</v>
      </c>
      <c r="L87" s="2659"/>
      <c r="M87" s="2627">
        <v>70</v>
      </c>
      <c r="N87" s="2627">
        <f t="shared" si="6"/>
        <v>251</v>
      </c>
      <c r="O87" s="2628">
        <v>170</v>
      </c>
      <c r="P87" s="2629">
        <v>81</v>
      </c>
      <c r="Q87" s="2627">
        <f t="shared" si="8"/>
        <v>22</v>
      </c>
      <c r="R87" s="2630">
        <v>17</v>
      </c>
      <c r="S87" s="2631">
        <v>5</v>
      </c>
      <c r="T87" s="799" t="s">
        <v>2206</v>
      </c>
      <c r="U87" s="2610" t="s">
        <v>3831</v>
      </c>
      <c r="V87" s="103"/>
    </row>
    <row r="88" spans="1:22" s="158" customFormat="1" ht="18.75" customHeight="1">
      <c r="A88" s="1424"/>
      <c r="B88" s="2656"/>
      <c r="C88" s="4769" t="s">
        <v>1730</v>
      </c>
      <c r="D88" s="4769"/>
      <c r="E88" s="4769"/>
      <c r="F88" s="2659"/>
      <c r="G88" s="894"/>
      <c r="H88" s="2655" t="s">
        <v>5471</v>
      </c>
      <c r="I88" s="891"/>
      <c r="J88" s="2656"/>
      <c r="K88" s="2081" t="s">
        <v>3727</v>
      </c>
      <c r="L88" s="2659"/>
      <c r="M88" s="2627">
        <v>70</v>
      </c>
      <c r="N88" s="2627">
        <f t="shared" si="6"/>
        <v>236</v>
      </c>
      <c r="O88" s="2628">
        <v>203</v>
      </c>
      <c r="P88" s="2629">
        <v>33</v>
      </c>
      <c r="Q88" s="2626">
        <f t="shared" si="8"/>
        <v>17</v>
      </c>
      <c r="R88" s="2630">
        <v>16</v>
      </c>
      <c r="S88" s="2670">
        <v>1</v>
      </c>
      <c r="T88" s="799"/>
      <c r="U88" s="2610"/>
      <c r="V88" s="103"/>
    </row>
    <row r="89" spans="1:22" s="158" customFormat="1" ht="18.75" customHeight="1">
      <c r="A89" s="2729"/>
      <c r="B89" s="2656"/>
      <c r="C89" s="4769" t="s">
        <v>3728</v>
      </c>
      <c r="D89" s="4769"/>
      <c r="E89" s="4769"/>
      <c r="F89" s="2659"/>
      <c r="G89" s="285"/>
      <c r="H89" s="2088" t="s">
        <v>4900</v>
      </c>
      <c r="I89" s="1185"/>
      <c r="J89" s="2656"/>
      <c r="K89" s="2081" t="s">
        <v>3729</v>
      </c>
      <c r="L89" s="2659"/>
      <c r="M89" s="2627">
        <v>50</v>
      </c>
      <c r="N89" s="2627">
        <f t="shared" si="6"/>
        <v>231</v>
      </c>
      <c r="O89" s="2628">
        <v>108</v>
      </c>
      <c r="P89" s="2629">
        <v>123</v>
      </c>
      <c r="Q89" s="2627">
        <f t="shared" si="8"/>
        <v>33</v>
      </c>
      <c r="R89" s="2630">
        <v>26</v>
      </c>
      <c r="S89" s="2631">
        <v>7</v>
      </c>
      <c r="T89" s="808"/>
      <c r="U89" s="2714"/>
      <c r="V89" s="103"/>
    </row>
    <row r="90" spans="1:22" s="158" customFormat="1" ht="18.75" customHeight="1">
      <c r="A90" s="2633" t="s">
        <v>1565</v>
      </c>
      <c r="B90" s="2660"/>
      <c r="C90" s="1209"/>
      <c r="D90" s="1209"/>
      <c r="E90" s="2703"/>
      <c r="F90" s="1209"/>
      <c r="G90" s="1209"/>
      <c r="H90" s="311"/>
      <c r="I90" s="1209"/>
      <c r="J90" s="1209"/>
      <c r="K90" s="2703"/>
      <c r="L90" s="1209"/>
      <c r="M90" s="279">
        <f>SUM(M91:M92)</f>
        <v>245</v>
      </c>
      <c r="N90" s="279">
        <f t="shared" si="6"/>
        <v>976</v>
      </c>
      <c r="O90" s="237">
        <f>SUM(O91:O92)</f>
        <v>494</v>
      </c>
      <c r="P90" s="244">
        <f>SUM(P91:P92)</f>
        <v>482</v>
      </c>
      <c r="Q90" s="279">
        <f t="shared" si="8"/>
        <v>66</v>
      </c>
      <c r="R90" s="238">
        <f>SUM(R91:R94)</f>
        <v>33</v>
      </c>
      <c r="S90" s="2727">
        <f>SUM(S91:S94)</f>
        <v>33</v>
      </c>
      <c r="T90" s="320"/>
      <c r="U90" s="2610"/>
      <c r="V90" s="103"/>
    </row>
    <row r="91" spans="1:22" s="158" customFormat="1" ht="18.75" customHeight="1">
      <c r="A91" s="2633" t="s">
        <v>4901</v>
      </c>
      <c r="B91" s="2656"/>
      <c r="C91" s="4769" t="s">
        <v>3245</v>
      </c>
      <c r="D91" s="4769"/>
      <c r="E91" s="4769"/>
      <c r="F91" s="2659"/>
      <c r="G91" s="894"/>
      <c r="H91" s="2088" t="s">
        <v>5472</v>
      </c>
      <c r="I91" s="1185"/>
      <c r="J91" s="2656"/>
      <c r="K91" s="2081" t="s">
        <v>3730</v>
      </c>
      <c r="L91" s="2659"/>
      <c r="M91" s="279">
        <v>165</v>
      </c>
      <c r="N91" s="279">
        <f t="shared" si="6"/>
        <v>664</v>
      </c>
      <c r="O91" s="237">
        <v>457</v>
      </c>
      <c r="P91" s="244">
        <v>207</v>
      </c>
      <c r="Q91" s="2730">
        <f t="shared" si="8"/>
        <v>35</v>
      </c>
      <c r="R91" s="233">
        <v>26</v>
      </c>
      <c r="S91" s="2731">
        <v>9</v>
      </c>
      <c r="T91" s="799" t="s">
        <v>1361</v>
      </c>
      <c r="U91" s="2610"/>
      <c r="V91" s="103"/>
    </row>
    <row r="92" spans="1:22" s="158" customFormat="1" ht="18.75" customHeight="1">
      <c r="A92" s="2687"/>
      <c r="B92" s="2656"/>
      <c r="C92" s="4769" t="s">
        <v>3732</v>
      </c>
      <c r="D92" s="4785"/>
      <c r="E92" s="4785"/>
      <c r="F92" s="2659"/>
      <c r="G92" s="2624"/>
      <c r="H92" s="2088" t="s">
        <v>4902</v>
      </c>
      <c r="I92" s="1185"/>
      <c r="J92" s="2656"/>
      <c r="K92" s="2081" t="s">
        <v>3733</v>
      </c>
      <c r="L92" s="2659"/>
      <c r="M92" s="2627">
        <v>80</v>
      </c>
      <c r="N92" s="2627">
        <f t="shared" si="6"/>
        <v>312</v>
      </c>
      <c r="O92" s="2628">
        <v>37</v>
      </c>
      <c r="P92" s="2629">
        <v>275</v>
      </c>
      <c r="Q92" s="2627">
        <f t="shared" si="8"/>
        <v>31</v>
      </c>
      <c r="R92" s="2669">
        <v>7</v>
      </c>
      <c r="S92" s="2670">
        <v>24</v>
      </c>
      <c r="T92" s="242" t="s">
        <v>3731</v>
      </c>
      <c r="U92" s="236" t="s">
        <v>3833</v>
      </c>
      <c r="V92" s="82"/>
    </row>
    <row r="93" spans="1:22" s="158" customFormat="1" ht="18.75" customHeight="1">
      <c r="A93" s="2687"/>
      <c r="B93" s="808"/>
      <c r="C93" s="2696"/>
      <c r="D93" s="2696"/>
      <c r="E93" s="2696"/>
      <c r="F93" s="332"/>
      <c r="G93" s="278"/>
      <c r="H93" s="2062" t="s">
        <v>5010</v>
      </c>
      <c r="I93" s="1183"/>
      <c r="J93" s="808"/>
      <c r="K93" s="2081" t="s">
        <v>5768</v>
      </c>
      <c r="L93" s="332"/>
      <c r="M93" s="2627">
        <v>5</v>
      </c>
      <c r="N93" s="2627">
        <f t="shared" si="6"/>
        <v>5</v>
      </c>
      <c r="O93" s="2628">
        <v>0</v>
      </c>
      <c r="P93" s="2629">
        <v>5</v>
      </c>
      <c r="Q93" s="2627">
        <f t="shared" si="8"/>
        <v>0</v>
      </c>
      <c r="R93" s="2630">
        <v>0</v>
      </c>
      <c r="S93" s="2631">
        <v>0</v>
      </c>
      <c r="T93" s="242"/>
      <c r="U93" s="236"/>
      <c r="V93" s="82"/>
    </row>
    <row r="94" spans="1:22" s="158" customFormat="1" ht="18.75" customHeight="1">
      <c r="A94" s="2686"/>
      <c r="B94" s="2057"/>
      <c r="C94" s="4774" t="s">
        <v>1427</v>
      </c>
      <c r="D94" s="4775"/>
      <c r="E94" s="4775"/>
      <c r="F94" s="891"/>
      <c r="G94" s="2624"/>
      <c r="H94" s="2062"/>
      <c r="I94" s="332"/>
      <c r="J94" s="828"/>
      <c r="K94" s="278"/>
      <c r="L94" s="1183"/>
      <c r="M94" s="2627">
        <f>SUM(M95)</f>
        <v>10</v>
      </c>
      <c r="N94" s="2692">
        <f t="shared" si="6"/>
        <v>22</v>
      </c>
      <c r="O94" s="2628">
        <f>SUM(O95)</f>
        <v>13</v>
      </c>
      <c r="P94" s="2628">
        <f>SUM(P95)</f>
        <v>9</v>
      </c>
      <c r="Q94" s="2627">
        <f t="shared" si="8"/>
        <v>0</v>
      </c>
      <c r="R94" s="2630">
        <f>SUM(R95)</f>
        <v>0</v>
      </c>
      <c r="S94" s="2631">
        <f>SUM(S95)</f>
        <v>0</v>
      </c>
      <c r="T94" s="799"/>
      <c r="U94" s="2610"/>
      <c r="V94" s="103"/>
    </row>
    <row r="95" spans="1:22" s="158" customFormat="1" ht="18.75" customHeight="1">
      <c r="A95" s="2686"/>
      <c r="B95" s="2677"/>
      <c r="C95" s="2583"/>
      <c r="D95" s="2704"/>
      <c r="E95" s="2081" t="s">
        <v>3734</v>
      </c>
      <c r="F95" s="1185"/>
      <c r="G95" s="2624"/>
      <c r="H95" s="2088" t="s">
        <v>4023</v>
      </c>
      <c r="I95" s="1185"/>
      <c r="J95" s="2656"/>
      <c r="K95" s="2081" t="s">
        <v>1873</v>
      </c>
      <c r="L95" s="2659"/>
      <c r="M95" s="2692">
        <v>10</v>
      </c>
      <c r="N95" s="2692">
        <f t="shared" si="6"/>
        <v>22</v>
      </c>
      <c r="O95" s="2732">
        <v>13</v>
      </c>
      <c r="P95" s="2733">
        <v>9</v>
      </c>
      <c r="Q95" s="2627">
        <f t="shared" si="8"/>
        <v>0</v>
      </c>
      <c r="R95" s="238">
        <v>0</v>
      </c>
      <c r="S95" s="2727">
        <v>0</v>
      </c>
      <c r="T95" s="808"/>
      <c r="U95" s="241"/>
      <c r="V95" s="82"/>
    </row>
    <row r="96" spans="1:22" s="158" customFormat="1" ht="18.75" customHeight="1">
      <c r="A96" s="2712" t="s">
        <v>4903</v>
      </c>
      <c r="B96" s="2734"/>
      <c r="C96" s="2735"/>
      <c r="D96" s="2735"/>
      <c r="E96" s="2736"/>
      <c r="F96" s="2737"/>
      <c r="G96" s="2735"/>
      <c r="H96" s="2088"/>
      <c r="I96" s="1185"/>
      <c r="J96" s="2656"/>
      <c r="K96" s="2081"/>
      <c r="L96" s="2625"/>
      <c r="M96" s="2627">
        <f>SUM(M97:M99)</f>
        <v>100</v>
      </c>
      <c r="N96" s="2627">
        <f>SUM(O96:P96)</f>
        <v>363</v>
      </c>
      <c r="O96" s="2628">
        <f>SUM(O97:O99)</f>
        <v>50</v>
      </c>
      <c r="P96" s="2629">
        <f>SUM(P97:P99)</f>
        <v>313</v>
      </c>
      <c r="Q96" s="2627">
        <f t="shared" si="8"/>
        <v>38</v>
      </c>
      <c r="R96" s="2630">
        <f>SUM(R97:R99)</f>
        <v>17</v>
      </c>
      <c r="S96" s="2631">
        <f>SUM(S97:S99)</f>
        <v>21</v>
      </c>
      <c r="T96" s="320"/>
      <c r="U96" s="2610"/>
      <c r="V96" s="103"/>
    </row>
    <row r="97" spans="1:22" s="158" customFormat="1" ht="18.75" customHeight="1">
      <c r="A97" s="2633" t="s">
        <v>5769</v>
      </c>
      <c r="B97" s="2715"/>
      <c r="C97" s="4771" t="s">
        <v>4904</v>
      </c>
      <c r="D97" s="4771"/>
      <c r="E97" s="4771"/>
      <c r="F97" s="2716"/>
      <c r="G97" s="2717"/>
      <c r="H97" s="4790" t="s">
        <v>5473</v>
      </c>
      <c r="I97" s="4762"/>
      <c r="J97" s="2656"/>
      <c r="K97" s="2081" t="s">
        <v>4905</v>
      </c>
      <c r="L97" s="2659"/>
      <c r="M97" s="2627">
        <v>40</v>
      </c>
      <c r="N97" s="2627">
        <f t="shared" si="6"/>
        <v>159</v>
      </c>
      <c r="O97" s="2628">
        <v>15</v>
      </c>
      <c r="P97" s="2629">
        <v>144</v>
      </c>
      <c r="Q97" s="2627">
        <f t="shared" si="8"/>
        <v>17</v>
      </c>
      <c r="R97" s="2630">
        <v>6</v>
      </c>
      <c r="S97" s="2629">
        <v>11</v>
      </c>
      <c r="T97" s="242" t="s">
        <v>3756</v>
      </c>
      <c r="U97" s="236"/>
      <c r="V97" s="82"/>
    </row>
    <row r="98" spans="1:22" s="158" customFormat="1" ht="18.75" customHeight="1">
      <c r="A98" s="2686"/>
      <c r="B98" s="2719"/>
      <c r="C98" s="4475"/>
      <c r="D98" s="4475"/>
      <c r="E98" s="4475"/>
      <c r="F98" s="2720"/>
      <c r="G98" s="2721"/>
      <c r="H98" s="4791"/>
      <c r="I98" s="4354"/>
      <c r="J98" s="2656"/>
      <c r="K98" s="2081" t="s">
        <v>4906</v>
      </c>
      <c r="L98" s="2659"/>
      <c r="M98" s="2626">
        <v>40</v>
      </c>
      <c r="N98" s="2626">
        <f t="shared" si="6"/>
        <v>188</v>
      </c>
      <c r="O98" s="2738">
        <v>31</v>
      </c>
      <c r="P98" s="2739">
        <v>157</v>
      </c>
      <c r="Q98" s="279">
        <f t="shared" si="8"/>
        <v>16</v>
      </c>
      <c r="R98" s="238">
        <v>9</v>
      </c>
      <c r="S98" s="244">
        <v>7</v>
      </c>
      <c r="T98" s="799" t="s">
        <v>3757</v>
      </c>
      <c r="U98" s="236" t="s">
        <v>586</v>
      </c>
      <c r="V98" s="82"/>
    </row>
    <row r="99" spans="1:22" s="158" customFormat="1" ht="18.75" customHeight="1">
      <c r="A99" s="2686"/>
      <c r="B99" s="2724"/>
      <c r="C99" s="4772"/>
      <c r="D99" s="4772"/>
      <c r="E99" s="4772"/>
      <c r="F99" s="2725"/>
      <c r="G99" s="2721"/>
      <c r="H99" s="4792"/>
      <c r="I99" s="274"/>
      <c r="J99" s="2656"/>
      <c r="K99" s="2081" t="s">
        <v>5474</v>
      </c>
      <c r="L99" s="2659"/>
      <c r="M99" s="2626">
        <v>20</v>
      </c>
      <c r="N99" s="2626">
        <f t="shared" si="6"/>
        <v>16</v>
      </c>
      <c r="O99" s="2738">
        <v>4</v>
      </c>
      <c r="P99" s="2739">
        <v>12</v>
      </c>
      <c r="Q99" s="279">
        <f t="shared" si="8"/>
        <v>5</v>
      </c>
      <c r="R99" s="238">
        <v>2</v>
      </c>
      <c r="S99" s="2727">
        <v>3</v>
      </c>
      <c r="T99" s="320"/>
      <c r="U99" s="236"/>
      <c r="V99" s="82"/>
    </row>
    <row r="100" spans="1:22" s="158" customFormat="1" ht="18.75" customHeight="1">
      <c r="A100" s="2712" t="s">
        <v>346</v>
      </c>
      <c r="B100" s="2704"/>
      <c r="C100" s="2705"/>
      <c r="D100" s="2705"/>
      <c r="E100" s="2728"/>
      <c r="F100" s="891"/>
      <c r="G100" s="894"/>
      <c r="H100" s="2655"/>
      <c r="I100" s="2705"/>
      <c r="J100" s="2656"/>
      <c r="K100" s="2081"/>
      <c r="L100" s="2625"/>
      <c r="M100" s="2626">
        <f>SUM(M101:M104)</f>
        <v>220</v>
      </c>
      <c r="N100" s="2627">
        <f t="shared" si="6"/>
        <v>645</v>
      </c>
      <c r="O100" s="2628">
        <f>SUM(O101:O104)</f>
        <v>214</v>
      </c>
      <c r="P100" s="2629">
        <f>SUM(P101:P104)</f>
        <v>431</v>
      </c>
      <c r="Q100" s="2626">
        <f t="shared" si="8"/>
        <v>53</v>
      </c>
      <c r="R100" s="2630">
        <f>SUM(R101,R103,R104)</f>
        <v>31</v>
      </c>
      <c r="S100" s="2631">
        <f>SUM(S101,S103,S104)</f>
        <v>22</v>
      </c>
      <c r="T100" s="2058"/>
      <c r="U100" s="2713"/>
      <c r="V100" s="103"/>
    </row>
    <row r="101" spans="1:22" s="158" customFormat="1" ht="18.75" customHeight="1">
      <c r="A101" s="2633" t="s">
        <v>4907</v>
      </c>
      <c r="B101" s="2715"/>
      <c r="C101" s="4771" t="s">
        <v>3402</v>
      </c>
      <c r="D101" s="4771"/>
      <c r="E101" s="4771"/>
      <c r="F101" s="2716"/>
      <c r="G101" s="2717"/>
      <c r="H101" s="4763" t="s">
        <v>5770</v>
      </c>
      <c r="I101" s="4762"/>
      <c r="J101" s="2634"/>
      <c r="K101" s="2635" t="s">
        <v>2432</v>
      </c>
      <c r="L101" s="2636"/>
      <c r="M101" s="2637">
        <v>50</v>
      </c>
      <c r="N101" s="2637">
        <f t="shared" si="6"/>
        <v>122</v>
      </c>
      <c r="O101" s="2638">
        <v>45</v>
      </c>
      <c r="P101" s="2639">
        <v>77</v>
      </c>
      <c r="Q101" s="4788">
        <f t="shared" si="8"/>
        <v>16</v>
      </c>
      <c r="R101" s="4786">
        <v>11</v>
      </c>
      <c r="S101" s="4747">
        <v>5</v>
      </c>
      <c r="T101" s="245" t="s">
        <v>3735</v>
      </c>
      <c r="U101" s="236"/>
      <c r="V101" s="82"/>
    </row>
    <row r="102" spans="1:22" s="158" customFormat="1" ht="18.75" customHeight="1">
      <c r="A102" s="2686"/>
      <c r="B102" s="2724"/>
      <c r="C102" s="4772"/>
      <c r="D102" s="4772"/>
      <c r="E102" s="4772"/>
      <c r="F102" s="2725"/>
      <c r="G102" s="2726"/>
      <c r="H102" s="4764"/>
      <c r="I102" s="4356"/>
      <c r="J102" s="809"/>
      <c r="K102" s="2648" t="s">
        <v>3736</v>
      </c>
      <c r="L102" s="2685"/>
      <c r="M102" s="2650">
        <v>50</v>
      </c>
      <c r="N102" s="2650">
        <f t="shared" si="6"/>
        <v>168</v>
      </c>
      <c r="O102" s="2651">
        <v>64</v>
      </c>
      <c r="P102" s="2652">
        <v>104</v>
      </c>
      <c r="Q102" s="4789"/>
      <c r="R102" s="4787"/>
      <c r="S102" s="4748"/>
      <c r="T102" s="242" t="s">
        <v>3738</v>
      </c>
      <c r="U102" s="236"/>
      <c r="V102" s="82"/>
    </row>
    <row r="103" spans="1:22" s="158" customFormat="1" ht="18.75" customHeight="1">
      <c r="A103" s="2686"/>
      <c r="B103" s="2656"/>
      <c r="C103" s="4769" t="s">
        <v>53</v>
      </c>
      <c r="D103" s="4769"/>
      <c r="E103" s="4769"/>
      <c r="F103" s="2659"/>
      <c r="G103" s="894"/>
      <c r="H103" s="2088" t="s">
        <v>5771</v>
      </c>
      <c r="I103" s="1185"/>
      <c r="J103" s="2656"/>
      <c r="K103" s="2081" t="s">
        <v>3737</v>
      </c>
      <c r="L103" s="2659"/>
      <c r="M103" s="2627">
        <v>50</v>
      </c>
      <c r="N103" s="2627">
        <f t="shared" si="6"/>
        <v>170</v>
      </c>
      <c r="O103" s="2628">
        <v>74</v>
      </c>
      <c r="P103" s="2629">
        <v>96</v>
      </c>
      <c r="Q103" s="2626">
        <f>SUM(R103:S103)</f>
        <v>17</v>
      </c>
      <c r="R103" s="2630">
        <v>13</v>
      </c>
      <c r="S103" s="2631">
        <v>4</v>
      </c>
      <c r="T103" s="799" t="s">
        <v>200</v>
      </c>
      <c r="U103" s="236" t="s">
        <v>3553</v>
      </c>
      <c r="V103" s="82"/>
    </row>
    <row r="104" spans="1:22" s="158" customFormat="1" ht="18.75" customHeight="1">
      <c r="A104" s="2686"/>
      <c r="B104" s="2656"/>
      <c r="C104" s="4769" t="s">
        <v>3732</v>
      </c>
      <c r="D104" s="4769"/>
      <c r="E104" s="4769"/>
      <c r="F104" s="2659"/>
      <c r="G104" s="2081"/>
      <c r="H104" s="2088" t="s">
        <v>5772</v>
      </c>
      <c r="I104" s="1185"/>
      <c r="J104" s="2656"/>
      <c r="K104" s="2081" t="s">
        <v>3708</v>
      </c>
      <c r="L104" s="2659"/>
      <c r="M104" s="2627">
        <v>70</v>
      </c>
      <c r="N104" s="2627">
        <f t="shared" si="6"/>
        <v>185</v>
      </c>
      <c r="O104" s="2628">
        <v>31</v>
      </c>
      <c r="P104" s="2629">
        <v>154</v>
      </c>
      <c r="Q104" s="2626">
        <f>SUM(R104:S104)</f>
        <v>20</v>
      </c>
      <c r="R104" s="233">
        <v>7</v>
      </c>
      <c r="S104" s="2731">
        <v>13</v>
      </c>
      <c r="T104" s="242"/>
      <c r="U104" s="236"/>
      <c r="V104" s="82"/>
    </row>
    <row r="105" spans="1:22" s="158" customFormat="1" ht="18.75" customHeight="1">
      <c r="A105" s="2686"/>
      <c r="B105" s="2057"/>
      <c r="C105" s="4774" t="s">
        <v>1427</v>
      </c>
      <c r="D105" s="4775"/>
      <c r="E105" s="4775"/>
      <c r="F105" s="2678"/>
      <c r="G105" s="2583"/>
      <c r="H105" s="2088"/>
      <c r="I105" s="1185"/>
      <c r="J105" s="2624"/>
      <c r="K105" s="2081"/>
      <c r="L105" s="1185"/>
      <c r="M105" s="2627">
        <f>SUM(M106:M107)</f>
        <v>20</v>
      </c>
      <c r="N105" s="2627">
        <f t="shared" si="6"/>
        <v>5</v>
      </c>
      <c r="O105" s="2628">
        <f>SUM(O106:O107)</f>
        <v>3</v>
      </c>
      <c r="P105" s="2628">
        <f>SUM(P106:P107)</f>
        <v>2</v>
      </c>
      <c r="Q105" s="2627">
        <f>SUM(R105:S105)</f>
        <v>0</v>
      </c>
      <c r="R105" s="2630">
        <f>SUM(R106)</f>
        <v>0</v>
      </c>
      <c r="S105" s="2631">
        <f>SUM(S106)</f>
        <v>0</v>
      </c>
      <c r="T105" s="245" t="s">
        <v>3732</v>
      </c>
      <c r="U105" s="236"/>
      <c r="V105" s="82"/>
    </row>
    <row r="106" spans="1:22" s="158" customFormat="1" ht="18.75" customHeight="1">
      <c r="A106" s="2686"/>
      <c r="B106" s="1209"/>
      <c r="C106" s="2582"/>
      <c r="D106" s="2675"/>
      <c r="E106" s="2081" t="s">
        <v>3220</v>
      </c>
      <c r="F106" s="1185"/>
      <c r="G106" s="2624"/>
      <c r="H106" s="2088" t="s">
        <v>5476</v>
      </c>
      <c r="I106" s="1185"/>
      <c r="J106" s="2656"/>
      <c r="K106" s="2081" t="s">
        <v>3739</v>
      </c>
      <c r="L106" s="2659"/>
      <c r="M106" s="2627">
        <v>10</v>
      </c>
      <c r="N106" s="2627">
        <f t="shared" si="6"/>
        <v>4</v>
      </c>
      <c r="O106" s="2628">
        <v>2</v>
      </c>
      <c r="P106" s="244">
        <v>2</v>
      </c>
      <c r="Q106" s="4788">
        <f>SUM(R106:S106)</f>
        <v>0</v>
      </c>
      <c r="R106" s="4786">
        <v>0</v>
      </c>
      <c r="S106" s="4747">
        <v>0</v>
      </c>
      <c r="T106" s="242" t="s">
        <v>3758</v>
      </c>
      <c r="U106" s="236"/>
      <c r="V106" s="82"/>
    </row>
    <row r="107" spans="1:22" s="158" customFormat="1" ht="18.75" customHeight="1">
      <c r="A107" s="2686"/>
      <c r="B107" s="2677"/>
      <c r="C107" s="2678"/>
      <c r="D107" s="2704"/>
      <c r="E107" s="2081" t="s">
        <v>3195</v>
      </c>
      <c r="F107" s="1185"/>
      <c r="G107" s="2624"/>
      <c r="H107" s="2088" t="s">
        <v>5475</v>
      </c>
      <c r="I107" s="1185"/>
      <c r="J107" s="2656"/>
      <c r="K107" s="2081" t="s">
        <v>3305</v>
      </c>
      <c r="L107" s="2625"/>
      <c r="M107" s="2627">
        <v>10</v>
      </c>
      <c r="N107" s="2627">
        <f t="shared" si="6"/>
        <v>1</v>
      </c>
      <c r="O107" s="2628">
        <v>1</v>
      </c>
      <c r="P107" s="2629">
        <v>0</v>
      </c>
      <c r="Q107" s="4789"/>
      <c r="R107" s="4787"/>
      <c r="S107" s="4748"/>
      <c r="T107" s="237" t="s">
        <v>3759</v>
      </c>
      <c r="U107" s="241" t="s">
        <v>3835</v>
      </c>
      <c r="V107" s="82"/>
    </row>
    <row r="108" spans="1:22" s="158" customFormat="1" ht="18.75" customHeight="1">
      <c r="A108" s="2712" t="s">
        <v>4029</v>
      </c>
      <c r="B108" s="2704"/>
      <c r="C108" s="2705"/>
      <c r="D108" s="2705"/>
      <c r="E108" s="2728"/>
      <c r="F108" s="891"/>
      <c r="G108" s="274"/>
      <c r="H108" s="311"/>
      <c r="I108" s="1209"/>
      <c r="J108" s="2656"/>
      <c r="K108" s="2081"/>
      <c r="L108" s="2625"/>
      <c r="M108" s="2626">
        <f>SUM(M109:M110)</f>
        <v>120</v>
      </c>
      <c r="N108" s="2626">
        <f t="shared" ref="N108" si="9">SUM(N109:N110)</f>
        <v>448</v>
      </c>
      <c r="O108" s="2738">
        <f>SUM(O109:O110)</f>
        <v>150</v>
      </c>
      <c r="P108" s="2739">
        <f>SUM(P109:P110)</f>
        <v>298</v>
      </c>
      <c r="Q108" s="2626">
        <f>SUM(Q109:Q110)+Q112</f>
        <v>44</v>
      </c>
      <c r="R108" s="2630">
        <f t="shared" ref="R108:S108" si="10">SUM(R109:R110)+R112</f>
        <v>14</v>
      </c>
      <c r="S108" s="2670">
        <f t="shared" si="10"/>
        <v>30</v>
      </c>
      <c r="T108" s="242"/>
      <c r="U108" s="236"/>
      <c r="V108" s="82"/>
    </row>
    <row r="109" spans="1:22" s="158" customFormat="1" ht="18.75" customHeight="1">
      <c r="A109" s="2633" t="s">
        <v>4035</v>
      </c>
      <c r="B109" s="2715"/>
      <c r="C109" s="4771" t="s">
        <v>2329</v>
      </c>
      <c r="D109" s="4771"/>
      <c r="E109" s="4771"/>
      <c r="F109" s="2716"/>
      <c r="G109" s="2740"/>
      <c r="H109" s="4763" t="s">
        <v>5477</v>
      </c>
      <c r="I109" s="4762"/>
      <c r="J109" s="2634"/>
      <c r="K109" s="2635" t="s">
        <v>3733</v>
      </c>
      <c r="L109" s="2636"/>
      <c r="M109" s="2637">
        <v>50</v>
      </c>
      <c r="N109" s="2637">
        <f t="shared" ref="N109:N131" si="11">SUM(O109:P109)</f>
        <v>183</v>
      </c>
      <c r="O109" s="2638">
        <v>39</v>
      </c>
      <c r="P109" s="2639">
        <v>144</v>
      </c>
      <c r="Q109" s="2626">
        <f>SUM(R109:S109)</f>
        <v>21</v>
      </c>
      <c r="R109" s="2669">
        <v>2</v>
      </c>
      <c r="S109" s="2670">
        <v>19</v>
      </c>
      <c r="T109" s="242" t="s">
        <v>428</v>
      </c>
      <c r="U109" s="236"/>
      <c r="V109" s="82"/>
    </row>
    <row r="110" spans="1:22" s="158" customFormat="1" ht="18.75" customHeight="1">
      <c r="A110" s="2687"/>
      <c r="B110" s="2724"/>
      <c r="C110" s="4772"/>
      <c r="D110" s="4772"/>
      <c r="E110" s="4772"/>
      <c r="F110" s="2725"/>
      <c r="G110" s="2741"/>
      <c r="H110" s="4506"/>
      <c r="I110" s="4354"/>
      <c r="J110" s="2742"/>
      <c r="K110" s="2648" t="s">
        <v>2453</v>
      </c>
      <c r="L110" s="2685"/>
      <c r="M110" s="2650">
        <v>70</v>
      </c>
      <c r="N110" s="2650">
        <f t="shared" si="11"/>
        <v>265</v>
      </c>
      <c r="O110" s="2651">
        <v>111</v>
      </c>
      <c r="P110" s="2652">
        <v>154</v>
      </c>
      <c r="Q110" s="2650">
        <f>SUM(R110:S110)</f>
        <v>22</v>
      </c>
      <c r="R110" s="2689">
        <v>12</v>
      </c>
      <c r="S110" s="2743">
        <v>10</v>
      </c>
      <c r="T110" s="242" t="s">
        <v>3760</v>
      </c>
      <c r="U110" s="236" t="s">
        <v>846</v>
      </c>
      <c r="V110" s="82"/>
    </row>
    <row r="111" spans="1:22" s="158" customFormat="1" ht="18.75" customHeight="1">
      <c r="A111" s="2687"/>
      <c r="B111" s="2715"/>
      <c r="C111" s="4783" t="s">
        <v>1427</v>
      </c>
      <c r="D111" s="4784"/>
      <c r="E111" s="4784"/>
      <c r="F111" s="2725"/>
      <c r="G111" s="2744"/>
      <c r="H111" s="2088"/>
      <c r="I111" s="1185"/>
      <c r="J111" s="2656"/>
      <c r="K111" s="278"/>
      <c r="L111" s="332"/>
      <c r="M111" s="279">
        <f>M112</f>
        <v>5</v>
      </c>
      <c r="N111" s="279">
        <f t="shared" ref="N111:S111" si="12">N112</f>
        <v>6</v>
      </c>
      <c r="O111" s="237">
        <f t="shared" si="12"/>
        <v>4</v>
      </c>
      <c r="P111" s="244">
        <f t="shared" si="12"/>
        <v>2</v>
      </c>
      <c r="Q111" s="279">
        <f>R111+S111</f>
        <v>1</v>
      </c>
      <c r="R111" s="238">
        <f t="shared" si="12"/>
        <v>0</v>
      </c>
      <c r="S111" s="2727">
        <f t="shared" si="12"/>
        <v>1</v>
      </c>
      <c r="T111" s="242"/>
      <c r="U111" s="236"/>
      <c r="V111" s="82"/>
    </row>
    <row r="112" spans="1:22" s="158" customFormat="1" ht="18.75" customHeight="1">
      <c r="A112" s="2687"/>
      <c r="B112" s="2724"/>
      <c r="C112" s="2745"/>
      <c r="D112" s="2746"/>
      <c r="E112" s="2114" t="s">
        <v>5773</v>
      </c>
      <c r="F112" s="2725"/>
      <c r="G112" s="2721"/>
      <c r="H112" s="311" t="s">
        <v>5794</v>
      </c>
      <c r="I112" s="882"/>
      <c r="J112" s="808"/>
      <c r="K112" s="278" t="s">
        <v>5773</v>
      </c>
      <c r="L112" s="332"/>
      <c r="M112" s="279">
        <v>5</v>
      </c>
      <c r="N112" s="279">
        <f>O112+P112</f>
        <v>6</v>
      </c>
      <c r="O112" s="237">
        <v>4</v>
      </c>
      <c r="P112" s="244">
        <v>2</v>
      </c>
      <c r="Q112" s="279">
        <f>R112+S112</f>
        <v>1</v>
      </c>
      <c r="R112" s="238">
        <v>0</v>
      </c>
      <c r="S112" s="2727">
        <v>1</v>
      </c>
      <c r="T112" s="242"/>
      <c r="U112" s="236"/>
      <c r="V112" s="82"/>
    </row>
    <row r="113" spans="1:22" s="158" customFormat="1" ht="18.75" customHeight="1">
      <c r="A113" s="2712" t="s">
        <v>4030</v>
      </c>
      <c r="B113" s="2704"/>
      <c r="C113" s="2616"/>
      <c r="D113" s="2616"/>
      <c r="E113" s="285"/>
      <c r="F113" s="2625"/>
      <c r="G113" s="2616"/>
      <c r="H113" s="2088"/>
      <c r="I113" s="2625"/>
      <c r="J113" s="2656"/>
      <c r="K113" s="2081"/>
      <c r="L113" s="2659"/>
      <c r="M113" s="2627">
        <f>SUM(M114:M120)</f>
        <v>300</v>
      </c>
      <c r="N113" s="2627">
        <f t="shared" si="11"/>
        <v>911</v>
      </c>
      <c r="O113" s="2628">
        <f>SUM(O114:O120)</f>
        <v>758</v>
      </c>
      <c r="P113" s="2629">
        <f>SUM(P114:P120)</f>
        <v>153</v>
      </c>
      <c r="Q113" s="2627">
        <f>SUM(R113:S113)</f>
        <v>65</v>
      </c>
      <c r="R113" s="2630">
        <f>SUM(R114:R120)</f>
        <v>60</v>
      </c>
      <c r="S113" s="2631">
        <f>SUM(S114:S120)</f>
        <v>5</v>
      </c>
      <c r="T113" s="2738"/>
      <c r="U113" s="2747"/>
      <c r="V113" s="82"/>
    </row>
    <row r="114" spans="1:22" s="158" customFormat="1" ht="18.75" customHeight="1">
      <c r="A114" s="2633" t="s">
        <v>4599</v>
      </c>
      <c r="B114" s="2057"/>
      <c r="C114" s="3961" t="s">
        <v>2772</v>
      </c>
      <c r="D114" s="3961"/>
      <c r="E114" s="3961"/>
      <c r="F114" s="795"/>
      <c r="G114" s="2705"/>
      <c r="H114" s="4763" t="s">
        <v>4908</v>
      </c>
      <c r="I114" s="4762"/>
      <c r="J114" s="2634"/>
      <c r="K114" s="2635" t="s">
        <v>4408</v>
      </c>
      <c r="L114" s="2653"/>
      <c r="M114" s="2637">
        <v>0</v>
      </c>
      <c r="N114" s="2637">
        <f t="shared" si="11"/>
        <v>46</v>
      </c>
      <c r="O114" s="2638">
        <v>44</v>
      </c>
      <c r="P114" s="2639">
        <v>2</v>
      </c>
      <c r="Q114" s="4756">
        <f>SUM(R114:S114)</f>
        <v>65</v>
      </c>
      <c r="R114" s="4758">
        <v>60</v>
      </c>
      <c r="S114" s="4760">
        <v>5</v>
      </c>
      <c r="T114" s="799" t="s">
        <v>377</v>
      </c>
      <c r="U114" s="236"/>
      <c r="V114" s="82"/>
    </row>
    <row r="115" spans="1:22" s="158" customFormat="1" ht="18.75" customHeight="1">
      <c r="A115" s="2687"/>
      <c r="B115" s="799"/>
      <c r="C115" s="3351"/>
      <c r="D115" s="3351"/>
      <c r="E115" s="3351"/>
      <c r="F115" s="328"/>
      <c r="G115" s="1209"/>
      <c r="H115" s="4506"/>
      <c r="I115" s="4354"/>
      <c r="J115" s="805"/>
      <c r="K115" s="1180" t="s">
        <v>4409</v>
      </c>
      <c r="L115" s="2657"/>
      <c r="M115" s="2644">
        <v>0</v>
      </c>
      <c r="N115" s="2644">
        <f t="shared" si="11"/>
        <v>30</v>
      </c>
      <c r="O115" s="2645">
        <v>30</v>
      </c>
      <c r="P115" s="2646">
        <v>0</v>
      </c>
      <c r="Q115" s="4757"/>
      <c r="R115" s="4759"/>
      <c r="S115" s="4761"/>
      <c r="T115" s="242" t="s">
        <v>3740</v>
      </c>
      <c r="U115" s="236" t="s">
        <v>5534</v>
      </c>
      <c r="V115" s="82"/>
    </row>
    <row r="116" spans="1:22" s="158" customFormat="1" ht="18.75" customHeight="1">
      <c r="A116" s="2687"/>
      <c r="B116" s="799"/>
      <c r="C116" s="3351"/>
      <c r="D116" s="3351"/>
      <c r="E116" s="3351"/>
      <c r="F116" s="328"/>
      <c r="G116" s="1209"/>
      <c r="H116" s="4506"/>
      <c r="I116" s="4354"/>
      <c r="J116" s="805"/>
      <c r="K116" s="1180" t="s">
        <v>557</v>
      </c>
      <c r="L116" s="317"/>
      <c r="M116" s="2644">
        <v>0</v>
      </c>
      <c r="N116" s="2644">
        <f t="shared" si="11"/>
        <v>95</v>
      </c>
      <c r="O116" s="2645">
        <v>86</v>
      </c>
      <c r="P116" s="2646">
        <v>9</v>
      </c>
      <c r="Q116" s="4757"/>
      <c r="R116" s="4759"/>
      <c r="S116" s="4761"/>
      <c r="T116" s="799"/>
      <c r="U116" s="236"/>
      <c r="V116" s="82"/>
    </row>
    <row r="117" spans="1:22" s="158" customFormat="1" ht="18.75" customHeight="1">
      <c r="A117" s="2687"/>
      <c r="B117" s="799"/>
      <c r="C117" s="3351"/>
      <c r="D117" s="3351"/>
      <c r="E117" s="3351"/>
      <c r="F117" s="328"/>
      <c r="G117" s="1209"/>
      <c r="H117" s="4506"/>
      <c r="I117" s="4354"/>
      <c r="J117" s="805"/>
      <c r="K117" s="1180" t="s">
        <v>4410</v>
      </c>
      <c r="L117" s="317"/>
      <c r="M117" s="2644">
        <v>0</v>
      </c>
      <c r="N117" s="2644">
        <f t="shared" si="11"/>
        <v>20</v>
      </c>
      <c r="O117" s="2645">
        <v>15</v>
      </c>
      <c r="P117" s="2646">
        <v>5</v>
      </c>
      <c r="Q117" s="4757"/>
      <c r="R117" s="4759"/>
      <c r="S117" s="4761"/>
      <c r="T117" s="242"/>
      <c r="U117" s="236"/>
      <c r="V117" s="82"/>
    </row>
    <row r="118" spans="1:22" s="158" customFormat="1" ht="18.75" customHeight="1">
      <c r="A118" s="2687"/>
      <c r="B118" s="799"/>
      <c r="C118" s="3351"/>
      <c r="D118" s="3351"/>
      <c r="E118" s="3351"/>
      <c r="F118" s="328"/>
      <c r="G118" s="1209"/>
      <c r="H118" s="4506"/>
      <c r="I118" s="4354"/>
      <c r="J118" s="2742"/>
      <c r="K118" s="880" t="s">
        <v>38</v>
      </c>
      <c r="L118" s="2748"/>
      <c r="M118" s="2749">
        <v>0</v>
      </c>
      <c r="N118" s="2749">
        <f t="shared" si="11"/>
        <v>51</v>
      </c>
      <c r="O118" s="2750">
        <v>45</v>
      </c>
      <c r="P118" s="2751">
        <v>6</v>
      </c>
      <c r="Q118" s="4757"/>
      <c r="R118" s="4759"/>
      <c r="S118" s="4761"/>
      <c r="T118" s="242"/>
      <c r="U118" s="236"/>
      <c r="V118" s="82"/>
    </row>
    <row r="119" spans="1:22" s="158" customFormat="1" ht="18.75" customHeight="1">
      <c r="A119" s="1424"/>
      <c r="B119" s="808"/>
      <c r="C119" s="3358"/>
      <c r="D119" s="3358"/>
      <c r="E119" s="3358"/>
      <c r="F119" s="332"/>
      <c r="G119" s="2583"/>
      <c r="H119" s="4764"/>
      <c r="I119" s="1183"/>
      <c r="J119" s="809"/>
      <c r="K119" s="2648" t="s">
        <v>5002</v>
      </c>
      <c r="L119" s="2685"/>
      <c r="M119" s="2650">
        <v>250</v>
      </c>
      <c r="N119" s="2650">
        <f t="shared" si="11"/>
        <v>517</v>
      </c>
      <c r="O119" s="2689">
        <v>475</v>
      </c>
      <c r="P119" s="2652">
        <v>42</v>
      </c>
      <c r="Q119" s="4757"/>
      <c r="R119" s="4759"/>
      <c r="S119" s="4761"/>
      <c r="T119" s="242"/>
      <c r="U119" s="236"/>
      <c r="V119" s="82"/>
    </row>
    <row r="120" spans="1:22" s="158" customFormat="1" ht="18.75" customHeight="1">
      <c r="A120" s="1424"/>
      <c r="B120" s="2656"/>
      <c r="C120" s="4769" t="s">
        <v>2227</v>
      </c>
      <c r="D120" s="4769"/>
      <c r="E120" s="4769"/>
      <c r="F120" s="2659"/>
      <c r="G120" s="2081"/>
      <c r="H120" s="2088" t="s">
        <v>4909</v>
      </c>
      <c r="I120" s="1185"/>
      <c r="J120" s="2656"/>
      <c r="K120" s="2081" t="s">
        <v>5003</v>
      </c>
      <c r="L120" s="2659"/>
      <c r="M120" s="279">
        <v>50</v>
      </c>
      <c r="N120" s="2627">
        <f t="shared" si="11"/>
        <v>152</v>
      </c>
      <c r="O120" s="237">
        <v>63</v>
      </c>
      <c r="P120" s="244">
        <v>89</v>
      </c>
      <c r="Q120" s="4757"/>
      <c r="R120" s="4759"/>
      <c r="S120" s="4761"/>
      <c r="T120" s="799"/>
      <c r="U120" s="236"/>
      <c r="V120" s="82"/>
    </row>
    <row r="121" spans="1:22" s="158" customFormat="1" ht="18.75" customHeight="1">
      <c r="A121" s="1424"/>
      <c r="B121" s="2057"/>
      <c r="C121" s="4774" t="s">
        <v>1427</v>
      </c>
      <c r="D121" s="4775"/>
      <c r="E121" s="4775"/>
      <c r="F121" s="795"/>
      <c r="G121" s="1209"/>
      <c r="H121" s="311"/>
      <c r="I121" s="882"/>
      <c r="J121" s="2656"/>
      <c r="K121" s="2081"/>
      <c r="L121" s="2625"/>
      <c r="M121" s="2627">
        <f>SUM(M122:M127)</f>
        <v>21</v>
      </c>
      <c r="N121" s="279">
        <f>SUM(O121:P121)</f>
        <v>17</v>
      </c>
      <c r="O121" s="2628">
        <f>SUM(O122:O127)</f>
        <v>15</v>
      </c>
      <c r="P121" s="2629">
        <f>SUM(P122:P127)</f>
        <v>2</v>
      </c>
      <c r="Q121" s="4757"/>
      <c r="R121" s="4759"/>
      <c r="S121" s="4761"/>
      <c r="T121" s="242"/>
      <c r="U121" s="236"/>
      <c r="V121" s="82"/>
    </row>
    <row r="122" spans="1:22" s="158" customFormat="1" ht="18.75" customHeight="1">
      <c r="A122" s="1424"/>
      <c r="B122" s="799"/>
      <c r="C122" s="320"/>
      <c r="D122" s="794"/>
      <c r="E122" s="3424" t="s">
        <v>705</v>
      </c>
      <c r="F122" s="4776"/>
      <c r="G122" s="1157"/>
      <c r="H122" s="4763" t="s">
        <v>4909</v>
      </c>
      <c r="I122" s="4762"/>
      <c r="J122" s="2634"/>
      <c r="K122" s="2635" t="s">
        <v>697</v>
      </c>
      <c r="L122" s="2653"/>
      <c r="M122" s="2637">
        <v>5</v>
      </c>
      <c r="N122" s="2637">
        <f t="shared" si="11"/>
        <v>5</v>
      </c>
      <c r="O122" s="2638">
        <v>5</v>
      </c>
      <c r="P122" s="2639">
        <v>0</v>
      </c>
      <c r="Q122" s="4757"/>
      <c r="R122" s="4759"/>
      <c r="S122" s="4761"/>
      <c r="T122" s="799"/>
      <c r="U122" s="236"/>
      <c r="V122" s="82"/>
    </row>
    <row r="123" spans="1:22" s="158" customFormat="1" ht="18.75" customHeight="1">
      <c r="A123" s="1424"/>
      <c r="B123" s="827"/>
      <c r="C123" s="274"/>
      <c r="D123" s="2642"/>
      <c r="E123" s="3425"/>
      <c r="F123" s="4777"/>
      <c r="G123" s="827"/>
      <c r="H123" s="4506"/>
      <c r="I123" s="4354"/>
      <c r="J123" s="805"/>
      <c r="K123" s="1180" t="s">
        <v>3741</v>
      </c>
      <c r="L123" s="317"/>
      <c r="M123" s="2644">
        <v>5</v>
      </c>
      <c r="N123" s="2644">
        <f t="shared" si="11"/>
        <v>5</v>
      </c>
      <c r="O123" s="2645">
        <v>5</v>
      </c>
      <c r="P123" s="2646">
        <v>0</v>
      </c>
      <c r="Q123" s="4757"/>
      <c r="R123" s="4759"/>
      <c r="S123" s="4761"/>
      <c r="T123" s="242"/>
      <c r="U123" s="2610"/>
      <c r="V123" s="103"/>
    </row>
    <row r="124" spans="1:22" s="158" customFormat="1" ht="18.75" customHeight="1">
      <c r="A124" s="1424"/>
      <c r="B124" s="827"/>
      <c r="C124" s="274"/>
      <c r="D124" s="2647"/>
      <c r="E124" s="3431"/>
      <c r="F124" s="4778"/>
      <c r="G124" s="827"/>
      <c r="H124" s="4506"/>
      <c r="I124" s="4354"/>
      <c r="J124" s="809"/>
      <c r="K124" s="2648" t="s">
        <v>465</v>
      </c>
      <c r="L124" s="2685"/>
      <c r="M124" s="2650">
        <v>5</v>
      </c>
      <c r="N124" s="2650">
        <f t="shared" si="11"/>
        <v>4</v>
      </c>
      <c r="O124" s="2651">
        <v>3</v>
      </c>
      <c r="P124" s="2652">
        <v>1</v>
      </c>
      <c r="Q124" s="4757"/>
      <c r="R124" s="4759"/>
      <c r="S124" s="4761"/>
      <c r="T124" s="242"/>
      <c r="U124" s="2610"/>
      <c r="V124" s="103"/>
    </row>
    <row r="125" spans="1:22" s="158" customFormat="1" ht="18.75" customHeight="1">
      <c r="A125" s="1424"/>
      <c r="B125" s="799"/>
      <c r="C125" s="320"/>
      <c r="D125" s="2642"/>
      <c r="E125" s="3424" t="s">
        <v>3742</v>
      </c>
      <c r="F125" s="4776"/>
      <c r="G125" s="2662"/>
      <c r="H125" s="4506"/>
      <c r="I125" s="4354"/>
      <c r="J125" s="2634"/>
      <c r="K125" s="2635" t="s">
        <v>697</v>
      </c>
      <c r="L125" s="2653"/>
      <c r="M125" s="2637">
        <v>2</v>
      </c>
      <c r="N125" s="2637">
        <f t="shared" si="11"/>
        <v>2</v>
      </c>
      <c r="O125" s="2638">
        <v>1</v>
      </c>
      <c r="P125" s="2639">
        <v>1</v>
      </c>
      <c r="Q125" s="4757"/>
      <c r="R125" s="4759"/>
      <c r="S125" s="4761"/>
      <c r="T125" s="799"/>
      <c r="U125" s="236"/>
      <c r="V125" s="82"/>
    </row>
    <row r="126" spans="1:22" s="158" customFormat="1" ht="18.75" customHeight="1">
      <c r="A126" s="1424"/>
      <c r="B126" s="827"/>
      <c r="C126" s="274"/>
      <c r="D126" s="2642"/>
      <c r="E126" s="3425"/>
      <c r="F126" s="4777"/>
      <c r="G126" s="2752"/>
      <c r="H126" s="4506"/>
      <c r="I126" s="4354"/>
      <c r="J126" s="805"/>
      <c r="K126" s="1180" t="s">
        <v>3741</v>
      </c>
      <c r="L126" s="317"/>
      <c r="M126" s="2644">
        <v>2</v>
      </c>
      <c r="N126" s="2644">
        <f t="shared" si="11"/>
        <v>1</v>
      </c>
      <c r="O126" s="2645">
        <v>1</v>
      </c>
      <c r="P126" s="2646">
        <v>0</v>
      </c>
      <c r="Q126" s="4757"/>
      <c r="R126" s="4759"/>
      <c r="S126" s="4761"/>
      <c r="T126" s="242"/>
      <c r="U126" s="2610"/>
      <c r="V126" s="103"/>
    </row>
    <row r="127" spans="1:22" s="158" customFormat="1" ht="18.75" customHeight="1">
      <c r="A127" s="1424"/>
      <c r="B127" s="827"/>
      <c r="C127" s="278"/>
      <c r="D127" s="2647"/>
      <c r="E127" s="3431"/>
      <c r="F127" s="4778"/>
      <c r="G127" s="2752"/>
      <c r="H127" s="4764"/>
      <c r="I127" s="4354"/>
      <c r="J127" s="809"/>
      <c r="K127" s="2648" t="s">
        <v>465</v>
      </c>
      <c r="L127" s="2685"/>
      <c r="M127" s="2650">
        <v>2</v>
      </c>
      <c r="N127" s="2650">
        <f t="shared" si="11"/>
        <v>0</v>
      </c>
      <c r="O127" s="2651">
        <v>0</v>
      </c>
      <c r="P127" s="2652">
        <v>0</v>
      </c>
      <c r="Q127" s="4757"/>
      <c r="R127" s="4759"/>
      <c r="S127" s="4761"/>
      <c r="T127" s="242"/>
      <c r="U127" s="2610"/>
      <c r="V127" s="103"/>
    </row>
    <row r="128" spans="1:22" s="158" customFormat="1" ht="18.75" customHeight="1">
      <c r="A128" s="2712" t="s">
        <v>3448</v>
      </c>
      <c r="B128" s="894"/>
      <c r="C128" s="894"/>
      <c r="D128" s="894"/>
      <c r="E128" s="894"/>
      <c r="F128" s="2705"/>
      <c r="G128" s="2705"/>
      <c r="H128" s="2088"/>
      <c r="I128" s="1185"/>
      <c r="J128" s="826"/>
      <c r="K128" s="894"/>
      <c r="L128" s="2705"/>
      <c r="M128" s="2627">
        <f>SUM(M129:M131)</f>
        <v>260</v>
      </c>
      <c r="N128" s="2627">
        <f t="shared" si="11"/>
        <v>945</v>
      </c>
      <c r="O128" s="2628">
        <f>SUM(O129:O131)</f>
        <v>550</v>
      </c>
      <c r="P128" s="2629">
        <f>SUM(P129:P131)</f>
        <v>395</v>
      </c>
      <c r="Q128" s="2631">
        <f>SUM(Q129:Q131)</f>
        <v>63</v>
      </c>
      <c r="R128" s="2630">
        <f>SUM(R129:R131)</f>
        <v>32</v>
      </c>
      <c r="S128" s="2631">
        <f>SUM(S129:S131)</f>
        <v>31</v>
      </c>
      <c r="T128" s="2058"/>
      <c r="U128" s="2713"/>
      <c r="V128" s="103"/>
    </row>
    <row r="129" spans="1:22" s="158" customFormat="1" ht="18.75" customHeight="1">
      <c r="A129" s="2633" t="s">
        <v>4471</v>
      </c>
      <c r="B129" s="2057"/>
      <c r="C129" s="4769" t="s">
        <v>3072</v>
      </c>
      <c r="D129" s="4769"/>
      <c r="E129" s="4769"/>
      <c r="F129" s="2659"/>
      <c r="G129" s="2081"/>
      <c r="H129" s="2088" t="s">
        <v>5793</v>
      </c>
      <c r="I129" s="1185"/>
      <c r="J129" s="2656"/>
      <c r="K129" s="2081" t="s">
        <v>3485</v>
      </c>
      <c r="L129" s="795"/>
      <c r="M129" s="2627">
        <v>80</v>
      </c>
      <c r="N129" s="2627">
        <f t="shared" si="11"/>
        <v>340</v>
      </c>
      <c r="O129" s="2628">
        <v>267</v>
      </c>
      <c r="P129" s="2629">
        <v>73</v>
      </c>
      <c r="Q129" s="2627">
        <f>SUM(R129:S129)</f>
        <v>19</v>
      </c>
      <c r="R129" s="2630">
        <v>16</v>
      </c>
      <c r="S129" s="2631">
        <v>3</v>
      </c>
      <c r="T129" s="799" t="s">
        <v>3036</v>
      </c>
      <c r="U129" s="236"/>
      <c r="V129" s="82"/>
    </row>
    <row r="130" spans="1:22" s="158" customFormat="1" ht="18.75" customHeight="1">
      <c r="A130" s="2687"/>
      <c r="B130" s="2753"/>
      <c r="C130" s="4779" t="s">
        <v>4411</v>
      </c>
      <c r="D130" s="4779"/>
      <c r="E130" s="4779"/>
      <c r="F130" s="2754"/>
      <c r="G130" s="2717"/>
      <c r="H130" s="4763" t="s">
        <v>5774</v>
      </c>
      <c r="I130" s="4762"/>
      <c r="J130" s="2634"/>
      <c r="K130" s="2635" t="s">
        <v>1594</v>
      </c>
      <c r="L130" s="2636"/>
      <c r="M130" s="2637">
        <v>100</v>
      </c>
      <c r="N130" s="2637">
        <f t="shared" si="11"/>
        <v>390</v>
      </c>
      <c r="O130" s="2638">
        <v>253</v>
      </c>
      <c r="P130" s="2739">
        <v>137</v>
      </c>
      <c r="Q130" s="2626">
        <f>SUM(R130:S130)</f>
        <v>19</v>
      </c>
      <c r="R130" s="2688">
        <v>13</v>
      </c>
      <c r="S130" s="2639">
        <v>6</v>
      </c>
      <c r="T130" s="242" t="s">
        <v>1247</v>
      </c>
      <c r="U130" s="236" t="s">
        <v>2596</v>
      </c>
      <c r="V130" s="82"/>
    </row>
    <row r="131" spans="1:22" s="158" customFormat="1" ht="18.75" customHeight="1" thickBot="1">
      <c r="A131" s="2755"/>
      <c r="B131" s="2756"/>
      <c r="C131" s="4780"/>
      <c r="D131" s="4780"/>
      <c r="E131" s="4780"/>
      <c r="F131" s="2757"/>
      <c r="G131" s="2758"/>
      <c r="H131" s="4781"/>
      <c r="I131" s="4782"/>
      <c r="J131" s="2759"/>
      <c r="K131" s="2760" t="s">
        <v>3733</v>
      </c>
      <c r="L131" s="2761"/>
      <c r="M131" s="2762">
        <v>80</v>
      </c>
      <c r="N131" s="2762">
        <f t="shared" si="11"/>
        <v>215</v>
      </c>
      <c r="O131" s="2763">
        <v>30</v>
      </c>
      <c r="P131" s="2764">
        <v>185</v>
      </c>
      <c r="Q131" s="2762">
        <f>SUM(R131:S131)</f>
        <v>25</v>
      </c>
      <c r="R131" s="2765">
        <v>3</v>
      </c>
      <c r="S131" s="2766">
        <v>22</v>
      </c>
      <c r="T131" s="2710"/>
      <c r="U131" s="2767"/>
      <c r="V131" s="82"/>
    </row>
    <row r="132" spans="1:22" ht="15.75" customHeight="1"/>
    <row r="133" spans="1:22" ht="15.75" customHeight="1"/>
    <row r="134" spans="1:22" ht="18" thickBot="1">
      <c r="A134" s="4773"/>
      <c r="B134" s="4773"/>
      <c r="C134" s="4773"/>
      <c r="D134" s="4773"/>
      <c r="E134" s="4773"/>
      <c r="F134" s="4773"/>
      <c r="G134" s="4773"/>
      <c r="H134" s="4773"/>
      <c r="I134" s="4773"/>
      <c r="J134" s="4773"/>
      <c r="K134" s="4773"/>
      <c r="L134" s="4773"/>
      <c r="M134" s="4773"/>
      <c r="N134" s="3572" t="s">
        <v>4885</v>
      </c>
      <c r="O134" s="3572"/>
      <c r="P134" s="3572"/>
      <c r="Q134" s="3572"/>
      <c r="R134" s="3572"/>
      <c r="S134" s="3572"/>
      <c r="T134" s="3572"/>
      <c r="U134" s="3572"/>
      <c r="V134" s="131"/>
    </row>
    <row r="135" spans="1:22" ht="20.100000000000001" customHeight="1">
      <c r="A135" s="2614" t="s">
        <v>3691</v>
      </c>
      <c r="B135" s="4751" t="s">
        <v>2488</v>
      </c>
      <c r="C135" s="4752"/>
      <c r="D135" s="4752"/>
      <c r="E135" s="4752"/>
      <c r="F135" s="4753"/>
      <c r="G135" s="4751" t="s">
        <v>4124</v>
      </c>
      <c r="H135" s="4752"/>
      <c r="I135" s="4753"/>
      <c r="J135" s="4754" t="s">
        <v>1908</v>
      </c>
      <c r="K135" s="4754"/>
      <c r="L135" s="4754"/>
      <c r="M135" s="4754" t="s">
        <v>3692</v>
      </c>
      <c r="N135" s="4754" t="s">
        <v>3494</v>
      </c>
      <c r="O135" s="4754"/>
      <c r="P135" s="4754"/>
      <c r="Q135" s="4754" t="s">
        <v>3537</v>
      </c>
      <c r="R135" s="4754"/>
      <c r="S135" s="4754"/>
      <c r="T135" s="3269" t="s">
        <v>1526</v>
      </c>
      <c r="U135" s="4767"/>
      <c r="V135" s="177"/>
    </row>
    <row r="136" spans="1:22" ht="20.100000000000001" customHeight="1">
      <c r="A136" s="1412" t="s">
        <v>3369</v>
      </c>
      <c r="B136" s="3371"/>
      <c r="C136" s="3372"/>
      <c r="D136" s="3372"/>
      <c r="E136" s="3372"/>
      <c r="F136" s="3373"/>
      <c r="G136" s="3371"/>
      <c r="H136" s="3372"/>
      <c r="I136" s="3373"/>
      <c r="J136" s="4755"/>
      <c r="K136" s="4755"/>
      <c r="L136" s="4755"/>
      <c r="M136" s="4755"/>
      <c r="N136" s="255" t="s">
        <v>1239</v>
      </c>
      <c r="O136" s="256" t="s">
        <v>2918</v>
      </c>
      <c r="P136" s="257" t="s">
        <v>2920</v>
      </c>
      <c r="Q136" s="255" t="s">
        <v>1239</v>
      </c>
      <c r="R136" s="258" t="s">
        <v>2918</v>
      </c>
      <c r="S136" s="259" t="s">
        <v>2920</v>
      </c>
      <c r="T136" s="3270" t="s">
        <v>3693</v>
      </c>
      <c r="U136" s="4768"/>
      <c r="V136" s="177"/>
    </row>
    <row r="137" spans="1:22" s="158" customFormat="1" ht="18.75" customHeight="1">
      <c r="A137" s="2768" t="s">
        <v>4036</v>
      </c>
      <c r="B137" s="2704"/>
      <c r="C137" s="2616"/>
      <c r="D137" s="2616"/>
      <c r="E137" s="285"/>
      <c r="F137" s="2625"/>
      <c r="G137" s="2616"/>
      <c r="H137" s="2088"/>
      <c r="I137" s="2625"/>
      <c r="J137" s="2704"/>
      <c r="K137" s="285"/>
      <c r="L137" s="2625"/>
      <c r="M137" s="2619">
        <f>+M138</f>
        <v>530</v>
      </c>
      <c r="N137" s="2619">
        <f>SUM(O137:P137)</f>
        <v>814</v>
      </c>
      <c r="O137" s="293">
        <f>+O138</f>
        <v>165</v>
      </c>
      <c r="P137" s="294">
        <f>+P138</f>
        <v>649</v>
      </c>
      <c r="Q137" s="2619">
        <f>SUM(R137:S137)</f>
        <v>109</v>
      </c>
      <c r="R137" s="296">
        <f>+R138</f>
        <v>44</v>
      </c>
      <c r="S137" s="2620">
        <f>+S138</f>
        <v>65</v>
      </c>
      <c r="T137" s="2656"/>
      <c r="U137" s="2702"/>
      <c r="V137" s="103"/>
    </row>
    <row r="138" spans="1:22" s="158" customFormat="1" ht="18.75" customHeight="1">
      <c r="A138" s="2769" t="s">
        <v>2827</v>
      </c>
      <c r="B138" s="2675"/>
      <c r="C138" s="1209"/>
      <c r="D138" s="1209"/>
      <c r="E138" s="2703"/>
      <c r="F138" s="2678"/>
      <c r="G138" s="2583"/>
      <c r="H138" s="2062"/>
      <c r="I138" s="2678"/>
      <c r="J138" s="2704"/>
      <c r="K138" s="285"/>
      <c r="L138" s="2625"/>
      <c r="M138" s="2770">
        <f t="shared" ref="M138:S138" si="13">+M139+M141+M145+M148+M153</f>
        <v>530</v>
      </c>
      <c r="N138" s="2771">
        <f t="shared" si="13"/>
        <v>814</v>
      </c>
      <c r="O138" s="265">
        <f t="shared" si="13"/>
        <v>165</v>
      </c>
      <c r="P138" s="289">
        <f t="shared" si="13"/>
        <v>649</v>
      </c>
      <c r="Q138" s="2771">
        <f t="shared" si="13"/>
        <v>109</v>
      </c>
      <c r="R138" s="267">
        <f t="shared" si="13"/>
        <v>44</v>
      </c>
      <c r="S138" s="2772">
        <f t="shared" si="13"/>
        <v>65</v>
      </c>
      <c r="T138" s="2628"/>
      <c r="U138" s="2702"/>
      <c r="V138" s="103"/>
    </row>
    <row r="139" spans="1:22" s="158" customFormat="1" ht="18.75" customHeight="1">
      <c r="A139" s="2712" t="s">
        <v>4031</v>
      </c>
      <c r="B139" s="2704"/>
      <c r="C139" s="2616"/>
      <c r="D139" s="2616"/>
      <c r="E139" s="285"/>
      <c r="F139" s="1185"/>
      <c r="G139" s="2081"/>
      <c r="H139" s="2088"/>
      <c r="I139" s="1185"/>
      <c r="J139" s="2656"/>
      <c r="K139" s="2081"/>
      <c r="L139" s="2625"/>
      <c r="M139" s="2627">
        <f>SUM(M140:M140)</f>
        <v>100</v>
      </c>
      <c r="N139" s="2627">
        <f>SUM(O139:P139)</f>
        <v>110</v>
      </c>
      <c r="O139" s="2628">
        <f>SUM(O140:O140)</f>
        <v>16</v>
      </c>
      <c r="P139" s="2629">
        <f>SUM(P140:P140)</f>
        <v>94</v>
      </c>
      <c r="Q139" s="2627">
        <f t="shared" ref="Q139:Q156" si="14">SUM(R139:S139)</f>
        <v>17</v>
      </c>
      <c r="R139" s="2630">
        <f>SUM(R140:R140)</f>
        <v>6</v>
      </c>
      <c r="S139" s="2631">
        <f>SUM(S140:S140)</f>
        <v>11</v>
      </c>
      <c r="T139" s="242" t="s">
        <v>4910</v>
      </c>
      <c r="U139" s="236"/>
      <c r="V139" s="82"/>
    </row>
    <row r="140" spans="1:22" s="158" customFormat="1" ht="18.75" customHeight="1">
      <c r="A140" s="2633" t="s">
        <v>5004</v>
      </c>
      <c r="B140" s="320"/>
      <c r="C140" s="320"/>
      <c r="D140" s="320"/>
      <c r="E140" s="274"/>
      <c r="F140" s="882"/>
      <c r="G140" s="274"/>
      <c r="H140" s="311"/>
      <c r="I140" s="882"/>
      <c r="J140" s="2656"/>
      <c r="K140" s="2081" t="s">
        <v>2641</v>
      </c>
      <c r="L140" s="2659"/>
      <c r="M140" s="2627">
        <v>100</v>
      </c>
      <c r="N140" s="2627">
        <f>SUM(O140:P140)</f>
        <v>110</v>
      </c>
      <c r="O140" s="2628">
        <v>16</v>
      </c>
      <c r="P140" s="2629">
        <v>94</v>
      </c>
      <c r="Q140" s="2773">
        <f t="shared" si="14"/>
        <v>17</v>
      </c>
      <c r="R140" s="2774">
        <v>6</v>
      </c>
      <c r="S140" s="2775">
        <v>11</v>
      </c>
      <c r="T140" s="799" t="s">
        <v>4911</v>
      </c>
      <c r="U140" s="236" t="s">
        <v>50</v>
      </c>
      <c r="V140" s="82"/>
    </row>
    <row r="141" spans="1:22" s="158" customFormat="1" ht="18.75" customHeight="1">
      <c r="A141" s="2712" t="s">
        <v>4032</v>
      </c>
      <c r="B141" s="2704"/>
      <c r="C141" s="2616"/>
      <c r="D141" s="2616"/>
      <c r="E141" s="285"/>
      <c r="F141" s="1185"/>
      <c r="G141" s="2081"/>
      <c r="H141" s="2088"/>
      <c r="I141" s="1185"/>
      <c r="J141" s="2656"/>
      <c r="K141" s="2081"/>
      <c r="L141" s="2625"/>
      <c r="M141" s="2627">
        <f>SUM(M142:M143)</f>
        <v>130</v>
      </c>
      <c r="N141" s="2627">
        <f>SUM(O141:P141)</f>
        <v>189</v>
      </c>
      <c r="O141" s="2628">
        <f>SUM(O142:O143)</f>
        <v>24</v>
      </c>
      <c r="P141" s="2629">
        <f>SUM(P142:P143)</f>
        <v>165</v>
      </c>
      <c r="Q141" s="2627">
        <f t="shared" si="14"/>
        <v>27</v>
      </c>
      <c r="R141" s="2630">
        <f>SUM(R142:R144)</f>
        <v>11</v>
      </c>
      <c r="S141" s="2631">
        <f>SUM(S142:S144)</f>
        <v>16</v>
      </c>
      <c r="T141" s="2057"/>
      <c r="U141" s="2713"/>
      <c r="V141" s="103"/>
    </row>
    <row r="142" spans="1:22" s="158" customFormat="1" ht="18.75" customHeight="1">
      <c r="A142" s="1419" t="s">
        <v>5775</v>
      </c>
      <c r="B142" s="799"/>
      <c r="C142" s="320"/>
      <c r="D142" s="320"/>
      <c r="E142" s="274"/>
      <c r="F142" s="882"/>
      <c r="G142" s="274"/>
      <c r="H142" s="311"/>
      <c r="I142" s="882"/>
      <c r="J142" s="2634"/>
      <c r="K142" s="2635" t="s">
        <v>1100</v>
      </c>
      <c r="L142" s="2636"/>
      <c r="M142" s="2637">
        <v>60</v>
      </c>
      <c r="N142" s="2637">
        <f>SUM(O142:P142)</f>
        <v>113</v>
      </c>
      <c r="O142" s="2638">
        <v>19</v>
      </c>
      <c r="P142" s="2639">
        <v>94</v>
      </c>
      <c r="Q142" s="2626">
        <f t="shared" si="14"/>
        <v>14</v>
      </c>
      <c r="R142" s="2669">
        <v>6</v>
      </c>
      <c r="S142" s="2670">
        <v>8</v>
      </c>
      <c r="T142" s="799" t="s">
        <v>1361</v>
      </c>
      <c r="U142" s="236"/>
      <c r="V142" s="82"/>
    </row>
    <row r="143" spans="1:22" s="158" customFormat="1" ht="18.75" customHeight="1">
      <c r="A143" s="1424"/>
      <c r="B143" s="799"/>
      <c r="C143" s="320"/>
      <c r="D143" s="320"/>
      <c r="E143" s="274"/>
      <c r="F143" s="882"/>
      <c r="G143" s="274"/>
      <c r="H143" s="311"/>
      <c r="I143" s="2582"/>
      <c r="J143" s="805"/>
      <c r="K143" s="1180" t="s">
        <v>3743</v>
      </c>
      <c r="L143" s="317"/>
      <c r="M143" s="2644">
        <v>70</v>
      </c>
      <c r="N143" s="2644">
        <f>SUM(O143:P143)</f>
        <v>76</v>
      </c>
      <c r="O143" s="2645">
        <v>5</v>
      </c>
      <c r="P143" s="2751">
        <v>71</v>
      </c>
      <c r="Q143" s="2650">
        <f t="shared" si="14"/>
        <v>13</v>
      </c>
      <c r="R143" s="2689">
        <v>5</v>
      </c>
      <c r="S143" s="2743">
        <v>8</v>
      </c>
      <c r="T143" s="242" t="s">
        <v>3731</v>
      </c>
      <c r="U143" s="236" t="s">
        <v>3836</v>
      </c>
      <c r="V143" s="82"/>
    </row>
    <row r="144" spans="1:22" s="158" customFormat="1" ht="18.75" customHeight="1">
      <c r="A144" s="1425"/>
      <c r="B144" s="2656"/>
      <c r="C144" s="4769" t="s">
        <v>1222</v>
      </c>
      <c r="D144" s="4769"/>
      <c r="E144" s="4769"/>
      <c r="F144" s="2659"/>
      <c r="G144" s="2081"/>
      <c r="H144" s="2088"/>
      <c r="I144" s="1185"/>
      <c r="J144" s="2656"/>
      <c r="K144" s="2081" t="s">
        <v>3744</v>
      </c>
      <c r="L144" s="2659"/>
      <c r="M144" s="2627">
        <v>25</v>
      </c>
      <c r="N144" s="2627">
        <f t="shared" ref="N144:N160" si="15">SUM(O144:P144)</f>
        <v>5</v>
      </c>
      <c r="O144" s="2628">
        <v>0</v>
      </c>
      <c r="P144" s="2629">
        <v>5</v>
      </c>
      <c r="Q144" s="2627">
        <f t="shared" si="14"/>
        <v>0</v>
      </c>
      <c r="R144" s="238">
        <v>0</v>
      </c>
      <c r="S144" s="2727">
        <v>0</v>
      </c>
      <c r="T144" s="237"/>
      <c r="U144" s="241"/>
      <c r="V144" s="82"/>
    </row>
    <row r="145" spans="1:22" s="158" customFormat="1" ht="18.75" customHeight="1">
      <c r="A145" s="1419" t="s">
        <v>4912</v>
      </c>
      <c r="B145" s="2704"/>
      <c r="C145" s="2616"/>
      <c r="D145" s="2616"/>
      <c r="E145" s="285"/>
      <c r="F145" s="1185"/>
      <c r="G145" s="2081"/>
      <c r="H145" s="2088"/>
      <c r="I145" s="1185"/>
      <c r="J145" s="2656"/>
      <c r="K145" s="2081"/>
      <c r="L145" s="2659"/>
      <c r="M145" s="2627">
        <f>SUM(M146:M147)</f>
        <v>110</v>
      </c>
      <c r="N145" s="279">
        <f t="shared" si="15"/>
        <v>198</v>
      </c>
      <c r="O145" s="2628">
        <f>SUM(O146:O147)</f>
        <v>18</v>
      </c>
      <c r="P145" s="244">
        <f>SUM(P146:P147)</f>
        <v>180</v>
      </c>
      <c r="Q145" s="2627">
        <f t="shared" si="14"/>
        <v>21</v>
      </c>
      <c r="R145" s="2630">
        <f>SUM(R146:R147)</f>
        <v>3</v>
      </c>
      <c r="S145" s="2631">
        <f>SUM(S146:S147)</f>
        <v>18</v>
      </c>
      <c r="T145" s="242"/>
      <c r="U145" s="236"/>
      <c r="V145" s="82"/>
    </row>
    <row r="146" spans="1:22" s="158" customFormat="1" ht="18.75" customHeight="1">
      <c r="A146" s="1419" t="s">
        <v>4472</v>
      </c>
      <c r="B146" s="799"/>
      <c r="C146" s="320"/>
      <c r="D146" s="320"/>
      <c r="E146" s="274"/>
      <c r="F146" s="882"/>
      <c r="G146" s="274"/>
      <c r="H146" s="311"/>
      <c r="I146" s="882"/>
      <c r="J146" s="2634"/>
      <c r="K146" s="2635" t="s">
        <v>3018</v>
      </c>
      <c r="L146" s="2636"/>
      <c r="M146" s="2637">
        <v>50</v>
      </c>
      <c r="N146" s="2637">
        <f t="shared" si="15"/>
        <v>92</v>
      </c>
      <c r="O146" s="2638">
        <v>6</v>
      </c>
      <c r="P146" s="2639">
        <v>86</v>
      </c>
      <c r="Q146" s="2626">
        <f t="shared" si="14"/>
        <v>11</v>
      </c>
      <c r="R146" s="2669">
        <v>2</v>
      </c>
      <c r="S146" s="2670">
        <v>9</v>
      </c>
      <c r="T146" s="242" t="s">
        <v>4913</v>
      </c>
      <c r="U146" s="236"/>
      <c r="V146" s="82"/>
    </row>
    <row r="147" spans="1:22" s="158" customFormat="1" ht="18.75" customHeight="1">
      <c r="A147" s="1425"/>
      <c r="B147" s="808"/>
      <c r="C147" s="322"/>
      <c r="D147" s="322"/>
      <c r="E147" s="278"/>
      <c r="F147" s="1183"/>
      <c r="G147" s="278"/>
      <c r="H147" s="2062"/>
      <c r="I147" s="1183"/>
      <c r="J147" s="809"/>
      <c r="K147" s="2648" t="s">
        <v>3745</v>
      </c>
      <c r="L147" s="2685"/>
      <c r="M147" s="2650">
        <v>60</v>
      </c>
      <c r="N147" s="2650">
        <f t="shared" si="15"/>
        <v>106</v>
      </c>
      <c r="O147" s="2651">
        <v>12</v>
      </c>
      <c r="P147" s="2652">
        <v>94</v>
      </c>
      <c r="Q147" s="2650">
        <f t="shared" si="14"/>
        <v>10</v>
      </c>
      <c r="R147" s="2689">
        <v>1</v>
      </c>
      <c r="S147" s="2743">
        <v>9</v>
      </c>
      <c r="T147" s="808" t="s">
        <v>4914</v>
      </c>
      <c r="U147" s="241" t="s">
        <v>2882</v>
      </c>
      <c r="V147" s="82"/>
    </row>
    <row r="148" spans="1:22" s="158" customFormat="1" ht="18.75" customHeight="1">
      <c r="A148" s="2776" t="s">
        <v>375</v>
      </c>
      <c r="B148" s="2704"/>
      <c r="C148" s="2583"/>
      <c r="D148" s="2583"/>
      <c r="E148" s="2696"/>
      <c r="F148" s="1183"/>
      <c r="G148" s="278"/>
      <c r="H148" s="2062"/>
      <c r="I148" s="1183"/>
      <c r="J148" s="2656"/>
      <c r="K148" s="2081"/>
      <c r="L148" s="2625"/>
      <c r="M148" s="279">
        <f>SUM(M149:M150)</f>
        <v>70</v>
      </c>
      <c r="N148" s="279">
        <f t="shared" si="15"/>
        <v>165</v>
      </c>
      <c r="O148" s="237">
        <f>SUM(O149:O150)</f>
        <v>94</v>
      </c>
      <c r="P148" s="244">
        <f>SUM(P149:P150)</f>
        <v>71</v>
      </c>
      <c r="Q148" s="279">
        <f t="shared" si="14"/>
        <v>22</v>
      </c>
      <c r="R148" s="238">
        <f>SUM(R149:R152)</f>
        <v>14</v>
      </c>
      <c r="S148" s="2727">
        <f>SUM(S149:S152)</f>
        <v>8</v>
      </c>
      <c r="T148" s="242"/>
      <c r="U148" s="236"/>
      <c r="V148" s="82"/>
    </row>
    <row r="149" spans="1:22" s="158" customFormat="1" ht="18.75" customHeight="1">
      <c r="A149" s="1419" t="s">
        <v>4915</v>
      </c>
      <c r="B149" s="799"/>
      <c r="C149" s="320"/>
      <c r="D149" s="320"/>
      <c r="E149" s="274"/>
      <c r="F149" s="882"/>
      <c r="G149" s="274"/>
      <c r="H149" s="311"/>
      <c r="I149" s="2582"/>
      <c r="J149" s="2742"/>
      <c r="K149" s="880" t="s">
        <v>873</v>
      </c>
      <c r="L149" s="2748"/>
      <c r="M149" s="2749">
        <v>40</v>
      </c>
      <c r="N149" s="2749">
        <f t="shared" si="15"/>
        <v>112</v>
      </c>
      <c r="O149" s="2750">
        <v>93</v>
      </c>
      <c r="P149" s="2751">
        <v>19</v>
      </c>
      <c r="Q149" s="2749">
        <f t="shared" si="14"/>
        <v>8</v>
      </c>
      <c r="R149" s="2777">
        <v>8</v>
      </c>
      <c r="S149" s="2778">
        <v>0</v>
      </c>
      <c r="T149" s="242" t="s">
        <v>428</v>
      </c>
      <c r="U149" s="236"/>
      <c r="V149" s="82"/>
    </row>
    <row r="150" spans="1:22" s="158" customFormat="1" ht="18.75" customHeight="1">
      <c r="A150" s="1419"/>
      <c r="B150" s="799"/>
      <c r="C150" s="320"/>
      <c r="D150" s="320"/>
      <c r="E150" s="274"/>
      <c r="F150" s="882"/>
      <c r="G150" s="274"/>
      <c r="H150" s="311"/>
      <c r="I150" s="2582"/>
      <c r="J150" s="809"/>
      <c r="K150" s="2648" t="s">
        <v>5005</v>
      </c>
      <c r="L150" s="2685"/>
      <c r="M150" s="2650">
        <v>30</v>
      </c>
      <c r="N150" s="2650">
        <f t="shared" si="15"/>
        <v>53</v>
      </c>
      <c r="O150" s="2651">
        <v>1</v>
      </c>
      <c r="P150" s="2652">
        <v>52</v>
      </c>
      <c r="Q150" s="2650">
        <f t="shared" si="14"/>
        <v>8</v>
      </c>
      <c r="R150" s="2689">
        <v>3</v>
      </c>
      <c r="S150" s="2743">
        <v>5</v>
      </c>
      <c r="T150" s="242" t="s">
        <v>5749</v>
      </c>
      <c r="U150" s="236" t="s">
        <v>846</v>
      </c>
      <c r="V150" s="82"/>
    </row>
    <row r="151" spans="1:22" s="158" customFormat="1" ht="18.75" customHeight="1">
      <c r="A151" s="1419"/>
      <c r="B151" s="799"/>
      <c r="C151" s="320"/>
      <c r="D151" s="320"/>
      <c r="E151" s="274"/>
      <c r="F151" s="882"/>
      <c r="G151" s="274"/>
      <c r="H151" s="311"/>
      <c r="I151" s="2582"/>
      <c r="J151" s="809"/>
      <c r="K151" s="2648" t="s">
        <v>4919</v>
      </c>
      <c r="L151" s="2685"/>
      <c r="M151" s="2650">
        <v>30</v>
      </c>
      <c r="N151" s="2650">
        <f t="shared" si="15"/>
        <v>22</v>
      </c>
      <c r="O151" s="2651">
        <v>12</v>
      </c>
      <c r="P151" s="2652">
        <v>10</v>
      </c>
      <c r="Q151" s="2627">
        <f t="shared" si="14"/>
        <v>2</v>
      </c>
      <c r="R151" s="238">
        <v>1</v>
      </c>
      <c r="S151" s="2727">
        <v>1</v>
      </c>
      <c r="T151" s="242"/>
      <c r="U151" s="236"/>
      <c r="V151" s="82"/>
    </row>
    <row r="152" spans="1:22" s="158" customFormat="1" ht="18.75" customHeight="1">
      <c r="A152" s="1419"/>
      <c r="B152" s="808"/>
      <c r="C152" s="322"/>
      <c r="D152" s="322"/>
      <c r="E152" s="278"/>
      <c r="F152" s="1183"/>
      <c r="G152" s="278"/>
      <c r="H152" s="2062"/>
      <c r="I152" s="2678"/>
      <c r="J152" s="808"/>
      <c r="K152" s="278" t="s">
        <v>5006</v>
      </c>
      <c r="L152" s="332"/>
      <c r="M152" s="279">
        <v>30</v>
      </c>
      <c r="N152" s="279">
        <f t="shared" si="15"/>
        <v>22</v>
      </c>
      <c r="O152" s="237">
        <v>6</v>
      </c>
      <c r="P152" s="244">
        <v>16</v>
      </c>
      <c r="Q152" s="2627">
        <f t="shared" si="14"/>
        <v>4</v>
      </c>
      <c r="R152" s="238">
        <v>2</v>
      </c>
      <c r="S152" s="2727">
        <v>2</v>
      </c>
      <c r="T152" s="237"/>
      <c r="U152" s="241"/>
      <c r="V152" s="82"/>
    </row>
    <row r="153" spans="1:22" s="158" customFormat="1" ht="18.75" customHeight="1">
      <c r="A153" s="2712" t="s">
        <v>4920</v>
      </c>
      <c r="B153" s="2704"/>
      <c r="C153" s="2616"/>
      <c r="D153" s="2616"/>
      <c r="E153" s="285"/>
      <c r="F153" s="1185"/>
      <c r="G153" s="2081"/>
      <c r="H153" s="2088"/>
      <c r="I153" s="1185"/>
      <c r="J153" s="2656"/>
      <c r="K153" s="2081"/>
      <c r="L153" s="2659"/>
      <c r="M153" s="2627">
        <f>SUM(M154:M155)</f>
        <v>120</v>
      </c>
      <c r="N153" s="2627">
        <f t="shared" si="15"/>
        <v>152</v>
      </c>
      <c r="O153" s="2628">
        <f>SUM(O154:O155)</f>
        <v>13</v>
      </c>
      <c r="P153" s="244">
        <f>SUM(P154:P155)</f>
        <v>139</v>
      </c>
      <c r="Q153" s="2627">
        <f t="shared" si="14"/>
        <v>22</v>
      </c>
      <c r="R153" s="2630">
        <f>SUM(R154:R155)</f>
        <v>10</v>
      </c>
      <c r="S153" s="2631">
        <f>SUM(S154:S155)</f>
        <v>12</v>
      </c>
      <c r="T153" s="799"/>
      <c r="U153" s="236"/>
      <c r="V153" s="82"/>
    </row>
    <row r="154" spans="1:22" s="158" customFormat="1" ht="18.75" customHeight="1">
      <c r="A154" s="1419" t="s">
        <v>325</v>
      </c>
      <c r="B154" s="323"/>
      <c r="C154" s="1324"/>
      <c r="D154" s="1324"/>
      <c r="E154" s="274"/>
      <c r="F154" s="882"/>
      <c r="G154" s="274"/>
      <c r="H154" s="311"/>
      <c r="I154" s="882"/>
      <c r="J154" s="2634"/>
      <c r="K154" s="2635" t="s">
        <v>3743</v>
      </c>
      <c r="L154" s="2636"/>
      <c r="M154" s="2637">
        <v>80</v>
      </c>
      <c r="N154" s="2637">
        <f t="shared" si="15"/>
        <v>106</v>
      </c>
      <c r="O154" s="2638">
        <v>4</v>
      </c>
      <c r="P154" s="2639">
        <v>102</v>
      </c>
      <c r="Q154" s="2730">
        <f t="shared" si="14"/>
        <v>15</v>
      </c>
      <c r="R154" s="233">
        <v>8</v>
      </c>
      <c r="S154" s="2731">
        <v>7</v>
      </c>
      <c r="T154" s="799" t="s">
        <v>5479</v>
      </c>
      <c r="U154" s="236"/>
      <c r="V154" s="82"/>
    </row>
    <row r="155" spans="1:22" s="158" customFormat="1" ht="18.75" customHeight="1">
      <c r="A155" s="1424"/>
      <c r="B155" s="799"/>
      <c r="C155" s="320"/>
      <c r="D155" s="320"/>
      <c r="E155" s="274"/>
      <c r="F155" s="882"/>
      <c r="G155" s="274"/>
      <c r="H155" s="311"/>
      <c r="I155" s="2582"/>
      <c r="J155" s="809"/>
      <c r="K155" s="2648" t="s">
        <v>4473</v>
      </c>
      <c r="L155" s="2685"/>
      <c r="M155" s="2650">
        <v>40</v>
      </c>
      <c r="N155" s="2650">
        <f t="shared" si="15"/>
        <v>46</v>
      </c>
      <c r="O155" s="2651">
        <v>9</v>
      </c>
      <c r="P155" s="2652">
        <v>37</v>
      </c>
      <c r="Q155" s="2650">
        <f t="shared" si="14"/>
        <v>7</v>
      </c>
      <c r="R155" s="2689">
        <v>2</v>
      </c>
      <c r="S155" s="2743">
        <v>5</v>
      </c>
      <c r="T155" s="799" t="s">
        <v>5480</v>
      </c>
      <c r="U155" s="236" t="s">
        <v>4474</v>
      </c>
      <c r="V155" s="82"/>
    </row>
    <row r="156" spans="1:22" s="158" customFormat="1" ht="18.75" customHeight="1">
      <c r="A156" s="2615" t="s">
        <v>113</v>
      </c>
      <c r="B156" s="2704"/>
      <c r="C156" s="2616"/>
      <c r="D156" s="2616"/>
      <c r="E156" s="285"/>
      <c r="F156" s="2625"/>
      <c r="G156" s="2616"/>
      <c r="H156" s="2088"/>
      <c r="I156" s="2625"/>
      <c r="J156" s="2704"/>
      <c r="K156" s="285"/>
      <c r="L156" s="2625"/>
      <c r="M156" s="2619">
        <f>+M158</f>
        <v>160</v>
      </c>
      <c r="N156" s="2619">
        <f t="shared" si="15"/>
        <v>818</v>
      </c>
      <c r="O156" s="293">
        <f>+O158</f>
        <v>591</v>
      </c>
      <c r="P156" s="294">
        <f>+P158</f>
        <v>227</v>
      </c>
      <c r="Q156" s="2619">
        <f t="shared" si="14"/>
        <v>62</v>
      </c>
      <c r="R156" s="296">
        <f>R157</f>
        <v>54</v>
      </c>
      <c r="S156" s="2620">
        <f>S157</f>
        <v>8</v>
      </c>
      <c r="T156" s="2628"/>
      <c r="U156" s="2702"/>
      <c r="V156" s="103"/>
    </row>
    <row r="157" spans="1:22" s="158" customFormat="1" ht="18.75" customHeight="1">
      <c r="A157" s="1402" t="s">
        <v>4037</v>
      </c>
      <c r="B157" s="2704"/>
      <c r="C157" s="2583"/>
      <c r="D157" s="2583"/>
      <c r="E157" s="2696"/>
      <c r="F157" s="2678"/>
      <c r="G157" s="2583"/>
      <c r="H157" s="2062"/>
      <c r="I157" s="2678"/>
      <c r="J157" s="2704"/>
      <c r="K157" s="285"/>
      <c r="L157" s="2625"/>
      <c r="M157" s="2619">
        <f>+M158</f>
        <v>160</v>
      </c>
      <c r="N157" s="2619">
        <f t="shared" si="15"/>
        <v>818</v>
      </c>
      <c r="O157" s="293">
        <f>+O158</f>
        <v>591</v>
      </c>
      <c r="P157" s="294">
        <f>+P158</f>
        <v>227</v>
      </c>
      <c r="Q157" s="2619">
        <f>+Q158</f>
        <v>62</v>
      </c>
      <c r="R157" s="296">
        <f>+R158</f>
        <v>54</v>
      </c>
      <c r="S157" s="2620">
        <f>+S158</f>
        <v>8</v>
      </c>
      <c r="T157" s="2628"/>
      <c r="U157" s="2702"/>
      <c r="V157" s="103"/>
    </row>
    <row r="158" spans="1:22" s="158" customFormat="1" ht="18.75" customHeight="1">
      <c r="A158" s="1419" t="s">
        <v>793</v>
      </c>
      <c r="B158" s="2704"/>
      <c r="C158" s="2616"/>
      <c r="D158" s="2616"/>
      <c r="E158" s="285"/>
      <c r="F158" s="1185"/>
      <c r="G158" s="2081"/>
      <c r="H158" s="2088"/>
      <c r="I158" s="1185"/>
      <c r="J158" s="2656"/>
      <c r="K158" s="2081"/>
      <c r="L158" s="2659"/>
      <c r="M158" s="2627">
        <f>SUM(M159:M159)</f>
        <v>160</v>
      </c>
      <c r="N158" s="279">
        <f t="shared" si="15"/>
        <v>818</v>
      </c>
      <c r="O158" s="2628">
        <f>SUM(O159:O159)</f>
        <v>591</v>
      </c>
      <c r="P158" s="244">
        <f>SUM(P159:P159)</f>
        <v>227</v>
      </c>
      <c r="Q158" s="2627">
        <f>SUM(R158:S158)</f>
        <v>62</v>
      </c>
      <c r="R158" s="2630">
        <f>SUM(R159)</f>
        <v>54</v>
      </c>
      <c r="S158" s="2779">
        <f>SUM(S159)</f>
        <v>8</v>
      </c>
      <c r="T158" s="2738"/>
      <c r="U158" s="2747"/>
      <c r="V158" s="82"/>
    </row>
    <row r="159" spans="1:22" s="158" customFormat="1" ht="18.75" customHeight="1">
      <c r="A159" s="1419" t="s">
        <v>5478</v>
      </c>
      <c r="B159" s="323"/>
      <c r="C159" s="1324"/>
      <c r="D159" s="1324"/>
      <c r="E159" s="274"/>
      <c r="F159" s="882"/>
      <c r="G159" s="274"/>
      <c r="H159" s="311"/>
      <c r="I159" s="882"/>
      <c r="J159" s="2634"/>
      <c r="K159" s="2635" t="s">
        <v>338</v>
      </c>
      <c r="L159" s="2636"/>
      <c r="M159" s="2637">
        <v>160</v>
      </c>
      <c r="N159" s="2637">
        <f t="shared" si="15"/>
        <v>818</v>
      </c>
      <c r="O159" s="2638">
        <v>591</v>
      </c>
      <c r="P159" s="2639">
        <v>227</v>
      </c>
      <c r="Q159" s="4756">
        <f>SUM(R159:S159)</f>
        <v>62</v>
      </c>
      <c r="R159" s="4758">
        <v>54</v>
      </c>
      <c r="S159" s="4749">
        <v>8</v>
      </c>
      <c r="T159" s="799" t="s">
        <v>4916</v>
      </c>
      <c r="U159" s="236"/>
      <c r="V159" s="82"/>
    </row>
    <row r="160" spans="1:22" s="158" customFormat="1" ht="18.75" customHeight="1" thickBot="1">
      <c r="A160" s="2780"/>
      <c r="B160" s="2781"/>
      <c r="C160" s="4770" t="s">
        <v>1222</v>
      </c>
      <c r="D160" s="4770"/>
      <c r="E160" s="4770"/>
      <c r="F160" s="2782"/>
      <c r="G160" s="2783"/>
      <c r="H160" s="2784"/>
      <c r="I160" s="2785"/>
      <c r="J160" s="2781"/>
      <c r="K160" s="2783" t="s">
        <v>3748</v>
      </c>
      <c r="L160" s="2782"/>
      <c r="M160" s="2786">
        <v>28</v>
      </c>
      <c r="N160" s="2786">
        <f t="shared" si="15"/>
        <v>46</v>
      </c>
      <c r="O160" s="2787">
        <v>31</v>
      </c>
      <c r="P160" s="2788">
        <v>15</v>
      </c>
      <c r="Q160" s="4765"/>
      <c r="R160" s="4766"/>
      <c r="S160" s="4750"/>
      <c r="T160" s="2789" t="s">
        <v>4917</v>
      </c>
      <c r="U160" s="2767" t="s">
        <v>4918</v>
      </c>
      <c r="V160" s="82"/>
    </row>
  </sheetData>
  <mergeCells count="257">
    <mergeCell ref="N71:N72"/>
    <mergeCell ref="R33:R38"/>
    <mergeCell ref="H81:H84"/>
    <mergeCell ref="H122:H127"/>
    <mergeCell ref="S52:S60"/>
    <mergeCell ref="I52:I55"/>
    <mergeCell ref="P57:P58"/>
    <mergeCell ref="Q43:Q44"/>
    <mergeCell ref="R43:R44"/>
    <mergeCell ref="N35:N36"/>
    <mergeCell ref="O35:O36"/>
    <mergeCell ref="P35:P36"/>
    <mergeCell ref="K37:K38"/>
    <mergeCell ref="M37:M38"/>
    <mergeCell ref="N37:N38"/>
    <mergeCell ref="O37:O38"/>
    <mergeCell ref="P37:P38"/>
    <mergeCell ref="H33:H38"/>
    <mergeCell ref="P73:P74"/>
    <mergeCell ref="S71:S74"/>
    <mergeCell ref="O71:O72"/>
    <mergeCell ref="Q71:Q74"/>
    <mergeCell ref="R71:R74"/>
    <mergeCell ref="I35:I38"/>
    <mergeCell ref="C77:E79"/>
    <mergeCell ref="H77:H79"/>
    <mergeCell ref="I77:I79"/>
    <mergeCell ref="E71:E72"/>
    <mergeCell ref="F71:F72"/>
    <mergeCell ref="I71:I72"/>
    <mergeCell ref="K71:K72"/>
    <mergeCell ref="M71:M72"/>
    <mergeCell ref="M73:M74"/>
    <mergeCell ref="N63:U63"/>
    <mergeCell ref="A63:M63"/>
    <mergeCell ref="E28:E29"/>
    <mergeCell ref="H28:H29"/>
    <mergeCell ref="S47:S48"/>
    <mergeCell ref="E47:E48"/>
    <mergeCell ref="H47:H48"/>
    <mergeCell ref="Q47:Q48"/>
    <mergeCell ref="R47:R48"/>
    <mergeCell ref="Q52:Q60"/>
    <mergeCell ref="R52:R60"/>
    <mergeCell ref="C56:E56"/>
    <mergeCell ref="E57:E58"/>
    <mergeCell ref="F57:F58"/>
    <mergeCell ref="C49:I49"/>
    <mergeCell ref="J49:P49"/>
    <mergeCell ref="C52:E55"/>
    <mergeCell ref="H52:H55"/>
    <mergeCell ref="S39:S42"/>
    <mergeCell ref="K33:K34"/>
    <mergeCell ref="M33:M34"/>
    <mergeCell ref="N33:N34"/>
    <mergeCell ref="O33:O34"/>
    <mergeCell ref="E59:E60"/>
    <mergeCell ref="H39:H42"/>
    <mergeCell ref="H57:H60"/>
    <mergeCell ref="O59:O60"/>
    <mergeCell ref="P59:P60"/>
    <mergeCell ref="K57:K58"/>
    <mergeCell ref="M57:M58"/>
    <mergeCell ref="N57:N58"/>
    <mergeCell ref="O57:O58"/>
    <mergeCell ref="I57:I58"/>
    <mergeCell ref="K39:K40"/>
    <mergeCell ref="M39:M40"/>
    <mergeCell ref="N39:N40"/>
    <mergeCell ref="O39:O40"/>
    <mergeCell ref="P39:P40"/>
    <mergeCell ref="F59:F60"/>
    <mergeCell ref="I59:I60"/>
    <mergeCell ref="K59:K60"/>
    <mergeCell ref="M59:M60"/>
    <mergeCell ref="N59:N60"/>
    <mergeCell ref="E45:E46"/>
    <mergeCell ref="H45:H46"/>
    <mergeCell ref="E43:E44"/>
    <mergeCell ref="H43:H44"/>
    <mergeCell ref="R22:R26"/>
    <mergeCell ref="S22:S26"/>
    <mergeCell ref="K31:K32"/>
    <mergeCell ref="M31:M32"/>
    <mergeCell ref="S28:S29"/>
    <mergeCell ref="Q45:Q46"/>
    <mergeCell ref="R45:R46"/>
    <mergeCell ref="S45:S46"/>
    <mergeCell ref="S43:S44"/>
    <mergeCell ref="O31:O32"/>
    <mergeCell ref="P31:P32"/>
    <mergeCell ref="Q28:Q29"/>
    <mergeCell ref="R28:R29"/>
    <mergeCell ref="K43:K44"/>
    <mergeCell ref="M43:M44"/>
    <mergeCell ref="N43:N44"/>
    <mergeCell ref="O43:O44"/>
    <mergeCell ref="P43:P44"/>
    <mergeCell ref="K45:K46"/>
    <mergeCell ref="M45:M46"/>
    <mergeCell ref="N45:N46"/>
    <mergeCell ref="O45:O46"/>
    <mergeCell ref="P45:P46"/>
    <mergeCell ref="Q31:Q32"/>
    <mergeCell ref="S33:S38"/>
    <mergeCell ref="Q33:Q38"/>
    <mergeCell ref="Q39:Q42"/>
    <mergeCell ref="R39:R42"/>
    <mergeCell ref="P33:P34"/>
    <mergeCell ref="C8:E10"/>
    <mergeCell ref="H8:H10"/>
    <mergeCell ref="Q8:Q10"/>
    <mergeCell ref="R8:R10"/>
    <mergeCell ref="C22:E26"/>
    <mergeCell ref="H22:H26"/>
    <mergeCell ref="I22:I26"/>
    <mergeCell ref="R31:R32"/>
    <mergeCell ref="S31:S32"/>
    <mergeCell ref="C13:E15"/>
    <mergeCell ref="Q13:Q15"/>
    <mergeCell ref="R13:R15"/>
    <mergeCell ref="S13:S15"/>
    <mergeCell ref="Q16:Q21"/>
    <mergeCell ref="R16:R21"/>
    <mergeCell ref="S16:S21"/>
    <mergeCell ref="C16:E21"/>
    <mergeCell ref="Q22:Q26"/>
    <mergeCell ref="H16:H21"/>
    <mergeCell ref="I16:I21"/>
    <mergeCell ref="C27:E27"/>
    <mergeCell ref="E31:E32"/>
    <mergeCell ref="F31:F32"/>
    <mergeCell ref="H31:H32"/>
    <mergeCell ref="N31:N32"/>
    <mergeCell ref="E37:E38"/>
    <mergeCell ref="K35:K36"/>
    <mergeCell ref="M35:M36"/>
    <mergeCell ref="E35:E36"/>
    <mergeCell ref="I31:I32"/>
    <mergeCell ref="Q11:Q12"/>
    <mergeCell ref="R11:R12"/>
    <mergeCell ref="S11:S12"/>
    <mergeCell ref="A2:M2"/>
    <mergeCell ref="N2:U2"/>
    <mergeCell ref="B3:F4"/>
    <mergeCell ref="G3:I4"/>
    <mergeCell ref="J3:L4"/>
    <mergeCell ref="M3:M4"/>
    <mergeCell ref="N3:P3"/>
    <mergeCell ref="Q3:S3"/>
    <mergeCell ref="T3:U3"/>
    <mergeCell ref="T4:U4"/>
    <mergeCell ref="B5:F5"/>
    <mergeCell ref="B6:F6"/>
    <mergeCell ref="B7:F7"/>
    <mergeCell ref="I8:I10"/>
    <mergeCell ref="C11:E12"/>
    <mergeCell ref="H11:H12"/>
    <mergeCell ref="I11:I12"/>
    <mergeCell ref="S8:S10"/>
    <mergeCell ref="S81:S84"/>
    <mergeCell ref="E83:E84"/>
    <mergeCell ref="F83:F84"/>
    <mergeCell ref="I83:I84"/>
    <mergeCell ref="E33:E34"/>
    <mergeCell ref="N64:P64"/>
    <mergeCell ref="Q64:S64"/>
    <mergeCell ref="T64:U64"/>
    <mergeCell ref="T65:U65"/>
    <mergeCell ref="C70:E70"/>
    <mergeCell ref="C67:E69"/>
    <mergeCell ref="H67:H69"/>
    <mergeCell ref="I67:I69"/>
    <mergeCell ref="Q67:Q69"/>
    <mergeCell ref="R67:R69"/>
    <mergeCell ref="S67:S69"/>
    <mergeCell ref="B64:F65"/>
    <mergeCell ref="G64:I65"/>
    <mergeCell ref="J64:L65"/>
    <mergeCell ref="M64:M65"/>
    <mergeCell ref="E39:E40"/>
    <mergeCell ref="F39:F40"/>
    <mergeCell ref="E41:E42"/>
    <mergeCell ref="F41:F42"/>
    <mergeCell ref="C104:E104"/>
    <mergeCell ref="C105:E105"/>
    <mergeCell ref="Q106:Q107"/>
    <mergeCell ref="R106:R107"/>
    <mergeCell ref="C114:E119"/>
    <mergeCell ref="N73:N74"/>
    <mergeCell ref="O73:O74"/>
    <mergeCell ref="H71:H74"/>
    <mergeCell ref="Q81:Q84"/>
    <mergeCell ref="R81:R84"/>
    <mergeCell ref="E81:E82"/>
    <mergeCell ref="F81:F82"/>
    <mergeCell ref="I81:I82"/>
    <mergeCell ref="C94:E94"/>
    <mergeCell ref="I97:I98"/>
    <mergeCell ref="C101:E102"/>
    <mergeCell ref="H101:H102"/>
    <mergeCell ref="I101:I102"/>
    <mergeCell ref="P71:P72"/>
    <mergeCell ref="E73:E74"/>
    <mergeCell ref="F73:F74"/>
    <mergeCell ref="I73:I74"/>
    <mergeCell ref="K73:K74"/>
    <mergeCell ref="C80:E80"/>
    <mergeCell ref="C86:E86"/>
    <mergeCell ref="C87:E87"/>
    <mergeCell ref="C88:E88"/>
    <mergeCell ref="C91:E91"/>
    <mergeCell ref="C92:E92"/>
    <mergeCell ref="C103:E103"/>
    <mergeCell ref="R101:R102"/>
    <mergeCell ref="S101:S102"/>
    <mergeCell ref="C89:E89"/>
    <mergeCell ref="Q101:Q102"/>
    <mergeCell ref="C97:E99"/>
    <mergeCell ref="H97:H99"/>
    <mergeCell ref="C144:E144"/>
    <mergeCell ref="C160:E160"/>
    <mergeCell ref="C109:E110"/>
    <mergeCell ref="H109:H110"/>
    <mergeCell ref="I109:I110"/>
    <mergeCell ref="C120:E120"/>
    <mergeCell ref="A134:M134"/>
    <mergeCell ref="C121:E121"/>
    <mergeCell ref="E122:E124"/>
    <mergeCell ref="E125:E127"/>
    <mergeCell ref="F125:F127"/>
    <mergeCell ref="I125:I127"/>
    <mergeCell ref="B135:F136"/>
    <mergeCell ref="C129:E129"/>
    <mergeCell ref="C130:E131"/>
    <mergeCell ref="F122:F124"/>
    <mergeCell ref="H130:H131"/>
    <mergeCell ref="I130:I131"/>
    <mergeCell ref="C111:E111"/>
    <mergeCell ref="S106:S107"/>
    <mergeCell ref="S159:S160"/>
    <mergeCell ref="G135:I136"/>
    <mergeCell ref="J135:L136"/>
    <mergeCell ref="M135:M136"/>
    <mergeCell ref="N135:P135"/>
    <mergeCell ref="Q135:S135"/>
    <mergeCell ref="Q114:Q127"/>
    <mergeCell ref="R114:R127"/>
    <mergeCell ref="S114:S127"/>
    <mergeCell ref="I114:I118"/>
    <mergeCell ref="I122:I124"/>
    <mergeCell ref="H114:H119"/>
    <mergeCell ref="Q159:Q160"/>
    <mergeCell ref="R159:R160"/>
    <mergeCell ref="N134:U134"/>
    <mergeCell ref="T135:U135"/>
    <mergeCell ref="T136:U136"/>
  </mergeCells>
  <phoneticPr fontId="2"/>
  <dataValidations count="1">
    <dataValidation allowBlank="1" showInputMessage="1" showErrorMessage="1" prompt="本務教員数と本務職員数は_x000a_「学部＋大学院」で計上する。" sqref="Q7:S7" xr:uid="{6F4B36C5-1101-4A26-8C2B-0A53D493A6D5}"/>
  </dataValidations>
  <pageMargins left="0.59055118110236227" right="0.59055118110236227" top="0.47244094488188981" bottom="0.39370078740157483" header="0.39370078740157483" footer="0.19685039370078741"/>
  <pageSetup paperSize="9" scale="64" firstPageNumber="106" fitToWidth="2" fitToHeight="2" pageOrder="overThenDown" orientation="portrait" blackAndWhite="1" useFirstPageNumber="1" r:id="rId1"/>
  <headerFooter alignWithMargins="0">
    <oddFooter>&amp;C&amp;16&amp;P</oddFooter>
    <evenHeader>&amp;R&amp;12－大学、短期大学、高等専門学校－</evenHeader>
  </headerFooter>
  <rowBreaks count="2" manualBreakCount="2">
    <brk id="60" max="21" man="1"/>
    <brk id="131" max="21" man="1"/>
  </rowBreaks>
  <colBreaks count="1" manualBreakCount="1">
    <brk id="13" max="16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AB61"/>
  <sheetViews>
    <sheetView showGridLines="0" view="pageBreakPreview" zoomScale="80" zoomScaleNormal="80" zoomScaleSheetLayoutView="80" workbookViewId="0">
      <selection activeCell="U45" sqref="U45:V45"/>
    </sheetView>
  </sheetViews>
  <sheetFormatPr defaultColWidth="9" defaultRowHeight="13.5"/>
  <cols>
    <col min="1" max="1" width="5.125" style="312" customWidth="1"/>
    <col min="2" max="2" width="0.875" style="312" customWidth="1"/>
    <col min="3" max="3" width="17" style="392" customWidth="1"/>
    <col min="4" max="4" width="2.25" style="312" customWidth="1"/>
    <col min="5" max="5" width="2.75" style="312" customWidth="1"/>
    <col min="6" max="6" width="15.5" style="312" customWidth="1"/>
    <col min="7" max="7" width="5.5" style="312" customWidth="1"/>
    <col min="8" max="25" width="5.625" style="312" customWidth="1"/>
    <col min="26" max="26" width="9" style="312" customWidth="1"/>
    <col min="27" max="28" width="9" style="312"/>
    <col min="29" max="16384" width="9" style="108"/>
  </cols>
  <sheetData>
    <row r="1" spans="1:24" ht="15.95" customHeight="1" thickBot="1"/>
    <row r="2" spans="1:24" ht="21" customHeight="1">
      <c r="A2" s="3442" t="s">
        <v>4041</v>
      </c>
      <c r="B2" s="3302"/>
      <c r="C2" s="3302"/>
      <c r="D2" s="3302"/>
      <c r="E2" s="3302"/>
      <c r="F2" s="3303"/>
      <c r="G2" s="3435" t="s">
        <v>4040</v>
      </c>
      <c r="H2" s="3436"/>
      <c r="I2" s="3437"/>
      <c r="J2" s="3302" t="s">
        <v>3901</v>
      </c>
      <c r="K2" s="3302"/>
      <c r="L2" s="3303"/>
      <c r="M2" s="3306" t="s">
        <v>3902</v>
      </c>
      <c r="N2" s="3302"/>
      <c r="O2" s="3303"/>
      <c r="P2" s="3266" t="s">
        <v>3874</v>
      </c>
      <c r="Q2" s="3267"/>
      <c r="R2" s="3267"/>
      <c r="S2" s="3267"/>
      <c r="T2" s="3267"/>
      <c r="U2" s="3267"/>
      <c r="V2" s="3267"/>
      <c r="W2" s="3267"/>
      <c r="X2" s="3271"/>
    </row>
    <row r="3" spans="1:24" ht="21" customHeight="1">
      <c r="A3" s="3443"/>
      <c r="B3" s="3444"/>
      <c r="C3" s="3444"/>
      <c r="D3" s="3444"/>
      <c r="E3" s="3444"/>
      <c r="F3" s="3445"/>
      <c r="G3" s="3438"/>
      <c r="H3" s="3439"/>
      <c r="I3" s="3440"/>
      <c r="J3" s="3304"/>
      <c r="K3" s="3304"/>
      <c r="L3" s="3305"/>
      <c r="M3" s="3307"/>
      <c r="N3" s="3304"/>
      <c r="O3" s="3305"/>
      <c r="P3" s="3313" t="s">
        <v>1630</v>
      </c>
      <c r="Q3" s="3392"/>
      <c r="R3" s="3314"/>
      <c r="S3" s="3313" t="s">
        <v>2926</v>
      </c>
      <c r="T3" s="3392"/>
      <c r="U3" s="3314"/>
      <c r="V3" s="3313" t="s">
        <v>821</v>
      </c>
      <c r="W3" s="3392"/>
      <c r="X3" s="3315"/>
    </row>
    <row r="4" spans="1:24" ht="21" customHeight="1">
      <c r="A4" s="3446"/>
      <c r="B4" s="3304"/>
      <c r="C4" s="3304"/>
      <c r="D4" s="3304"/>
      <c r="E4" s="3304"/>
      <c r="F4" s="3305"/>
      <c r="G4" s="333" t="s">
        <v>1239</v>
      </c>
      <c r="H4" s="334" t="s">
        <v>2918</v>
      </c>
      <c r="I4" s="335" t="s">
        <v>2920</v>
      </c>
      <c r="J4" s="259" t="s">
        <v>1239</v>
      </c>
      <c r="K4" s="258" t="s">
        <v>2918</v>
      </c>
      <c r="L4" s="259" t="s">
        <v>2920</v>
      </c>
      <c r="M4" s="255" t="s">
        <v>1239</v>
      </c>
      <c r="N4" s="256" t="s">
        <v>2918</v>
      </c>
      <c r="O4" s="257" t="s">
        <v>2920</v>
      </c>
      <c r="P4" s="255" t="s">
        <v>1239</v>
      </c>
      <c r="Q4" s="258" t="s">
        <v>2918</v>
      </c>
      <c r="R4" s="259" t="s">
        <v>2920</v>
      </c>
      <c r="S4" s="255" t="s">
        <v>1239</v>
      </c>
      <c r="T4" s="256" t="s">
        <v>2918</v>
      </c>
      <c r="U4" s="257" t="s">
        <v>2920</v>
      </c>
      <c r="V4" s="255" t="s">
        <v>1239</v>
      </c>
      <c r="W4" s="258" t="s">
        <v>2918</v>
      </c>
      <c r="X4" s="260" t="s">
        <v>2920</v>
      </c>
    </row>
    <row r="5" spans="1:24" ht="21" customHeight="1">
      <c r="A5" s="3441" t="s">
        <v>2915</v>
      </c>
      <c r="B5" s="3328" t="s">
        <v>1239</v>
      </c>
      <c r="C5" s="3329"/>
      <c r="D5" s="3329"/>
      <c r="E5" s="3329"/>
      <c r="F5" s="3330"/>
      <c r="G5" s="393">
        <f t="shared" ref="G5:X5" si="0">SUM(G6:G16)</f>
        <v>612</v>
      </c>
      <c r="H5" s="393">
        <f t="shared" si="0"/>
        <v>30</v>
      </c>
      <c r="I5" s="394">
        <f t="shared" si="0"/>
        <v>582</v>
      </c>
      <c r="J5" s="395">
        <f t="shared" si="0"/>
        <v>6</v>
      </c>
      <c r="K5" s="396">
        <f t="shared" si="0"/>
        <v>0</v>
      </c>
      <c r="L5" s="395">
        <f t="shared" si="0"/>
        <v>6</v>
      </c>
      <c r="M5" s="397">
        <f t="shared" si="0"/>
        <v>7</v>
      </c>
      <c r="N5" s="398">
        <f t="shared" si="0"/>
        <v>3</v>
      </c>
      <c r="O5" s="399">
        <f t="shared" si="0"/>
        <v>4</v>
      </c>
      <c r="P5" s="398">
        <f t="shared" si="0"/>
        <v>599</v>
      </c>
      <c r="Q5" s="396">
        <f t="shared" si="0"/>
        <v>27</v>
      </c>
      <c r="R5" s="400">
        <f t="shared" si="0"/>
        <v>572</v>
      </c>
      <c r="S5" s="398">
        <f t="shared" si="0"/>
        <v>594</v>
      </c>
      <c r="T5" s="398">
        <f t="shared" si="0"/>
        <v>27</v>
      </c>
      <c r="U5" s="399">
        <f t="shared" si="0"/>
        <v>567</v>
      </c>
      <c r="V5" s="398">
        <f t="shared" si="0"/>
        <v>5</v>
      </c>
      <c r="W5" s="396">
        <f t="shared" si="0"/>
        <v>0</v>
      </c>
      <c r="X5" s="349">
        <f t="shared" si="0"/>
        <v>5</v>
      </c>
    </row>
    <row r="6" spans="1:24" ht="21" customHeight="1">
      <c r="A6" s="3433"/>
      <c r="B6" s="3549" t="s">
        <v>2938</v>
      </c>
      <c r="C6" s="3550"/>
      <c r="D6" s="3550"/>
      <c r="E6" s="3550"/>
      <c r="F6" s="3551"/>
      <c r="G6" s="401">
        <f t="shared" ref="G6:G17" si="1">H6+I6</f>
        <v>70</v>
      </c>
      <c r="H6" s="401">
        <f t="shared" ref="H6:I17" si="2">K6+N6+Q6</f>
        <v>14</v>
      </c>
      <c r="I6" s="402">
        <f t="shared" si="2"/>
        <v>56</v>
      </c>
      <c r="J6" s="403">
        <f t="shared" ref="J6:J17" si="3">K6+L6</f>
        <v>0</v>
      </c>
      <c r="K6" s="404">
        <v>0</v>
      </c>
      <c r="L6" s="403">
        <v>0</v>
      </c>
      <c r="M6" s="405">
        <f t="shared" ref="M6:M17" si="4">N6+O6</f>
        <v>1</v>
      </c>
      <c r="N6" s="406">
        <v>1</v>
      </c>
      <c r="O6" s="407">
        <v>0</v>
      </c>
      <c r="P6" s="405">
        <f t="shared" ref="P6:P17" si="5">Q6+R6</f>
        <v>69</v>
      </c>
      <c r="Q6" s="404">
        <f t="shared" ref="Q6:R17" si="6">T6+W6</f>
        <v>13</v>
      </c>
      <c r="R6" s="403">
        <f t="shared" si="6"/>
        <v>56</v>
      </c>
      <c r="S6" s="405">
        <f t="shared" ref="S6:S17" si="7">T6+U6</f>
        <v>68</v>
      </c>
      <c r="T6" s="406">
        <v>13</v>
      </c>
      <c r="U6" s="407">
        <v>55</v>
      </c>
      <c r="V6" s="405">
        <f t="shared" ref="V6:V17" si="8">W6+X6</f>
        <v>1</v>
      </c>
      <c r="W6" s="404">
        <v>0</v>
      </c>
      <c r="X6" s="408">
        <v>1</v>
      </c>
    </row>
    <row r="7" spans="1:24" ht="21" customHeight="1">
      <c r="A7" s="3433"/>
      <c r="B7" s="3452" t="s">
        <v>760</v>
      </c>
      <c r="C7" s="3453"/>
      <c r="D7" s="3453"/>
      <c r="E7" s="3453"/>
      <c r="F7" s="3454"/>
      <c r="G7" s="409">
        <f t="shared" si="1"/>
        <v>21</v>
      </c>
      <c r="H7" s="409">
        <f t="shared" si="2"/>
        <v>6</v>
      </c>
      <c r="I7" s="410">
        <f t="shared" si="2"/>
        <v>15</v>
      </c>
      <c r="J7" s="411">
        <f t="shared" si="3"/>
        <v>1</v>
      </c>
      <c r="K7" s="412">
        <v>0</v>
      </c>
      <c r="L7" s="411">
        <v>1</v>
      </c>
      <c r="M7" s="413">
        <f t="shared" si="4"/>
        <v>0</v>
      </c>
      <c r="N7" s="414">
        <v>0</v>
      </c>
      <c r="O7" s="415">
        <v>0</v>
      </c>
      <c r="P7" s="413">
        <f t="shared" si="5"/>
        <v>20</v>
      </c>
      <c r="Q7" s="412">
        <f t="shared" si="6"/>
        <v>6</v>
      </c>
      <c r="R7" s="411">
        <f t="shared" si="6"/>
        <v>14</v>
      </c>
      <c r="S7" s="413">
        <f t="shared" si="7"/>
        <v>19</v>
      </c>
      <c r="T7" s="414">
        <v>6</v>
      </c>
      <c r="U7" s="415">
        <v>13</v>
      </c>
      <c r="V7" s="413">
        <f t="shared" si="8"/>
        <v>1</v>
      </c>
      <c r="W7" s="412">
        <v>0</v>
      </c>
      <c r="X7" s="375">
        <v>1</v>
      </c>
    </row>
    <row r="8" spans="1:24" ht="21" customHeight="1">
      <c r="A8" s="3433"/>
      <c r="B8" s="3452" t="s">
        <v>221</v>
      </c>
      <c r="C8" s="3453"/>
      <c r="D8" s="3453"/>
      <c r="E8" s="3453"/>
      <c r="F8" s="3454"/>
      <c r="G8" s="409">
        <f t="shared" si="1"/>
        <v>43</v>
      </c>
      <c r="H8" s="409">
        <f t="shared" si="2"/>
        <v>1</v>
      </c>
      <c r="I8" s="410">
        <f t="shared" si="2"/>
        <v>42</v>
      </c>
      <c r="J8" s="411">
        <f t="shared" si="3"/>
        <v>0</v>
      </c>
      <c r="K8" s="412">
        <v>0</v>
      </c>
      <c r="L8" s="411">
        <v>0</v>
      </c>
      <c r="M8" s="413">
        <f t="shared" si="4"/>
        <v>1</v>
      </c>
      <c r="N8" s="414">
        <v>0</v>
      </c>
      <c r="O8" s="415">
        <v>1</v>
      </c>
      <c r="P8" s="413">
        <f t="shared" si="5"/>
        <v>42</v>
      </c>
      <c r="Q8" s="412">
        <f t="shared" si="6"/>
        <v>1</v>
      </c>
      <c r="R8" s="411">
        <f t="shared" si="6"/>
        <v>41</v>
      </c>
      <c r="S8" s="413">
        <f t="shared" si="7"/>
        <v>42</v>
      </c>
      <c r="T8" s="414">
        <v>1</v>
      </c>
      <c r="U8" s="415">
        <v>41</v>
      </c>
      <c r="V8" s="413">
        <f t="shared" si="8"/>
        <v>0</v>
      </c>
      <c r="W8" s="412">
        <v>0</v>
      </c>
      <c r="X8" s="375">
        <v>0</v>
      </c>
    </row>
    <row r="9" spans="1:24" ht="21" customHeight="1">
      <c r="A9" s="3433"/>
      <c r="B9" s="3452" t="s">
        <v>882</v>
      </c>
      <c r="C9" s="3453"/>
      <c r="D9" s="3453"/>
      <c r="E9" s="3453"/>
      <c r="F9" s="3454"/>
      <c r="G9" s="409">
        <f t="shared" si="1"/>
        <v>41</v>
      </c>
      <c r="H9" s="409">
        <f t="shared" si="2"/>
        <v>1</v>
      </c>
      <c r="I9" s="410">
        <f t="shared" si="2"/>
        <v>40</v>
      </c>
      <c r="J9" s="411">
        <f t="shared" si="3"/>
        <v>0</v>
      </c>
      <c r="K9" s="412">
        <v>0</v>
      </c>
      <c r="L9" s="411">
        <v>0</v>
      </c>
      <c r="M9" s="413">
        <f t="shared" si="4"/>
        <v>0</v>
      </c>
      <c r="N9" s="414">
        <v>0</v>
      </c>
      <c r="O9" s="415">
        <v>0</v>
      </c>
      <c r="P9" s="413">
        <f t="shared" si="5"/>
        <v>41</v>
      </c>
      <c r="Q9" s="412">
        <f t="shared" si="6"/>
        <v>1</v>
      </c>
      <c r="R9" s="411">
        <f t="shared" si="6"/>
        <v>40</v>
      </c>
      <c r="S9" s="413">
        <f t="shared" si="7"/>
        <v>41</v>
      </c>
      <c r="T9" s="414">
        <v>1</v>
      </c>
      <c r="U9" s="415">
        <v>40</v>
      </c>
      <c r="V9" s="413">
        <f t="shared" si="8"/>
        <v>0</v>
      </c>
      <c r="W9" s="412">
        <v>0</v>
      </c>
      <c r="X9" s="375">
        <v>0</v>
      </c>
    </row>
    <row r="10" spans="1:24" ht="21" customHeight="1">
      <c r="A10" s="3433"/>
      <c r="B10" s="3452" t="s">
        <v>1198</v>
      </c>
      <c r="C10" s="3453"/>
      <c r="D10" s="3453"/>
      <c r="E10" s="3453"/>
      <c r="F10" s="3454"/>
      <c r="G10" s="409">
        <f t="shared" si="1"/>
        <v>14</v>
      </c>
      <c r="H10" s="409">
        <f t="shared" si="2"/>
        <v>0</v>
      </c>
      <c r="I10" s="410">
        <f t="shared" si="2"/>
        <v>14</v>
      </c>
      <c r="J10" s="411">
        <f t="shared" si="3"/>
        <v>0</v>
      </c>
      <c r="K10" s="412">
        <v>0</v>
      </c>
      <c r="L10" s="411">
        <v>0</v>
      </c>
      <c r="M10" s="413">
        <f t="shared" si="4"/>
        <v>0</v>
      </c>
      <c r="N10" s="414">
        <v>0</v>
      </c>
      <c r="O10" s="415">
        <v>0</v>
      </c>
      <c r="P10" s="413">
        <f t="shared" si="5"/>
        <v>14</v>
      </c>
      <c r="Q10" s="412">
        <f t="shared" si="6"/>
        <v>0</v>
      </c>
      <c r="R10" s="411">
        <f t="shared" si="6"/>
        <v>14</v>
      </c>
      <c r="S10" s="413">
        <f t="shared" si="7"/>
        <v>14</v>
      </c>
      <c r="T10" s="414">
        <v>0</v>
      </c>
      <c r="U10" s="415">
        <v>14</v>
      </c>
      <c r="V10" s="413">
        <f t="shared" si="8"/>
        <v>0</v>
      </c>
      <c r="W10" s="412">
        <v>0</v>
      </c>
      <c r="X10" s="375">
        <v>0</v>
      </c>
    </row>
    <row r="11" spans="1:24" ht="21" customHeight="1">
      <c r="A11" s="3433"/>
      <c r="B11" s="3452" t="s">
        <v>2939</v>
      </c>
      <c r="C11" s="3453"/>
      <c r="D11" s="3453"/>
      <c r="E11" s="3453"/>
      <c r="F11" s="3454"/>
      <c r="G11" s="409">
        <f t="shared" si="1"/>
        <v>391</v>
      </c>
      <c r="H11" s="409">
        <f t="shared" si="2"/>
        <v>8</v>
      </c>
      <c r="I11" s="410">
        <f t="shared" si="2"/>
        <v>383</v>
      </c>
      <c r="J11" s="411">
        <f t="shared" si="3"/>
        <v>4</v>
      </c>
      <c r="K11" s="412">
        <v>0</v>
      </c>
      <c r="L11" s="411">
        <v>4</v>
      </c>
      <c r="M11" s="413">
        <f t="shared" si="4"/>
        <v>5</v>
      </c>
      <c r="N11" s="414">
        <v>2</v>
      </c>
      <c r="O11" s="415">
        <v>3</v>
      </c>
      <c r="P11" s="413">
        <f t="shared" si="5"/>
        <v>382</v>
      </c>
      <c r="Q11" s="412">
        <f t="shared" si="6"/>
        <v>6</v>
      </c>
      <c r="R11" s="411">
        <f t="shared" si="6"/>
        <v>376</v>
      </c>
      <c r="S11" s="413">
        <f t="shared" si="7"/>
        <v>379</v>
      </c>
      <c r="T11" s="414">
        <v>6</v>
      </c>
      <c r="U11" s="415">
        <v>373</v>
      </c>
      <c r="V11" s="413">
        <f t="shared" si="8"/>
        <v>3</v>
      </c>
      <c r="W11" s="412">
        <v>0</v>
      </c>
      <c r="X11" s="375">
        <v>3</v>
      </c>
    </row>
    <row r="12" spans="1:24" ht="21" customHeight="1">
      <c r="A12" s="3433"/>
      <c r="B12" s="3452" t="s">
        <v>2640</v>
      </c>
      <c r="C12" s="3453"/>
      <c r="D12" s="3453"/>
      <c r="E12" s="3453"/>
      <c r="F12" s="3454"/>
      <c r="G12" s="409">
        <f t="shared" si="1"/>
        <v>13</v>
      </c>
      <c r="H12" s="409">
        <f t="shared" si="2"/>
        <v>0</v>
      </c>
      <c r="I12" s="410">
        <f t="shared" si="2"/>
        <v>13</v>
      </c>
      <c r="J12" s="411">
        <f t="shared" si="3"/>
        <v>0</v>
      </c>
      <c r="K12" s="412">
        <v>0</v>
      </c>
      <c r="L12" s="411">
        <v>0</v>
      </c>
      <c r="M12" s="413">
        <v>0</v>
      </c>
      <c r="N12" s="414">
        <v>0</v>
      </c>
      <c r="O12" s="415">
        <v>0</v>
      </c>
      <c r="P12" s="413">
        <f t="shared" si="5"/>
        <v>13</v>
      </c>
      <c r="Q12" s="412">
        <f t="shared" si="6"/>
        <v>0</v>
      </c>
      <c r="R12" s="411">
        <f t="shared" si="6"/>
        <v>13</v>
      </c>
      <c r="S12" s="413">
        <f t="shared" si="7"/>
        <v>13</v>
      </c>
      <c r="T12" s="414">
        <v>0</v>
      </c>
      <c r="U12" s="415">
        <v>13</v>
      </c>
      <c r="V12" s="413">
        <f t="shared" si="8"/>
        <v>0</v>
      </c>
      <c r="W12" s="412">
        <v>0</v>
      </c>
      <c r="X12" s="375">
        <v>0</v>
      </c>
    </row>
    <row r="13" spans="1:24" ht="21" customHeight="1">
      <c r="A13" s="3433"/>
      <c r="B13" s="3452" t="s">
        <v>1197</v>
      </c>
      <c r="C13" s="3453"/>
      <c r="D13" s="3453"/>
      <c r="E13" s="3453"/>
      <c r="F13" s="3454"/>
      <c r="G13" s="409">
        <f t="shared" si="1"/>
        <v>1</v>
      </c>
      <c r="H13" s="409">
        <f t="shared" si="2"/>
        <v>0</v>
      </c>
      <c r="I13" s="410">
        <f t="shared" si="2"/>
        <v>1</v>
      </c>
      <c r="J13" s="411">
        <f t="shared" si="3"/>
        <v>1</v>
      </c>
      <c r="K13" s="412">
        <v>0</v>
      </c>
      <c r="L13" s="411">
        <v>1</v>
      </c>
      <c r="M13" s="413">
        <f t="shared" si="4"/>
        <v>0</v>
      </c>
      <c r="N13" s="414">
        <v>0</v>
      </c>
      <c r="O13" s="415">
        <v>0</v>
      </c>
      <c r="P13" s="413">
        <f t="shared" si="5"/>
        <v>0</v>
      </c>
      <c r="Q13" s="412">
        <f t="shared" si="6"/>
        <v>0</v>
      </c>
      <c r="R13" s="411">
        <f t="shared" si="6"/>
        <v>0</v>
      </c>
      <c r="S13" s="413">
        <f t="shared" si="7"/>
        <v>0</v>
      </c>
      <c r="T13" s="414">
        <v>0</v>
      </c>
      <c r="U13" s="415">
        <v>0</v>
      </c>
      <c r="V13" s="413">
        <f t="shared" si="8"/>
        <v>0</v>
      </c>
      <c r="W13" s="412">
        <v>0</v>
      </c>
      <c r="X13" s="375">
        <v>0</v>
      </c>
    </row>
    <row r="14" spans="1:24" ht="21" customHeight="1">
      <c r="A14" s="3433"/>
      <c r="B14" s="3452" t="s">
        <v>2940</v>
      </c>
      <c r="C14" s="3453"/>
      <c r="D14" s="3453"/>
      <c r="E14" s="3453"/>
      <c r="F14" s="3454"/>
      <c r="G14" s="409">
        <f t="shared" si="1"/>
        <v>0</v>
      </c>
      <c r="H14" s="409">
        <f t="shared" si="2"/>
        <v>0</v>
      </c>
      <c r="I14" s="410">
        <f t="shared" si="2"/>
        <v>0</v>
      </c>
      <c r="J14" s="411">
        <f t="shared" si="3"/>
        <v>0</v>
      </c>
      <c r="K14" s="412">
        <v>0</v>
      </c>
      <c r="L14" s="411">
        <v>0</v>
      </c>
      <c r="M14" s="413">
        <f t="shared" si="4"/>
        <v>0</v>
      </c>
      <c r="N14" s="414">
        <v>0</v>
      </c>
      <c r="O14" s="415">
        <v>0</v>
      </c>
      <c r="P14" s="413">
        <f t="shared" si="5"/>
        <v>0</v>
      </c>
      <c r="Q14" s="412">
        <f t="shared" si="6"/>
        <v>0</v>
      </c>
      <c r="R14" s="411">
        <f t="shared" si="6"/>
        <v>0</v>
      </c>
      <c r="S14" s="413">
        <f t="shared" si="7"/>
        <v>0</v>
      </c>
      <c r="T14" s="414">
        <v>0</v>
      </c>
      <c r="U14" s="415">
        <v>0</v>
      </c>
      <c r="V14" s="413">
        <f t="shared" si="8"/>
        <v>0</v>
      </c>
      <c r="W14" s="412">
        <v>0</v>
      </c>
      <c r="X14" s="375">
        <v>0</v>
      </c>
    </row>
    <row r="15" spans="1:24" ht="21" customHeight="1">
      <c r="A15" s="3433"/>
      <c r="B15" s="3452" t="s">
        <v>1732</v>
      </c>
      <c r="C15" s="3453"/>
      <c r="D15" s="3453"/>
      <c r="E15" s="3453"/>
      <c r="F15" s="3454"/>
      <c r="G15" s="409">
        <f t="shared" si="1"/>
        <v>5</v>
      </c>
      <c r="H15" s="409">
        <f t="shared" si="2"/>
        <v>0</v>
      </c>
      <c r="I15" s="410">
        <f t="shared" si="2"/>
        <v>5</v>
      </c>
      <c r="J15" s="411">
        <f t="shared" si="3"/>
        <v>0</v>
      </c>
      <c r="K15" s="412">
        <v>0</v>
      </c>
      <c r="L15" s="411">
        <v>0</v>
      </c>
      <c r="M15" s="413">
        <f t="shared" si="4"/>
        <v>0</v>
      </c>
      <c r="N15" s="414">
        <v>0</v>
      </c>
      <c r="O15" s="415">
        <v>0</v>
      </c>
      <c r="P15" s="413">
        <f t="shared" si="5"/>
        <v>5</v>
      </c>
      <c r="Q15" s="412">
        <f t="shared" si="6"/>
        <v>0</v>
      </c>
      <c r="R15" s="411">
        <f t="shared" si="6"/>
        <v>5</v>
      </c>
      <c r="S15" s="413">
        <f t="shared" si="7"/>
        <v>5</v>
      </c>
      <c r="T15" s="414">
        <v>0</v>
      </c>
      <c r="U15" s="415">
        <v>5</v>
      </c>
      <c r="V15" s="413">
        <f t="shared" si="8"/>
        <v>0</v>
      </c>
      <c r="W15" s="412">
        <v>0</v>
      </c>
      <c r="X15" s="375">
        <v>0</v>
      </c>
    </row>
    <row r="16" spans="1:24" ht="21" customHeight="1" thickBot="1">
      <c r="A16" s="3434"/>
      <c r="B16" s="3455" t="s">
        <v>2941</v>
      </c>
      <c r="C16" s="3456"/>
      <c r="D16" s="3456"/>
      <c r="E16" s="3456"/>
      <c r="F16" s="3457"/>
      <c r="G16" s="416">
        <f t="shared" si="1"/>
        <v>13</v>
      </c>
      <c r="H16" s="416">
        <f t="shared" si="2"/>
        <v>0</v>
      </c>
      <c r="I16" s="417">
        <f t="shared" si="2"/>
        <v>13</v>
      </c>
      <c r="J16" s="418">
        <f t="shared" si="3"/>
        <v>0</v>
      </c>
      <c r="K16" s="419">
        <v>0</v>
      </c>
      <c r="L16" s="418">
        <v>0</v>
      </c>
      <c r="M16" s="420">
        <f t="shared" si="4"/>
        <v>0</v>
      </c>
      <c r="N16" s="421">
        <v>0</v>
      </c>
      <c r="O16" s="422">
        <v>0</v>
      </c>
      <c r="P16" s="420">
        <f t="shared" si="5"/>
        <v>13</v>
      </c>
      <c r="Q16" s="419">
        <f t="shared" si="6"/>
        <v>0</v>
      </c>
      <c r="R16" s="418">
        <f t="shared" si="6"/>
        <v>13</v>
      </c>
      <c r="S16" s="420">
        <f t="shared" si="7"/>
        <v>13</v>
      </c>
      <c r="T16" s="421">
        <v>0</v>
      </c>
      <c r="U16" s="422">
        <v>13</v>
      </c>
      <c r="V16" s="420">
        <f t="shared" si="8"/>
        <v>0</v>
      </c>
      <c r="W16" s="419">
        <v>0</v>
      </c>
      <c r="X16" s="423">
        <v>0</v>
      </c>
    </row>
    <row r="17" spans="1:24" ht="21" customHeight="1" thickTop="1" thickBot="1">
      <c r="A17" s="424"/>
      <c r="B17" s="3458" t="s">
        <v>2942</v>
      </c>
      <c r="C17" s="3459"/>
      <c r="D17" s="3459"/>
      <c r="E17" s="3459"/>
      <c r="F17" s="3460"/>
      <c r="G17" s="425">
        <f t="shared" si="1"/>
        <v>40</v>
      </c>
      <c r="H17" s="425">
        <f t="shared" si="2"/>
        <v>1</v>
      </c>
      <c r="I17" s="426">
        <f t="shared" si="2"/>
        <v>39</v>
      </c>
      <c r="J17" s="427">
        <f t="shared" si="3"/>
        <v>0</v>
      </c>
      <c r="K17" s="428">
        <v>0</v>
      </c>
      <c r="L17" s="427">
        <v>0</v>
      </c>
      <c r="M17" s="429">
        <f t="shared" si="4"/>
        <v>0</v>
      </c>
      <c r="N17" s="430">
        <v>0</v>
      </c>
      <c r="O17" s="431">
        <v>0</v>
      </c>
      <c r="P17" s="429">
        <f t="shared" si="5"/>
        <v>40</v>
      </c>
      <c r="Q17" s="428">
        <f t="shared" si="6"/>
        <v>1</v>
      </c>
      <c r="R17" s="427">
        <f t="shared" si="6"/>
        <v>39</v>
      </c>
      <c r="S17" s="429">
        <f t="shared" si="7"/>
        <v>39</v>
      </c>
      <c r="T17" s="430">
        <v>1</v>
      </c>
      <c r="U17" s="431">
        <v>38</v>
      </c>
      <c r="V17" s="429">
        <f t="shared" si="8"/>
        <v>1</v>
      </c>
      <c r="W17" s="428">
        <v>0</v>
      </c>
      <c r="X17" s="432">
        <v>1</v>
      </c>
    </row>
    <row r="18" spans="1:24" ht="21" customHeight="1">
      <c r="A18" s="3432" t="s">
        <v>2943</v>
      </c>
      <c r="B18" s="3461" t="s">
        <v>1239</v>
      </c>
      <c r="C18" s="3462"/>
      <c r="D18" s="3462"/>
      <c r="E18" s="3462"/>
      <c r="F18" s="3463"/>
      <c r="G18" s="433">
        <f t="shared" ref="G18:X18" si="9">SUM(G19:G29)</f>
        <v>73</v>
      </c>
      <c r="H18" s="433">
        <f t="shared" si="9"/>
        <v>6</v>
      </c>
      <c r="I18" s="434">
        <f t="shared" si="9"/>
        <v>67</v>
      </c>
      <c r="J18" s="435">
        <f t="shared" si="9"/>
        <v>5</v>
      </c>
      <c r="K18" s="436">
        <f t="shared" si="9"/>
        <v>1</v>
      </c>
      <c r="L18" s="435">
        <f t="shared" si="9"/>
        <v>4</v>
      </c>
      <c r="M18" s="437">
        <f t="shared" si="9"/>
        <v>1</v>
      </c>
      <c r="N18" s="438">
        <f t="shared" si="9"/>
        <v>1</v>
      </c>
      <c r="O18" s="439">
        <f t="shared" si="9"/>
        <v>0</v>
      </c>
      <c r="P18" s="437">
        <f t="shared" si="9"/>
        <v>67</v>
      </c>
      <c r="Q18" s="436">
        <f t="shared" si="9"/>
        <v>4</v>
      </c>
      <c r="R18" s="435">
        <f t="shared" si="9"/>
        <v>63</v>
      </c>
      <c r="S18" s="437">
        <f t="shared" si="9"/>
        <v>67</v>
      </c>
      <c r="T18" s="438">
        <f t="shared" si="9"/>
        <v>4</v>
      </c>
      <c r="U18" s="439">
        <f t="shared" si="9"/>
        <v>63</v>
      </c>
      <c r="V18" s="437">
        <f t="shared" si="9"/>
        <v>0</v>
      </c>
      <c r="W18" s="436">
        <f t="shared" si="9"/>
        <v>0</v>
      </c>
      <c r="X18" s="440">
        <f t="shared" si="9"/>
        <v>0</v>
      </c>
    </row>
    <row r="19" spans="1:24" ht="21" customHeight="1">
      <c r="A19" s="3433"/>
      <c r="B19" s="3464" t="s">
        <v>2938</v>
      </c>
      <c r="C19" s="3465"/>
      <c r="D19" s="3465"/>
      <c r="E19" s="3465"/>
      <c r="F19" s="3466"/>
      <c r="G19" s="409">
        <f t="shared" ref="G19:G30" si="10">H19+I19</f>
        <v>10</v>
      </c>
      <c r="H19" s="409">
        <f t="shared" ref="H19:I30" si="11">K19+N19+Q19</f>
        <v>2</v>
      </c>
      <c r="I19" s="410">
        <f t="shared" si="11"/>
        <v>8</v>
      </c>
      <c r="J19" s="411">
        <f t="shared" ref="J19:J30" si="12">K19+L19</f>
        <v>1</v>
      </c>
      <c r="K19" s="412">
        <v>1</v>
      </c>
      <c r="L19" s="411">
        <v>0</v>
      </c>
      <c r="M19" s="413">
        <f t="shared" ref="M19:M30" si="13">N19+O19</f>
        <v>1</v>
      </c>
      <c r="N19" s="414">
        <v>1</v>
      </c>
      <c r="O19" s="415">
        <v>0</v>
      </c>
      <c r="P19" s="413">
        <f t="shared" ref="P19:P30" si="14">Q19+R19</f>
        <v>8</v>
      </c>
      <c r="Q19" s="412">
        <f t="shared" ref="Q19:R30" si="15">T19+W19</f>
        <v>0</v>
      </c>
      <c r="R19" s="411">
        <f t="shared" si="15"/>
        <v>8</v>
      </c>
      <c r="S19" s="413">
        <f t="shared" ref="S19:S30" si="16">T19+U19</f>
        <v>8</v>
      </c>
      <c r="T19" s="414">
        <v>0</v>
      </c>
      <c r="U19" s="415">
        <v>8</v>
      </c>
      <c r="V19" s="413">
        <f t="shared" ref="V19:V30" si="17">W19+X19</f>
        <v>0</v>
      </c>
      <c r="W19" s="412">
        <v>0</v>
      </c>
      <c r="X19" s="375">
        <v>0</v>
      </c>
    </row>
    <row r="20" spans="1:24" ht="21" customHeight="1">
      <c r="A20" s="3433"/>
      <c r="B20" s="3447" t="s">
        <v>760</v>
      </c>
      <c r="C20" s="3448"/>
      <c r="D20" s="3448"/>
      <c r="E20" s="3448"/>
      <c r="F20" s="3449"/>
      <c r="G20" s="409">
        <f t="shared" si="10"/>
        <v>0</v>
      </c>
      <c r="H20" s="409">
        <f t="shared" si="11"/>
        <v>0</v>
      </c>
      <c r="I20" s="410">
        <f t="shared" si="11"/>
        <v>0</v>
      </c>
      <c r="J20" s="411">
        <f t="shared" si="12"/>
        <v>0</v>
      </c>
      <c r="K20" s="412">
        <v>0</v>
      </c>
      <c r="L20" s="411">
        <v>0</v>
      </c>
      <c r="M20" s="413">
        <f t="shared" si="13"/>
        <v>0</v>
      </c>
      <c r="N20" s="414">
        <v>0</v>
      </c>
      <c r="O20" s="415">
        <v>0</v>
      </c>
      <c r="P20" s="413">
        <f t="shared" si="14"/>
        <v>0</v>
      </c>
      <c r="Q20" s="412">
        <f t="shared" si="15"/>
        <v>0</v>
      </c>
      <c r="R20" s="411">
        <f t="shared" si="15"/>
        <v>0</v>
      </c>
      <c r="S20" s="413">
        <f t="shared" si="16"/>
        <v>0</v>
      </c>
      <c r="T20" s="414">
        <v>0</v>
      </c>
      <c r="U20" s="415">
        <v>0</v>
      </c>
      <c r="V20" s="413">
        <f t="shared" si="17"/>
        <v>0</v>
      </c>
      <c r="W20" s="412">
        <v>0</v>
      </c>
      <c r="X20" s="375">
        <v>0</v>
      </c>
    </row>
    <row r="21" spans="1:24" ht="21" customHeight="1">
      <c r="A21" s="3433"/>
      <c r="B21" s="3447" t="s">
        <v>221</v>
      </c>
      <c r="C21" s="3448"/>
      <c r="D21" s="3448"/>
      <c r="E21" s="3448"/>
      <c r="F21" s="3449"/>
      <c r="G21" s="409">
        <f t="shared" si="10"/>
        <v>0</v>
      </c>
      <c r="H21" s="409">
        <f t="shared" si="11"/>
        <v>0</v>
      </c>
      <c r="I21" s="410">
        <f t="shared" si="11"/>
        <v>0</v>
      </c>
      <c r="J21" s="411">
        <f t="shared" si="12"/>
        <v>0</v>
      </c>
      <c r="K21" s="412">
        <v>0</v>
      </c>
      <c r="L21" s="411">
        <v>0</v>
      </c>
      <c r="M21" s="413">
        <f t="shared" si="13"/>
        <v>0</v>
      </c>
      <c r="N21" s="414">
        <v>0</v>
      </c>
      <c r="O21" s="415">
        <v>0</v>
      </c>
      <c r="P21" s="413">
        <f t="shared" si="14"/>
        <v>0</v>
      </c>
      <c r="Q21" s="412">
        <f t="shared" si="15"/>
        <v>0</v>
      </c>
      <c r="R21" s="411">
        <f t="shared" si="15"/>
        <v>0</v>
      </c>
      <c r="S21" s="413">
        <f t="shared" si="16"/>
        <v>0</v>
      </c>
      <c r="T21" s="414">
        <v>0</v>
      </c>
      <c r="U21" s="415">
        <v>0</v>
      </c>
      <c r="V21" s="413">
        <f t="shared" si="17"/>
        <v>0</v>
      </c>
      <c r="W21" s="412">
        <v>0</v>
      </c>
      <c r="X21" s="375">
        <v>0</v>
      </c>
    </row>
    <row r="22" spans="1:24" ht="21" customHeight="1">
      <c r="A22" s="3433"/>
      <c r="B22" s="3447" t="s">
        <v>882</v>
      </c>
      <c r="C22" s="3448"/>
      <c r="D22" s="3448"/>
      <c r="E22" s="3448"/>
      <c r="F22" s="3449"/>
      <c r="G22" s="409">
        <f t="shared" si="10"/>
        <v>0</v>
      </c>
      <c r="H22" s="409">
        <f t="shared" si="11"/>
        <v>0</v>
      </c>
      <c r="I22" s="410">
        <f t="shared" si="11"/>
        <v>0</v>
      </c>
      <c r="J22" s="411">
        <f t="shared" si="12"/>
        <v>0</v>
      </c>
      <c r="K22" s="412">
        <v>0</v>
      </c>
      <c r="L22" s="411">
        <v>0</v>
      </c>
      <c r="M22" s="413">
        <f t="shared" si="13"/>
        <v>0</v>
      </c>
      <c r="N22" s="414">
        <v>0</v>
      </c>
      <c r="O22" s="415">
        <v>0</v>
      </c>
      <c r="P22" s="413">
        <f t="shared" si="14"/>
        <v>0</v>
      </c>
      <c r="Q22" s="412">
        <f t="shared" si="15"/>
        <v>0</v>
      </c>
      <c r="R22" s="411">
        <f t="shared" si="15"/>
        <v>0</v>
      </c>
      <c r="S22" s="413">
        <f t="shared" si="16"/>
        <v>0</v>
      </c>
      <c r="T22" s="414">
        <v>0</v>
      </c>
      <c r="U22" s="415">
        <v>0</v>
      </c>
      <c r="V22" s="413">
        <f t="shared" si="17"/>
        <v>0</v>
      </c>
      <c r="W22" s="412">
        <v>0</v>
      </c>
      <c r="X22" s="375">
        <v>0</v>
      </c>
    </row>
    <row r="23" spans="1:24" ht="21" customHeight="1">
      <c r="A23" s="3433"/>
      <c r="B23" s="3447" t="s">
        <v>1198</v>
      </c>
      <c r="C23" s="3448"/>
      <c r="D23" s="3448"/>
      <c r="E23" s="3448"/>
      <c r="F23" s="3449"/>
      <c r="G23" s="409">
        <f t="shared" si="10"/>
        <v>0</v>
      </c>
      <c r="H23" s="409">
        <f t="shared" si="11"/>
        <v>0</v>
      </c>
      <c r="I23" s="410">
        <f t="shared" si="11"/>
        <v>0</v>
      </c>
      <c r="J23" s="411">
        <f t="shared" si="12"/>
        <v>0</v>
      </c>
      <c r="K23" s="412">
        <v>0</v>
      </c>
      <c r="L23" s="411">
        <v>0</v>
      </c>
      <c r="M23" s="413">
        <f t="shared" si="13"/>
        <v>0</v>
      </c>
      <c r="N23" s="414">
        <v>0</v>
      </c>
      <c r="O23" s="415">
        <v>0</v>
      </c>
      <c r="P23" s="413">
        <f t="shared" si="14"/>
        <v>0</v>
      </c>
      <c r="Q23" s="412">
        <f t="shared" si="15"/>
        <v>0</v>
      </c>
      <c r="R23" s="411">
        <f t="shared" si="15"/>
        <v>0</v>
      </c>
      <c r="S23" s="413">
        <f t="shared" si="16"/>
        <v>0</v>
      </c>
      <c r="T23" s="414">
        <v>0</v>
      </c>
      <c r="U23" s="415">
        <v>0</v>
      </c>
      <c r="V23" s="413">
        <f t="shared" si="17"/>
        <v>0</v>
      </c>
      <c r="W23" s="412">
        <v>0</v>
      </c>
      <c r="X23" s="375">
        <v>0</v>
      </c>
    </row>
    <row r="24" spans="1:24" ht="21" customHeight="1">
      <c r="A24" s="3433"/>
      <c r="B24" s="3447" t="s">
        <v>2939</v>
      </c>
      <c r="C24" s="3448"/>
      <c r="D24" s="3448"/>
      <c r="E24" s="3448"/>
      <c r="F24" s="3449"/>
      <c r="G24" s="409">
        <f t="shared" si="10"/>
        <v>44</v>
      </c>
      <c r="H24" s="409">
        <f t="shared" si="11"/>
        <v>1</v>
      </c>
      <c r="I24" s="410">
        <f t="shared" si="11"/>
        <v>43</v>
      </c>
      <c r="J24" s="411">
        <f t="shared" si="12"/>
        <v>0</v>
      </c>
      <c r="K24" s="412">
        <v>0</v>
      </c>
      <c r="L24" s="411">
        <v>0</v>
      </c>
      <c r="M24" s="413">
        <f t="shared" si="13"/>
        <v>0</v>
      </c>
      <c r="N24" s="414">
        <v>0</v>
      </c>
      <c r="O24" s="415">
        <v>0</v>
      </c>
      <c r="P24" s="413">
        <f t="shared" si="14"/>
        <v>44</v>
      </c>
      <c r="Q24" s="412">
        <f t="shared" si="15"/>
        <v>1</v>
      </c>
      <c r="R24" s="411">
        <f t="shared" si="15"/>
        <v>43</v>
      </c>
      <c r="S24" s="413">
        <f t="shared" si="16"/>
        <v>44</v>
      </c>
      <c r="T24" s="414">
        <v>1</v>
      </c>
      <c r="U24" s="415">
        <v>43</v>
      </c>
      <c r="V24" s="413">
        <f t="shared" si="17"/>
        <v>0</v>
      </c>
      <c r="W24" s="412">
        <v>0</v>
      </c>
      <c r="X24" s="375">
        <v>0</v>
      </c>
    </row>
    <row r="25" spans="1:24" ht="21" customHeight="1">
      <c r="A25" s="3433"/>
      <c r="B25" s="3447" t="s">
        <v>2640</v>
      </c>
      <c r="C25" s="3448"/>
      <c r="D25" s="3448"/>
      <c r="E25" s="3448"/>
      <c r="F25" s="3449"/>
      <c r="G25" s="409">
        <f t="shared" si="10"/>
        <v>3</v>
      </c>
      <c r="H25" s="409">
        <f t="shared" si="11"/>
        <v>0</v>
      </c>
      <c r="I25" s="410">
        <f t="shared" si="11"/>
        <v>3</v>
      </c>
      <c r="J25" s="411">
        <f t="shared" si="12"/>
        <v>0</v>
      </c>
      <c r="K25" s="412">
        <v>0</v>
      </c>
      <c r="L25" s="411">
        <v>0</v>
      </c>
      <c r="M25" s="413">
        <f t="shared" si="13"/>
        <v>0</v>
      </c>
      <c r="N25" s="414">
        <v>0</v>
      </c>
      <c r="O25" s="415">
        <v>0</v>
      </c>
      <c r="P25" s="413">
        <f t="shared" si="14"/>
        <v>3</v>
      </c>
      <c r="Q25" s="412">
        <f t="shared" si="15"/>
        <v>0</v>
      </c>
      <c r="R25" s="411">
        <f t="shared" si="15"/>
        <v>3</v>
      </c>
      <c r="S25" s="413">
        <f t="shared" si="16"/>
        <v>3</v>
      </c>
      <c r="T25" s="414">
        <v>0</v>
      </c>
      <c r="U25" s="415">
        <v>3</v>
      </c>
      <c r="V25" s="413">
        <f t="shared" si="17"/>
        <v>0</v>
      </c>
      <c r="W25" s="412">
        <v>0</v>
      </c>
      <c r="X25" s="375">
        <v>0</v>
      </c>
    </row>
    <row r="26" spans="1:24" ht="21" customHeight="1">
      <c r="A26" s="3433"/>
      <c r="B26" s="3447" t="s">
        <v>1197</v>
      </c>
      <c r="C26" s="3448"/>
      <c r="D26" s="3448"/>
      <c r="E26" s="3448"/>
      <c r="F26" s="3449"/>
      <c r="G26" s="409">
        <f t="shared" si="10"/>
        <v>1</v>
      </c>
      <c r="H26" s="409">
        <f t="shared" si="11"/>
        <v>0</v>
      </c>
      <c r="I26" s="410">
        <f t="shared" si="11"/>
        <v>1</v>
      </c>
      <c r="J26" s="411">
        <f t="shared" si="12"/>
        <v>0</v>
      </c>
      <c r="K26" s="412">
        <v>0</v>
      </c>
      <c r="L26" s="411">
        <v>0</v>
      </c>
      <c r="M26" s="413">
        <f t="shared" si="13"/>
        <v>0</v>
      </c>
      <c r="N26" s="414">
        <v>0</v>
      </c>
      <c r="O26" s="415">
        <v>0</v>
      </c>
      <c r="P26" s="413">
        <f t="shared" si="14"/>
        <v>1</v>
      </c>
      <c r="Q26" s="412">
        <f t="shared" si="15"/>
        <v>0</v>
      </c>
      <c r="R26" s="411">
        <f t="shared" si="15"/>
        <v>1</v>
      </c>
      <c r="S26" s="413">
        <f t="shared" si="16"/>
        <v>1</v>
      </c>
      <c r="T26" s="414">
        <v>0</v>
      </c>
      <c r="U26" s="415">
        <v>1</v>
      </c>
      <c r="V26" s="413">
        <f t="shared" si="17"/>
        <v>0</v>
      </c>
      <c r="W26" s="412">
        <v>0</v>
      </c>
      <c r="X26" s="375">
        <v>0</v>
      </c>
    </row>
    <row r="27" spans="1:24" ht="21" customHeight="1">
      <c r="A27" s="3433"/>
      <c r="B27" s="3447" t="s">
        <v>2940</v>
      </c>
      <c r="C27" s="3448"/>
      <c r="D27" s="3448"/>
      <c r="E27" s="3448"/>
      <c r="F27" s="3449"/>
      <c r="G27" s="409">
        <f t="shared" si="10"/>
        <v>0</v>
      </c>
      <c r="H27" s="409">
        <f t="shared" si="11"/>
        <v>0</v>
      </c>
      <c r="I27" s="410">
        <f t="shared" si="11"/>
        <v>0</v>
      </c>
      <c r="J27" s="411">
        <f t="shared" si="12"/>
        <v>0</v>
      </c>
      <c r="K27" s="412">
        <v>0</v>
      </c>
      <c r="L27" s="411">
        <v>0</v>
      </c>
      <c r="M27" s="413">
        <f t="shared" si="13"/>
        <v>0</v>
      </c>
      <c r="N27" s="414">
        <v>0</v>
      </c>
      <c r="O27" s="415">
        <v>0</v>
      </c>
      <c r="P27" s="413">
        <f t="shared" si="14"/>
        <v>0</v>
      </c>
      <c r="Q27" s="412">
        <f t="shared" si="15"/>
        <v>0</v>
      </c>
      <c r="R27" s="411">
        <f t="shared" si="15"/>
        <v>0</v>
      </c>
      <c r="S27" s="413">
        <f t="shared" si="16"/>
        <v>0</v>
      </c>
      <c r="T27" s="414">
        <v>0</v>
      </c>
      <c r="U27" s="415">
        <v>0</v>
      </c>
      <c r="V27" s="413">
        <f t="shared" si="17"/>
        <v>0</v>
      </c>
      <c r="W27" s="412">
        <v>0</v>
      </c>
      <c r="X27" s="375">
        <v>0</v>
      </c>
    </row>
    <row r="28" spans="1:24" ht="21" customHeight="1">
      <c r="A28" s="3433"/>
      <c r="B28" s="3447" t="s">
        <v>1732</v>
      </c>
      <c r="C28" s="3448"/>
      <c r="D28" s="3448"/>
      <c r="E28" s="3448"/>
      <c r="F28" s="3449"/>
      <c r="G28" s="409">
        <f t="shared" si="10"/>
        <v>2</v>
      </c>
      <c r="H28" s="409">
        <f t="shared" si="11"/>
        <v>0</v>
      </c>
      <c r="I28" s="410">
        <f t="shared" si="11"/>
        <v>2</v>
      </c>
      <c r="J28" s="411">
        <f t="shared" si="12"/>
        <v>0</v>
      </c>
      <c r="K28" s="412">
        <v>0</v>
      </c>
      <c r="L28" s="411">
        <v>0</v>
      </c>
      <c r="M28" s="413">
        <f t="shared" si="13"/>
        <v>0</v>
      </c>
      <c r="N28" s="414">
        <v>0</v>
      </c>
      <c r="O28" s="415">
        <v>0</v>
      </c>
      <c r="P28" s="413">
        <f t="shared" si="14"/>
        <v>2</v>
      </c>
      <c r="Q28" s="412">
        <f t="shared" si="15"/>
        <v>0</v>
      </c>
      <c r="R28" s="411">
        <f t="shared" si="15"/>
        <v>2</v>
      </c>
      <c r="S28" s="413">
        <f t="shared" si="16"/>
        <v>2</v>
      </c>
      <c r="T28" s="414">
        <v>0</v>
      </c>
      <c r="U28" s="415">
        <v>2</v>
      </c>
      <c r="V28" s="413">
        <f t="shared" si="17"/>
        <v>0</v>
      </c>
      <c r="W28" s="412">
        <v>0</v>
      </c>
      <c r="X28" s="375">
        <v>0</v>
      </c>
    </row>
    <row r="29" spans="1:24" ht="21" customHeight="1" thickBot="1">
      <c r="A29" s="3434"/>
      <c r="B29" s="3552" t="s">
        <v>2941</v>
      </c>
      <c r="C29" s="3553"/>
      <c r="D29" s="3553"/>
      <c r="E29" s="3553"/>
      <c r="F29" s="3554"/>
      <c r="G29" s="416">
        <f t="shared" si="10"/>
        <v>13</v>
      </c>
      <c r="H29" s="416">
        <f t="shared" si="11"/>
        <v>3</v>
      </c>
      <c r="I29" s="417">
        <f t="shared" si="11"/>
        <v>10</v>
      </c>
      <c r="J29" s="418">
        <f t="shared" si="12"/>
        <v>4</v>
      </c>
      <c r="K29" s="419">
        <v>0</v>
      </c>
      <c r="L29" s="418">
        <v>4</v>
      </c>
      <c r="M29" s="420">
        <f t="shared" si="13"/>
        <v>0</v>
      </c>
      <c r="N29" s="421">
        <v>0</v>
      </c>
      <c r="O29" s="422">
        <v>0</v>
      </c>
      <c r="P29" s="420">
        <f t="shared" si="14"/>
        <v>9</v>
      </c>
      <c r="Q29" s="419">
        <f t="shared" si="15"/>
        <v>3</v>
      </c>
      <c r="R29" s="418">
        <f t="shared" si="15"/>
        <v>6</v>
      </c>
      <c r="S29" s="420">
        <f t="shared" si="16"/>
        <v>9</v>
      </c>
      <c r="T29" s="421">
        <v>3</v>
      </c>
      <c r="U29" s="422">
        <v>6</v>
      </c>
      <c r="V29" s="420">
        <f t="shared" si="17"/>
        <v>0</v>
      </c>
      <c r="W29" s="419">
        <v>0</v>
      </c>
      <c r="X29" s="423">
        <v>0</v>
      </c>
    </row>
    <row r="30" spans="1:24" ht="21" customHeight="1" thickTop="1" thickBot="1">
      <c r="A30" s="441"/>
      <c r="B30" s="3458" t="s">
        <v>2942</v>
      </c>
      <c r="C30" s="3459"/>
      <c r="D30" s="3459"/>
      <c r="E30" s="3459"/>
      <c r="F30" s="3460"/>
      <c r="G30" s="425">
        <f t="shared" si="10"/>
        <v>48</v>
      </c>
      <c r="H30" s="425">
        <f t="shared" si="11"/>
        <v>8</v>
      </c>
      <c r="I30" s="426">
        <f t="shared" si="11"/>
        <v>40</v>
      </c>
      <c r="J30" s="427">
        <f t="shared" si="12"/>
        <v>0</v>
      </c>
      <c r="K30" s="428">
        <v>0</v>
      </c>
      <c r="L30" s="442">
        <v>0</v>
      </c>
      <c r="M30" s="430">
        <f t="shared" si="13"/>
        <v>2</v>
      </c>
      <c r="N30" s="430">
        <v>0</v>
      </c>
      <c r="O30" s="443">
        <v>2</v>
      </c>
      <c r="P30" s="430">
        <f t="shared" si="14"/>
        <v>46</v>
      </c>
      <c r="Q30" s="428">
        <f t="shared" si="15"/>
        <v>8</v>
      </c>
      <c r="R30" s="442">
        <f t="shared" si="15"/>
        <v>38</v>
      </c>
      <c r="S30" s="430">
        <f t="shared" si="16"/>
        <v>46</v>
      </c>
      <c r="T30" s="430">
        <v>8</v>
      </c>
      <c r="U30" s="431">
        <v>38</v>
      </c>
      <c r="V30" s="429">
        <f t="shared" si="17"/>
        <v>0</v>
      </c>
      <c r="W30" s="428">
        <v>0</v>
      </c>
      <c r="X30" s="432">
        <v>0</v>
      </c>
    </row>
    <row r="31" spans="1:24" ht="26.1" customHeight="1">
      <c r="A31" s="3427" t="s">
        <v>2944</v>
      </c>
      <c r="B31" s="444"/>
      <c r="C31" s="3430" t="s">
        <v>2659</v>
      </c>
      <c r="D31" s="445"/>
      <c r="E31" s="3450" t="s">
        <v>1239</v>
      </c>
      <c r="F31" s="3451"/>
      <c r="G31" s="446">
        <f>SUM(G32:G35)</f>
        <v>21</v>
      </c>
      <c r="H31" s="447">
        <f>SUM(H32:H35)</f>
        <v>1</v>
      </c>
      <c r="I31" s="448">
        <f>SUM(I32:I35)</f>
        <v>20</v>
      </c>
      <c r="J31" s="449">
        <f t="shared" ref="J31:X31" si="18">SUM(J32:J35)</f>
        <v>1</v>
      </c>
      <c r="K31" s="450">
        <f t="shared" si="18"/>
        <v>0</v>
      </c>
      <c r="L31" s="451">
        <f t="shared" si="18"/>
        <v>1</v>
      </c>
      <c r="M31" s="449">
        <f t="shared" si="18"/>
        <v>0</v>
      </c>
      <c r="N31" s="450">
        <f t="shared" si="18"/>
        <v>0</v>
      </c>
      <c r="O31" s="451">
        <f t="shared" si="18"/>
        <v>0</v>
      </c>
      <c r="P31" s="449">
        <f t="shared" si="18"/>
        <v>20</v>
      </c>
      <c r="Q31" s="450">
        <f t="shared" si="18"/>
        <v>1</v>
      </c>
      <c r="R31" s="451">
        <f t="shared" si="18"/>
        <v>19</v>
      </c>
      <c r="S31" s="449">
        <f t="shared" si="18"/>
        <v>20</v>
      </c>
      <c r="T31" s="450">
        <f t="shared" si="18"/>
        <v>1</v>
      </c>
      <c r="U31" s="451">
        <f t="shared" si="18"/>
        <v>19</v>
      </c>
      <c r="V31" s="449">
        <f t="shared" si="18"/>
        <v>0</v>
      </c>
      <c r="W31" s="450">
        <f t="shared" si="18"/>
        <v>0</v>
      </c>
      <c r="X31" s="452">
        <f t="shared" si="18"/>
        <v>0</v>
      </c>
    </row>
    <row r="32" spans="1:24" ht="26.1" customHeight="1">
      <c r="A32" s="3428"/>
      <c r="B32" s="453"/>
      <c r="C32" s="3425"/>
      <c r="D32" s="454"/>
      <c r="E32" s="3532" t="s">
        <v>2945</v>
      </c>
      <c r="F32" s="455" t="s">
        <v>1872</v>
      </c>
      <c r="G32" s="401">
        <f>SUM(H32,I32)</f>
        <v>1</v>
      </c>
      <c r="H32" s="456">
        <f>SUM(K32,N32,Q32)</f>
        <v>0</v>
      </c>
      <c r="I32" s="402">
        <f t="shared" ref="I32:I35" si="19">SUM(L32,O32,R32)</f>
        <v>1</v>
      </c>
      <c r="J32" s="457">
        <f t="shared" ref="J32:J35" si="20">SUM(K32,L32)</f>
        <v>0</v>
      </c>
      <c r="K32" s="404">
        <v>0</v>
      </c>
      <c r="L32" s="403">
        <v>0</v>
      </c>
      <c r="M32" s="457">
        <f t="shared" ref="M32:M35" si="21">SUM(N32,O32)</f>
        <v>0</v>
      </c>
      <c r="N32" s="404">
        <v>0</v>
      </c>
      <c r="O32" s="403">
        <v>0</v>
      </c>
      <c r="P32" s="457">
        <f t="shared" ref="P32:P35" si="22">SUM(Q32,R32)</f>
        <v>1</v>
      </c>
      <c r="Q32" s="404">
        <f>SUM(T32,W32)</f>
        <v>0</v>
      </c>
      <c r="R32" s="403">
        <f t="shared" ref="R32:R35" si="23">SUM(U32,X32)</f>
        <v>1</v>
      </c>
      <c r="S32" s="457">
        <f t="shared" ref="S32:S35" si="24">SUM(T32,U32)</f>
        <v>1</v>
      </c>
      <c r="T32" s="404">
        <v>0</v>
      </c>
      <c r="U32" s="403">
        <v>1</v>
      </c>
      <c r="V32" s="457">
        <f t="shared" ref="V32:V35" si="25">SUM(W32,X32)</f>
        <v>0</v>
      </c>
      <c r="W32" s="404">
        <v>0</v>
      </c>
      <c r="X32" s="458">
        <v>0</v>
      </c>
    </row>
    <row r="33" spans="1:28" ht="26.1" customHeight="1">
      <c r="A33" s="3428"/>
      <c r="B33" s="453"/>
      <c r="C33" s="3425"/>
      <c r="D33" s="454"/>
      <c r="E33" s="3533"/>
      <c r="F33" s="459" t="s">
        <v>1422</v>
      </c>
      <c r="G33" s="433">
        <f>SUM(H33,I33)</f>
        <v>1</v>
      </c>
      <c r="H33" s="460">
        <f t="shared" ref="H33:H35" si="26">SUM(K33,N33,Q33)</f>
        <v>1</v>
      </c>
      <c r="I33" s="434">
        <f t="shared" si="19"/>
        <v>0</v>
      </c>
      <c r="J33" s="461">
        <f t="shared" si="20"/>
        <v>0</v>
      </c>
      <c r="K33" s="436">
        <v>0</v>
      </c>
      <c r="L33" s="435">
        <v>0</v>
      </c>
      <c r="M33" s="461">
        <f t="shared" si="21"/>
        <v>0</v>
      </c>
      <c r="N33" s="436">
        <v>0</v>
      </c>
      <c r="O33" s="435">
        <v>0</v>
      </c>
      <c r="P33" s="461">
        <f t="shared" si="22"/>
        <v>1</v>
      </c>
      <c r="Q33" s="436">
        <f t="shared" ref="Q33:Q35" si="27">SUM(T33,W33)</f>
        <v>1</v>
      </c>
      <c r="R33" s="435">
        <f t="shared" si="23"/>
        <v>0</v>
      </c>
      <c r="S33" s="461">
        <f t="shared" si="24"/>
        <v>1</v>
      </c>
      <c r="T33" s="436">
        <v>1</v>
      </c>
      <c r="U33" s="435">
        <v>0</v>
      </c>
      <c r="V33" s="461">
        <f t="shared" si="25"/>
        <v>0</v>
      </c>
      <c r="W33" s="436">
        <v>0</v>
      </c>
      <c r="X33" s="462">
        <v>0</v>
      </c>
    </row>
    <row r="34" spans="1:28" ht="26.1" customHeight="1">
      <c r="A34" s="3428"/>
      <c r="B34" s="453"/>
      <c r="C34" s="3425"/>
      <c r="D34" s="454"/>
      <c r="E34" s="3534" t="s">
        <v>2947</v>
      </c>
      <c r="F34" s="3535"/>
      <c r="G34" s="401">
        <f t="shared" ref="G34:G35" si="28">SUM(H34,I34)</f>
        <v>19</v>
      </c>
      <c r="H34" s="456">
        <f t="shared" si="26"/>
        <v>0</v>
      </c>
      <c r="I34" s="402">
        <f t="shared" si="19"/>
        <v>19</v>
      </c>
      <c r="J34" s="457">
        <f t="shared" si="20"/>
        <v>1</v>
      </c>
      <c r="K34" s="404">
        <v>0</v>
      </c>
      <c r="L34" s="403">
        <v>1</v>
      </c>
      <c r="M34" s="457">
        <f t="shared" si="21"/>
        <v>0</v>
      </c>
      <c r="N34" s="404">
        <v>0</v>
      </c>
      <c r="O34" s="403">
        <v>0</v>
      </c>
      <c r="P34" s="457">
        <f t="shared" si="22"/>
        <v>18</v>
      </c>
      <c r="Q34" s="404">
        <f t="shared" si="27"/>
        <v>0</v>
      </c>
      <c r="R34" s="403">
        <f t="shared" si="23"/>
        <v>18</v>
      </c>
      <c r="S34" s="457">
        <f t="shared" si="24"/>
        <v>18</v>
      </c>
      <c r="T34" s="404">
        <v>0</v>
      </c>
      <c r="U34" s="403">
        <v>18</v>
      </c>
      <c r="V34" s="457">
        <f t="shared" si="25"/>
        <v>0</v>
      </c>
      <c r="W34" s="404">
        <v>0</v>
      </c>
      <c r="X34" s="458">
        <v>0</v>
      </c>
    </row>
    <row r="35" spans="1:28" ht="26.1" customHeight="1">
      <c r="A35" s="3428"/>
      <c r="B35" s="463"/>
      <c r="C35" s="3431"/>
      <c r="D35" s="464"/>
      <c r="E35" s="3538" t="s">
        <v>4470</v>
      </c>
      <c r="F35" s="3539"/>
      <c r="G35" s="465">
        <f t="shared" si="28"/>
        <v>0</v>
      </c>
      <c r="H35" s="466">
        <f t="shared" si="26"/>
        <v>0</v>
      </c>
      <c r="I35" s="467">
        <f t="shared" si="19"/>
        <v>0</v>
      </c>
      <c r="J35" s="468">
        <f t="shared" si="20"/>
        <v>0</v>
      </c>
      <c r="K35" s="469">
        <v>0</v>
      </c>
      <c r="L35" s="470">
        <v>0</v>
      </c>
      <c r="M35" s="468">
        <f t="shared" si="21"/>
        <v>0</v>
      </c>
      <c r="N35" s="469">
        <v>0</v>
      </c>
      <c r="O35" s="470">
        <v>0</v>
      </c>
      <c r="P35" s="468">
        <f t="shared" si="22"/>
        <v>0</v>
      </c>
      <c r="Q35" s="469">
        <f t="shared" si="27"/>
        <v>0</v>
      </c>
      <c r="R35" s="470">
        <f t="shared" si="23"/>
        <v>0</v>
      </c>
      <c r="S35" s="468">
        <f t="shared" si="24"/>
        <v>0</v>
      </c>
      <c r="T35" s="469">
        <v>0</v>
      </c>
      <c r="U35" s="470">
        <v>0</v>
      </c>
      <c r="V35" s="468">
        <f t="shared" si="25"/>
        <v>0</v>
      </c>
      <c r="W35" s="469">
        <v>0</v>
      </c>
      <c r="X35" s="471">
        <v>0</v>
      </c>
    </row>
    <row r="36" spans="1:28" ht="26.1" customHeight="1">
      <c r="A36" s="3428"/>
      <c r="B36" s="472"/>
      <c r="C36" s="3424" t="s">
        <v>1061</v>
      </c>
      <c r="D36" s="473"/>
      <c r="E36" s="3328" t="s">
        <v>1239</v>
      </c>
      <c r="F36" s="3330"/>
      <c r="G36" s="474">
        <f t="shared" ref="G36:X36" si="29">SUM(G37:G40)</f>
        <v>0</v>
      </c>
      <c r="H36" s="475">
        <f t="shared" si="29"/>
        <v>0</v>
      </c>
      <c r="I36" s="476">
        <f t="shared" si="29"/>
        <v>0</v>
      </c>
      <c r="J36" s="477">
        <f t="shared" si="29"/>
        <v>0</v>
      </c>
      <c r="K36" s="478">
        <f t="shared" si="29"/>
        <v>0</v>
      </c>
      <c r="L36" s="479">
        <f t="shared" si="29"/>
        <v>0</v>
      </c>
      <c r="M36" s="477">
        <f t="shared" si="29"/>
        <v>0</v>
      </c>
      <c r="N36" s="478">
        <f t="shared" si="29"/>
        <v>0</v>
      </c>
      <c r="O36" s="479">
        <f t="shared" si="29"/>
        <v>0</v>
      </c>
      <c r="P36" s="477">
        <f t="shared" si="29"/>
        <v>0</v>
      </c>
      <c r="Q36" s="478">
        <f t="shared" si="29"/>
        <v>0</v>
      </c>
      <c r="R36" s="479">
        <f t="shared" si="29"/>
        <v>0</v>
      </c>
      <c r="S36" s="477">
        <f t="shared" si="29"/>
        <v>0</v>
      </c>
      <c r="T36" s="478">
        <f t="shared" si="29"/>
        <v>0</v>
      </c>
      <c r="U36" s="479">
        <f t="shared" si="29"/>
        <v>0</v>
      </c>
      <c r="V36" s="477">
        <f t="shared" si="29"/>
        <v>0</v>
      </c>
      <c r="W36" s="478">
        <f t="shared" si="29"/>
        <v>0</v>
      </c>
      <c r="X36" s="480">
        <f t="shared" si="29"/>
        <v>0</v>
      </c>
    </row>
    <row r="37" spans="1:28" ht="26.1" customHeight="1">
      <c r="A37" s="3428"/>
      <c r="B37" s="453"/>
      <c r="C37" s="3425"/>
      <c r="D37" s="454"/>
      <c r="E37" s="3532" t="s">
        <v>2945</v>
      </c>
      <c r="F37" s="455" t="s">
        <v>1872</v>
      </c>
      <c r="G37" s="401">
        <f t="shared" ref="G37:G40" si="30">SUM(H37,I37)</f>
        <v>0</v>
      </c>
      <c r="H37" s="456">
        <f t="shared" ref="H37:H40" si="31">SUM(K37,N37,Q37)</f>
        <v>0</v>
      </c>
      <c r="I37" s="402">
        <f t="shared" ref="I37:I40" si="32">SUM(L37,O37,R37)</f>
        <v>0</v>
      </c>
      <c r="J37" s="457">
        <f t="shared" ref="J37:J40" si="33">SUM(K37,L37)</f>
        <v>0</v>
      </c>
      <c r="K37" s="404">
        <v>0</v>
      </c>
      <c r="L37" s="403">
        <v>0</v>
      </c>
      <c r="M37" s="457">
        <f t="shared" ref="M37:M40" si="34">SUM(N37,O37)</f>
        <v>0</v>
      </c>
      <c r="N37" s="404">
        <v>0</v>
      </c>
      <c r="O37" s="403">
        <v>0</v>
      </c>
      <c r="P37" s="457">
        <f t="shared" ref="P37:P40" si="35">SUM(Q37,R37)</f>
        <v>0</v>
      </c>
      <c r="Q37" s="404">
        <f t="shared" ref="Q37:Q40" si="36">SUM(T37,W37)</f>
        <v>0</v>
      </c>
      <c r="R37" s="403">
        <f t="shared" ref="R37:R40" si="37">SUM(U37,X37)</f>
        <v>0</v>
      </c>
      <c r="S37" s="457">
        <f t="shared" ref="S37:S40" si="38">SUM(T37,U37)</f>
        <v>0</v>
      </c>
      <c r="T37" s="404">
        <v>0</v>
      </c>
      <c r="U37" s="403">
        <v>0</v>
      </c>
      <c r="V37" s="457">
        <f t="shared" ref="V37:V40" si="39">SUM(W37,X37)</f>
        <v>0</v>
      </c>
      <c r="W37" s="404">
        <v>0</v>
      </c>
      <c r="X37" s="458">
        <v>0</v>
      </c>
    </row>
    <row r="38" spans="1:28" ht="26.1" customHeight="1">
      <c r="A38" s="3428"/>
      <c r="B38" s="453"/>
      <c r="C38" s="3425"/>
      <c r="D38" s="454"/>
      <c r="E38" s="3533"/>
      <c r="F38" s="459" t="s">
        <v>1422</v>
      </c>
      <c r="G38" s="433">
        <f t="shared" si="30"/>
        <v>0</v>
      </c>
      <c r="H38" s="460">
        <f t="shared" si="31"/>
        <v>0</v>
      </c>
      <c r="I38" s="434">
        <f t="shared" si="32"/>
        <v>0</v>
      </c>
      <c r="J38" s="461">
        <f t="shared" si="33"/>
        <v>0</v>
      </c>
      <c r="K38" s="436">
        <v>0</v>
      </c>
      <c r="L38" s="435">
        <v>0</v>
      </c>
      <c r="M38" s="461">
        <f t="shared" si="34"/>
        <v>0</v>
      </c>
      <c r="N38" s="436">
        <v>0</v>
      </c>
      <c r="O38" s="435">
        <v>0</v>
      </c>
      <c r="P38" s="461">
        <f t="shared" si="35"/>
        <v>0</v>
      </c>
      <c r="Q38" s="436">
        <f t="shared" si="36"/>
        <v>0</v>
      </c>
      <c r="R38" s="435">
        <f t="shared" si="37"/>
        <v>0</v>
      </c>
      <c r="S38" s="461">
        <f t="shared" si="38"/>
        <v>0</v>
      </c>
      <c r="T38" s="436">
        <v>0</v>
      </c>
      <c r="U38" s="435">
        <v>0</v>
      </c>
      <c r="V38" s="461">
        <f t="shared" si="39"/>
        <v>0</v>
      </c>
      <c r="W38" s="436">
        <v>0</v>
      </c>
      <c r="X38" s="462">
        <v>0</v>
      </c>
    </row>
    <row r="39" spans="1:28" ht="26.1" customHeight="1">
      <c r="A39" s="3428"/>
      <c r="B39" s="453"/>
      <c r="C39" s="3425"/>
      <c r="D39" s="454"/>
      <c r="E39" s="3534" t="s">
        <v>2947</v>
      </c>
      <c r="F39" s="3535"/>
      <c r="G39" s="401">
        <f t="shared" si="30"/>
        <v>0</v>
      </c>
      <c r="H39" s="456">
        <f t="shared" si="31"/>
        <v>0</v>
      </c>
      <c r="I39" s="402">
        <f t="shared" si="32"/>
        <v>0</v>
      </c>
      <c r="J39" s="457">
        <f t="shared" si="33"/>
        <v>0</v>
      </c>
      <c r="K39" s="404">
        <v>0</v>
      </c>
      <c r="L39" s="403">
        <v>0</v>
      </c>
      <c r="M39" s="457">
        <f t="shared" si="34"/>
        <v>0</v>
      </c>
      <c r="N39" s="404">
        <v>0</v>
      </c>
      <c r="O39" s="403">
        <v>0</v>
      </c>
      <c r="P39" s="457">
        <f t="shared" si="35"/>
        <v>0</v>
      </c>
      <c r="Q39" s="404">
        <f t="shared" si="36"/>
        <v>0</v>
      </c>
      <c r="R39" s="403">
        <f t="shared" si="37"/>
        <v>0</v>
      </c>
      <c r="S39" s="457">
        <f t="shared" si="38"/>
        <v>0</v>
      </c>
      <c r="T39" s="404">
        <v>0</v>
      </c>
      <c r="U39" s="403">
        <v>0</v>
      </c>
      <c r="V39" s="457">
        <f t="shared" si="39"/>
        <v>0</v>
      </c>
      <c r="W39" s="404">
        <v>0</v>
      </c>
      <c r="X39" s="458">
        <v>0</v>
      </c>
    </row>
    <row r="40" spans="1:28" ht="26.1" customHeight="1" thickBot="1">
      <c r="A40" s="3429"/>
      <c r="B40" s="481"/>
      <c r="C40" s="3426"/>
      <c r="D40" s="482"/>
      <c r="E40" s="3536" t="s">
        <v>4470</v>
      </c>
      <c r="F40" s="3537"/>
      <c r="G40" s="483">
        <f t="shared" si="30"/>
        <v>0</v>
      </c>
      <c r="H40" s="484">
        <f t="shared" si="31"/>
        <v>0</v>
      </c>
      <c r="I40" s="485">
        <f t="shared" si="32"/>
        <v>0</v>
      </c>
      <c r="J40" s="486">
        <f t="shared" si="33"/>
        <v>0</v>
      </c>
      <c r="K40" s="487">
        <v>0</v>
      </c>
      <c r="L40" s="488">
        <v>0</v>
      </c>
      <c r="M40" s="486">
        <f t="shared" si="34"/>
        <v>0</v>
      </c>
      <c r="N40" s="487">
        <v>0</v>
      </c>
      <c r="O40" s="488">
        <v>0</v>
      </c>
      <c r="P40" s="486">
        <f t="shared" si="35"/>
        <v>0</v>
      </c>
      <c r="Q40" s="487">
        <f t="shared" si="36"/>
        <v>0</v>
      </c>
      <c r="R40" s="488">
        <f t="shared" si="37"/>
        <v>0</v>
      </c>
      <c r="S40" s="486">
        <f t="shared" si="38"/>
        <v>0</v>
      </c>
      <c r="T40" s="487">
        <v>0</v>
      </c>
      <c r="U40" s="488">
        <v>0</v>
      </c>
      <c r="V40" s="486">
        <f t="shared" si="39"/>
        <v>0</v>
      </c>
      <c r="W40" s="487">
        <v>0</v>
      </c>
      <c r="X40" s="489">
        <v>0</v>
      </c>
    </row>
    <row r="41" spans="1:28" s="128" customFormat="1" ht="21.75" customHeight="1">
      <c r="A41" s="3555" t="s">
        <v>4970</v>
      </c>
      <c r="B41" s="3556"/>
      <c r="C41" s="3556"/>
      <c r="D41" s="3556"/>
      <c r="E41" s="3556"/>
      <c r="F41" s="3556"/>
      <c r="G41" s="3556"/>
      <c r="H41" s="3556"/>
      <c r="I41" s="3556"/>
      <c r="J41" s="3556"/>
      <c r="K41" s="3556"/>
      <c r="L41" s="3557"/>
      <c r="M41" s="3561" t="s">
        <v>1239</v>
      </c>
      <c r="N41" s="3562"/>
      <c r="O41" s="3565" t="s">
        <v>2921</v>
      </c>
      <c r="P41" s="3566"/>
      <c r="Q41" s="3569" t="s">
        <v>2923</v>
      </c>
      <c r="R41" s="3566"/>
      <c r="S41" s="3421" t="s">
        <v>2924</v>
      </c>
      <c r="T41" s="3422"/>
      <c r="U41" s="3422"/>
      <c r="V41" s="3422"/>
      <c r="W41" s="3422"/>
      <c r="X41" s="3423"/>
      <c r="Y41" s="490"/>
      <c r="Z41" s="490"/>
      <c r="AA41" s="490"/>
      <c r="AB41" s="490"/>
    </row>
    <row r="42" spans="1:28" s="128" customFormat="1" ht="21.75" customHeight="1">
      <c r="A42" s="3558"/>
      <c r="B42" s="3559"/>
      <c r="C42" s="3559"/>
      <c r="D42" s="3559"/>
      <c r="E42" s="3559"/>
      <c r="F42" s="3559"/>
      <c r="G42" s="3559"/>
      <c r="H42" s="3559"/>
      <c r="I42" s="3559"/>
      <c r="J42" s="3559"/>
      <c r="K42" s="3559"/>
      <c r="L42" s="3560"/>
      <c r="M42" s="3563"/>
      <c r="N42" s="3564"/>
      <c r="O42" s="3567"/>
      <c r="P42" s="3568"/>
      <c r="Q42" s="3570"/>
      <c r="R42" s="3568"/>
      <c r="S42" s="3473" t="s">
        <v>1239</v>
      </c>
      <c r="T42" s="3474"/>
      <c r="U42" s="3473" t="s">
        <v>2926</v>
      </c>
      <c r="V42" s="3474"/>
      <c r="W42" s="3473" t="s">
        <v>821</v>
      </c>
      <c r="X42" s="3475"/>
      <c r="Y42" s="490"/>
      <c r="Z42" s="490"/>
      <c r="AA42" s="490"/>
      <c r="AB42" s="490"/>
    </row>
    <row r="43" spans="1:28" ht="28.5" customHeight="1">
      <c r="A43" s="3546" t="s">
        <v>3953</v>
      </c>
      <c r="B43" s="472"/>
      <c r="C43" s="3424" t="s">
        <v>4969</v>
      </c>
      <c r="D43" s="491"/>
      <c r="E43" s="3517" t="s">
        <v>967</v>
      </c>
      <c r="F43" s="3518"/>
      <c r="G43" s="3518"/>
      <c r="H43" s="3518"/>
      <c r="I43" s="3518"/>
      <c r="J43" s="3518"/>
      <c r="K43" s="3518"/>
      <c r="L43" s="3519"/>
      <c r="M43" s="3476">
        <f t="shared" ref="M43:M47" si="40">O43+Q43+S43</f>
        <v>0</v>
      </c>
      <c r="N43" s="3477"/>
      <c r="O43" s="3478">
        <v>0</v>
      </c>
      <c r="P43" s="3479"/>
      <c r="Q43" s="3480">
        <v>0</v>
      </c>
      <c r="R43" s="3479"/>
      <c r="S43" s="3480">
        <f t="shared" ref="S43:S46" si="41">U43+W43</f>
        <v>0</v>
      </c>
      <c r="T43" s="3479"/>
      <c r="U43" s="3480">
        <v>0</v>
      </c>
      <c r="V43" s="3479"/>
      <c r="W43" s="3480">
        <v>0</v>
      </c>
      <c r="X43" s="3481"/>
    </row>
    <row r="44" spans="1:28" ht="28.5" customHeight="1">
      <c r="A44" s="3547"/>
      <c r="B44" s="492"/>
      <c r="C44" s="3425"/>
      <c r="D44" s="493"/>
      <c r="E44" s="3452" t="s">
        <v>3012</v>
      </c>
      <c r="F44" s="3453"/>
      <c r="G44" s="3453"/>
      <c r="H44" s="3453"/>
      <c r="I44" s="3453"/>
      <c r="J44" s="3453"/>
      <c r="K44" s="3453"/>
      <c r="L44" s="3454"/>
      <c r="M44" s="3482">
        <f t="shared" si="40"/>
        <v>0</v>
      </c>
      <c r="N44" s="3483"/>
      <c r="O44" s="3484">
        <v>0</v>
      </c>
      <c r="P44" s="3485"/>
      <c r="Q44" s="3486">
        <v>0</v>
      </c>
      <c r="R44" s="3485"/>
      <c r="S44" s="3486">
        <f t="shared" si="41"/>
        <v>0</v>
      </c>
      <c r="T44" s="3485"/>
      <c r="U44" s="3486">
        <v>0</v>
      </c>
      <c r="V44" s="3485"/>
      <c r="W44" s="3486">
        <v>0</v>
      </c>
      <c r="X44" s="3487"/>
    </row>
    <row r="45" spans="1:28" ht="28.5" customHeight="1">
      <c r="A45" s="3547"/>
      <c r="B45" s="494"/>
      <c r="C45" s="3431"/>
      <c r="D45" s="495"/>
      <c r="E45" s="3520" t="s">
        <v>792</v>
      </c>
      <c r="F45" s="3521"/>
      <c r="G45" s="3521"/>
      <c r="H45" s="3521"/>
      <c r="I45" s="3521"/>
      <c r="J45" s="3521"/>
      <c r="K45" s="3521"/>
      <c r="L45" s="3522"/>
      <c r="M45" s="3467">
        <f t="shared" si="40"/>
        <v>0</v>
      </c>
      <c r="N45" s="3468"/>
      <c r="O45" s="3469">
        <v>0</v>
      </c>
      <c r="P45" s="3470"/>
      <c r="Q45" s="3471">
        <v>0</v>
      </c>
      <c r="R45" s="3470"/>
      <c r="S45" s="3471">
        <f t="shared" si="41"/>
        <v>0</v>
      </c>
      <c r="T45" s="3470"/>
      <c r="U45" s="3471">
        <v>0</v>
      </c>
      <c r="V45" s="3470"/>
      <c r="W45" s="3471">
        <v>0</v>
      </c>
      <c r="X45" s="3472"/>
    </row>
    <row r="46" spans="1:28" ht="28.5" customHeight="1">
      <c r="A46" s="3547"/>
      <c r="B46" s="472"/>
      <c r="C46" s="3424" t="s">
        <v>4046</v>
      </c>
      <c r="D46" s="491"/>
      <c r="E46" s="3517" t="s">
        <v>967</v>
      </c>
      <c r="F46" s="3518"/>
      <c r="G46" s="3518"/>
      <c r="H46" s="3518"/>
      <c r="I46" s="3518"/>
      <c r="J46" s="3518"/>
      <c r="K46" s="3518"/>
      <c r="L46" s="3519"/>
      <c r="M46" s="3476">
        <f t="shared" si="40"/>
        <v>1</v>
      </c>
      <c r="N46" s="3477"/>
      <c r="O46" s="3478">
        <v>1</v>
      </c>
      <c r="P46" s="3479"/>
      <c r="Q46" s="3480">
        <v>0</v>
      </c>
      <c r="R46" s="3479"/>
      <c r="S46" s="3480">
        <f t="shared" si="41"/>
        <v>0</v>
      </c>
      <c r="T46" s="3479"/>
      <c r="U46" s="3480">
        <v>0</v>
      </c>
      <c r="V46" s="3479"/>
      <c r="W46" s="3480">
        <v>0</v>
      </c>
      <c r="X46" s="3481"/>
    </row>
    <row r="47" spans="1:28" ht="28.5" customHeight="1" thickBot="1">
      <c r="A47" s="3548"/>
      <c r="B47" s="496"/>
      <c r="C47" s="3426"/>
      <c r="D47" s="497"/>
      <c r="E47" s="3523" t="s">
        <v>3012</v>
      </c>
      <c r="F47" s="3524"/>
      <c r="G47" s="3524"/>
      <c r="H47" s="3524"/>
      <c r="I47" s="3524"/>
      <c r="J47" s="3524"/>
      <c r="K47" s="3524"/>
      <c r="L47" s="3525"/>
      <c r="M47" s="3488">
        <f t="shared" si="40"/>
        <v>0</v>
      </c>
      <c r="N47" s="3489"/>
      <c r="O47" s="3490">
        <v>0</v>
      </c>
      <c r="P47" s="3491"/>
      <c r="Q47" s="3492">
        <v>0</v>
      </c>
      <c r="R47" s="3491"/>
      <c r="S47" s="3492">
        <f t="shared" ref="S47" si="42">U47+W47</f>
        <v>0</v>
      </c>
      <c r="T47" s="3491"/>
      <c r="U47" s="3492">
        <v>0</v>
      </c>
      <c r="V47" s="3491"/>
      <c r="W47" s="3492">
        <v>0</v>
      </c>
      <c r="X47" s="3493"/>
    </row>
    <row r="48" spans="1:28" ht="21" customHeight="1">
      <c r="A48" s="3442" t="s">
        <v>2068</v>
      </c>
      <c r="B48" s="3302"/>
      <c r="C48" s="3302"/>
      <c r="D48" s="3302"/>
      <c r="E48" s="3526"/>
      <c r="F48" s="3527"/>
      <c r="G48" s="3540" t="s">
        <v>1630</v>
      </c>
      <c r="H48" s="3541"/>
      <c r="I48" s="3542"/>
      <c r="J48" s="3495" t="s">
        <v>2921</v>
      </c>
      <c r="K48" s="3495"/>
      <c r="L48" s="3496"/>
      <c r="M48" s="3494" t="s">
        <v>2923</v>
      </c>
      <c r="N48" s="3495"/>
      <c r="O48" s="3496"/>
      <c r="P48" s="3266" t="s">
        <v>3874</v>
      </c>
      <c r="Q48" s="3267"/>
      <c r="R48" s="3267"/>
      <c r="S48" s="3267"/>
      <c r="T48" s="3267"/>
      <c r="U48" s="3267"/>
      <c r="V48" s="3267"/>
      <c r="W48" s="3267"/>
      <c r="X48" s="3271"/>
    </row>
    <row r="49" spans="1:24" ht="21" customHeight="1">
      <c r="A49" s="3443"/>
      <c r="B49" s="3444"/>
      <c r="C49" s="3444"/>
      <c r="D49" s="3444"/>
      <c r="E49" s="3528"/>
      <c r="F49" s="3529"/>
      <c r="G49" s="3543"/>
      <c r="H49" s="3544"/>
      <c r="I49" s="3545"/>
      <c r="J49" s="3498"/>
      <c r="K49" s="3498"/>
      <c r="L49" s="3499"/>
      <c r="M49" s="3497"/>
      <c r="N49" s="3498"/>
      <c r="O49" s="3499"/>
      <c r="P49" s="3311" t="s">
        <v>1630</v>
      </c>
      <c r="Q49" s="3500"/>
      <c r="R49" s="3312"/>
      <c r="S49" s="3311" t="s">
        <v>2926</v>
      </c>
      <c r="T49" s="3500"/>
      <c r="U49" s="3312"/>
      <c r="V49" s="3311" t="s">
        <v>821</v>
      </c>
      <c r="W49" s="3500"/>
      <c r="X49" s="3501"/>
    </row>
    <row r="50" spans="1:24" ht="21" customHeight="1">
      <c r="A50" s="3446"/>
      <c r="B50" s="3304"/>
      <c r="C50" s="3304"/>
      <c r="D50" s="3304"/>
      <c r="E50" s="3530"/>
      <c r="F50" s="3531"/>
      <c r="G50" s="333" t="s">
        <v>1239</v>
      </c>
      <c r="H50" s="334" t="s">
        <v>2918</v>
      </c>
      <c r="I50" s="335" t="s">
        <v>2920</v>
      </c>
      <c r="J50" s="259" t="s">
        <v>1239</v>
      </c>
      <c r="K50" s="258" t="s">
        <v>2918</v>
      </c>
      <c r="L50" s="259" t="s">
        <v>2920</v>
      </c>
      <c r="M50" s="255" t="s">
        <v>1239</v>
      </c>
      <c r="N50" s="256" t="s">
        <v>2918</v>
      </c>
      <c r="O50" s="257" t="s">
        <v>2920</v>
      </c>
      <c r="P50" s="255" t="s">
        <v>1239</v>
      </c>
      <c r="Q50" s="258" t="s">
        <v>2918</v>
      </c>
      <c r="R50" s="259" t="s">
        <v>2920</v>
      </c>
      <c r="S50" s="255" t="s">
        <v>1239</v>
      </c>
      <c r="T50" s="256" t="s">
        <v>2918</v>
      </c>
      <c r="U50" s="257" t="s">
        <v>2920</v>
      </c>
      <c r="V50" s="255" t="s">
        <v>1239</v>
      </c>
      <c r="W50" s="258" t="s">
        <v>2918</v>
      </c>
      <c r="X50" s="260" t="s">
        <v>2920</v>
      </c>
    </row>
    <row r="51" spans="1:24" ht="24.95" customHeight="1">
      <c r="A51" s="3502" t="s">
        <v>2917</v>
      </c>
      <c r="B51" s="3505" t="s">
        <v>1239</v>
      </c>
      <c r="C51" s="3506"/>
      <c r="D51" s="3506"/>
      <c r="E51" s="3506"/>
      <c r="F51" s="3507"/>
      <c r="G51" s="474">
        <f t="shared" ref="G51:X51" si="43">SUM(G52:G54)</f>
        <v>169</v>
      </c>
      <c r="H51" s="474">
        <f t="shared" si="43"/>
        <v>82</v>
      </c>
      <c r="I51" s="476">
        <f t="shared" si="43"/>
        <v>87</v>
      </c>
      <c r="J51" s="477">
        <f t="shared" si="43"/>
        <v>0</v>
      </c>
      <c r="K51" s="478">
        <f t="shared" si="43"/>
        <v>0</v>
      </c>
      <c r="L51" s="477">
        <f t="shared" si="43"/>
        <v>0</v>
      </c>
      <c r="M51" s="498">
        <f t="shared" si="43"/>
        <v>1</v>
      </c>
      <c r="N51" s="498">
        <f t="shared" si="43"/>
        <v>0</v>
      </c>
      <c r="O51" s="499">
        <f t="shared" si="43"/>
        <v>1</v>
      </c>
      <c r="P51" s="498">
        <f t="shared" si="43"/>
        <v>168</v>
      </c>
      <c r="Q51" s="478">
        <f t="shared" si="43"/>
        <v>82</v>
      </c>
      <c r="R51" s="477">
        <f t="shared" si="43"/>
        <v>86</v>
      </c>
      <c r="S51" s="498">
        <f t="shared" si="43"/>
        <v>166</v>
      </c>
      <c r="T51" s="498">
        <f t="shared" si="43"/>
        <v>81</v>
      </c>
      <c r="U51" s="500">
        <f t="shared" si="43"/>
        <v>85</v>
      </c>
      <c r="V51" s="498">
        <f t="shared" si="43"/>
        <v>2</v>
      </c>
      <c r="W51" s="478">
        <f t="shared" si="43"/>
        <v>1</v>
      </c>
      <c r="X51" s="367">
        <f t="shared" si="43"/>
        <v>1</v>
      </c>
    </row>
    <row r="52" spans="1:24" ht="27.75" customHeight="1">
      <c r="A52" s="3503"/>
      <c r="B52" s="3508" t="s">
        <v>2948</v>
      </c>
      <c r="C52" s="3509"/>
      <c r="D52" s="3509"/>
      <c r="E52" s="3509"/>
      <c r="F52" s="3510"/>
      <c r="G52" s="409">
        <f>H52+I52</f>
        <v>61</v>
      </c>
      <c r="H52" s="409">
        <f t="shared" ref="H52:I54" si="44">K52+N52+Q52</f>
        <v>20</v>
      </c>
      <c r="I52" s="410">
        <f t="shared" si="44"/>
        <v>41</v>
      </c>
      <c r="J52" s="501">
        <f>K52+L52</f>
        <v>0</v>
      </c>
      <c r="K52" s="412">
        <v>0</v>
      </c>
      <c r="L52" s="501">
        <v>0</v>
      </c>
      <c r="M52" s="414">
        <f>N52+O52</f>
        <v>0</v>
      </c>
      <c r="N52" s="414">
        <v>0</v>
      </c>
      <c r="O52" s="502">
        <v>0</v>
      </c>
      <c r="P52" s="414">
        <f>Q52+R52</f>
        <v>61</v>
      </c>
      <c r="Q52" s="412">
        <v>20</v>
      </c>
      <c r="R52" s="501">
        <v>41</v>
      </c>
      <c r="S52" s="414">
        <f>T52+U52</f>
        <v>60</v>
      </c>
      <c r="T52" s="414">
        <v>20</v>
      </c>
      <c r="U52" s="415">
        <v>40</v>
      </c>
      <c r="V52" s="414">
        <f>W52+X52</f>
        <v>1</v>
      </c>
      <c r="W52" s="412">
        <v>0</v>
      </c>
      <c r="X52" s="375">
        <v>1</v>
      </c>
    </row>
    <row r="53" spans="1:24" ht="27.75" customHeight="1">
      <c r="A53" s="3503"/>
      <c r="B53" s="3511" t="s">
        <v>60</v>
      </c>
      <c r="C53" s="3512"/>
      <c r="D53" s="3512"/>
      <c r="E53" s="3512"/>
      <c r="F53" s="3513"/>
      <c r="G53" s="409">
        <f>H53+I53</f>
        <v>1</v>
      </c>
      <c r="H53" s="409">
        <f t="shared" si="44"/>
        <v>0</v>
      </c>
      <c r="I53" s="410">
        <f t="shared" si="44"/>
        <v>1</v>
      </c>
      <c r="J53" s="501">
        <f>K53+L53</f>
        <v>0</v>
      </c>
      <c r="K53" s="412">
        <v>0</v>
      </c>
      <c r="L53" s="501">
        <v>0</v>
      </c>
      <c r="M53" s="414">
        <f>N53+O53</f>
        <v>0</v>
      </c>
      <c r="N53" s="414">
        <v>0</v>
      </c>
      <c r="O53" s="502">
        <v>0</v>
      </c>
      <c r="P53" s="414">
        <f>Q53+R53</f>
        <v>1</v>
      </c>
      <c r="Q53" s="412">
        <v>0</v>
      </c>
      <c r="R53" s="501">
        <v>1</v>
      </c>
      <c r="S53" s="414">
        <f>T53+U53</f>
        <v>1</v>
      </c>
      <c r="T53" s="414">
        <v>0</v>
      </c>
      <c r="U53" s="415">
        <v>1</v>
      </c>
      <c r="V53" s="414">
        <f>W53+X53</f>
        <v>0</v>
      </c>
      <c r="W53" s="412">
        <v>0</v>
      </c>
      <c r="X53" s="375">
        <v>0</v>
      </c>
    </row>
    <row r="54" spans="1:24" ht="27.75" customHeight="1" thickBot="1">
      <c r="A54" s="3504"/>
      <c r="B54" s="3514" t="s">
        <v>4981</v>
      </c>
      <c r="C54" s="3515"/>
      <c r="D54" s="3515"/>
      <c r="E54" s="3515"/>
      <c r="F54" s="3516"/>
      <c r="G54" s="503">
        <f>H54+I54</f>
        <v>107</v>
      </c>
      <c r="H54" s="503">
        <f t="shared" si="44"/>
        <v>62</v>
      </c>
      <c r="I54" s="504">
        <f t="shared" si="44"/>
        <v>45</v>
      </c>
      <c r="J54" s="505">
        <f>K54+L54</f>
        <v>0</v>
      </c>
      <c r="K54" s="506">
        <v>0</v>
      </c>
      <c r="L54" s="505">
        <v>0</v>
      </c>
      <c r="M54" s="507">
        <f>N54+O54</f>
        <v>1</v>
      </c>
      <c r="N54" s="507">
        <v>0</v>
      </c>
      <c r="O54" s="508">
        <v>1</v>
      </c>
      <c r="P54" s="507">
        <f>Q54+R54</f>
        <v>106</v>
      </c>
      <c r="Q54" s="506">
        <v>62</v>
      </c>
      <c r="R54" s="505">
        <v>44</v>
      </c>
      <c r="S54" s="507">
        <f>T54+U54</f>
        <v>105</v>
      </c>
      <c r="T54" s="507">
        <v>61</v>
      </c>
      <c r="U54" s="509">
        <v>44</v>
      </c>
      <c r="V54" s="507">
        <f>W54+X54</f>
        <v>1</v>
      </c>
      <c r="W54" s="506">
        <v>1</v>
      </c>
      <c r="X54" s="389">
        <v>0</v>
      </c>
    </row>
    <row r="59" spans="1:24">
      <c r="G59" s="510"/>
    </row>
    <row r="60" spans="1:24">
      <c r="G60" s="510"/>
    </row>
    <row r="61" spans="1:24">
      <c r="H61" s="510"/>
    </row>
  </sheetData>
  <mergeCells count="106">
    <mergeCell ref="B26:F26"/>
    <mergeCell ref="B27:F27"/>
    <mergeCell ref="B28:F28"/>
    <mergeCell ref="B29:F29"/>
    <mergeCell ref="B30:F30"/>
    <mergeCell ref="A41:L42"/>
    <mergeCell ref="M41:N42"/>
    <mergeCell ref="O41:P42"/>
    <mergeCell ref="Q41:R42"/>
    <mergeCell ref="B21:F21"/>
    <mergeCell ref="B22:F22"/>
    <mergeCell ref="B23:F23"/>
    <mergeCell ref="B6:F6"/>
    <mergeCell ref="B7:F7"/>
    <mergeCell ref="B8:F8"/>
    <mergeCell ref="B9:F9"/>
    <mergeCell ref="B10:F10"/>
    <mergeCell ref="B11:F11"/>
    <mergeCell ref="B12:F12"/>
    <mergeCell ref="B13:F13"/>
    <mergeCell ref="B14:F14"/>
    <mergeCell ref="E43:L43"/>
    <mergeCell ref="E44:L44"/>
    <mergeCell ref="E45:L45"/>
    <mergeCell ref="E46:L46"/>
    <mergeCell ref="E47:L47"/>
    <mergeCell ref="A48:F50"/>
    <mergeCell ref="E37:E38"/>
    <mergeCell ref="E32:E33"/>
    <mergeCell ref="E39:F39"/>
    <mergeCell ref="E40:F40"/>
    <mergeCell ref="E34:F34"/>
    <mergeCell ref="E35:F35"/>
    <mergeCell ref="E36:F36"/>
    <mergeCell ref="G48:I49"/>
    <mergeCell ref="J48:L49"/>
    <mergeCell ref="A43:A47"/>
    <mergeCell ref="C43:C45"/>
    <mergeCell ref="M48:O49"/>
    <mergeCell ref="P48:X48"/>
    <mergeCell ref="P49:R49"/>
    <mergeCell ref="S49:U49"/>
    <mergeCell ref="V49:X49"/>
    <mergeCell ref="A51:A54"/>
    <mergeCell ref="B51:F51"/>
    <mergeCell ref="B52:F52"/>
    <mergeCell ref="B53:F53"/>
    <mergeCell ref="B54:F54"/>
    <mergeCell ref="Q46:R46"/>
    <mergeCell ref="S46:T46"/>
    <mergeCell ref="U46:V46"/>
    <mergeCell ref="W46:X46"/>
    <mergeCell ref="M47:N47"/>
    <mergeCell ref="O47:P47"/>
    <mergeCell ref="Q47:R47"/>
    <mergeCell ref="S47:T47"/>
    <mergeCell ref="U47:V47"/>
    <mergeCell ref="W47:X47"/>
    <mergeCell ref="M45:N45"/>
    <mergeCell ref="O45:P45"/>
    <mergeCell ref="Q45:R45"/>
    <mergeCell ref="S45:T45"/>
    <mergeCell ref="U45:V45"/>
    <mergeCell ref="W45:X45"/>
    <mergeCell ref="C46:C47"/>
    <mergeCell ref="S42:T42"/>
    <mergeCell ref="U42:V42"/>
    <mergeCell ref="W42:X42"/>
    <mergeCell ref="M43:N43"/>
    <mergeCell ref="O43:P43"/>
    <mergeCell ref="Q43:R43"/>
    <mergeCell ref="S43:T43"/>
    <mergeCell ref="U43:V43"/>
    <mergeCell ref="W43:X43"/>
    <mergeCell ref="M44:N44"/>
    <mergeCell ref="O44:P44"/>
    <mergeCell ref="Q44:R44"/>
    <mergeCell ref="S44:T44"/>
    <mergeCell ref="U44:V44"/>
    <mergeCell ref="W44:X44"/>
    <mergeCell ref="M46:N46"/>
    <mergeCell ref="O46:P46"/>
    <mergeCell ref="S41:X41"/>
    <mergeCell ref="C36:C40"/>
    <mergeCell ref="A31:A40"/>
    <mergeCell ref="C31:C35"/>
    <mergeCell ref="A18:A29"/>
    <mergeCell ref="G2:I3"/>
    <mergeCell ref="J2:L3"/>
    <mergeCell ref="M2:O3"/>
    <mergeCell ref="P2:X2"/>
    <mergeCell ref="P3:R3"/>
    <mergeCell ref="S3:U3"/>
    <mergeCell ref="V3:X3"/>
    <mergeCell ref="A5:A16"/>
    <mergeCell ref="A2:F4"/>
    <mergeCell ref="B5:F5"/>
    <mergeCell ref="B24:F24"/>
    <mergeCell ref="B25:F25"/>
    <mergeCell ref="E31:F31"/>
    <mergeCell ref="B15:F15"/>
    <mergeCell ref="B16:F16"/>
    <mergeCell ref="B17:F17"/>
    <mergeCell ref="B18:F18"/>
    <mergeCell ref="B19:F19"/>
    <mergeCell ref="B20:F20"/>
  </mergeCells>
  <phoneticPr fontId="2"/>
  <conditionalFormatting sqref="O19:X19">
    <cfRule type="cellIs" priority="1" stopIfTrue="1" operator="equal">
      <formula>""""""</formula>
    </cfRule>
  </conditionalFormatting>
  <pageMargins left="0.59055118110236227" right="0.59055118110236227" top="0.47244094488188981" bottom="0.39370078740157483" header="0.39370078740157483" footer="0.19685039370078741"/>
  <pageSetup paperSize="9" scale="63" orientation="portrait" blackAndWhite="1" r:id="rId1"/>
  <headerFooter alignWithMargins="0">
    <oddHeader>&amp;R&amp;12－幼稚園－</oddHeader>
    <oddFooter>&amp;C&amp;16 10</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workbookViewId="0"/>
  </sheetViews>
  <sheetFormatPr defaultRowHeight="13.5"/>
  <sheetData/>
  <phoneticPr fontId="2"/>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V53"/>
  <sheetViews>
    <sheetView showGridLines="0" view="pageBreakPreview" topLeftCell="A40" zoomScale="80" zoomScaleNormal="80" zoomScaleSheetLayoutView="80" workbookViewId="0">
      <selection activeCell="P20" sqref="P20:Q20"/>
    </sheetView>
  </sheetViews>
  <sheetFormatPr defaultColWidth="9" defaultRowHeight="13.5"/>
  <cols>
    <col min="1" max="1" width="4.125" style="312" customWidth="1"/>
    <col min="2" max="3" width="8.625" style="312" customWidth="1"/>
    <col min="4" max="21" width="6.375" style="312" customWidth="1"/>
    <col min="22" max="22" width="6.75" style="312" customWidth="1"/>
    <col min="23" max="28" width="5.625" style="108" customWidth="1"/>
    <col min="29" max="29" width="9" style="108" customWidth="1"/>
    <col min="30" max="16384" width="9" style="108"/>
  </cols>
  <sheetData>
    <row r="1" spans="1:22" ht="15.75" customHeight="1">
      <c r="R1" s="511"/>
      <c r="S1" s="511"/>
      <c r="T1" s="511"/>
      <c r="U1" s="511"/>
    </row>
    <row r="2" spans="1:22" ht="17.25">
      <c r="A2" s="315" t="s">
        <v>3877</v>
      </c>
      <c r="B2" s="246"/>
      <c r="C2" s="246"/>
      <c r="J2" s="3571"/>
      <c r="K2" s="3572"/>
      <c r="L2" s="3572"/>
      <c r="M2" s="3572"/>
      <c r="N2" s="3572"/>
      <c r="O2" s="3572"/>
      <c r="P2" s="3572"/>
      <c r="Q2" s="3572"/>
      <c r="R2" s="3572"/>
      <c r="S2" s="3572"/>
      <c r="T2" s="3572"/>
      <c r="U2" s="3572"/>
    </row>
    <row r="3" spans="1:22" ht="13.5" customHeight="1">
      <c r="A3" s="3442" t="s">
        <v>4041</v>
      </c>
      <c r="B3" s="3302"/>
      <c r="C3" s="3302"/>
      <c r="D3" s="3302"/>
      <c r="E3" s="3302"/>
      <c r="F3" s="3302"/>
      <c r="G3" s="3302"/>
      <c r="H3" s="3302"/>
      <c r="I3" s="3303"/>
      <c r="J3" s="3298" t="s">
        <v>1239</v>
      </c>
      <c r="K3" s="3299"/>
      <c r="L3" s="3302" t="s">
        <v>3902</v>
      </c>
      <c r="M3" s="3303"/>
      <c r="N3" s="3266" t="s">
        <v>4042</v>
      </c>
      <c r="O3" s="3267"/>
      <c r="P3" s="3267"/>
      <c r="Q3" s="3267"/>
      <c r="R3" s="3267"/>
      <c r="S3" s="3267"/>
      <c r="T3" s="3267"/>
      <c r="U3" s="3271"/>
      <c r="V3" s="249"/>
    </row>
    <row r="4" spans="1:22" ht="13.5" customHeight="1">
      <c r="A4" s="3446"/>
      <c r="B4" s="3304"/>
      <c r="C4" s="3304"/>
      <c r="D4" s="3304"/>
      <c r="E4" s="3304"/>
      <c r="F4" s="3304"/>
      <c r="G4" s="3304"/>
      <c r="H4" s="3304"/>
      <c r="I4" s="3305"/>
      <c r="J4" s="3300"/>
      <c r="K4" s="3301"/>
      <c r="L4" s="3304"/>
      <c r="M4" s="3305"/>
      <c r="N4" s="3313" t="s">
        <v>1239</v>
      </c>
      <c r="O4" s="3314"/>
      <c r="P4" s="3313" t="s">
        <v>3878</v>
      </c>
      <c r="Q4" s="3314"/>
      <c r="R4" s="3313" t="s">
        <v>3879</v>
      </c>
      <c r="S4" s="3314"/>
      <c r="T4" s="3311" t="s">
        <v>65</v>
      </c>
      <c r="U4" s="3501"/>
      <c r="V4" s="254"/>
    </row>
    <row r="5" spans="1:22" ht="24" customHeight="1">
      <c r="A5" s="3573"/>
      <c r="B5" s="3328" t="s">
        <v>3268</v>
      </c>
      <c r="C5" s="3329"/>
      <c r="D5" s="3329"/>
      <c r="E5" s="3329"/>
      <c r="F5" s="3329"/>
      <c r="G5" s="3329"/>
      <c r="H5" s="3329"/>
      <c r="I5" s="3330"/>
      <c r="J5" s="3331">
        <f>J6+J7</f>
        <v>255</v>
      </c>
      <c r="K5" s="3332"/>
      <c r="L5" s="3333">
        <f>L6+L7</f>
        <v>1</v>
      </c>
      <c r="M5" s="3334"/>
      <c r="N5" s="3335">
        <f>N6+N7</f>
        <v>254</v>
      </c>
      <c r="O5" s="3334"/>
      <c r="P5" s="3335">
        <f>P6+P7</f>
        <v>22</v>
      </c>
      <c r="Q5" s="3334"/>
      <c r="R5" s="3335">
        <f>R6+R7</f>
        <v>232</v>
      </c>
      <c r="S5" s="3334"/>
      <c r="T5" s="3335">
        <f>T6+T7</f>
        <v>0</v>
      </c>
      <c r="U5" s="3336"/>
      <c r="V5" s="512"/>
    </row>
    <row r="6" spans="1:22" ht="24" customHeight="1">
      <c r="A6" s="3574"/>
      <c r="B6" s="3368" t="s">
        <v>3270</v>
      </c>
      <c r="C6" s="3369"/>
      <c r="D6" s="3369"/>
      <c r="E6" s="3369"/>
      <c r="F6" s="3369"/>
      <c r="G6" s="3369"/>
      <c r="H6" s="3369"/>
      <c r="I6" s="3370"/>
      <c r="J6" s="3345">
        <f>L6+N6</f>
        <v>249</v>
      </c>
      <c r="K6" s="3346"/>
      <c r="L6" s="3347">
        <v>1</v>
      </c>
      <c r="M6" s="3348"/>
      <c r="N6" s="3349">
        <f>SUM(P6:T6)</f>
        <v>248</v>
      </c>
      <c r="O6" s="3348"/>
      <c r="P6" s="3349">
        <v>20</v>
      </c>
      <c r="Q6" s="3348"/>
      <c r="R6" s="3349">
        <v>228</v>
      </c>
      <c r="S6" s="3348"/>
      <c r="T6" s="3349">
        <v>0</v>
      </c>
      <c r="U6" s="3350"/>
      <c r="V6" s="512"/>
    </row>
    <row r="7" spans="1:22" ht="24" customHeight="1">
      <c r="A7" s="3575"/>
      <c r="B7" s="3371" t="s">
        <v>311</v>
      </c>
      <c r="C7" s="3372"/>
      <c r="D7" s="3372"/>
      <c r="E7" s="3372"/>
      <c r="F7" s="3372"/>
      <c r="G7" s="3372"/>
      <c r="H7" s="3372"/>
      <c r="I7" s="3373"/>
      <c r="J7" s="3359">
        <f>L7+N7</f>
        <v>6</v>
      </c>
      <c r="K7" s="3360"/>
      <c r="L7" s="3361">
        <v>0</v>
      </c>
      <c r="M7" s="3362"/>
      <c r="N7" s="3363">
        <f>SUM(P7:T7)</f>
        <v>6</v>
      </c>
      <c r="O7" s="3362"/>
      <c r="P7" s="3363">
        <v>2</v>
      </c>
      <c r="Q7" s="3362"/>
      <c r="R7" s="3363">
        <v>4</v>
      </c>
      <c r="S7" s="3362"/>
      <c r="T7" s="3363">
        <v>0</v>
      </c>
      <c r="U7" s="3364"/>
      <c r="V7" s="512"/>
    </row>
    <row r="8" spans="1:22" ht="26.25" customHeight="1">
      <c r="A8" s="3441" t="s">
        <v>2928</v>
      </c>
      <c r="B8" s="3328" t="s">
        <v>1239</v>
      </c>
      <c r="C8" s="3329"/>
      <c r="D8" s="3329"/>
      <c r="E8" s="3329"/>
      <c r="F8" s="3329"/>
      <c r="G8" s="3329"/>
      <c r="H8" s="3329"/>
      <c r="I8" s="3330"/>
      <c r="J8" s="3331">
        <f>SUM(J9:J16)</f>
        <v>794</v>
      </c>
      <c r="K8" s="3332"/>
      <c r="L8" s="3577">
        <f>SUM(L9:L16)</f>
        <v>4</v>
      </c>
      <c r="M8" s="3334"/>
      <c r="N8" s="3335">
        <f>SUM(N9:N16)</f>
        <v>790</v>
      </c>
      <c r="O8" s="3334"/>
      <c r="P8" s="3335">
        <f>SUM(P9:P16)</f>
        <v>99</v>
      </c>
      <c r="Q8" s="3334"/>
      <c r="R8" s="3335">
        <f>SUM(R9:R16)</f>
        <v>691</v>
      </c>
      <c r="S8" s="3334"/>
      <c r="T8" s="3335">
        <f>SUM(T9:T16)</f>
        <v>0</v>
      </c>
      <c r="U8" s="3336"/>
      <c r="V8" s="512"/>
    </row>
    <row r="9" spans="1:22" ht="26.25" customHeight="1">
      <c r="A9" s="3433"/>
      <c r="B9" s="318"/>
      <c r="C9" s="3344" t="s">
        <v>1767</v>
      </c>
      <c r="D9" s="3344"/>
      <c r="E9" s="3344"/>
      <c r="F9" s="3344"/>
      <c r="G9" s="3344"/>
      <c r="H9" s="3344"/>
      <c r="I9" s="319"/>
      <c r="J9" s="3345">
        <f t="shared" ref="J9:J16" si="0">L9+N9</f>
        <v>277</v>
      </c>
      <c r="K9" s="3346"/>
      <c r="L9" s="3347">
        <v>2</v>
      </c>
      <c r="M9" s="3348"/>
      <c r="N9" s="3349">
        <f t="shared" ref="N9:N16" si="1">SUM(P9:T9)</f>
        <v>275</v>
      </c>
      <c r="O9" s="3348"/>
      <c r="P9" s="3349">
        <v>41</v>
      </c>
      <c r="Q9" s="3348"/>
      <c r="R9" s="3349">
        <v>234</v>
      </c>
      <c r="S9" s="3348"/>
      <c r="T9" s="3349">
        <v>0</v>
      </c>
      <c r="U9" s="3350"/>
      <c r="V9" s="512"/>
    </row>
    <row r="10" spans="1:22" ht="26.25" customHeight="1">
      <c r="A10" s="3433"/>
      <c r="B10" s="318"/>
      <c r="C10" s="3351" t="s">
        <v>482</v>
      </c>
      <c r="D10" s="3351"/>
      <c r="E10" s="3351"/>
      <c r="F10" s="3351"/>
      <c r="G10" s="3351"/>
      <c r="H10" s="3351"/>
      <c r="I10" s="319"/>
      <c r="J10" s="3352">
        <f t="shared" si="0"/>
        <v>245</v>
      </c>
      <c r="K10" s="3353"/>
      <c r="L10" s="3354">
        <v>1</v>
      </c>
      <c r="M10" s="3355"/>
      <c r="N10" s="3356">
        <f t="shared" si="1"/>
        <v>244</v>
      </c>
      <c r="O10" s="3355"/>
      <c r="P10" s="3356">
        <v>28</v>
      </c>
      <c r="Q10" s="3355"/>
      <c r="R10" s="3356">
        <v>216</v>
      </c>
      <c r="S10" s="3355"/>
      <c r="T10" s="3356">
        <v>0</v>
      </c>
      <c r="U10" s="3357"/>
      <c r="V10" s="512"/>
    </row>
    <row r="11" spans="1:22" ht="26.25" customHeight="1">
      <c r="A11" s="3433"/>
      <c r="B11" s="318"/>
      <c r="C11" s="3351" t="s">
        <v>1866</v>
      </c>
      <c r="D11" s="3351"/>
      <c r="E11" s="3351"/>
      <c r="F11" s="3351"/>
      <c r="G11" s="3351"/>
      <c r="H11" s="3351"/>
      <c r="I11" s="319"/>
      <c r="J11" s="3352">
        <f t="shared" si="0"/>
        <v>251</v>
      </c>
      <c r="K11" s="3353"/>
      <c r="L11" s="3354">
        <v>1</v>
      </c>
      <c r="M11" s="3355"/>
      <c r="N11" s="3356">
        <f t="shared" si="1"/>
        <v>250</v>
      </c>
      <c r="O11" s="3355"/>
      <c r="P11" s="3356">
        <v>29</v>
      </c>
      <c r="Q11" s="3355"/>
      <c r="R11" s="3356">
        <v>221</v>
      </c>
      <c r="S11" s="3355"/>
      <c r="T11" s="3356">
        <v>0</v>
      </c>
      <c r="U11" s="3357"/>
      <c r="V11" s="512"/>
    </row>
    <row r="12" spans="1:22" ht="26.25" customHeight="1">
      <c r="A12" s="3433"/>
      <c r="B12" s="318"/>
      <c r="C12" s="3351" t="s">
        <v>1868</v>
      </c>
      <c r="D12" s="3351"/>
      <c r="E12" s="3351"/>
      <c r="F12" s="3351"/>
      <c r="G12" s="3351"/>
      <c r="H12" s="3351"/>
      <c r="I12" s="320"/>
      <c r="J12" s="3352">
        <f t="shared" si="0"/>
        <v>7</v>
      </c>
      <c r="K12" s="3353"/>
      <c r="L12" s="3354">
        <v>0</v>
      </c>
      <c r="M12" s="3355"/>
      <c r="N12" s="3356">
        <f t="shared" si="1"/>
        <v>7</v>
      </c>
      <c r="O12" s="3355"/>
      <c r="P12" s="3356">
        <v>1</v>
      </c>
      <c r="Q12" s="3355"/>
      <c r="R12" s="3356">
        <v>6</v>
      </c>
      <c r="S12" s="3355"/>
      <c r="T12" s="3356">
        <v>0</v>
      </c>
      <c r="U12" s="3357"/>
      <c r="V12" s="512"/>
    </row>
    <row r="13" spans="1:22" ht="26.25" customHeight="1">
      <c r="A13" s="3433"/>
      <c r="B13" s="318"/>
      <c r="C13" s="3351" t="s">
        <v>908</v>
      </c>
      <c r="D13" s="3351"/>
      <c r="E13" s="3351"/>
      <c r="F13" s="3351"/>
      <c r="G13" s="3351"/>
      <c r="H13" s="3351"/>
      <c r="I13" s="320"/>
      <c r="J13" s="3352">
        <f t="shared" si="0"/>
        <v>2</v>
      </c>
      <c r="K13" s="3353"/>
      <c r="L13" s="3354">
        <v>0</v>
      </c>
      <c r="M13" s="3355"/>
      <c r="N13" s="3356">
        <f t="shared" si="1"/>
        <v>2</v>
      </c>
      <c r="O13" s="3355"/>
      <c r="P13" s="3356">
        <v>0</v>
      </c>
      <c r="Q13" s="3355"/>
      <c r="R13" s="3356">
        <v>2</v>
      </c>
      <c r="S13" s="3355"/>
      <c r="T13" s="3356">
        <v>0</v>
      </c>
      <c r="U13" s="3357"/>
      <c r="V13" s="512"/>
    </row>
    <row r="14" spans="1:22" ht="26.25" customHeight="1">
      <c r="A14" s="3433"/>
      <c r="B14" s="318"/>
      <c r="C14" s="3351" t="s">
        <v>1843</v>
      </c>
      <c r="D14" s="3351"/>
      <c r="E14" s="3351"/>
      <c r="F14" s="3351"/>
      <c r="G14" s="3351"/>
      <c r="H14" s="3351"/>
      <c r="I14" s="320"/>
      <c r="J14" s="3352">
        <f t="shared" si="0"/>
        <v>7</v>
      </c>
      <c r="K14" s="3353"/>
      <c r="L14" s="3354">
        <v>0</v>
      </c>
      <c r="M14" s="3355"/>
      <c r="N14" s="3356">
        <f t="shared" si="1"/>
        <v>7</v>
      </c>
      <c r="O14" s="3355"/>
      <c r="P14" s="3356">
        <v>0</v>
      </c>
      <c r="Q14" s="3355"/>
      <c r="R14" s="3356">
        <v>7</v>
      </c>
      <c r="S14" s="3355"/>
      <c r="T14" s="3356">
        <v>0</v>
      </c>
      <c r="U14" s="3357"/>
      <c r="V14" s="512"/>
    </row>
    <row r="15" spans="1:22" ht="26.25" customHeight="1">
      <c r="A15" s="3433"/>
      <c r="B15" s="318"/>
      <c r="C15" s="3351" t="s">
        <v>546</v>
      </c>
      <c r="D15" s="3351"/>
      <c r="E15" s="3351"/>
      <c r="F15" s="3351"/>
      <c r="G15" s="3351"/>
      <c r="H15" s="3351"/>
      <c r="I15" s="320"/>
      <c r="J15" s="3352">
        <f t="shared" si="0"/>
        <v>5</v>
      </c>
      <c r="K15" s="3353"/>
      <c r="L15" s="3354">
        <v>0</v>
      </c>
      <c r="M15" s="3355"/>
      <c r="N15" s="3356">
        <f t="shared" si="1"/>
        <v>5</v>
      </c>
      <c r="O15" s="3355"/>
      <c r="P15" s="3356">
        <v>0</v>
      </c>
      <c r="Q15" s="3355"/>
      <c r="R15" s="3356">
        <v>5</v>
      </c>
      <c r="S15" s="3355"/>
      <c r="T15" s="3356">
        <v>0</v>
      </c>
      <c r="U15" s="3357"/>
      <c r="V15" s="512"/>
    </row>
    <row r="16" spans="1:22" ht="26.25" customHeight="1">
      <c r="A16" s="3576"/>
      <c r="B16" s="321"/>
      <c r="C16" s="3358" t="s">
        <v>1398</v>
      </c>
      <c r="D16" s="3358"/>
      <c r="E16" s="3358"/>
      <c r="F16" s="3358"/>
      <c r="G16" s="3358"/>
      <c r="H16" s="3358"/>
      <c r="I16" s="322"/>
      <c r="J16" s="3359">
        <f t="shared" si="0"/>
        <v>0</v>
      </c>
      <c r="K16" s="3360"/>
      <c r="L16" s="3361">
        <v>0</v>
      </c>
      <c r="M16" s="3362"/>
      <c r="N16" s="3363">
        <f t="shared" si="1"/>
        <v>0</v>
      </c>
      <c r="O16" s="3362"/>
      <c r="P16" s="3363">
        <v>0</v>
      </c>
      <c r="Q16" s="3362"/>
      <c r="R16" s="3363">
        <v>0</v>
      </c>
      <c r="S16" s="3362"/>
      <c r="T16" s="3363">
        <v>0</v>
      </c>
      <c r="U16" s="3364"/>
      <c r="V16" s="512"/>
    </row>
    <row r="17" spans="1:22" ht="26.25" customHeight="1">
      <c r="A17" s="3441" t="s">
        <v>2930</v>
      </c>
      <c r="B17" s="3328" t="s">
        <v>1239</v>
      </c>
      <c r="C17" s="3329"/>
      <c r="D17" s="3329"/>
      <c r="E17" s="3329"/>
      <c r="F17" s="3329"/>
      <c r="G17" s="3329"/>
      <c r="H17" s="3329"/>
      <c r="I17" s="3330"/>
      <c r="J17" s="3331">
        <f>J18+J19</f>
        <v>4068</v>
      </c>
      <c r="K17" s="3332"/>
      <c r="L17" s="3333">
        <f>L18+L19</f>
        <v>34</v>
      </c>
      <c r="M17" s="3334"/>
      <c r="N17" s="3335">
        <f>N18+N19</f>
        <v>4034</v>
      </c>
      <c r="O17" s="3334"/>
      <c r="P17" s="3335">
        <f>P18+P19</f>
        <v>548</v>
      </c>
      <c r="Q17" s="3334"/>
      <c r="R17" s="3335">
        <f>R18+R19</f>
        <v>3486</v>
      </c>
      <c r="S17" s="3334"/>
      <c r="T17" s="3335">
        <f>T18+T19</f>
        <v>0</v>
      </c>
      <c r="U17" s="3336"/>
      <c r="V17" s="512"/>
    </row>
    <row r="18" spans="1:22" ht="26.25" customHeight="1">
      <c r="A18" s="3433"/>
      <c r="B18" s="3368" t="s">
        <v>2918</v>
      </c>
      <c r="C18" s="3369"/>
      <c r="D18" s="3369"/>
      <c r="E18" s="3369"/>
      <c r="F18" s="3369"/>
      <c r="G18" s="3369"/>
      <c r="H18" s="3369"/>
      <c r="I18" s="3370"/>
      <c r="J18" s="3578">
        <f>L18+N18</f>
        <v>2064</v>
      </c>
      <c r="K18" s="3579"/>
      <c r="L18" s="3347">
        <v>18</v>
      </c>
      <c r="M18" s="3348"/>
      <c r="N18" s="3349">
        <f>SUM(P18:T18)</f>
        <v>2046</v>
      </c>
      <c r="O18" s="3348"/>
      <c r="P18" s="3349">
        <v>288</v>
      </c>
      <c r="Q18" s="3348"/>
      <c r="R18" s="3349">
        <v>1758</v>
      </c>
      <c r="S18" s="3348"/>
      <c r="T18" s="3349">
        <v>0</v>
      </c>
      <c r="U18" s="3350"/>
      <c r="V18" s="512"/>
    </row>
    <row r="19" spans="1:22" ht="26.25" customHeight="1">
      <c r="A19" s="3576"/>
      <c r="B19" s="3371" t="s">
        <v>2920</v>
      </c>
      <c r="C19" s="3372"/>
      <c r="D19" s="3372"/>
      <c r="E19" s="3372"/>
      <c r="F19" s="3372"/>
      <c r="G19" s="3372"/>
      <c r="H19" s="3372"/>
      <c r="I19" s="3373"/>
      <c r="J19" s="3580">
        <f>L19+N19</f>
        <v>2004</v>
      </c>
      <c r="K19" s="3581"/>
      <c r="L19" s="3361">
        <v>16</v>
      </c>
      <c r="M19" s="3362"/>
      <c r="N19" s="3363">
        <f>SUM(P19:T19)</f>
        <v>1988</v>
      </c>
      <c r="O19" s="3362"/>
      <c r="P19" s="3363">
        <v>260</v>
      </c>
      <c r="Q19" s="3362"/>
      <c r="R19" s="3363">
        <v>1728</v>
      </c>
      <c r="S19" s="3362"/>
      <c r="T19" s="3363">
        <v>0</v>
      </c>
      <c r="U19" s="3364"/>
      <c r="V19" s="512"/>
    </row>
    <row r="20" spans="1:22" ht="26.25" customHeight="1">
      <c r="A20" s="3441" t="s">
        <v>58</v>
      </c>
      <c r="B20" s="3328" t="s">
        <v>1239</v>
      </c>
      <c r="C20" s="3329"/>
      <c r="D20" s="3329"/>
      <c r="E20" s="3329"/>
      <c r="F20" s="3329"/>
      <c r="G20" s="3329"/>
      <c r="H20" s="3329"/>
      <c r="I20" s="3330"/>
      <c r="J20" s="3331">
        <f>SUM(J21:J30)</f>
        <v>794</v>
      </c>
      <c r="K20" s="3332"/>
      <c r="L20" s="3333">
        <f>SUM(L21:L30)</f>
        <v>4</v>
      </c>
      <c r="M20" s="3334"/>
      <c r="N20" s="3335">
        <f t="shared" ref="N20" si="2">SUM(N21:N30)</f>
        <v>790</v>
      </c>
      <c r="O20" s="3334"/>
      <c r="P20" s="3335">
        <f>SUM(P21:P30)</f>
        <v>99</v>
      </c>
      <c r="Q20" s="3334"/>
      <c r="R20" s="3335">
        <f>SUM(R21:R30)</f>
        <v>691</v>
      </c>
      <c r="S20" s="3334"/>
      <c r="T20" s="3335">
        <f>SUM(T21:T30)</f>
        <v>0</v>
      </c>
      <c r="U20" s="3336"/>
      <c r="V20" s="512"/>
    </row>
    <row r="21" spans="1:22" ht="26.25" customHeight="1">
      <c r="A21" s="3433"/>
      <c r="B21" s="323"/>
      <c r="C21" s="324"/>
      <c r="D21" s="324"/>
      <c r="E21" s="324"/>
      <c r="F21" s="320">
        <v>0</v>
      </c>
      <c r="G21" s="324"/>
      <c r="H21" s="325" t="s">
        <v>4792</v>
      </c>
      <c r="I21" s="326"/>
      <c r="J21" s="3345">
        <f t="shared" ref="J21:J29" si="3">L21+N21</f>
        <v>0</v>
      </c>
      <c r="K21" s="3346"/>
      <c r="L21" s="3347">
        <v>0</v>
      </c>
      <c r="M21" s="3348"/>
      <c r="N21" s="3349">
        <f t="shared" ref="N21:N29" si="4">SUM(P21:T21)</f>
        <v>0</v>
      </c>
      <c r="O21" s="3348"/>
      <c r="P21" s="3349">
        <v>0</v>
      </c>
      <c r="Q21" s="3348"/>
      <c r="R21" s="3349">
        <v>0</v>
      </c>
      <c r="S21" s="3348"/>
      <c r="T21" s="3349">
        <v>0</v>
      </c>
      <c r="U21" s="3350"/>
      <c r="V21" s="512"/>
    </row>
    <row r="22" spans="1:22" ht="26.25" customHeight="1">
      <c r="A22" s="3433"/>
      <c r="B22" s="323"/>
      <c r="C22" s="327">
        <v>1</v>
      </c>
      <c r="D22" s="3408" t="s">
        <v>4791</v>
      </c>
      <c r="E22" s="3408"/>
      <c r="F22" s="320">
        <v>15</v>
      </c>
      <c r="G22" s="320"/>
      <c r="H22" s="325" t="s">
        <v>4792</v>
      </c>
      <c r="I22" s="328"/>
      <c r="J22" s="3352">
        <f t="shared" si="3"/>
        <v>477</v>
      </c>
      <c r="K22" s="3353"/>
      <c r="L22" s="3354">
        <v>2</v>
      </c>
      <c r="M22" s="3355"/>
      <c r="N22" s="3356">
        <f t="shared" si="4"/>
        <v>475</v>
      </c>
      <c r="O22" s="3355"/>
      <c r="P22" s="3356">
        <v>50</v>
      </c>
      <c r="Q22" s="3355"/>
      <c r="R22" s="3356">
        <v>425</v>
      </c>
      <c r="S22" s="3355"/>
      <c r="T22" s="3356">
        <v>0</v>
      </c>
      <c r="U22" s="3357"/>
      <c r="V22" s="512"/>
    </row>
    <row r="23" spans="1:22" ht="26.25" customHeight="1">
      <c r="A23" s="3433"/>
      <c r="B23" s="323"/>
      <c r="C23" s="327">
        <v>16</v>
      </c>
      <c r="D23" s="3408" t="s">
        <v>4791</v>
      </c>
      <c r="E23" s="3408"/>
      <c r="F23" s="320">
        <v>20</v>
      </c>
      <c r="G23" s="320"/>
      <c r="H23" s="325" t="s">
        <v>4792</v>
      </c>
      <c r="I23" s="328"/>
      <c r="J23" s="3352">
        <f t="shared" si="3"/>
        <v>175</v>
      </c>
      <c r="K23" s="3353"/>
      <c r="L23" s="3354">
        <v>0</v>
      </c>
      <c r="M23" s="3355"/>
      <c r="N23" s="3356">
        <f t="shared" si="4"/>
        <v>175</v>
      </c>
      <c r="O23" s="3355"/>
      <c r="P23" s="3356">
        <v>24</v>
      </c>
      <c r="Q23" s="3355"/>
      <c r="R23" s="3356">
        <v>151</v>
      </c>
      <c r="S23" s="3355"/>
      <c r="T23" s="3356">
        <v>0</v>
      </c>
      <c r="U23" s="3357"/>
      <c r="V23" s="512"/>
    </row>
    <row r="24" spans="1:22" ht="26.25" customHeight="1">
      <c r="A24" s="3433"/>
      <c r="B24" s="323"/>
      <c r="C24" s="327">
        <v>21</v>
      </c>
      <c r="D24" s="3408" t="s">
        <v>4791</v>
      </c>
      <c r="E24" s="3408"/>
      <c r="F24" s="320">
        <v>25</v>
      </c>
      <c r="G24" s="320"/>
      <c r="H24" s="325" t="s">
        <v>4792</v>
      </c>
      <c r="I24" s="328"/>
      <c r="J24" s="3352">
        <f t="shared" si="3"/>
        <v>92</v>
      </c>
      <c r="K24" s="3353"/>
      <c r="L24" s="3354">
        <v>2</v>
      </c>
      <c r="M24" s="3355"/>
      <c r="N24" s="3356">
        <f t="shared" si="4"/>
        <v>90</v>
      </c>
      <c r="O24" s="3355"/>
      <c r="P24" s="3356">
        <v>16</v>
      </c>
      <c r="Q24" s="3355"/>
      <c r="R24" s="3356">
        <v>74</v>
      </c>
      <c r="S24" s="3355"/>
      <c r="T24" s="3356">
        <v>0</v>
      </c>
      <c r="U24" s="3357"/>
      <c r="V24" s="512"/>
    </row>
    <row r="25" spans="1:22" ht="26.25" customHeight="1">
      <c r="A25" s="3433"/>
      <c r="B25" s="323"/>
      <c r="C25" s="327">
        <v>26</v>
      </c>
      <c r="D25" s="3408" t="s">
        <v>4791</v>
      </c>
      <c r="E25" s="3408"/>
      <c r="F25" s="320">
        <v>30</v>
      </c>
      <c r="G25" s="320"/>
      <c r="H25" s="325" t="s">
        <v>4792</v>
      </c>
      <c r="I25" s="328"/>
      <c r="J25" s="3352">
        <f t="shared" si="3"/>
        <v>35</v>
      </c>
      <c r="K25" s="3353"/>
      <c r="L25" s="3354">
        <v>0</v>
      </c>
      <c r="M25" s="3355"/>
      <c r="N25" s="3356">
        <f t="shared" si="4"/>
        <v>35</v>
      </c>
      <c r="O25" s="3355"/>
      <c r="P25" s="3356">
        <v>5</v>
      </c>
      <c r="Q25" s="3355"/>
      <c r="R25" s="3356">
        <v>30</v>
      </c>
      <c r="S25" s="3355"/>
      <c r="T25" s="3356">
        <v>0</v>
      </c>
      <c r="U25" s="3357"/>
      <c r="V25" s="512"/>
    </row>
    <row r="26" spans="1:22" ht="26.25" customHeight="1">
      <c r="A26" s="3433"/>
      <c r="B26" s="323"/>
      <c r="C26" s="327">
        <v>31</v>
      </c>
      <c r="D26" s="3408" t="s">
        <v>4791</v>
      </c>
      <c r="E26" s="3408"/>
      <c r="F26" s="320">
        <v>35</v>
      </c>
      <c r="G26" s="320"/>
      <c r="H26" s="325" t="s">
        <v>4792</v>
      </c>
      <c r="I26" s="328"/>
      <c r="J26" s="3352">
        <f t="shared" si="3"/>
        <v>11</v>
      </c>
      <c r="K26" s="3353"/>
      <c r="L26" s="3354">
        <v>0</v>
      </c>
      <c r="M26" s="3355"/>
      <c r="N26" s="3356">
        <f t="shared" si="4"/>
        <v>11</v>
      </c>
      <c r="O26" s="3355"/>
      <c r="P26" s="3356">
        <v>4</v>
      </c>
      <c r="Q26" s="3355"/>
      <c r="R26" s="3356">
        <v>7</v>
      </c>
      <c r="S26" s="3355"/>
      <c r="T26" s="3356">
        <v>0</v>
      </c>
      <c r="U26" s="3357"/>
      <c r="V26" s="512"/>
    </row>
    <row r="27" spans="1:22" ht="26.25" customHeight="1">
      <c r="A27" s="3433"/>
      <c r="B27" s="323"/>
      <c r="C27" s="327">
        <v>36</v>
      </c>
      <c r="D27" s="3408" t="s">
        <v>4791</v>
      </c>
      <c r="E27" s="3408"/>
      <c r="F27" s="320">
        <v>40</v>
      </c>
      <c r="G27" s="320"/>
      <c r="H27" s="325" t="s">
        <v>4792</v>
      </c>
      <c r="I27" s="328"/>
      <c r="J27" s="3352">
        <f t="shared" si="3"/>
        <v>3</v>
      </c>
      <c r="K27" s="3353"/>
      <c r="L27" s="3354">
        <v>0</v>
      </c>
      <c r="M27" s="3355"/>
      <c r="N27" s="3356">
        <f t="shared" si="4"/>
        <v>3</v>
      </c>
      <c r="O27" s="3355"/>
      <c r="P27" s="3356">
        <v>0</v>
      </c>
      <c r="Q27" s="3355"/>
      <c r="R27" s="3356">
        <v>3</v>
      </c>
      <c r="S27" s="3355"/>
      <c r="T27" s="3356">
        <v>0</v>
      </c>
      <c r="U27" s="3357"/>
      <c r="V27" s="512"/>
    </row>
    <row r="28" spans="1:22" ht="26.25" customHeight="1">
      <c r="A28" s="3433"/>
      <c r="B28" s="323"/>
      <c r="C28" s="327">
        <v>41</v>
      </c>
      <c r="D28" s="3408" t="s">
        <v>4791</v>
      </c>
      <c r="E28" s="3408"/>
      <c r="F28" s="320">
        <v>45</v>
      </c>
      <c r="G28" s="320"/>
      <c r="H28" s="325" t="s">
        <v>4792</v>
      </c>
      <c r="I28" s="328"/>
      <c r="J28" s="3352">
        <f t="shared" si="3"/>
        <v>1</v>
      </c>
      <c r="K28" s="3353"/>
      <c r="L28" s="3354">
        <v>0</v>
      </c>
      <c r="M28" s="3355"/>
      <c r="N28" s="3356">
        <f t="shared" si="4"/>
        <v>1</v>
      </c>
      <c r="O28" s="3355"/>
      <c r="P28" s="3356">
        <v>0</v>
      </c>
      <c r="Q28" s="3355"/>
      <c r="R28" s="3356">
        <v>1</v>
      </c>
      <c r="S28" s="3355"/>
      <c r="T28" s="3356">
        <v>0</v>
      </c>
      <c r="U28" s="3357"/>
      <c r="V28" s="512"/>
    </row>
    <row r="29" spans="1:22" ht="26.25" customHeight="1">
      <c r="A29" s="3433"/>
      <c r="B29" s="323"/>
      <c r="C29" s="327">
        <v>46</v>
      </c>
      <c r="D29" s="3408" t="s">
        <v>4791</v>
      </c>
      <c r="E29" s="3408"/>
      <c r="F29" s="320">
        <v>50</v>
      </c>
      <c r="G29" s="320"/>
      <c r="H29" s="325" t="s">
        <v>4792</v>
      </c>
      <c r="I29" s="328"/>
      <c r="J29" s="3352">
        <f t="shared" si="3"/>
        <v>0</v>
      </c>
      <c r="K29" s="3353"/>
      <c r="L29" s="3354">
        <v>0</v>
      </c>
      <c r="M29" s="3355"/>
      <c r="N29" s="3356">
        <f t="shared" si="4"/>
        <v>0</v>
      </c>
      <c r="O29" s="3355"/>
      <c r="P29" s="3356">
        <v>0</v>
      </c>
      <c r="Q29" s="3355"/>
      <c r="R29" s="3356">
        <v>0</v>
      </c>
      <c r="S29" s="3355"/>
      <c r="T29" s="3356">
        <v>0</v>
      </c>
      <c r="U29" s="3357"/>
      <c r="V29" s="512"/>
    </row>
    <row r="30" spans="1:22" ht="26.25" customHeight="1" thickBot="1">
      <c r="A30" s="513"/>
      <c r="B30" s="514"/>
      <c r="C30" s="330">
        <v>51</v>
      </c>
      <c r="D30" s="3586" t="s">
        <v>4791</v>
      </c>
      <c r="E30" s="3586"/>
      <c r="F30" s="331">
        <v>56</v>
      </c>
      <c r="G30" s="331"/>
      <c r="H30" s="515" t="s">
        <v>4792</v>
      </c>
      <c r="I30" s="516"/>
      <c r="J30" s="3352">
        <f t="shared" ref="J30" si="5">L30+N30</f>
        <v>0</v>
      </c>
      <c r="K30" s="3353"/>
      <c r="L30" s="3587">
        <v>0</v>
      </c>
      <c r="M30" s="3383"/>
      <c r="N30" s="3384">
        <f>SUM(P30:T30)</f>
        <v>0</v>
      </c>
      <c r="O30" s="3383"/>
      <c r="P30" s="3384">
        <v>0</v>
      </c>
      <c r="Q30" s="3383"/>
      <c r="R30" s="3384">
        <v>0</v>
      </c>
      <c r="S30" s="3383"/>
      <c r="T30" s="3384">
        <v>0</v>
      </c>
      <c r="U30" s="3385"/>
      <c r="V30" s="512"/>
    </row>
    <row r="31" spans="1:22" ht="13.5" customHeight="1">
      <c r="A31" s="3442" t="s">
        <v>4041</v>
      </c>
      <c r="B31" s="3302"/>
      <c r="C31" s="3303"/>
      <c r="D31" s="3540" t="s">
        <v>4040</v>
      </c>
      <c r="E31" s="3541"/>
      <c r="F31" s="3542"/>
      <c r="G31" s="3495" t="s">
        <v>3902</v>
      </c>
      <c r="H31" s="3495"/>
      <c r="I31" s="3496"/>
      <c r="J31" s="3266" t="s">
        <v>4042</v>
      </c>
      <c r="K31" s="3267"/>
      <c r="L31" s="3267"/>
      <c r="M31" s="3267"/>
      <c r="N31" s="3267"/>
      <c r="O31" s="3267"/>
      <c r="P31" s="3267"/>
      <c r="Q31" s="3267"/>
      <c r="R31" s="3267"/>
      <c r="S31" s="3267"/>
      <c r="T31" s="3267"/>
      <c r="U31" s="3271"/>
      <c r="V31" s="517"/>
    </row>
    <row r="32" spans="1:22" ht="13.5" customHeight="1">
      <c r="A32" s="3443"/>
      <c r="B32" s="3444"/>
      <c r="C32" s="3445"/>
      <c r="D32" s="3543"/>
      <c r="E32" s="3544"/>
      <c r="F32" s="3545"/>
      <c r="G32" s="3498"/>
      <c r="H32" s="3498"/>
      <c r="I32" s="3499"/>
      <c r="J32" s="3311" t="s">
        <v>2109</v>
      </c>
      <c r="K32" s="3500"/>
      <c r="L32" s="3312"/>
      <c r="M32" s="3311" t="s">
        <v>3878</v>
      </c>
      <c r="N32" s="3500"/>
      <c r="O32" s="3312"/>
      <c r="P32" s="3311" t="s">
        <v>3879</v>
      </c>
      <c r="Q32" s="3500"/>
      <c r="R32" s="3312"/>
      <c r="S32" s="3311" t="s">
        <v>65</v>
      </c>
      <c r="T32" s="3500"/>
      <c r="U32" s="3501"/>
      <c r="V32" s="254"/>
    </row>
    <row r="33" spans="1:22">
      <c r="A33" s="3446"/>
      <c r="B33" s="3304"/>
      <c r="C33" s="3305"/>
      <c r="D33" s="333" t="s">
        <v>1239</v>
      </c>
      <c r="E33" s="334" t="s">
        <v>2918</v>
      </c>
      <c r="F33" s="335" t="s">
        <v>2920</v>
      </c>
      <c r="G33" s="259" t="s">
        <v>1239</v>
      </c>
      <c r="H33" s="258" t="s">
        <v>2918</v>
      </c>
      <c r="I33" s="259" t="s">
        <v>2920</v>
      </c>
      <c r="J33" s="255" t="s">
        <v>1239</v>
      </c>
      <c r="K33" s="256" t="s">
        <v>2918</v>
      </c>
      <c r="L33" s="257" t="s">
        <v>2920</v>
      </c>
      <c r="M33" s="255" t="s">
        <v>1239</v>
      </c>
      <c r="N33" s="258" t="s">
        <v>2918</v>
      </c>
      <c r="O33" s="259" t="s">
        <v>2920</v>
      </c>
      <c r="P33" s="255" t="s">
        <v>1239</v>
      </c>
      <c r="Q33" s="256" t="s">
        <v>2918</v>
      </c>
      <c r="R33" s="257" t="s">
        <v>2920</v>
      </c>
      <c r="S33" s="259" t="s">
        <v>1239</v>
      </c>
      <c r="T33" s="258" t="s">
        <v>2918</v>
      </c>
      <c r="U33" s="260" t="s">
        <v>2920</v>
      </c>
      <c r="V33" s="261"/>
    </row>
    <row r="34" spans="1:22" ht="26.25" customHeight="1">
      <c r="A34" s="3409" t="s">
        <v>2936</v>
      </c>
      <c r="B34" s="3410"/>
      <c r="C34" s="3411"/>
      <c r="D34" s="336">
        <f t="shared" ref="D34:D45" si="6">E34+F34</f>
        <v>11281</v>
      </c>
      <c r="E34" s="336">
        <f>SUM(E35:E45)</f>
        <v>5848</v>
      </c>
      <c r="F34" s="337">
        <f>SUM(F35:F45)</f>
        <v>5433</v>
      </c>
      <c r="G34" s="518">
        <f t="shared" ref="G34:G45" si="7">H34+I34</f>
        <v>68</v>
      </c>
      <c r="H34" s="519">
        <f>SUM(H35:H45)</f>
        <v>45</v>
      </c>
      <c r="I34" s="518">
        <f>SUM(I35:I45)</f>
        <v>23</v>
      </c>
      <c r="J34" s="520">
        <f t="shared" ref="J34:J45" si="8">K34+L34</f>
        <v>11213</v>
      </c>
      <c r="K34" s="520">
        <f>SUM(K35:K45)</f>
        <v>5803</v>
      </c>
      <c r="L34" s="521">
        <f>SUM(L35:L45)</f>
        <v>5410</v>
      </c>
      <c r="M34" s="520">
        <f t="shared" ref="M34:M45" si="9">N34+O34</f>
        <v>1493</v>
      </c>
      <c r="N34" s="519">
        <f>SUM(N35:N45)</f>
        <v>760</v>
      </c>
      <c r="O34" s="518">
        <f>SUM(O35:O45)</f>
        <v>733</v>
      </c>
      <c r="P34" s="520">
        <f t="shared" ref="P34:P45" si="10">Q34+R34</f>
        <v>9720</v>
      </c>
      <c r="Q34" s="520">
        <f>SUM(Q35:Q45)</f>
        <v>5043</v>
      </c>
      <c r="R34" s="521">
        <f>SUM(R35:R45)</f>
        <v>4677</v>
      </c>
      <c r="S34" s="520">
        <f t="shared" ref="S34:S45" si="11">T34+U34</f>
        <v>0</v>
      </c>
      <c r="T34" s="519">
        <f>SUM(T35:T45)</f>
        <v>0</v>
      </c>
      <c r="U34" s="522">
        <f>SUM(U35:U45)</f>
        <v>0</v>
      </c>
      <c r="V34" s="523"/>
    </row>
    <row r="35" spans="1:22" ht="27" customHeight="1">
      <c r="A35" s="3441" t="s">
        <v>3881</v>
      </c>
      <c r="B35" s="3328" t="s">
        <v>1462</v>
      </c>
      <c r="C35" s="3330"/>
      <c r="D35" s="376">
        <f t="shared" si="6"/>
        <v>2757</v>
      </c>
      <c r="E35" s="376">
        <f t="shared" ref="E35:F45" si="12">H35+K35</f>
        <v>1417</v>
      </c>
      <c r="F35" s="377">
        <f t="shared" si="12"/>
        <v>1340</v>
      </c>
      <c r="G35" s="378">
        <f t="shared" si="7"/>
        <v>19</v>
      </c>
      <c r="H35" s="379">
        <v>17</v>
      </c>
      <c r="I35" s="378">
        <v>2</v>
      </c>
      <c r="J35" s="380">
        <f t="shared" si="8"/>
        <v>2738</v>
      </c>
      <c r="K35" s="380">
        <f t="shared" ref="K35:L45" si="13">N35+Q35+T35</f>
        <v>1400</v>
      </c>
      <c r="L35" s="381">
        <f t="shared" si="13"/>
        <v>1338</v>
      </c>
      <c r="M35" s="380">
        <f t="shared" si="9"/>
        <v>220</v>
      </c>
      <c r="N35" s="379">
        <v>112</v>
      </c>
      <c r="O35" s="378">
        <v>108</v>
      </c>
      <c r="P35" s="380">
        <f t="shared" si="10"/>
        <v>2518</v>
      </c>
      <c r="Q35" s="380">
        <v>1288</v>
      </c>
      <c r="R35" s="381">
        <v>1230</v>
      </c>
      <c r="S35" s="380">
        <f t="shared" si="11"/>
        <v>0</v>
      </c>
      <c r="T35" s="379">
        <v>0</v>
      </c>
      <c r="U35" s="524">
        <v>0</v>
      </c>
      <c r="V35" s="523"/>
    </row>
    <row r="36" spans="1:22" ht="27" customHeight="1">
      <c r="A36" s="3433"/>
      <c r="B36" s="3395" t="s">
        <v>5272</v>
      </c>
      <c r="C36" s="3396"/>
      <c r="D36" s="350">
        <f t="shared" si="6"/>
        <v>42</v>
      </c>
      <c r="E36" s="350">
        <f t="shared" si="12"/>
        <v>23</v>
      </c>
      <c r="F36" s="351">
        <f t="shared" si="12"/>
        <v>19</v>
      </c>
      <c r="G36" s="352">
        <f t="shared" si="7"/>
        <v>0</v>
      </c>
      <c r="H36" s="353">
        <v>0</v>
      </c>
      <c r="I36" s="352">
        <v>0</v>
      </c>
      <c r="J36" s="354">
        <f t="shared" si="8"/>
        <v>42</v>
      </c>
      <c r="K36" s="354">
        <f t="shared" si="13"/>
        <v>23</v>
      </c>
      <c r="L36" s="355">
        <f t="shared" si="13"/>
        <v>19</v>
      </c>
      <c r="M36" s="354">
        <f t="shared" si="9"/>
        <v>14</v>
      </c>
      <c r="N36" s="353">
        <v>7</v>
      </c>
      <c r="O36" s="352">
        <v>7</v>
      </c>
      <c r="P36" s="354">
        <f t="shared" si="10"/>
        <v>28</v>
      </c>
      <c r="Q36" s="354">
        <v>16</v>
      </c>
      <c r="R36" s="355">
        <v>12</v>
      </c>
      <c r="S36" s="354">
        <f t="shared" si="11"/>
        <v>0</v>
      </c>
      <c r="T36" s="353">
        <v>0</v>
      </c>
      <c r="U36" s="525">
        <v>0</v>
      </c>
      <c r="V36" s="526"/>
    </row>
    <row r="37" spans="1:22" ht="27" customHeight="1">
      <c r="A37" s="3433"/>
      <c r="B37" s="3395" t="s">
        <v>5275</v>
      </c>
      <c r="C37" s="3396"/>
      <c r="D37" s="350">
        <f t="shared" si="6"/>
        <v>406</v>
      </c>
      <c r="E37" s="350">
        <f t="shared" si="12"/>
        <v>190</v>
      </c>
      <c r="F37" s="351">
        <f t="shared" si="12"/>
        <v>216</v>
      </c>
      <c r="G37" s="352">
        <f t="shared" si="7"/>
        <v>1</v>
      </c>
      <c r="H37" s="353">
        <v>1</v>
      </c>
      <c r="I37" s="352">
        <v>0</v>
      </c>
      <c r="J37" s="354">
        <f t="shared" si="8"/>
        <v>405</v>
      </c>
      <c r="K37" s="354">
        <f t="shared" si="13"/>
        <v>189</v>
      </c>
      <c r="L37" s="355">
        <f t="shared" si="13"/>
        <v>216</v>
      </c>
      <c r="M37" s="354">
        <f t="shared" si="9"/>
        <v>110</v>
      </c>
      <c r="N37" s="353">
        <v>45</v>
      </c>
      <c r="O37" s="352">
        <v>65</v>
      </c>
      <c r="P37" s="354">
        <f t="shared" si="10"/>
        <v>295</v>
      </c>
      <c r="Q37" s="354">
        <v>144</v>
      </c>
      <c r="R37" s="355">
        <v>151</v>
      </c>
      <c r="S37" s="354">
        <f t="shared" si="11"/>
        <v>0</v>
      </c>
      <c r="T37" s="353">
        <v>0</v>
      </c>
      <c r="U37" s="525">
        <v>0</v>
      </c>
      <c r="V37" s="526"/>
    </row>
    <row r="38" spans="1:22" ht="27" customHeight="1">
      <c r="A38" s="3576"/>
      <c r="B38" s="3397" t="s">
        <v>5274</v>
      </c>
      <c r="C38" s="3398"/>
      <c r="D38" s="368">
        <f t="shared" si="6"/>
        <v>445</v>
      </c>
      <c r="E38" s="368">
        <f t="shared" si="12"/>
        <v>236</v>
      </c>
      <c r="F38" s="369">
        <f t="shared" si="12"/>
        <v>209</v>
      </c>
      <c r="G38" s="527">
        <f t="shared" si="7"/>
        <v>0</v>
      </c>
      <c r="H38" s="528">
        <v>0</v>
      </c>
      <c r="I38" s="527">
        <v>0</v>
      </c>
      <c r="J38" s="529">
        <f t="shared" si="8"/>
        <v>445</v>
      </c>
      <c r="K38" s="529">
        <f t="shared" si="13"/>
        <v>236</v>
      </c>
      <c r="L38" s="530">
        <f t="shared" si="13"/>
        <v>209</v>
      </c>
      <c r="M38" s="529">
        <f t="shared" si="9"/>
        <v>142</v>
      </c>
      <c r="N38" s="528">
        <v>67</v>
      </c>
      <c r="O38" s="527">
        <v>75</v>
      </c>
      <c r="P38" s="529">
        <f t="shared" si="10"/>
        <v>303</v>
      </c>
      <c r="Q38" s="529">
        <v>169</v>
      </c>
      <c r="R38" s="530">
        <v>134</v>
      </c>
      <c r="S38" s="529">
        <f t="shared" si="11"/>
        <v>0</v>
      </c>
      <c r="T38" s="528">
        <v>0</v>
      </c>
      <c r="U38" s="531">
        <v>0</v>
      </c>
      <c r="V38" s="526"/>
    </row>
    <row r="39" spans="1:22" ht="27" customHeight="1">
      <c r="A39" s="3441" t="s">
        <v>3882</v>
      </c>
      <c r="B39" s="3328" t="s">
        <v>1462</v>
      </c>
      <c r="C39" s="3330"/>
      <c r="D39" s="376">
        <f t="shared" si="6"/>
        <v>3020</v>
      </c>
      <c r="E39" s="376">
        <f t="shared" si="12"/>
        <v>1590</v>
      </c>
      <c r="F39" s="377">
        <f t="shared" si="12"/>
        <v>1430</v>
      </c>
      <c r="G39" s="378">
        <f t="shared" si="7"/>
        <v>19</v>
      </c>
      <c r="H39" s="379">
        <v>11</v>
      </c>
      <c r="I39" s="378">
        <v>8</v>
      </c>
      <c r="J39" s="380">
        <f t="shared" si="8"/>
        <v>3001</v>
      </c>
      <c r="K39" s="380">
        <f t="shared" si="13"/>
        <v>1579</v>
      </c>
      <c r="L39" s="381">
        <f t="shared" si="13"/>
        <v>1422</v>
      </c>
      <c r="M39" s="380">
        <f t="shared" si="9"/>
        <v>303</v>
      </c>
      <c r="N39" s="379">
        <v>171</v>
      </c>
      <c r="O39" s="378">
        <v>132</v>
      </c>
      <c r="P39" s="380">
        <f t="shared" si="10"/>
        <v>2698</v>
      </c>
      <c r="Q39" s="380">
        <v>1408</v>
      </c>
      <c r="R39" s="381">
        <v>1290</v>
      </c>
      <c r="S39" s="380">
        <f t="shared" si="11"/>
        <v>0</v>
      </c>
      <c r="T39" s="379">
        <v>0</v>
      </c>
      <c r="U39" s="524">
        <v>0</v>
      </c>
      <c r="V39" s="526"/>
    </row>
    <row r="40" spans="1:22" ht="27" customHeight="1">
      <c r="A40" s="3433"/>
      <c r="B40" s="3582" t="s">
        <v>3883</v>
      </c>
      <c r="C40" s="3583"/>
      <c r="D40" s="350">
        <f t="shared" si="6"/>
        <v>552</v>
      </c>
      <c r="E40" s="350">
        <f t="shared" si="12"/>
        <v>282</v>
      </c>
      <c r="F40" s="351">
        <f t="shared" si="12"/>
        <v>270</v>
      </c>
      <c r="G40" s="352">
        <f t="shared" si="7"/>
        <v>5</v>
      </c>
      <c r="H40" s="353">
        <v>1</v>
      </c>
      <c r="I40" s="352">
        <v>4</v>
      </c>
      <c r="J40" s="354">
        <f t="shared" si="8"/>
        <v>547</v>
      </c>
      <c r="K40" s="354">
        <f t="shared" si="13"/>
        <v>281</v>
      </c>
      <c r="L40" s="355">
        <f t="shared" si="13"/>
        <v>266</v>
      </c>
      <c r="M40" s="354">
        <f t="shared" si="9"/>
        <v>171</v>
      </c>
      <c r="N40" s="353">
        <v>88</v>
      </c>
      <c r="O40" s="352">
        <v>83</v>
      </c>
      <c r="P40" s="354">
        <f t="shared" si="10"/>
        <v>376</v>
      </c>
      <c r="Q40" s="354">
        <v>193</v>
      </c>
      <c r="R40" s="355">
        <v>183</v>
      </c>
      <c r="S40" s="354">
        <f t="shared" si="11"/>
        <v>0</v>
      </c>
      <c r="T40" s="353">
        <v>0</v>
      </c>
      <c r="U40" s="525">
        <v>0</v>
      </c>
      <c r="V40" s="526"/>
    </row>
    <row r="41" spans="1:22" ht="27" customHeight="1">
      <c r="A41" s="3576"/>
      <c r="B41" s="3584" t="s">
        <v>3885</v>
      </c>
      <c r="C41" s="3585"/>
      <c r="D41" s="368">
        <f t="shared" si="6"/>
        <v>155</v>
      </c>
      <c r="E41" s="368">
        <f t="shared" si="12"/>
        <v>78</v>
      </c>
      <c r="F41" s="369">
        <f t="shared" si="12"/>
        <v>77</v>
      </c>
      <c r="G41" s="527">
        <f t="shared" si="7"/>
        <v>1</v>
      </c>
      <c r="H41" s="528">
        <v>0</v>
      </c>
      <c r="I41" s="527">
        <v>1</v>
      </c>
      <c r="J41" s="529">
        <f t="shared" si="8"/>
        <v>154</v>
      </c>
      <c r="K41" s="529">
        <f t="shared" si="13"/>
        <v>78</v>
      </c>
      <c r="L41" s="530">
        <f t="shared" si="13"/>
        <v>76</v>
      </c>
      <c r="M41" s="529">
        <f t="shared" si="9"/>
        <v>25</v>
      </c>
      <c r="N41" s="528">
        <v>13</v>
      </c>
      <c r="O41" s="527">
        <v>12</v>
      </c>
      <c r="P41" s="529">
        <f t="shared" si="10"/>
        <v>129</v>
      </c>
      <c r="Q41" s="529">
        <v>65</v>
      </c>
      <c r="R41" s="530">
        <v>64</v>
      </c>
      <c r="S41" s="529">
        <f t="shared" si="11"/>
        <v>0</v>
      </c>
      <c r="T41" s="528">
        <v>0</v>
      </c>
      <c r="U41" s="531">
        <v>0</v>
      </c>
      <c r="V41" s="526"/>
    </row>
    <row r="42" spans="1:22" ht="27" customHeight="1">
      <c r="A42" s="3441" t="s">
        <v>1994</v>
      </c>
      <c r="B42" s="3328" t="s">
        <v>1462</v>
      </c>
      <c r="C42" s="3330"/>
      <c r="D42" s="376">
        <f t="shared" si="6"/>
        <v>3039</v>
      </c>
      <c r="E42" s="376">
        <f t="shared" si="12"/>
        <v>1597</v>
      </c>
      <c r="F42" s="377">
        <f t="shared" si="12"/>
        <v>1442</v>
      </c>
      <c r="G42" s="378">
        <f t="shared" si="7"/>
        <v>18</v>
      </c>
      <c r="H42" s="379">
        <v>13</v>
      </c>
      <c r="I42" s="378">
        <v>5</v>
      </c>
      <c r="J42" s="380">
        <f t="shared" si="8"/>
        <v>3021</v>
      </c>
      <c r="K42" s="380">
        <f t="shared" si="13"/>
        <v>1584</v>
      </c>
      <c r="L42" s="381">
        <f t="shared" si="13"/>
        <v>1437</v>
      </c>
      <c r="M42" s="380">
        <f t="shared" si="9"/>
        <v>289</v>
      </c>
      <c r="N42" s="379">
        <v>151</v>
      </c>
      <c r="O42" s="378">
        <v>138</v>
      </c>
      <c r="P42" s="380">
        <f t="shared" si="10"/>
        <v>2732</v>
      </c>
      <c r="Q42" s="380">
        <v>1433</v>
      </c>
      <c r="R42" s="381">
        <v>1299</v>
      </c>
      <c r="S42" s="380">
        <f t="shared" si="11"/>
        <v>0</v>
      </c>
      <c r="T42" s="379">
        <v>0</v>
      </c>
      <c r="U42" s="524">
        <v>0</v>
      </c>
      <c r="V42" s="526"/>
    </row>
    <row r="43" spans="1:22" ht="27" customHeight="1">
      <c r="A43" s="3433"/>
      <c r="B43" s="3582" t="s">
        <v>3883</v>
      </c>
      <c r="C43" s="3583"/>
      <c r="D43" s="350">
        <f t="shared" si="6"/>
        <v>558</v>
      </c>
      <c r="E43" s="350">
        <f t="shared" si="12"/>
        <v>277</v>
      </c>
      <c r="F43" s="351">
        <f t="shared" si="12"/>
        <v>281</v>
      </c>
      <c r="G43" s="352">
        <f t="shared" si="7"/>
        <v>4</v>
      </c>
      <c r="H43" s="353">
        <v>1</v>
      </c>
      <c r="I43" s="352">
        <v>3</v>
      </c>
      <c r="J43" s="354">
        <f t="shared" si="8"/>
        <v>554</v>
      </c>
      <c r="K43" s="354">
        <f t="shared" si="13"/>
        <v>276</v>
      </c>
      <c r="L43" s="355">
        <f t="shared" si="13"/>
        <v>278</v>
      </c>
      <c r="M43" s="354">
        <f t="shared" si="9"/>
        <v>174</v>
      </c>
      <c r="N43" s="353">
        <v>77</v>
      </c>
      <c r="O43" s="352">
        <v>97</v>
      </c>
      <c r="P43" s="354">
        <f t="shared" si="10"/>
        <v>380</v>
      </c>
      <c r="Q43" s="354">
        <v>199</v>
      </c>
      <c r="R43" s="355">
        <v>181</v>
      </c>
      <c r="S43" s="354">
        <f t="shared" si="11"/>
        <v>0</v>
      </c>
      <c r="T43" s="353">
        <v>0</v>
      </c>
      <c r="U43" s="525">
        <v>0</v>
      </c>
      <c r="V43" s="526"/>
    </row>
    <row r="44" spans="1:22" ht="27" customHeight="1">
      <c r="A44" s="3433"/>
      <c r="B44" s="3582" t="s">
        <v>3884</v>
      </c>
      <c r="C44" s="3583"/>
      <c r="D44" s="350">
        <f t="shared" si="6"/>
        <v>213</v>
      </c>
      <c r="E44" s="350">
        <f t="shared" si="12"/>
        <v>110</v>
      </c>
      <c r="F44" s="351">
        <f t="shared" si="12"/>
        <v>103</v>
      </c>
      <c r="G44" s="352">
        <f t="shared" si="7"/>
        <v>1</v>
      </c>
      <c r="H44" s="353">
        <v>1</v>
      </c>
      <c r="I44" s="352">
        <v>0</v>
      </c>
      <c r="J44" s="354">
        <f t="shared" si="8"/>
        <v>212</v>
      </c>
      <c r="K44" s="354">
        <f t="shared" si="13"/>
        <v>109</v>
      </c>
      <c r="L44" s="355">
        <f t="shared" si="13"/>
        <v>103</v>
      </c>
      <c r="M44" s="354">
        <f t="shared" si="9"/>
        <v>36</v>
      </c>
      <c r="N44" s="353">
        <v>25</v>
      </c>
      <c r="O44" s="352">
        <v>11</v>
      </c>
      <c r="P44" s="354">
        <f t="shared" si="10"/>
        <v>176</v>
      </c>
      <c r="Q44" s="354">
        <v>84</v>
      </c>
      <c r="R44" s="355">
        <v>92</v>
      </c>
      <c r="S44" s="354">
        <f t="shared" si="11"/>
        <v>0</v>
      </c>
      <c r="T44" s="353">
        <v>0</v>
      </c>
      <c r="U44" s="525">
        <v>0</v>
      </c>
      <c r="V44" s="526"/>
    </row>
    <row r="45" spans="1:22" ht="27" customHeight="1">
      <c r="A45" s="3588"/>
      <c r="B45" s="3591" t="s">
        <v>3105</v>
      </c>
      <c r="C45" s="3592"/>
      <c r="D45" s="532">
        <f t="shared" si="6"/>
        <v>94</v>
      </c>
      <c r="E45" s="532">
        <f t="shared" si="12"/>
        <v>48</v>
      </c>
      <c r="F45" s="533">
        <f t="shared" si="12"/>
        <v>46</v>
      </c>
      <c r="G45" s="534">
        <f t="shared" si="7"/>
        <v>0</v>
      </c>
      <c r="H45" s="535">
        <v>0</v>
      </c>
      <c r="I45" s="527">
        <v>0</v>
      </c>
      <c r="J45" s="536">
        <f t="shared" si="8"/>
        <v>94</v>
      </c>
      <c r="K45" s="536">
        <f t="shared" si="13"/>
        <v>48</v>
      </c>
      <c r="L45" s="537">
        <f t="shared" si="13"/>
        <v>46</v>
      </c>
      <c r="M45" s="536">
        <f t="shared" si="9"/>
        <v>9</v>
      </c>
      <c r="N45" s="535">
        <v>4</v>
      </c>
      <c r="O45" s="534">
        <v>5</v>
      </c>
      <c r="P45" s="536">
        <f t="shared" si="10"/>
        <v>85</v>
      </c>
      <c r="Q45" s="536">
        <v>44</v>
      </c>
      <c r="R45" s="537">
        <v>41</v>
      </c>
      <c r="S45" s="536">
        <f t="shared" si="11"/>
        <v>0</v>
      </c>
      <c r="T45" s="535">
        <v>0</v>
      </c>
      <c r="U45" s="538">
        <v>0</v>
      </c>
      <c r="V45" s="526"/>
    </row>
    <row r="46" spans="1:22" ht="13.5" customHeight="1">
      <c r="A46" s="3442" t="s">
        <v>4041</v>
      </c>
      <c r="B46" s="3302"/>
      <c r="C46" s="3303"/>
      <c r="D46" s="3435" t="s">
        <v>4040</v>
      </c>
      <c r="E46" s="3436"/>
      <c r="F46" s="3437"/>
      <c r="G46" s="3302" t="s">
        <v>3902</v>
      </c>
      <c r="H46" s="3302"/>
      <c r="I46" s="3303"/>
      <c r="J46" s="3266" t="s">
        <v>4042</v>
      </c>
      <c r="K46" s="3267"/>
      <c r="L46" s="3267"/>
      <c r="M46" s="3267"/>
      <c r="N46" s="3267"/>
      <c r="O46" s="3267"/>
      <c r="P46" s="3267"/>
      <c r="Q46" s="3267"/>
      <c r="R46" s="3267"/>
      <c r="S46" s="3267"/>
      <c r="T46" s="3267"/>
      <c r="U46" s="3271"/>
    </row>
    <row r="47" spans="1:22" ht="13.5" customHeight="1">
      <c r="A47" s="3443"/>
      <c r="B47" s="3444"/>
      <c r="C47" s="3445"/>
      <c r="D47" s="3438"/>
      <c r="E47" s="3439"/>
      <c r="F47" s="3440"/>
      <c r="G47" s="3304"/>
      <c r="H47" s="3304"/>
      <c r="I47" s="3305"/>
      <c r="J47" s="3311" t="s">
        <v>2109</v>
      </c>
      <c r="K47" s="3500"/>
      <c r="L47" s="3312"/>
      <c r="M47" s="3311" t="s">
        <v>3878</v>
      </c>
      <c r="N47" s="3500"/>
      <c r="O47" s="3312"/>
      <c r="P47" s="3311" t="s">
        <v>3879</v>
      </c>
      <c r="Q47" s="3500"/>
      <c r="R47" s="3312"/>
      <c r="S47" s="3311" t="s">
        <v>65</v>
      </c>
      <c r="T47" s="3500"/>
      <c r="U47" s="3501"/>
    </row>
    <row r="48" spans="1:22">
      <c r="A48" s="3446"/>
      <c r="B48" s="3304"/>
      <c r="C48" s="3305"/>
      <c r="D48" s="539" t="s">
        <v>1239</v>
      </c>
      <c r="E48" s="540" t="s">
        <v>2918</v>
      </c>
      <c r="F48" s="541" t="s">
        <v>2920</v>
      </c>
      <c r="G48" s="542" t="s">
        <v>1239</v>
      </c>
      <c r="H48" s="543" t="s">
        <v>2918</v>
      </c>
      <c r="I48" s="542" t="s">
        <v>2920</v>
      </c>
      <c r="J48" s="544" t="s">
        <v>1239</v>
      </c>
      <c r="K48" s="545" t="s">
        <v>2918</v>
      </c>
      <c r="L48" s="546" t="s">
        <v>2920</v>
      </c>
      <c r="M48" s="544" t="s">
        <v>1239</v>
      </c>
      <c r="N48" s="543" t="s">
        <v>2918</v>
      </c>
      <c r="O48" s="542" t="s">
        <v>2920</v>
      </c>
      <c r="P48" s="544" t="s">
        <v>1239</v>
      </c>
      <c r="Q48" s="545" t="s">
        <v>2918</v>
      </c>
      <c r="R48" s="546" t="s">
        <v>2920</v>
      </c>
      <c r="S48" s="544" t="s">
        <v>1239</v>
      </c>
      <c r="T48" s="543" t="s">
        <v>2918</v>
      </c>
      <c r="U48" s="547" t="s">
        <v>2920</v>
      </c>
    </row>
    <row r="49" spans="1:21" ht="30.75" customHeight="1">
      <c r="A49" s="3409" t="s">
        <v>2936</v>
      </c>
      <c r="B49" s="3410"/>
      <c r="C49" s="3411"/>
      <c r="D49" s="336">
        <f>E49+F49</f>
        <v>6461</v>
      </c>
      <c r="E49" s="336">
        <f>SUM(E50:E52)</f>
        <v>3322</v>
      </c>
      <c r="F49" s="337">
        <f>SUM(F50:F52)</f>
        <v>3139</v>
      </c>
      <c r="G49" s="518">
        <f>H49+I49</f>
        <v>66</v>
      </c>
      <c r="H49" s="519">
        <f>SUM(H50:H52)</f>
        <v>37</v>
      </c>
      <c r="I49" s="518">
        <f>SUM(I50:I52)</f>
        <v>29</v>
      </c>
      <c r="J49" s="520">
        <f>K49+L49</f>
        <v>6395</v>
      </c>
      <c r="K49" s="520">
        <f>SUM(K50:K52)</f>
        <v>3285</v>
      </c>
      <c r="L49" s="521">
        <f>SUM(L50:L52)</f>
        <v>3110</v>
      </c>
      <c r="M49" s="520">
        <f>N49+O49</f>
        <v>562</v>
      </c>
      <c r="N49" s="519">
        <f>SUM(N50:N52)</f>
        <v>274</v>
      </c>
      <c r="O49" s="518">
        <f>SUM(O50:O52)</f>
        <v>288</v>
      </c>
      <c r="P49" s="520">
        <f>Q49+R49</f>
        <v>5833</v>
      </c>
      <c r="Q49" s="520">
        <f>SUM(Q50:Q52)</f>
        <v>3011</v>
      </c>
      <c r="R49" s="521">
        <f>SUM(R50:R52)</f>
        <v>2822</v>
      </c>
      <c r="S49" s="520">
        <f>T49+U49</f>
        <v>0</v>
      </c>
      <c r="T49" s="519">
        <f>SUM(T50:T52)</f>
        <v>0</v>
      </c>
      <c r="U49" s="522">
        <f>SUM(U50:U52)</f>
        <v>0</v>
      </c>
    </row>
    <row r="50" spans="1:21" ht="30.75" customHeight="1">
      <c r="A50" s="3441" t="s">
        <v>3271</v>
      </c>
      <c r="B50" s="3328" t="s">
        <v>193</v>
      </c>
      <c r="C50" s="3330"/>
      <c r="D50" s="342">
        <f>E50+F50</f>
        <v>905</v>
      </c>
      <c r="E50" s="342">
        <f t="shared" ref="E50:F52" si="14">H50+K50</f>
        <v>458</v>
      </c>
      <c r="F50" s="343">
        <f t="shared" si="14"/>
        <v>447</v>
      </c>
      <c r="G50" s="344">
        <f>H50+I50</f>
        <v>12</v>
      </c>
      <c r="H50" s="345">
        <v>4</v>
      </c>
      <c r="I50" s="344">
        <v>8</v>
      </c>
      <c r="J50" s="346">
        <f>K50+L50</f>
        <v>893</v>
      </c>
      <c r="K50" s="346">
        <f t="shared" ref="K50:L52" si="15">N50+Q50+T50</f>
        <v>454</v>
      </c>
      <c r="L50" s="347">
        <f t="shared" si="15"/>
        <v>439</v>
      </c>
      <c r="M50" s="346">
        <f>N50+O50</f>
        <v>73</v>
      </c>
      <c r="N50" s="345">
        <v>36</v>
      </c>
      <c r="O50" s="344">
        <v>37</v>
      </c>
      <c r="P50" s="346">
        <f>Q50+R50</f>
        <v>820</v>
      </c>
      <c r="Q50" s="346">
        <v>418</v>
      </c>
      <c r="R50" s="347">
        <v>402</v>
      </c>
      <c r="S50" s="346">
        <f>T50+U50</f>
        <v>0</v>
      </c>
      <c r="T50" s="345">
        <v>0</v>
      </c>
      <c r="U50" s="548">
        <v>0</v>
      </c>
    </row>
    <row r="51" spans="1:21" ht="30.75" customHeight="1">
      <c r="A51" s="3433"/>
      <c r="B51" s="3582" t="s">
        <v>3273</v>
      </c>
      <c r="C51" s="3583"/>
      <c r="D51" s="350">
        <f>E51+F51</f>
        <v>2539</v>
      </c>
      <c r="E51" s="350">
        <f t="shared" si="14"/>
        <v>1286</v>
      </c>
      <c r="F51" s="351">
        <f t="shared" si="14"/>
        <v>1253</v>
      </c>
      <c r="G51" s="352">
        <f>H51+I51</f>
        <v>20</v>
      </c>
      <c r="H51" s="353">
        <v>12</v>
      </c>
      <c r="I51" s="352">
        <v>8</v>
      </c>
      <c r="J51" s="354">
        <f>K51+L51</f>
        <v>2519</v>
      </c>
      <c r="K51" s="354">
        <f t="shared" si="15"/>
        <v>1274</v>
      </c>
      <c r="L51" s="355">
        <f t="shared" si="15"/>
        <v>1245</v>
      </c>
      <c r="M51" s="354">
        <f>N51+O51</f>
        <v>214</v>
      </c>
      <c r="N51" s="353">
        <v>109</v>
      </c>
      <c r="O51" s="352">
        <v>105</v>
      </c>
      <c r="P51" s="354">
        <f>Q51+R51</f>
        <v>2305</v>
      </c>
      <c r="Q51" s="354">
        <v>1165</v>
      </c>
      <c r="R51" s="355">
        <v>1140</v>
      </c>
      <c r="S51" s="354">
        <f>T51+U51</f>
        <v>0</v>
      </c>
      <c r="T51" s="353">
        <v>0</v>
      </c>
      <c r="U51" s="525">
        <v>0</v>
      </c>
    </row>
    <row r="52" spans="1:21" ht="30.75" customHeight="1">
      <c r="A52" s="3588"/>
      <c r="B52" s="3589" t="s">
        <v>1900</v>
      </c>
      <c r="C52" s="3590"/>
      <c r="D52" s="382">
        <f>E52+F52</f>
        <v>3017</v>
      </c>
      <c r="E52" s="382">
        <f t="shared" si="14"/>
        <v>1578</v>
      </c>
      <c r="F52" s="383">
        <f t="shared" si="14"/>
        <v>1439</v>
      </c>
      <c r="G52" s="384">
        <f>H52+I52</f>
        <v>34</v>
      </c>
      <c r="H52" s="385">
        <v>21</v>
      </c>
      <c r="I52" s="384">
        <v>13</v>
      </c>
      <c r="J52" s="386">
        <f>K52+L52</f>
        <v>2983</v>
      </c>
      <c r="K52" s="386">
        <f t="shared" si="15"/>
        <v>1557</v>
      </c>
      <c r="L52" s="387">
        <f t="shared" si="15"/>
        <v>1426</v>
      </c>
      <c r="M52" s="386">
        <f>N52+O52</f>
        <v>275</v>
      </c>
      <c r="N52" s="385">
        <v>129</v>
      </c>
      <c r="O52" s="384">
        <v>146</v>
      </c>
      <c r="P52" s="386">
        <f>Q52+R52</f>
        <v>2708</v>
      </c>
      <c r="Q52" s="386">
        <v>1428</v>
      </c>
      <c r="R52" s="387">
        <v>1280</v>
      </c>
      <c r="S52" s="386">
        <f>T52+U52</f>
        <v>0</v>
      </c>
      <c r="T52" s="385">
        <v>0</v>
      </c>
      <c r="U52" s="549">
        <v>0</v>
      </c>
    </row>
    <row r="53" spans="1:21">
      <c r="U53" s="391"/>
    </row>
  </sheetData>
  <mergeCells count="230">
    <mergeCell ref="D30:E30"/>
    <mergeCell ref="J30:K30"/>
    <mergeCell ref="N30:O30"/>
    <mergeCell ref="R30:S30"/>
    <mergeCell ref="T30:U30"/>
    <mergeCell ref="P30:Q30"/>
    <mergeCell ref="L30:M30"/>
    <mergeCell ref="A49:C49"/>
    <mergeCell ref="A50:A52"/>
    <mergeCell ref="B50:C50"/>
    <mergeCell ref="B51:C51"/>
    <mergeCell ref="B52:C52"/>
    <mergeCell ref="A42:A45"/>
    <mergeCell ref="B42:C42"/>
    <mergeCell ref="B43:C43"/>
    <mergeCell ref="B44:C44"/>
    <mergeCell ref="B45:C45"/>
    <mergeCell ref="A46:C48"/>
    <mergeCell ref="G46:I47"/>
    <mergeCell ref="J46:U46"/>
    <mergeCell ref="J47:L47"/>
    <mergeCell ref="M47:O47"/>
    <mergeCell ref="P47:R47"/>
    <mergeCell ref="S47:U47"/>
    <mergeCell ref="D46:F47"/>
    <mergeCell ref="A31:C33"/>
    <mergeCell ref="D31:F32"/>
    <mergeCell ref="G31:I32"/>
    <mergeCell ref="J31:U31"/>
    <mergeCell ref="J32:L32"/>
    <mergeCell ref="M32:O32"/>
    <mergeCell ref="P32:R32"/>
    <mergeCell ref="S32:U32"/>
    <mergeCell ref="A34:C34"/>
    <mergeCell ref="A35:A38"/>
    <mergeCell ref="B35:C35"/>
    <mergeCell ref="B36:C36"/>
    <mergeCell ref="B37:C37"/>
    <mergeCell ref="B38:C38"/>
    <mergeCell ref="A39:A41"/>
    <mergeCell ref="B39:C39"/>
    <mergeCell ref="B40:C40"/>
    <mergeCell ref="B41:C41"/>
    <mergeCell ref="A20:A29"/>
    <mergeCell ref="B20:I20"/>
    <mergeCell ref="J20:K20"/>
    <mergeCell ref="L20:M20"/>
    <mergeCell ref="N20:O20"/>
    <mergeCell ref="P20:Q20"/>
    <mergeCell ref="R20:S20"/>
    <mergeCell ref="T20:U20"/>
    <mergeCell ref="J27:K27"/>
    <mergeCell ref="L27:M27"/>
    <mergeCell ref="D29:E29"/>
    <mergeCell ref="L28:M28"/>
    <mergeCell ref="N28:O28"/>
    <mergeCell ref="P28:Q28"/>
    <mergeCell ref="R28:S28"/>
    <mergeCell ref="T28:U28"/>
    <mergeCell ref="J29:K29"/>
    <mergeCell ref="L29:M29"/>
    <mergeCell ref="N29:O29"/>
    <mergeCell ref="P29:Q29"/>
    <mergeCell ref="R29:S29"/>
    <mergeCell ref="T29:U29"/>
    <mergeCell ref="R24:S24"/>
    <mergeCell ref="T24:U24"/>
    <mergeCell ref="D27:E27"/>
    <mergeCell ref="D28:E28"/>
    <mergeCell ref="J25:K25"/>
    <mergeCell ref="L25:M25"/>
    <mergeCell ref="N25:O25"/>
    <mergeCell ref="P25:Q25"/>
    <mergeCell ref="R25:S25"/>
    <mergeCell ref="T25:U25"/>
    <mergeCell ref="J26:K26"/>
    <mergeCell ref="L26:M26"/>
    <mergeCell ref="N26:O26"/>
    <mergeCell ref="P26:Q26"/>
    <mergeCell ref="R26:S26"/>
    <mergeCell ref="T26:U26"/>
    <mergeCell ref="D25:E25"/>
    <mergeCell ref="D26:E26"/>
    <mergeCell ref="N27:O27"/>
    <mergeCell ref="P27:Q27"/>
    <mergeCell ref="R27:S27"/>
    <mergeCell ref="T27:U27"/>
    <mergeCell ref="J28:K28"/>
    <mergeCell ref="J21:K21"/>
    <mergeCell ref="L21:M21"/>
    <mergeCell ref="N21:O21"/>
    <mergeCell ref="P21:Q21"/>
    <mergeCell ref="R21:S21"/>
    <mergeCell ref="T21:U21"/>
    <mergeCell ref="J22:K22"/>
    <mergeCell ref="L22:M22"/>
    <mergeCell ref="N22:O22"/>
    <mergeCell ref="P22:Q22"/>
    <mergeCell ref="R22:S22"/>
    <mergeCell ref="T22:U22"/>
    <mergeCell ref="D22:E22"/>
    <mergeCell ref="L23:M23"/>
    <mergeCell ref="N23:O23"/>
    <mergeCell ref="P23:Q23"/>
    <mergeCell ref="R23:S23"/>
    <mergeCell ref="T23:U23"/>
    <mergeCell ref="J24:K24"/>
    <mergeCell ref="L24:M24"/>
    <mergeCell ref="N24:O24"/>
    <mergeCell ref="P24:Q24"/>
    <mergeCell ref="J23:K23"/>
    <mergeCell ref="D23:E23"/>
    <mergeCell ref="D24:E24"/>
    <mergeCell ref="A17:A19"/>
    <mergeCell ref="B17:I17"/>
    <mergeCell ref="J17:K17"/>
    <mergeCell ref="L17:M17"/>
    <mergeCell ref="N17:O17"/>
    <mergeCell ref="P17:Q17"/>
    <mergeCell ref="R17:S17"/>
    <mergeCell ref="T17:U17"/>
    <mergeCell ref="B18:I18"/>
    <mergeCell ref="J18:K18"/>
    <mergeCell ref="L18:M18"/>
    <mergeCell ref="N18:O18"/>
    <mergeCell ref="P18:Q18"/>
    <mergeCell ref="R18:S18"/>
    <mergeCell ref="T18:U18"/>
    <mergeCell ref="B19:I19"/>
    <mergeCell ref="J19:K19"/>
    <mergeCell ref="L19:M19"/>
    <mergeCell ref="N19:O19"/>
    <mergeCell ref="P19:Q19"/>
    <mergeCell ref="R19:S19"/>
    <mergeCell ref="T19:U19"/>
    <mergeCell ref="C15:H15"/>
    <mergeCell ref="J15:K15"/>
    <mergeCell ref="L15:M15"/>
    <mergeCell ref="N15:O15"/>
    <mergeCell ref="P15:Q15"/>
    <mergeCell ref="R15:S15"/>
    <mergeCell ref="T15:U15"/>
    <mergeCell ref="C16:H16"/>
    <mergeCell ref="J16:K16"/>
    <mergeCell ref="L16:M16"/>
    <mergeCell ref="N16:O16"/>
    <mergeCell ref="P16:Q16"/>
    <mergeCell ref="R16:S16"/>
    <mergeCell ref="T16:U16"/>
    <mergeCell ref="C13:H13"/>
    <mergeCell ref="J13:K13"/>
    <mergeCell ref="L13:M13"/>
    <mergeCell ref="N13:O13"/>
    <mergeCell ref="P13:Q13"/>
    <mergeCell ref="R13:S13"/>
    <mergeCell ref="T13:U13"/>
    <mergeCell ref="C14:H14"/>
    <mergeCell ref="J14:K14"/>
    <mergeCell ref="L14:M14"/>
    <mergeCell ref="N14:O14"/>
    <mergeCell ref="P14:Q14"/>
    <mergeCell ref="R14:S14"/>
    <mergeCell ref="T14:U14"/>
    <mergeCell ref="L11:M11"/>
    <mergeCell ref="N11:O11"/>
    <mergeCell ref="P11:Q11"/>
    <mergeCell ref="R11:S11"/>
    <mergeCell ref="T11:U11"/>
    <mergeCell ref="C12:H12"/>
    <mergeCell ref="J12:K12"/>
    <mergeCell ref="L12:M12"/>
    <mergeCell ref="N12:O12"/>
    <mergeCell ref="P12:Q12"/>
    <mergeCell ref="R12:S12"/>
    <mergeCell ref="T12:U12"/>
    <mergeCell ref="A8:A16"/>
    <mergeCell ref="B8:I8"/>
    <mergeCell ref="J8:K8"/>
    <mergeCell ref="L8:M8"/>
    <mergeCell ref="N8:O8"/>
    <mergeCell ref="P8:Q8"/>
    <mergeCell ref="R8:S8"/>
    <mergeCell ref="T8:U8"/>
    <mergeCell ref="C9:H9"/>
    <mergeCell ref="J9:K9"/>
    <mergeCell ref="L9:M9"/>
    <mergeCell ref="N9:O9"/>
    <mergeCell ref="P9:Q9"/>
    <mergeCell ref="R9:S9"/>
    <mergeCell ref="T9:U9"/>
    <mergeCell ref="C10:H10"/>
    <mergeCell ref="J10:K10"/>
    <mergeCell ref="L10:M10"/>
    <mergeCell ref="N10:O10"/>
    <mergeCell ref="P10:Q10"/>
    <mergeCell ref="R10:S10"/>
    <mergeCell ref="T10:U10"/>
    <mergeCell ref="C11:H11"/>
    <mergeCell ref="J11:K11"/>
    <mergeCell ref="A5:A7"/>
    <mergeCell ref="B5:I5"/>
    <mergeCell ref="J5:K5"/>
    <mergeCell ref="L5:M5"/>
    <mergeCell ref="N5:O5"/>
    <mergeCell ref="P5:Q5"/>
    <mergeCell ref="R5:S5"/>
    <mergeCell ref="T5:U5"/>
    <mergeCell ref="B6:I6"/>
    <mergeCell ref="J6:K6"/>
    <mergeCell ref="L6:M6"/>
    <mergeCell ref="N6:O6"/>
    <mergeCell ref="P6:Q6"/>
    <mergeCell ref="R6:S6"/>
    <mergeCell ref="T6:U6"/>
    <mergeCell ref="B7:I7"/>
    <mergeCell ref="J7:K7"/>
    <mergeCell ref="L7:M7"/>
    <mergeCell ref="N7:O7"/>
    <mergeCell ref="P7:Q7"/>
    <mergeCell ref="R7:S7"/>
    <mergeCell ref="T7:U7"/>
    <mergeCell ref="J2:U2"/>
    <mergeCell ref="A3:I4"/>
    <mergeCell ref="J3:K4"/>
    <mergeCell ref="L3:M4"/>
    <mergeCell ref="N3:U3"/>
    <mergeCell ref="N4:O4"/>
    <mergeCell ref="P4:Q4"/>
    <mergeCell ref="R4:S4"/>
    <mergeCell ref="T4:U4"/>
  </mergeCells>
  <phoneticPr fontId="2"/>
  <pageMargins left="0.59055118110236227" right="0.59055118110236227" top="0.47244094488188981" bottom="0.39370078740157483" header="0.39370078740157483" footer="0.19685039370078741"/>
  <pageSetup paperSize="9" scale="67" orientation="portrait" blackAndWhite="1" r:id="rId1"/>
  <headerFooter alignWithMargins="0">
    <oddHeader>&amp;R&amp;12－幼保連携型認定こども園－</oddHeader>
    <oddFooter>&amp;C&amp;16 11</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C70"/>
  <sheetViews>
    <sheetView showGridLines="0" view="pageBreakPreview" topLeftCell="F52" zoomScale="80" zoomScaleSheetLayoutView="80" workbookViewId="0">
      <selection activeCell="AD17" sqref="AD17"/>
    </sheetView>
  </sheetViews>
  <sheetFormatPr defaultColWidth="9" defaultRowHeight="13.5"/>
  <cols>
    <col min="1" max="1" width="5.125" style="108" customWidth="1"/>
    <col min="2" max="2" width="0.875" style="116" customWidth="1"/>
    <col min="3" max="3" width="15.25" style="116" customWidth="1"/>
    <col min="4" max="4" width="2" style="116" customWidth="1"/>
    <col min="5" max="5" width="1.125" style="108" customWidth="1"/>
    <col min="6" max="6" width="3.125" style="312" customWidth="1"/>
    <col min="7" max="7" width="9.5" style="312" customWidth="1"/>
    <col min="8" max="8" width="7.875" style="312" customWidth="1"/>
    <col min="9" max="22" width="5.625" style="312" customWidth="1"/>
    <col min="23" max="23" width="6.375" style="312" customWidth="1"/>
    <col min="24" max="25" width="5.625" style="312" customWidth="1"/>
    <col min="26" max="26" width="5.5" style="312" customWidth="1"/>
    <col min="27" max="29" width="9" style="312"/>
    <col min="30" max="16384" width="9" style="108"/>
  </cols>
  <sheetData>
    <row r="1" spans="1:27" ht="15.75" customHeight="1" thickBot="1">
      <c r="A1" s="110"/>
      <c r="B1" s="115"/>
      <c r="C1" s="115"/>
      <c r="D1" s="115"/>
      <c r="N1" s="550"/>
      <c r="O1" s="550"/>
      <c r="P1" s="550"/>
      <c r="Q1" s="550"/>
      <c r="R1" s="550"/>
      <c r="S1" s="550"/>
      <c r="T1" s="550"/>
      <c r="U1" s="550"/>
      <c r="V1" s="550"/>
    </row>
    <row r="2" spans="1:27" ht="13.5" customHeight="1">
      <c r="A2" s="3669" t="s">
        <v>4041</v>
      </c>
      <c r="B2" s="3670"/>
      <c r="C2" s="3670"/>
      <c r="D2" s="3670"/>
      <c r="E2" s="3670"/>
      <c r="F2" s="3670"/>
      <c r="G2" s="3670"/>
      <c r="H2" s="3671"/>
      <c r="I2" s="3644" t="s">
        <v>4040</v>
      </c>
      <c r="J2" s="3645"/>
      <c r="K2" s="3646"/>
      <c r="L2" s="3650" t="s">
        <v>3488</v>
      </c>
      <c r="M2" s="3650"/>
      <c r="N2" s="3651"/>
      <c r="O2" s="3654" t="s">
        <v>4042</v>
      </c>
      <c r="P2" s="3655"/>
      <c r="Q2" s="3655"/>
      <c r="R2" s="3655"/>
      <c r="S2" s="3655"/>
      <c r="T2" s="3655"/>
      <c r="U2" s="3655"/>
      <c r="V2" s="3655"/>
      <c r="W2" s="3655"/>
      <c r="X2" s="3655"/>
      <c r="Y2" s="3655"/>
      <c r="Z2" s="3656"/>
      <c r="AA2" s="517"/>
    </row>
    <row r="3" spans="1:27" ht="13.5" customHeight="1">
      <c r="A3" s="3672"/>
      <c r="B3" s="3673"/>
      <c r="C3" s="3673"/>
      <c r="D3" s="3673"/>
      <c r="E3" s="3673"/>
      <c r="F3" s="3673"/>
      <c r="G3" s="3673"/>
      <c r="H3" s="3674"/>
      <c r="I3" s="3647"/>
      <c r="J3" s="3648"/>
      <c r="K3" s="3649"/>
      <c r="L3" s="3652"/>
      <c r="M3" s="3652"/>
      <c r="N3" s="3653"/>
      <c r="O3" s="3657" t="s">
        <v>2109</v>
      </c>
      <c r="P3" s="3658"/>
      <c r="Q3" s="3659"/>
      <c r="R3" s="3657" t="s">
        <v>3878</v>
      </c>
      <c r="S3" s="3658"/>
      <c r="T3" s="3659"/>
      <c r="U3" s="3657" t="s">
        <v>3879</v>
      </c>
      <c r="V3" s="3658"/>
      <c r="W3" s="3659"/>
      <c r="X3" s="3657" t="s">
        <v>65</v>
      </c>
      <c r="Y3" s="3658"/>
      <c r="Z3" s="3660"/>
      <c r="AA3" s="254"/>
    </row>
    <row r="4" spans="1:27">
      <c r="A4" s="3675"/>
      <c r="B4" s="3676"/>
      <c r="C4" s="3676"/>
      <c r="D4" s="3676"/>
      <c r="E4" s="3676"/>
      <c r="F4" s="3676"/>
      <c r="G4" s="3676"/>
      <c r="H4" s="3677"/>
      <c r="I4" s="551" t="s">
        <v>1239</v>
      </c>
      <c r="J4" s="552" t="s">
        <v>2918</v>
      </c>
      <c r="K4" s="553" t="s">
        <v>2920</v>
      </c>
      <c r="L4" s="554" t="s">
        <v>1239</v>
      </c>
      <c r="M4" s="555" t="s">
        <v>2918</v>
      </c>
      <c r="N4" s="554" t="s">
        <v>2920</v>
      </c>
      <c r="O4" s="554" t="s">
        <v>1239</v>
      </c>
      <c r="P4" s="556" t="s">
        <v>2918</v>
      </c>
      <c r="Q4" s="557" t="s">
        <v>2920</v>
      </c>
      <c r="R4" s="554" t="s">
        <v>1239</v>
      </c>
      <c r="S4" s="555" t="s">
        <v>2918</v>
      </c>
      <c r="T4" s="554" t="s">
        <v>2920</v>
      </c>
      <c r="U4" s="558" t="s">
        <v>1239</v>
      </c>
      <c r="V4" s="556" t="s">
        <v>2918</v>
      </c>
      <c r="W4" s="557" t="s">
        <v>2920</v>
      </c>
      <c r="X4" s="554" t="s">
        <v>1239</v>
      </c>
      <c r="Y4" s="559" t="s">
        <v>2918</v>
      </c>
      <c r="Z4" s="560" t="s">
        <v>2920</v>
      </c>
      <c r="AA4" s="261"/>
    </row>
    <row r="5" spans="1:27" ht="18.95" customHeight="1">
      <c r="A5" s="3661" t="s">
        <v>2663</v>
      </c>
      <c r="B5" s="3595" t="s">
        <v>1239</v>
      </c>
      <c r="C5" s="3596"/>
      <c r="D5" s="3596"/>
      <c r="E5" s="3596"/>
      <c r="F5" s="3596"/>
      <c r="G5" s="3596"/>
      <c r="H5" s="3597"/>
      <c r="I5" s="561">
        <f t="shared" ref="I5:Z5" si="0">SUM(I6:I18)</f>
        <v>3828</v>
      </c>
      <c r="J5" s="342">
        <f t="shared" si="0"/>
        <v>239</v>
      </c>
      <c r="K5" s="343">
        <f t="shared" si="0"/>
        <v>3589</v>
      </c>
      <c r="L5" s="562">
        <f t="shared" si="0"/>
        <v>23</v>
      </c>
      <c r="M5" s="345">
        <f t="shared" si="0"/>
        <v>0</v>
      </c>
      <c r="N5" s="562">
        <f t="shared" si="0"/>
        <v>23</v>
      </c>
      <c r="O5" s="562">
        <f t="shared" si="0"/>
        <v>3805</v>
      </c>
      <c r="P5" s="346">
        <f t="shared" si="0"/>
        <v>239</v>
      </c>
      <c r="Q5" s="563">
        <f t="shared" si="0"/>
        <v>3566</v>
      </c>
      <c r="R5" s="562">
        <f t="shared" si="0"/>
        <v>332</v>
      </c>
      <c r="S5" s="345">
        <f t="shared" si="0"/>
        <v>20</v>
      </c>
      <c r="T5" s="562">
        <f t="shared" si="0"/>
        <v>312</v>
      </c>
      <c r="U5" s="564">
        <f t="shared" si="0"/>
        <v>3473</v>
      </c>
      <c r="V5" s="346">
        <f t="shared" si="0"/>
        <v>219</v>
      </c>
      <c r="W5" s="563">
        <f t="shared" si="0"/>
        <v>3254</v>
      </c>
      <c r="X5" s="562">
        <f t="shared" si="0"/>
        <v>0</v>
      </c>
      <c r="Y5" s="345">
        <f t="shared" si="0"/>
        <v>0</v>
      </c>
      <c r="Z5" s="548">
        <f t="shared" si="0"/>
        <v>0</v>
      </c>
      <c r="AA5" s="526"/>
    </row>
    <row r="6" spans="1:27" ht="18.95" customHeight="1">
      <c r="A6" s="3662"/>
      <c r="B6" s="150"/>
      <c r="C6" s="3598" t="s">
        <v>2938</v>
      </c>
      <c r="D6" s="3598"/>
      <c r="E6" s="3598"/>
      <c r="F6" s="3598"/>
      <c r="G6" s="3598"/>
      <c r="H6" s="3599"/>
      <c r="I6" s="565">
        <f t="shared" ref="I6:I21" si="1">J6+K6</f>
        <v>243</v>
      </c>
      <c r="J6" s="566">
        <f t="shared" ref="J6:K21" si="2">M6+P6</f>
        <v>118</v>
      </c>
      <c r="K6" s="567">
        <f t="shared" si="2"/>
        <v>125</v>
      </c>
      <c r="L6" s="568">
        <f t="shared" ref="L6:L21" si="3">M6+N6</f>
        <v>1</v>
      </c>
      <c r="M6" s="569">
        <v>0</v>
      </c>
      <c r="N6" s="568">
        <v>1</v>
      </c>
      <c r="O6" s="568">
        <f t="shared" ref="O6:O21" si="4">P6+Q6</f>
        <v>242</v>
      </c>
      <c r="P6" s="570">
        <f t="shared" ref="P6:Q21" si="5">S6+V6+Y6</f>
        <v>118</v>
      </c>
      <c r="Q6" s="571">
        <f t="shared" si="5"/>
        <v>124</v>
      </c>
      <c r="R6" s="568">
        <f t="shared" ref="R6:R21" si="6">S6+T6</f>
        <v>18</v>
      </c>
      <c r="S6" s="569">
        <v>7</v>
      </c>
      <c r="T6" s="568">
        <v>11</v>
      </c>
      <c r="U6" s="572">
        <f t="shared" ref="U6:U38" si="7">V6+W6</f>
        <v>224</v>
      </c>
      <c r="V6" s="570">
        <v>111</v>
      </c>
      <c r="W6" s="571">
        <v>113</v>
      </c>
      <c r="X6" s="568">
        <f t="shared" ref="X6:X21" si="8">Y6+Z6</f>
        <v>0</v>
      </c>
      <c r="Y6" s="569">
        <v>0</v>
      </c>
      <c r="Z6" s="573">
        <v>0</v>
      </c>
      <c r="AA6" s="526"/>
    </row>
    <row r="7" spans="1:27" ht="18.95" customHeight="1">
      <c r="A7" s="3662"/>
      <c r="B7" s="78"/>
      <c r="C7" s="3600" t="s">
        <v>760</v>
      </c>
      <c r="D7" s="3600"/>
      <c r="E7" s="3600"/>
      <c r="F7" s="3600"/>
      <c r="G7" s="3600"/>
      <c r="H7" s="3601"/>
      <c r="I7" s="574">
        <f t="shared" si="1"/>
        <v>138</v>
      </c>
      <c r="J7" s="575">
        <f t="shared" si="2"/>
        <v>39</v>
      </c>
      <c r="K7" s="576">
        <f t="shared" si="2"/>
        <v>99</v>
      </c>
      <c r="L7" s="577">
        <f t="shared" si="3"/>
        <v>3</v>
      </c>
      <c r="M7" s="578">
        <v>0</v>
      </c>
      <c r="N7" s="577">
        <v>3</v>
      </c>
      <c r="O7" s="577">
        <f t="shared" si="4"/>
        <v>135</v>
      </c>
      <c r="P7" s="579">
        <f t="shared" si="5"/>
        <v>39</v>
      </c>
      <c r="Q7" s="580">
        <f t="shared" si="5"/>
        <v>96</v>
      </c>
      <c r="R7" s="577">
        <f t="shared" si="6"/>
        <v>9</v>
      </c>
      <c r="S7" s="578">
        <v>1</v>
      </c>
      <c r="T7" s="577">
        <v>8</v>
      </c>
      <c r="U7" s="581">
        <f t="shared" si="7"/>
        <v>126</v>
      </c>
      <c r="V7" s="579">
        <v>38</v>
      </c>
      <c r="W7" s="580">
        <v>88</v>
      </c>
      <c r="X7" s="577">
        <f t="shared" si="8"/>
        <v>0</v>
      </c>
      <c r="Y7" s="578">
        <v>0</v>
      </c>
      <c r="Z7" s="582">
        <v>0</v>
      </c>
      <c r="AA7" s="526"/>
    </row>
    <row r="8" spans="1:27" ht="18.95" customHeight="1">
      <c r="A8" s="3662"/>
      <c r="B8" s="78"/>
      <c r="C8" s="3600" t="s">
        <v>221</v>
      </c>
      <c r="D8" s="3600"/>
      <c r="E8" s="3600"/>
      <c r="F8" s="3600"/>
      <c r="G8" s="3600"/>
      <c r="H8" s="3601"/>
      <c r="I8" s="574">
        <f t="shared" si="1"/>
        <v>18</v>
      </c>
      <c r="J8" s="575">
        <f t="shared" si="2"/>
        <v>2</v>
      </c>
      <c r="K8" s="576">
        <f t="shared" si="2"/>
        <v>16</v>
      </c>
      <c r="L8" s="577">
        <f t="shared" si="3"/>
        <v>0</v>
      </c>
      <c r="M8" s="578">
        <v>0</v>
      </c>
      <c r="N8" s="577">
        <v>0</v>
      </c>
      <c r="O8" s="577">
        <f t="shared" si="4"/>
        <v>18</v>
      </c>
      <c r="P8" s="579">
        <f t="shared" si="5"/>
        <v>2</v>
      </c>
      <c r="Q8" s="580">
        <f t="shared" si="5"/>
        <v>16</v>
      </c>
      <c r="R8" s="577">
        <f t="shared" si="6"/>
        <v>6</v>
      </c>
      <c r="S8" s="578">
        <v>0</v>
      </c>
      <c r="T8" s="577">
        <v>6</v>
      </c>
      <c r="U8" s="581">
        <f t="shared" si="7"/>
        <v>12</v>
      </c>
      <c r="V8" s="579">
        <v>2</v>
      </c>
      <c r="W8" s="580">
        <v>10</v>
      </c>
      <c r="X8" s="577">
        <f t="shared" si="8"/>
        <v>0</v>
      </c>
      <c r="Y8" s="578">
        <v>0</v>
      </c>
      <c r="Z8" s="582">
        <v>0</v>
      </c>
      <c r="AA8" s="526"/>
    </row>
    <row r="9" spans="1:27" ht="18.95" customHeight="1">
      <c r="A9" s="3662"/>
      <c r="B9" s="78"/>
      <c r="C9" s="3600" t="s">
        <v>3274</v>
      </c>
      <c r="D9" s="3600"/>
      <c r="E9" s="3600"/>
      <c r="F9" s="3600"/>
      <c r="G9" s="3600"/>
      <c r="H9" s="3601"/>
      <c r="I9" s="574">
        <f t="shared" si="1"/>
        <v>316</v>
      </c>
      <c r="J9" s="575">
        <f t="shared" si="2"/>
        <v>9</v>
      </c>
      <c r="K9" s="576">
        <f t="shared" si="2"/>
        <v>307</v>
      </c>
      <c r="L9" s="577">
        <f t="shared" si="3"/>
        <v>1</v>
      </c>
      <c r="M9" s="578">
        <v>0</v>
      </c>
      <c r="N9" s="577">
        <v>1</v>
      </c>
      <c r="O9" s="577">
        <f t="shared" si="4"/>
        <v>315</v>
      </c>
      <c r="P9" s="579">
        <f t="shared" si="5"/>
        <v>9</v>
      </c>
      <c r="Q9" s="580">
        <f t="shared" si="5"/>
        <v>306</v>
      </c>
      <c r="R9" s="577">
        <f t="shared" si="6"/>
        <v>29</v>
      </c>
      <c r="S9" s="578">
        <v>1</v>
      </c>
      <c r="T9" s="577">
        <v>28</v>
      </c>
      <c r="U9" s="581">
        <f t="shared" si="7"/>
        <v>286</v>
      </c>
      <c r="V9" s="579">
        <v>8</v>
      </c>
      <c r="W9" s="580">
        <v>278</v>
      </c>
      <c r="X9" s="577">
        <f t="shared" si="8"/>
        <v>0</v>
      </c>
      <c r="Y9" s="578">
        <v>0</v>
      </c>
      <c r="Z9" s="582">
        <v>0</v>
      </c>
      <c r="AA9" s="526"/>
    </row>
    <row r="10" spans="1:27" ht="18.95" customHeight="1">
      <c r="A10" s="3662"/>
      <c r="B10" s="78"/>
      <c r="C10" s="3600" t="s">
        <v>741</v>
      </c>
      <c r="D10" s="3600"/>
      <c r="E10" s="3600"/>
      <c r="F10" s="3600"/>
      <c r="G10" s="3600"/>
      <c r="H10" s="3601"/>
      <c r="I10" s="574">
        <f t="shared" si="1"/>
        <v>159</v>
      </c>
      <c r="J10" s="575">
        <f t="shared" si="2"/>
        <v>4</v>
      </c>
      <c r="K10" s="576">
        <f t="shared" si="2"/>
        <v>155</v>
      </c>
      <c r="L10" s="577">
        <f t="shared" si="3"/>
        <v>11</v>
      </c>
      <c r="M10" s="578">
        <v>0</v>
      </c>
      <c r="N10" s="577">
        <v>11</v>
      </c>
      <c r="O10" s="577">
        <f t="shared" si="4"/>
        <v>148</v>
      </c>
      <c r="P10" s="579">
        <f t="shared" si="5"/>
        <v>4</v>
      </c>
      <c r="Q10" s="580">
        <f t="shared" si="5"/>
        <v>144</v>
      </c>
      <c r="R10" s="577">
        <f t="shared" si="6"/>
        <v>14</v>
      </c>
      <c r="S10" s="578">
        <v>0</v>
      </c>
      <c r="T10" s="577">
        <v>14</v>
      </c>
      <c r="U10" s="581">
        <f t="shared" si="7"/>
        <v>134</v>
      </c>
      <c r="V10" s="579">
        <v>4</v>
      </c>
      <c r="W10" s="580">
        <v>130</v>
      </c>
      <c r="X10" s="577">
        <f t="shared" si="8"/>
        <v>0</v>
      </c>
      <c r="Y10" s="578">
        <v>0</v>
      </c>
      <c r="Z10" s="582">
        <v>0</v>
      </c>
      <c r="AA10" s="526"/>
    </row>
    <row r="11" spans="1:27" ht="18.95" customHeight="1">
      <c r="A11" s="3662"/>
      <c r="B11" s="78"/>
      <c r="C11" s="3600" t="s">
        <v>3276</v>
      </c>
      <c r="D11" s="3600"/>
      <c r="E11" s="3600"/>
      <c r="F11" s="3600"/>
      <c r="G11" s="3600"/>
      <c r="H11" s="3601"/>
      <c r="I11" s="574">
        <f t="shared" si="1"/>
        <v>2851</v>
      </c>
      <c r="J11" s="575">
        <f t="shared" si="2"/>
        <v>65</v>
      </c>
      <c r="K11" s="576">
        <f t="shared" si="2"/>
        <v>2786</v>
      </c>
      <c r="L11" s="577">
        <f t="shared" si="3"/>
        <v>5</v>
      </c>
      <c r="M11" s="578">
        <v>0</v>
      </c>
      <c r="N11" s="577">
        <v>5</v>
      </c>
      <c r="O11" s="577">
        <f t="shared" si="4"/>
        <v>2846</v>
      </c>
      <c r="P11" s="579">
        <f t="shared" si="5"/>
        <v>65</v>
      </c>
      <c r="Q11" s="580">
        <f t="shared" si="5"/>
        <v>2781</v>
      </c>
      <c r="R11" s="577">
        <f t="shared" si="6"/>
        <v>250</v>
      </c>
      <c r="S11" s="578">
        <v>11</v>
      </c>
      <c r="T11" s="577">
        <v>239</v>
      </c>
      <c r="U11" s="581">
        <f t="shared" si="7"/>
        <v>2596</v>
      </c>
      <c r="V11" s="579">
        <v>54</v>
      </c>
      <c r="W11" s="580">
        <v>2542</v>
      </c>
      <c r="X11" s="577">
        <f t="shared" si="8"/>
        <v>0</v>
      </c>
      <c r="Y11" s="578">
        <v>0</v>
      </c>
      <c r="Z11" s="582">
        <v>0</v>
      </c>
      <c r="AA11" s="526"/>
    </row>
    <row r="12" spans="1:27" ht="18.95" customHeight="1">
      <c r="A12" s="3662"/>
      <c r="B12" s="78"/>
      <c r="C12" s="3600" t="s">
        <v>1482</v>
      </c>
      <c r="D12" s="3600"/>
      <c r="E12" s="3600"/>
      <c r="F12" s="3600"/>
      <c r="G12" s="3600"/>
      <c r="H12" s="3601"/>
      <c r="I12" s="574">
        <f t="shared" si="1"/>
        <v>36</v>
      </c>
      <c r="J12" s="575">
        <f t="shared" si="2"/>
        <v>0</v>
      </c>
      <c r="K12" s="576">
        <f t="shared" si="2"/>
        <v>36</v>
      </c>
      <c r="L12" s="577">
        <f t="shared" si="3"/>
        <v>0</v>
      </c>
      <c r="M12" s="578">
        <v>0</v>
      </c>
      <c r="N12" s="577">
        <v>0</v>
      </c>
      <c r="O12" s="577">
        <f t="shared" si="4"/>
        <v>36</v>
      </c>
      <c r="P12" s="579">
        <f t="shared" si="5"/>
        <v>0</v>
      </c>
      <c r="Q12" s="580">
        <f t="shared" si="5"/>
        <v>36</v>
      </c>
      <c r="R12" s="577">
        <f t="shared" si="6"/>
        <v>2</v>
      </c>
      <c r="S12" s="578">
        <v>0</v>
      </c>
      <c r="T12" s="577">
        <v>2</v>
      </c>
      <c r="U12" s="581">
        <f t="shared" si="7"/>
        <v>34</v>
      </c>
      <c r="V12" s="579">
        <v>0</v>
      </c>
      <c r="W12" s="580">
        <v>34</v>
      </c>
      <c r="X12" s="577">
        <f t="shared" si="8"/>
        <v>0</v>
      </c>
      <c r="Y12" s="578">
        <v>0</v>
      </c>
      <c r="Z12" s="582">
        <v>0</v>
      </c>
      <c r="AA12" s="526"/>
    </row>
    <row r="13" spans="1:27" ht="18.95" customHeight="1">
      <c r="A13" s="3662"/>
      <c r="B13" s="78"/>
      <c r="C13" s="3600" t="s">
        <v>3277</v>
      </c>
      <c r="D13" s="3600"/>
      <c r="E13" s="3600"/>
      <c r="F13" s="3600"/>
      <c r="G13" s="3600"/>
      <c r="H13" s="3601"/>
      <c r="I13" s="574">
        <f t="shared" si="1"/>
        <v>0</v>
      </c>
      <c r="J13" s="575">
        <f t="shared" si="2"/>
        <v>0</v>
      </c>
      <c r="K13" s="576">
        <f t="shared" si="2"/>
        <v>0</v>
      </c>
      <c r="L13" s="577">
        <f t="shared" si="3"/>
        <v>0</v>
      </c>
      <c r="M13" s="578">
        <v>0</v>
      </c>
      <c r="N13" s="577">
        <v>0</v>
      </c>
      <c r="O13" s="577">
        <f t="shared" si="4"/>
        <v>0</v>
      </c>
      <c r="P13" s="579">
        <f t="shared" si="5"/>
        <v>0</v>
      </c>
      <c r="Q13" s="580">
        <f t="shared" si="5"/>
        <v>0</v>
      </c>
      <c r="R13" s="577">
        <f t="shared" si="6"/>
        <v>0</v>
      </c>
      <c r="S13" s="578">
        <v>0</v>
      </c>
      <c r="T13" s="577">
        <v>0</v>
      </c>
      <c r="U13" s="581">
        <f t="shared" si="7"/>
        <v>0</v>
      </c>
      <c r="V13" s="579">
        <v>0</v>
      </c>
      <c r="W13" s="580">
        <v>0</v>
      </c>
      <c r="X13" s="577">
        <f t="shared" si="8"/>
        <v>0</v>
      </c>
      <c r="Y13" s="578">
        <v>0</v>
      </c>
      <c r="Z13" s="582">
        <v>0</v>
      </c>
      <c r="AA13" s="526"/>
    </row>
    <row r="14" spans="1:27" ht="18.95" customHeight="1">
      <c r="A14" s="3662"/>
      <c r="B14" s="78"/>
      <c r="C14" s="3600" t="s">
        <v>1197</v>
      </c>
      <c r="D14" s="3600"/>
      <c r="E14" s="3600"/>
      <c r="F14" s="3600"/>
      <c r="G14" s="3600"/>
      <c r="H14" s="3601"/>
      <c r="I14" s="574">
        <f t="shared" si="1"/>
        <v>1</v>
      </c>
      <c r="J14" s="575">
        <f t="shared" si="2"/>
        <v>0</v>
      </c>
      <c r="K14" s="576">
        <f t="shared" si="2"/>
        <v>1</v>
      </c>
      <c r="L14" s="577">
        <f t="shared" si="3"/>
        <v>0</v>
      </c>
      <c r="M14" s="578">
        <v>0</v>
      </c>
      <c r="N14" s="577">
        <v>0</v>
      </c>
      <c r="O14" s="577">
        <f t="shared" si="4"/>
        <v>1</v>
      </c>
      <c r="P14" s="579">
        <f t="shared" si="5"/>
        <v>0</v>
      </c>
      <c r="Q14" s="580">
        <f t="shared" si="5"/>
        <v>1</v>
      </c>
      <c r="R14" s="577">
        <f t="shared" si="6"/>
        <v>0</v>
      </c>
      <c r="S14" s="578">
        <v>0</v>
      </c>
      <c r="T14" s="577">
        <v>0</v>
      </c>
      <c r="U14" s="581">
        <f t="shared" si="7"/>
        <v>1</v>
      </c>
      <c r="V14" s="579">
        <v>0</v>
      </c>
      <c r="W14" s="580">
        <v>1</v>
      </c>
      <c r="X14" s="577">
        <f t="shared" si="8"/>
        <v>0</v>
      </c>
      <c r="Y14" s="578">
        <v>0</v>
      </c>
      <c r="Z14" s="582">
        <v>0</v>
      </c>
      <c r="AA14" s="526"/>
    </row>
    <row r="15" spans="1:27" ht="18.95" customHeight="1">
      <c r="A15" s="3662"/>
      <c r="B15" s="78"/>
      <c r="C15" s="3600" t="s">
        <v>1077</v>
      </c>
      <c r="D15" s="3600"/>
      <c r="E15" s="3600"/>
      <c r="F15" s="3600"/>
      <c r="G15" s="3600"/>
      <c r="H15" s="3601"/>
      <c r="I15" s="574">
        <f t="shared" si="1"/>
        <v>1</v>
      </c>
      <c r="J15" s="575">
        <f t="shared" si="2"/>
        <v>0</v>
      </c>
      <c r="K15" s="576">
        <f t="shared" si="2"/>
        <v>1</v>
      </c>
      <c r="L15" s="577">
        <f t="shared" si="3"/>
        <v>0</v>
      </c>
      <c r="M15" s="578">
        <v>0</v>
      </c>
      <c r="N15" s="577">
        <v>0</v>
      </c>
      <c r="O15" s="577">
        <f t="shared" si="4"/>
        <v>1</v>
      </c>
      <c r="P15" s="579">
        <f t="shared" si="5"/>
        <v>0</v>
      </c>
      <c r="Q15" s="580">
        <f t="shared" si="5"/>
        <v>1</v>
      </c>
      <c r="R15" s="577">
        <f t="shared" si="6"/>
        <v>0</v>
      </c>
      <c r="S15" s="578">
        <v>0</v>
      </c>
      <c r="T15" s="577">
        <v>0</v>
      </c>
      <c r="U15" s="581">
        <f t="shared" si="7"/>
        <v>1</v>
      </c>
      <c r="V15" s="579">
        <v>0</v>
      </c>
      <c r="W15" s="580">
        <v>1</v>
      </c>
      <c r="X15" s="577">
        <f t="shared" si="8"/>
        <v>0</v>
      </c>
      <c r="Y15" s="578">
        <v>0</v>
      </c>
      <c r="Z15" s="582">
        <v>0</v>
      </c>
      <c r="AA15" s="526"/>
    </row>
    <row r="16" spans="1:27" ht="18.95" customHeight="1">
      <c r="A16" s="3662"/>
      <c r="B16" s="78"/>
      <c r="C16" s="3600" t="s">
        <v>3279</v>
      </c>
      <c r="D16" s="3600"/>
      <c r="E16" s="3600"/>
      <c r="F16" s="3600"/>
      <c r="G16" s="3600"/>
      <c r="H16" s="3601"/>
      <c r="I16" s="574">
        <f t="shared" si="1"/>
        <v>1</v>
      </c>
      <c r="J16" s="575">
        <f t="shared" si="2"/>
        <v>0</v>
      </c>
      <c r="K16" s="576">
        <f t="shared" si="2"/>
        <v>1</v>
      </c>
      <c r="L16" s="577">
        <f t="shared" si="3"/>
        <v>0</v>
      </c>
      <c r="M16" s="578">
        <v>0</v>
      </c>
      <c r="N16" s="577">
        <v>0</v>
      </c>
      <c r="O16" s="577">
        <f t="shared" si="4"/>
        <v>1</v>
      </c>
      <c r="P16" s="579">
        <f t="shared" si="5"/>
        <v>0</v>
      </c>
      <c r="Q16" s="580">
        <f t="shared" si="5"/>
        <v>1</v>
      </c>
      <c r="R16" s="577">
        <f t="shared" si="6"/>
        <v>0</v>
      </c>
      <c r="S16" s="578">
        <v>0</v>
      </c>
      <c r="T16" s="577">
        <v>0</v>
      </c>
      <c r="U16" s="581">
        <f t="shared" si="7"/>
        <v>1</v>
      </c>
      <c r="V16" s="579">
        <v>0</v>
      </c>
      <c r="W16" s="580">
        <v>1</v>
      </c>
      <c r="X16" s="577">
        <f t="shared" si="8"/>
        <v>0</v>
      </c>
      <c r="Y16" s="578">
        <v>0</v>
      </c>
      <c r="Z16" s="582">
        <v>0</v>
      </c>
      <c r="AA16" s="526"/>
    </row>
    <row r="17" spans="1:27" ht="18.95" customHeight="1">
      <c r="A17" s="3662"/>
      <c r="B17" s="78"/>
      <c r="C17" s="3600" t="s">
        <v>1732</v>
      </c>
      <c r="D17" s="3600"/>
      <c r="E17" s="3600"/>
      <c r="F17" s="3600"/>
      <c r="G17" s="3600"/>
      <c r="H17" s="3601"/>
      <c r="I17" s="574">
        <f t="shared" si="1"/>
        <v>56</v>
      </c>
      <c r="J17" s="575">
        <f t="shared" si="2"/>
        <v>2</v>
      </c>
      <c r="K17" s="576">
        <f t="shared" si="2"/>
        <v>54</v>
      </c>
      <c r="L17" s="577">
        <f t="shared" si="3"/>
        <v>0</v>
      </c>
      <c r="M17" s="578">
        <v>0</v>
      </c>
      <c r="N17" s="577">
        <v>0</v>
      </c>
      <c r="O17" s="577">
        <f t="shared" si="4"/>
        <v>56</v>
      </c>
      <c r="P17" s="579">
        <f t="shared" si="5"/>
        <v>2</v>
      </c>
      <c r="Q17" s="580">
        <f t="shared" si="5"/>
        <v>54</v>
      </c>
      <c r="R17" s="577">
        <f t="shared" si="6"/>
        <v>0</v>
      </c>
      <c r="S17" s="578">
        <v>0</v>
      </c>
      <c r="T17" s="577">
        <v>0</v>
      </c>
      <c r="U17" s="581">
        <f t="shared" si="7"/>
        <v>56</v>
      </c>
      <c r="V17" s="579">
        <v>2</v>
      </c>
      <c r="W17" s="580">
        <v>54</v>
      </c>
      <c r="X17" s="577">
        <f t="shared" si="8"/>
        <v>0</v>
      </c>
      <c r="Y17" s="578">
        <v>0</v>
      </c>
      <c r="Z17" s="582">
        <v>0</v>
      </c>
      <c r="AA17" s="526"/>
    </row>
    <row r="18" spans="1:27" ht="18.95" customHeight="1" thickBot="1">
      <c r="A18" s="3683"/>
      <c r="B18" s="151"/>
      <c r="C18" s="3602" t="s">
        <v>2941</v>
      </c>
      <c r="D18" s="3602"/>
      <c r="E18" s="3602"/>
      <c r="F18" s="3602"/>
      <c r="G18" s="3602"/>
      <c r="H18" s="3603"/>
      <c r="I18" s="583">
        <f t="shared" si="1"/>
        <v>8</v>
      </c>
      <c r="J18" s="584">
        <f t="shared" si="2"/>
        <v>0</v>
      </c>
      <c r="K18" s="585">
        <f t="shared" si="2"/>
        <v>8</v>
      </c>
      <c r="L18" s="586">
        <f t="shared" si="3"/>
        <v>2</v>
      </c>
      <c r="M18" s="587">
        <v>0</v>
      </c>
      <c r="N18" s="586">
        <v>2</v>
      </c>
      <c r="O18" s="586">
        <f t="shared" si="4"/>
        <v>6</v>
      </c>
      <c r="P18" s="588">
        <f t="shared" si="5"/>
        <v>0</v>
      </c>
      <c r="Q18" s="589">
        <f t="shared" si="5"/>
        <v>6</v>
      </c>
      <c r="R18" s="586">
        <f t="shared" si="6"/>
        <v>4</v>
      </c>
      <c r="S18" s="587">
        <v>0</v>
      </c>
      <c r="T18" s="586">
        <v>4</v>
      </c>
      <c r="U18" s="590">
        <f t="shared" si="7"/>
        <v>2</v>
      </c>
      <c r="V18" s="588">
        <v>0</v>
      </c>
      <c r="W18" s="589">
        <v>2</v>
      </c>
      <c r="X18" s="586">
        <f t="shared" si="8"/>
        <v>0</v>
      </c>
      <c r="Y18" s="587">
        <v>0</v>
      </c>
      <c r="Z18" s="591">
        <v>0</v>
      </c>
      <c r="AA18" s="526"/>
    </row>
    <row r="19" spans="1:27" ht="18.95" customHeight="1" thickTop="1">
      <c r="A19" s="3682"/>
      <c r="B19" s="118"/>
      <c r="C19" s="3616" t="s">
        <v>2946</v>
      </c>
      <c r="D19" s="3616"/>
      <c r="E19" s="3616"/>
      <c r="F19" s="3616"/>
      <c r="G19" s="3616"/>
      <c r="H19" s="3617"/>
      <c r="I19" s="574">
        <f t="shared" si="1"/>
        <v>5</v>
      </c>
      <c r="J19" s="575">
        <f t="shared" si="2"/>
        <v>2</v>
      </c>
      <c r="K19" s="576">
        <f t="shared" si="2"/>
        <v>3</v>
      </c>
      <c r="L19" s="577">
        <f t="shared" si="3"/>
        <v>0</v>
      </c>
      <c r="M19" s="578">
        <v>0</v>
      </c>
      <c r="N19" s="577">
        <v>0</v>
      </c>
      <c r="O19" s="577">
        <f t="shared" si="4"/>
        <v>5</v>
      </c>
      <c r="P19" s="579">
        <f t="shared" si="5"/>
        <v>2</v>
      </c>
      <c r="Q19" s="580">
        <f t="shared" si="5"/>
        <v>3</v>
      </c>
      <c r="R19" s="577">
        <f t="shared" si="6"/>
        <v>1</v>
      </c>
      <c r="S19" s="578">
        <v>1</v>
      </c>
      <c r="T19" s="577">
        <v>0</v>
      </c>
      <c r="U19" s="581">
        <f t="shared" si="7"/>
        <v>4</v>
      </c>
      <c r="V19" s="579">
        <v>1</v>
      </c>
      <c r="W19" s="580">
        <v>3</v>
      </c>
      <c r="X19" s="577">
        <f t="shared" si="8"/>
        <v>0</v>
      </c>
      <c r="Y19" s="578">
        <v>0</v>
      </c>
      <c r="Z19" s="582">
        <v>0</v>
      </c>
      <c r="AA19" s="526"/>
    </row>
    <row r="20" spans="1:27" ht="18.95" customHeight="1">
      <c r="A20" s="3662"/>
      <c r="B20" s="90"/>
      <c r="C20" s="3600" t="s">
        <v>4463</v>
      </c>
      <c r="D20" s="3600"/>
      <c r="E20" s="3600"/>
      <c r="F20" s="3600"/>
      <c r="G20" s="3600"/>
      <c r="H20" s="3601"/>
      <c r="I20" s="574">
        <f t="shared" si="1"/>
        <v>89</v>
      </c>
      <c r="J20" s="575">
        <f t="shared" si="2"/>
        <v>0</v>
      </c>
      <c r="K20" s="576">
        <f t="shared" si="2"/>
        <v>89</v>
      </c>
      <c r="L20" s="577">
        <f t="shared" si="3"/>
        <v>1</v>
      </c>
      <c r="M20" s="578">
        <v>0</v>
      </c>
      <c r="N20" s="577">
        <v>1</v>
      </c>
      <c r="O20" s="577">
        <f t="shared" si="4"/>
        <v>88</v>
      </c>
      <c r="P20" s="579">
        <f t="shared" si="5"/>
        <v>0</v>
      </c>
      <c r="Q20" s="580">
        <f t="shared" si="5"/>
        <v>88</v>
      </c>
      <c r="R20" s="577">
        <f t="shared" si="6"/>
        <v>9</v>
      </c>
      <c r="S20" s="578">
        <v>0</v>
      </c>
      <c r="T20" s="577">
        <v>9</v>
      </c>
      <c r="U20" s="581">
        <f t="shared" si="7"/>
        <v>79</v>
      </c>
      <c r="V20" s="579">
        <v>0</v>
      </c>
      <c r="W20" s="580">
        <v>79</v>
      </c>
      <c r="X20" s="577">
        <f t="shared" si="8"/>
        <v>0</v>
      </c>
      <c r="Y20" s="578">
        <v>0</v>
      </c>
      <c r="Z20" s="582">
        <v>0</v>
      </c>
      <c r="AA20" s="526"/>
    </row>
    <row r="21" spans="1:27" ht="18.95" customHeight="1">
      <c r="A21" s="3681"/>
      <c r="B21" s="119"/>
      <c r="C21" s="3618" t="s">
        <v>4055</v>
      </c>
      <c r="D21" s="3618"/>
      <c r="E21" s="3618"/>
      <c r="F21" s="3618"/>
      <c r="G21" s="3618"/>
      <c r="H21" s="3619"/>
      <c r="I21" s="592">
        <f t="shared" si="1"/>
        <v>162</v>
      </c>
      <c r="J21" s="358">
        <f t="shared" si="2"/>
        <v>8</v>
      </c>
      <c r="K21" s="593">
        <f t="shared" si="2"/>
        <v>154</v>
      </c>
      <c r="L21" s="594">
        <f t="shared" si="3"/>
        <v>6</v>
      </c>
      <c r="M21" s="595">
        <v>0</v>
      </c>
      <c r="N21" s="594">
        <v>6</v>
      </c>
      <c r="O21" s="596">
        <f t="shared" si="4"/>
        <v>156</v>
      </c>
      <c r="P21" s="362">
        <f t="shared" si="5"/>
        <v>8</v>
      </c>
      <c r="Q21" s="597">
        <f t="shared" si="5"/>
        <v>148</v>
      </c>
      <c r="R21" s="596">
        <f t="shared" si="6"/>
        <v>23</v>
      </c>
      <c r="S21" s="595">
        <v>3</v>
      </c>
      <c r="T21" s="594">
        <v>20</v>
      </c>
      <c r="U21" s="598">
        <f t="shared" si="7"/>
        <v>133</v>
      </c>
      <c r="V21" s="362">
        <v>5</v>
      </c>
      <c r="W21" s="597">
        <v>128</v>
      </c>
      <c r="X21" s="594">
        <f t="shared" si="8"/>
        <v>0</v>
      </c>
      <c r="Y21" s="595">
        <v>0</v>
      </c>
      <c r="Z21" s="599">
        <v>0</v>
      </c>
      <c r="AA21" s="526"/>
    </row>
    <row r="22" spans="1:27" ht="18.95" customHeight="1">
      <c r="A22" s="3661" t="s">
        <v>1125</v>
      </c>
      <c r="B22" s="152"/>
      <c r="C22" s="3596" t="s">
        <v>1239</v>
      </c>
      <c r="D22" s="3596"/>
      <c r="E22" s="3596"/>
      <c r="F22" s="3596"/>
      <c r="G22" s="3596"/>
      <c r="H22" s="3597"/>
      <c r="I22" s="600">
        <f t="shared" ref="I22:T22" si="9">SUM(I23:I35)</f>
        <v>406</v>
      </c>
      <c r="J22" s="376">
        <f t="shared" si="9"/>
        <v>14</v>
      </c>
      <c r="K22" s="377">
        <f t="shared" si="9"/>
        <v>392</v>
      </c>
      <c r="L22" s="601">
        <f t="shared" si="9"/>
        <v>0</v>
      </c>
      <c r="M22" s="379">
        <f t="shared" si="9"/>
        <v>0</v>
      </c>
      <c r="N22" s="601">
        <f t="shared" si="9"/>
        <v>0</v>
      </c>
      <c r="O22" s="601">
        <f t="shared" si="9"/>
        <v>406</v>
      </c>
      <c r="P22" s="380">
        <f t="shared" si="9"/>
        <v>14</v>
      </c>
      <c r="Q22" s="602">
        <f t="shared" si="9"/>
        <v>392</v>
      </c>
      <c r="R22" s="601">
        <f t="shared" si="9"/>
        <v>53</v>
      </c>
      <c r="S22" s="379">
        <f t="shared" si="9"/>
        <v>2</v>
      </c>
      <c r="T22" s="601">
        <f t="shared" si="9"/>
        <v>51</v>
      </c>
      <c r="U22" s="603">
        <f t="shared" si="7"/>
        <v>353</v>
      </c>
      <c r="V22" s="380">
        <f>SUM(V23:V35)</f>
        <v>12</v>
      </c>
      <c r="W22" s="602">
        <f>SUM(W23:W35)</f>
        <v>341</v>
      </c>
      <c r="X22" s="601">
        <f>SUM(X23:X35)</f>
        <v>0</v>
      </c>
      <c r="Y22" s="379">
        <f>SUM(Y23:Y35)</f>
        <v>0</v>
      </c>
      <c r="Z22" s="524">
        <f>SUM(Z23:Z35)</f>
        <v>0</v>
      </c>
      <c r="AA22" s="526"/>
    </row>
    <row r="23" spans="1:27" ht="18.95" customHeight="1">
      <c r="A23" s="3662"/>
      <c r="B23" s="90"/>
      <c r="C23" s="3598" t="s">
        <v>2938</v>
      </c>
      <c r="D23" s="3598"/>
      <c r="E23" s="3598"/>
      <c r="F23" s="3598"/>
      <c r="G23" s="3598"/>
      <c r="H23" s="3599"/>
      <c r="I23" s="574">
        <f t="shared" ref="I23:I38" si="10">J23+K23</f>
        <v>6</v>
      </c>
      <c r="J23" s="575">
        <f t="shared" ref="J23:K38" si="11">M23+P23</f>
        <v>5</v>
      </c>
      <c r="K23" s="576">
        <f t="shared" si="11"/>
        <v>1</v>
      </c>
      <c r="L23" s="577">
        <f t="shared" ref="L23:L38" si="12">M23+N23</f>
        <v>0</v>
      </c>
      <c r="M23" s="578">
        <v>0</v>
      </c>
      <c r="N23" s="577">
        <v>0</v>
      </c>
      <c r="O23" s="577">
        <f t="shared" ref="O23:O38" si="13">P23+Q23</f>
        <v>6</v>
      </c>
      <c r="P23" s="579">
        <f t="shared" ref="P23:Q38" si="14">S23+V23+Y23</f>
        <v>5</v>
      </c>
      <c r="Q23" s="580">
        <f t="shared" si="14"/>
        <v>1</v>
      </c>
      <c r="R23" s="577">
        <f t="shared" ref="R23:R38" si="15">S23+T23</f>
        <v>2</v>
      </c>
      <c r="S23" s="578">
        <v>1</v>
      </c>
      <c r="T23" s="577">
        <v>1</v>
      </c>
      <c r="U23" s="581">
        <f t="shared" si="7"/>
        <v>4</v>
      </c>
      <c r="V23" s="579">
        <v>4</v>
      </c>
      <c r="W23" s="580">
        <v>0</v>
      </c>
      <c r="X23" s="577">
        <f t="shared" ref="X23:X38" si="16">Y23+Z23</f>
        <v>0</v>
      </c>
      <c r="Y23" s="578">
        <v>0</v>
      </c>
      <c r="Z23" s="582">
        <v>0</v>
      </c>
      <c r="AA23" s="526"/>
    </row>
    <row r="24" spans="1:27" ht="18.95" customHeight="1">
      <c r="A24" s="3662"/>
      <c r="B24" s="90"/>
      <c r="C24" s="3600" t="s">
        <v>760</v>
      </c>
      <c r="D24" s="3600"/>
      <c r="E24" s="3600"/>
      <c r="F24" s="3600"/>
      <c r="G24" s="3600"/>
      <c r="H24" s="3601"/>
      <c r="I24" s="574">
        <f t="shared" si="10"/>
        <v>3</v>
      </c>
      <c r="J24" s="575">
        <f t="shared" si="11"/>
        <v>1</v>
      </c>
      <c r="K24" s="576">
        <f t="shared" si="11"/>
        <v>2</v>
      </c>
      <c r="L24" s="577">
        <f t="shared" si="12"/>
        <v>0</v>
      </c>
      <c r="M24" s="578">
        <v>0</v>
      </c>
      <c r="N24" s="577">
        <v>0</v>
      </c>
      <c r="O24" s="577">
        <f t="shared" si="13"/>
        <v>3</v>
      </c>
      <c r="P24" s="579">
        <f t="shared" si="14"/>
        <v>1</v>
      </c>
      <c r="Q24" s="580">
        <f t="shared" si="14"/>
        <v>2</v>
      </c>
      <c r="R24" s="577">
        <f t="shared" si="15"/>
        <v>0</v>
      </c>
      <c r="S24" s="578">
        <v>0</v>
      </c>
      <c r="T24" s="577">
        <v>0</v>
      </c>
      <c r="U24" s="581">
        <f t="shared" si="7"/>
        <v>3</v>
      </c>
      <c r="V24" s="579">
        <v>1</v>
      </c>
      <c r="W24" s="580">
        <v>2</v>
      </c>
      <c r="X24" s="577">
        <f t="shared" si="16"/>
        <v>0</v>
      </c>
      <c r="Y24" s="578">
        <v>0</v>
      </c>
      <c r="Z24" s="582">
        <v>0</v>
      </c>
      <c r="AA24" s="526"/>
    </row>
    <row r="25" spans="1:27" ht="18.95" customHeight="1">
      <c r="A25" s="3662"/>
      <c r="B25" s="90"/>
      <c r="C25" s="3600" t="s">
        <v>221</v>
      </c>
      <c r="D25" s="3600"/>
      <c r="E25" s="3600"/>
      <c r="F25" s="3600"/>
      <c r="G25" s="3600"/>
      <c r="H25" s="3601"/>
      <c r="I25" s="574">
        <f t="shared" si="10"/>
        <v>0</v>
      </c>
      <c r="J25" s="575">
        <f t="shared" si="11"/>
        <v>0</v>
      </c>
      <c r="K25" s="576">
        <f t="shared" si="11"/>
        <v>0</v>
      </c>
      <c r="L25" s="577">
        <f t="shared" si="12"/>
        <v>0</v>
      </c>
      <c r="M25" s="578">
        <v>0</v>
      </c>
      <c r="N25" s="577">
        <v>0</v>
      </c>
      <c r="O25" s="577">
        <f t="shared" si="13"/>
        <v>0</v>
      </c>
      <c r="P25" s="579">
        <f t="shared" si="14"/>
        <v>0</v>
      </c>
      <c r="Q25" s="580">
        <f t="shared" si="14"/>
        <v>0</v>
      </c>
      <c r="R25" s="577">
        <f t="shared" si="15"/>
        <v>0</v>
      </c>
      <c r="S25" s="578">
        <v>0</v>
      </c>
      <c r="T25" s="577">
        <v>0</v>
      </c>
      <c r="U25" s="581">
        <f t="shared" si="7"/>
        <v>0</v>
      </c>
      <c r="V25" s="579">
        <v>0</v>
      </c>
      <c r="W25" s="580">
        <v>0</v>
      </c>
      <c r="X25" s="577">
        <f t="shared" si="16"/>
        <v>0</v>
      </c>
      <c r="Y25" s="578">
        <v>0</v>
      </c>
      <c r="Z25" s="582">
        <v>0</v>
      </c>
      <c r="AA25" s="526"/>
    </row>
    <row r="26" spans="1:27" ht="18.95" customHeight="1">
      <c r="A26" s="3662"/>
      <c r="B26" s="90"/>
      <c r="C26" s="3600" t="s">
        <v>3274</v>
      </c>
      <c r="D26" s="3600"/>
      <c r="E26" s="3600"/>
      <c r="F26" s="3600"/>
      <c r="G26" s="3600"/>
      <c r="H26" s="3601"/>
      <c r="I26" s="574">
        <f t="shared" si="10"/>
        <v>5</v>
      </c>
      <c r="J26" s="575">
        <f t="shared" si="11"/>
        <v>0</v>
      </c>
      <c r="K26" s="576">
        <f t="shared" si="11"/>
        <v>5</v>
      </c>
      <c r="L26" s="577">
        <f t="shared" si="12"/>
        <v>0</v>
      </c>
      <c r="M26" s="578">
        <v>0</v>
      </c>
      <c r="N26" s="577">
        <v>0</v>
      </c>
      <c r="O26" s="577">
        <f t="shared" si="13"/>
        <v>5</v>
      </c>
      <c r="P26" s="579">
        <f t="shared" si="14"/>
        <v>0</v>
      </c>
      <c r="Q26" s="580">
        <f t="shared" si="14"/>
        <v>5</v>
      </c>
      <c r="R26" s="577">
        <f t="shared" si="15"/>
        <v>1</v>
      </c>
      <c r="S26" s="578">
        <v>0</v>
      </c>
      <c r="T26" s="577">
        <v>1</v>
      </c>
      <c r="U26" s="581">
        <f t="shared" si="7"/>
        <v>4</v>
      </c>
      <c r="V26" s="579">
        <v>0</v>
      </c>
      <c r="W26" s="580">
        <v>4</v>
      </c>
      <c r="X26" s="577">
        <f t="shared" si="16"/>
        <v>0</v>
      </c>
      <c r="Y26" s="578">
        <v>0</v>
      </c>
      <c r="Z26" s="582">
        <v>0</v>
      </c>
      <c r="AA26" s="526"/>
    </row>
    <row r="27" spans="1:27" ht="18.95" customHeight="1">
      <c r="A27" s="3662"/>
      <c r="B27" s="90"/>
      <c r="C27" s="3600" t="s">
        <v>741</v>
      </c>
      <c r="D27" s="3600"/>
      <c r="E27" s="3600"/>
      <c r="F27" s="3600"/>
      <c r="G27" s="3600"/>
      <c r="H27" s="3601"/>
      <c r="I27" s="574">
        <f t="shared" si="10"/>
        <v>0</v>
      </c>
      <c r="J27" s="575">
        <f t="shared" si="11"/>
        <v>0</v>
      </c>
      <c r="K27" s="576">
        <f t="shared" si="11"/>
        <v>0</v>
      </c>
      <c r="L27" s="577">
        <f t="shared" si="12"/>
        <v>0</v>
      </c>
      <c r="M27" s="578">
        <v>0</v>
      </c>
      <c r="N27" s="577">
        <v>0</v>
      </c>
      <c r="O27" s="577">
        <f t="shared" si="13"/>
        <v>0</v>
      </c>
      <c r="P27" s="579">
        <f t="shared" si="14"/>
        <v>0</v>
      </c>
      <c r="Q27" s="580">
        <f t="shared" si="14"/>
        <v>0</v>
      </c>
      <c r="R27" s="577">
        <f t="shared" si="15"/>
        <v>0</v>
      </c>
      <c r="S27" s="578">
        <v>0</v>
      </c>
      <c r="T27" s="577">
        <v>0</v>
      </c>
      <c r="U27" s="581">
        <f t="shared" si="7"/>
        <v>0</v>
      </c>
      <c r="V27" s="579">
        <v>0</v>
      </c>
      <c r="W27" s="580">
        <v>0</v>
      </c>
      <c r="X27" s="577">
        <f t="shared" si="16"/>
        <v>0</v>
      </c>
      <c r="Y27" s="578">
        <v>0</v>
      </c>
      <c r="Z27" s="582">
        <v>0</v>
      </c>
      <c r="AA27" s="526"/>
    </row>
    <row r="28" spans="1:27" ht="18.95" customHeight="1">
      <c r="A28" s="3662"/>
      <c r="B28" s="90"/>
      <c r="C28" s="3600" t="s">
        <v>3276</v>
      </c>
      <c r="D28" s="3600"/>
      <c r="E28" s="3600"/>
      <c r="F28" s="3600"/>
      <c r="G28" s="3600"/>
      <c r="H28" s="3601"/>
      <c r="I28" s="574">
        <f t="shared" si="10"/>
        <v>349</v>
      </c>
      <c r="J28" s="575">
        <f t="shared" si="11"/>
        <v>0</v>
      </c>
      <c r="K28" s="576">
        <f t="shared" si="11"/>
        <v>349</v>
      </c>
      <c r="L28" s="577">
        <f t="shared" si="12"/>
        <v>0</v>
      </c>
      <c r="M28" s="578">
        <v>0</v>
      </c>
      <c r="N28" s="577">
        <v>0</v>
      </c>
      <c r="O28" s="577">
        <f t="shared" si="13"/>
        <v>349</v>
      </c>
      <c r="P28" s="579">
        <f t="shared" si="14"/>
        <v>0</v>
      </c>
      <c r="Q28" s="580">
        <f t="shared" si="14"/>
        <v>349</v>
      </c>
      <c r="R28" s="577">
        <f t="shared" si="15"/>
        <v>44</v>
      </c>
      <c r="S28" s="578">
        <v>0</v>
      </c>
      <c r="T28" s="577">
        <v>44</v>
      </c>
      <c r="U28" s="581">
        <f t="shared" si="7"/>
        <v>305</v>
      </c>
      <c r="V28" s="579">
        <v>0</v>
      </c>
      <c r="W28" s="580">
        <v>305</v>
      </c>
      <c r="X28" s="577">
        <f t="shared" si="16"/>
        <v>0</v>
      </c>
      <c r="Y28" s="578">
        <v>0</v>
      </c>
      <c r="Z28" s="582">
        <v>0</v>
      </c>
      <c r="AA28" s="526"/>
    </row>
    <row r="29" spans="1:27" ht="18.95" customHeight="1">
      <c r="A29" s="3662"/>
      <c r="B29" s="90"/>
      <c r="C29" s="3600" t="s">
        <v>1482</v>
      </c>
      <c r="D29" s="3600"/>
      <c r="E29" s="3600"/>
      <c r="F29" s="3600"/>
      <c r="G29" s="3600"/>
      <c r="H29" s="3601"/>
      <c r="I29" s="574">
        <f t="shared" si="10"/>
        <v>3</v>
      </c>
      <c r="J29" s="575">
        <f t="shared" si="11"/>
        <v>0</v>
      </c>
      <c r="K29" s="576">
        <f t="shared" si="11"/>
        <v>3</v>
      </c>
      <c r="L29" s="577">
        <f t="shared" si="12"/>
        <v>0</v>
      </c>
      <c r="M29" s="578">
        <v>0</v>
      </c>
      <c r="N29" s="577">
        <v>0</v>
      </c>
      <c r="O29" s="577">
        <f t="shared" si="13"/>
        <v>3</v>
      </c>
      <c r="P29" s="579">
        <f t="shared" si="14"/>
        <v>0</v>
      </c>
      <c r="Q29" s="580">
        <f t="shared" si="14"/>
        <v>3</v>
      </c>
      <c r="R29" s="577">
        <f t="shared" si="15"/>
        <v>0</v>
      </c>
      <c r="S29" s="578">
        <v>0</v>
      </c>
      <c r="T29" s="577">
        <v>0</v>
      </c>
      <c r="U29" s="581">
        <f t="shared" si="7"/>
        <v>3</v>
      </c>
      <c r="V29" s="579">
        <v>0</v>
      </c>
      <c r="W29" s="580">
        <v>3</v>
      </c>
      <c r="X29" s="577">
        <f t="shared" si="16"/>
        <v>0</v>
      </c>
      <c r="Y29" s="578">
        <v>0</v>
      </c>
      <c r="Z29" s="582">
        <v>0</v>
      </c>
      <c r="AA29" s="526"/>
    </row>
    <row r="30" spans="1:27" ht="18.95" customHeight="1">
      <c r="A30" s="3662"/>
      <c r="B30" s="90"/>
      <c r="C30" s="3600" t="s">
        <v>3277</v>
      </c>
      <c r="D30" s="3600"/>
      <c r="E30" s="3600"/>
      <c r="F30" s="3600"/>
      <c r="G30" s="3600"/>
      <c r="H30" s="3601"/>
      <c r="I30" s="574">
        <f t="shared" si="10"/>
        <v>0</v>
      </c>
      <c r="J30" s="575">
        <f t="shared" si="11"/>
        <v>0</v>
      </c>
      <c r="K30" s="576">
        <f t="shared" si="11"/>
        <v>0</v>
      </c>
      <c r="L30" s="577">
        <f t="shared" si="12"/>
        <v>0</v>
      </c>
      <c r="M30" s="578">
        <v>0</v>
      </c>
      <c r="N30" s="577">
        <v>0</v>
      </c>
      <c r="O30" s="577">
        <f t="shared" si="13"/>
        <v>0</v>
      </c>
      <c r="P30" s="579">
        <f t="shared" si="14"/>
        <v>0</v>
      </c>
      <c r="Q30" s="580">
        <f t="shared" si="14"/>
        <v>0</v>
      </c>
      <c r="R30" s="577">
        <f t="shared" si="15"/>
        <v>0</v>
      </c>
      <c r="S30" s="578">
        <v>0</v>
      </c>
      <c r="T30" s="577">
        <v>0</v>
      </c>
      <c r="U30" s="581">
        <f t="shared" si="7"/>
        <v>0</v>
      </c>
      <c r="V30" s="579">
        <v>0</v>
      </c>
      <c r="W30" s="580">
        <v>0</v>
      </c>
      <c r="X30" s="577">
        <f t="shared" si="16"/>
        <v>0</v>
      </c>
      <c r="Y30" s="578">
        <v>0</v>
      </c>
      <c r="Z30" s="582">
        <v>0</v>
      </c>
      <c r="AA30" s="526"/>
    </row>
    <row r="31" spans="1:27" ht="18.95" customHeight="1">
      <c r="A31" s="3662"/>
      <c r="B31" s="90"/>
      <c r="C31" s="3600" t="s">
        <v>1197</v>
      </c>
      <c r="D31" s="3600"/>
      <c r="E31" s="3600"/>
      <c r="F31" s="3600"/>
      <c r="G31" s="3600"/>
      <c r="H31" s="3601"/>
      <c r="I31" s="574">
        <f t="shared" si="10"/>
        <v>6</v>
      </c>
      <c r="J31" s="575">
        <f t="shared" si="11"/>
        <v>0</v>
      </c>
      <c r="K31" s="576">
        <f t="shared" si="11"/>
        <v>6</v>
      </c>
      <c r="L31" s="577">
        <f t="shared" si="12"/>
        <v>0</v>
      </c>
      <c r="M31" s="578">
        <v>0</v>
      </c>
      <c r="N31" s="577">
        <v>0</v>
      </c>
      <c r="O31" s="577">
        <f t="shared" si="13"/>
        <v>6</v>
      </c>
      <c r="P31" s="579">
        <f t="shared" si="14"/>
        <v>0</v>
      </c>
      <c r="Q31" s="580">
        <f t="shared" si="14"/>
        <v>6</v>
      </c>
      <c r="R31" s="577">
        <f t="shared" si="15"/>
        <v>0</v>
      </c>
      <c r="S31" s="578">
        <v>0</v>
      </c>
      <c r="T31" s="577">
        <v>0</v>
      </c>
      <c r="U31" s="581">
        <f t="shared" si="7"/>
        <v>6</v>
      </c>
      <c r="V31" s="579">
        <v>0</v>
      </c>
      <c r="W31" s="580">
        <v>6</v>
      </c>
      <c r="X31" s="577">
        <f t="shared" si="16"/>
        <v>0</v>
      </c>
      <c r="Y31" s="578">
        <v>0</v>
      </c>
      <c r="Z31" s="582">
        <v>0</v>
      </c>
      <c r="AA31" s="526"/>
    </row>
    <row r="32" spans="1:27" ht="18.95" customHeight="1">
      <c r="A32" s="3662"/>
      <c r="B32" s="90"/>
      <c r="C32" s="3600" t="s">
        <v>1077</v>
      </c>
      <c r="D32" s="3600"/>
      <c r="E32" s="3600"/>
      <c r="F32" s="3600"/>
      <c r="G32" s="3600"/>
      <c r="H32" s="3601"/>
      <c r="I32" s="574">
        <f t="shared" si="10"/>
        <v>1</v>
      </c>
      <c r="J32" s="575">
        <f t="shared" si="11"/>
        <v>0</v>
      </c>
      <c r="K32" s="576">
        <f t="shared" si="11"/>
        <v>1</v>
      </c>
      <c r="L32" s="577">
        <f t="shared" si="12"/>
        <v>0</v>
      </c>
      <c r="M32" s="578">
        <v>0</v>
      </c>
      <c r="N32" s="577">
        <v>0</v>
      </c>
      <c r="O32" s="577">
        <f t="shared" si="13"/>
        <v>1</v>
      </c>
      <c r="P32" s="579">
        <f t="shared" si="14"/>
        <v>0</v>
      </c>
      <c r="Q32" s="580">
        <f t="shared" si="14"/>
        <v>1</v>
      </c>
      <c r="R32" s="577">
        <f t="shared" si="15"/>
        <v>0</v>
      </c>
      <c r="S32" s="578">
        <v>0</v>
      </c>
      <c r="T32" s="577">
        <v>0</v>
      </c>
      <c r="U32" s="581">
        <f t="shared" si="7"/>
        <v>1</v>
      </c>
      <c r="V32" s="579">
        <v>0</v>
      </c>
      <c r="W32" s="580">
        <v>1</v>
      </c>
      <c r="X32" s="577">
        <f t="shared" si="16"/>
        <v>0</v>
      </c>
      <c r="Y32" s="578">
        <v>0</v>
      </c>
      <c r="Z32" s="582">
        <v>0</v>
      </c>
      <c r="AA32" s="526"/>
    </row>
    <row r="33" spans="1:27" ht="18.95" customHeight="1">
      <c r="A33" s="3662"/>
      <c r="B33" s="90"/>
      <c r="C33" s="3600" t="s">
        <v>3279</v>
      </c>
      <c r="D33" s="3600"/>
      <c r="E33" s="3600"/>
      <c r="F33" s="3600"/>
      <c r="G33" s="3600"/>
      <c r="H33" s="3601"/>
      <c r="I33" s="574">
        <f t="shared" si="10"/>
        <v>0</v>
      </c>
      <c r="J33" s="575">
        <f t="shared" si="11"/>
        <v>0</v>
      </c>
      <c r="K33" s="576">
        <f t="shared" si="11"/>
        <v>0</v>
      </c>
      <c r="L33" s="577">
        <f t="shared" si="12"/>
        <v>0</v>
      </c>
      <c r="M33" s="578">
        <v>0</v>
      </c>
      <c r="N33" s="577">
        <v>0</v>
      </c>
      <c r="O33" s="577">
        <f t="shared" si="13"/>
        <v>0</v>
      </c>
      <c r="P33" s="579">
        <f t="shared" si="14"/>
        <v>0</v>
      </c>
      <c r="Q33" s="580">
        <f t="shared" si="14"/>
        <v>0</v>
      </c>
      <c r="R33" s="577">
        <f t="shared" si="15"/>
        <v>0</v>
      </c>
      <c r="S33" s="578">
        <v>0</v>
      </c>
      <c r="T33" s="577">
        <v>0</v>
      </c>
      <c r="U33" s="581">
        <f t="shared" si="7"/>
        <v>0</v>
      </c>
      <c r="V33" s="579">
        <v>0</v>
      </c>
      <c r="W33" s="580">
        <v>0</v>
      </c>
      <c r="X33" s="577">
        <f t="shared" si="16"/>
        <v>0</v>
      </c>
      <c r="Y33" s="578">
        <v>0</v>
      </c>
      <c r="Z33" s="582">
        <v>0</v>
      </c>
      <c r="AA33" s="526"/>
    </row>
    <row r="34" spans="1:27" ht="18.95" customHeight="1">
      <c r="A34" s="3662"/>
      <c r="B34" s="90"/>
      <c r="C34" s="3600" t="s">
        <v>1732</v>
      </c>
      <c r="D34" s="3600"/>
      <c r="E34" s="3600"/>
      <c r="F34" s="3600"/>
      <c r="G34" s="3600"/>
      <c r="H34" s="3601"/>
      <c r="I34" s="574">
        <f t="shared" si="10"/>
        <v>8</v>
      </c>
      <c r="J34" s="575">
        <f t="shared" si="11"/>
        <v>0</v>
      </c>
      <c r="K34" s="576">
        <f t="shared" si="11"/>
        <v>8</v>
      </c>
      <c r="L34" s="577">
        <f t="shared" si="12"/>
        <v>0</v>
      </c>
      <c r="M34" s="578">
        <v>0</v>
      </c>
      <c r="N34" s="577">
        <v>0</v>
      </c>
      <c r="O34" s="577">
        <f t="shared" si="13"/>
        <v>8</v>
      </c>
      <c r="P34" s="579">
        <f t="shared" si="14"/>
        <v>0</v>
      </c>
      <c r="Q34" s="580">
        <f t="shared" si="14"/>
        <v>8</v>
      </c>
      <c r="R34" s="577">
        <f t="shared" si="15"/>
        <v>0</v>
      </c>
      <c r="S34" s="578">
        <v>0</v>
      </c>
      <c r="T34" s="577">
        <v>0</v>
      </c>
      <c r="U34" s="581">
        <f t="shared" si="7"/>
        <v>8</v>
      </c>
      <c r="V34" s="579">
        <v>0</v>
      </c>
      <c r="W34" s="580">
        <v>8</v>
      </c>
      <c r="X34" s="577">
        <f t="shared" si="16"/>
        <v>0</v>
      </c>
      <c r="Y34" s="578">
        <v>0</v>
      </c>
      <c r="Z34" s="582">
        <v>0</v>
      </c>
      <c r="AA34" s="526"/>
    </row>
    <row r="35" spans="1:27" ht="18.95" customHeight="1" thickBot="1">
      <c r="A35" s="3683"/>
      <c r="B35" s="117"/>
      <c r="C35" s="3602" t="s">
        <v>2941</v>
      </c>
      <c r="D35" s="3602"/>
      <c r="E35" s="3602"/>
      <c r="F35" s="3602"/>
      <c r="G35" s="3602"/>
      <c r="H35" s="3603"/>
      <c r="I35" s="583">
        <f t="shared" si="10"/>
        <v>25</v>
      </c>
      <c r="J35" s="584">
        <f t="shared" si="11"/>
        <v>8</v>
      </c>
      <c r="K35" s="585">
        <f t="shared" si="11"/>
        <v>17</v>
      </c>
      <c r="L35" s="586">
        <f t="shared" si="12"/>
        <v>0</v>
      </c>
      <c r="M35" s="587">
        <v>0</v>
      </c>
      <c r="N35" s="586">
        <v>0</v>
      </c>
      <c r="O35" s="586">
        <f t="shared" si="13"/>
        <v>25</v>
      </c>
      <c r="P35" s="588">
        <f t="shared" si="14"/>
        <v>8</v>
      </c>
      <c r="Q35" s="589">
        <f t="shared" si="14"/>
        <v>17</v>
      </c>
      <c r="R35" s="586">
        <f t="shared" si="15"/>
        <v>6</v>
      </c>
      <c r="S35" s="587">
        <v>1</v>
      </c>
      <c r="T35" s="586">
        <v>5</v>
      </c>
      <c r="U35" s="590">
        <f t="shared" si="7"/>
        <v>19</v>
      </c>
      <c r="V35" s="588">
        <v>7</v>
      </c>
      <c r="W35" s="589">
        <v>12</v>
      </c>
      <c r="X35" s="586">
        <f t="shared" si="16"/>
        <v>0</v>
      </c>
      <c r="Y35" s="587">
        <v>0</v>
      </c>
      <c r="Z35" s="591">
        <v>0</v>
      </c>
      <c r="AA35" s="526"/>
    </row>
    <row r="36" spans="1:27" ht="18.95" customHeight="1" thickTop="1">
      <c r="A36" s="3684"/>
      <c r="B36" s="118"/>
      <c r="C36" s="3616" t="s">
        <v>2946</v>
      </c>
      <c r="D36" s="3616"/>
      <c r="E36" s="3616"/>
      <c r="F36" s="3616"/>
      <c r="G36" s="3616"/>
      <c r="H36" s="3617"/>
      <c r="I36" s="604">
        <f t="shared" si="10"/>
        <v>6</v>
      </c>
      <c r="J36" s="605">
        <f t="shared" si="11"/>
        <v>1</v>
      </c>
      <c r="K36" s="606">
        <f t="shared" si="11"/>
        <v>5</v>
      </c>
      <c r="L36" s="607">
        <f t="shared" si="12"/>
        <v>0</v>
      </c>
      <c r="M36" s="578">
        <v>0</v>
      </c>
      <c r="N36" s="608">
        <v>0</v>
      </c>
      <c r="O36" s="579">
        <f t="shared" si="13"/>
        <v>6</v>
      </c>
      <c r="P36" s="579">
        <f t="shared" si="14"/>
        <v>1</v>
      </c>
      <c r="Q36" s="609">
        <f t="shared" si="14"/>
        <v>5</v>
      </c>
      <c r="R36" s="577">
        <f t="shared" si="15"/>
        <v>2</v>
      </c>
      <c r="S36" s="610">
        <v>1</v>
      </c>
      <c r="T36" s="577">
        <v>1</v>
      </c>
      <c r="U36" s="581">
        <f t="shared" si="7"/>
        <v>4</v>
      </c>
      <c r="V36" s="611">
        <v>0</v>
      </c>
      <c r="W36" s="609">
        <v>4</v>
      </c>
      <c r="X36" s="612">
        <f t="shared" si="16"/>
        <v>0</v>
      </c>
      <c r="Y36" s="578">
        <v>0</v>
      </c>
      <c r="Z36" s="582">
        <v>0</v>
      </c>
      <c r="AA36" s="526"/>
    </row>
    <row r="37" spans="1:27" ht="18.95" customHeight="1">
      <c r="A37" s="3685"/>
      <c r="B37" s="90"/>
      <c r="C37" s="3600" t="s">
        <v>4463</v>
      </c>
      <c r="D37" s="3600"/>
      <c r="E37" s="3600"/>
      <c r="F37" s="3600"/>
      <c r="G37" s="3600"/>
      <c r="H37" s="3601"/>
      <c r="I37" s="575">
        <f t="shared" si="10"/>
        <v>40</v>
      </c>
      <c r="J37" s="575">
        <f t="shared" si="11"/>
        <v>0</v>
      </c>
      <c r="K37" s="576">
        <f t="shared" si="11"/>
        <v>40</v>
      </c>
      <c r="L37" s="607">
        <f t="shared" si="12"/>
        <v>0</v>
      </c>
      <c r="M37" s="578">
        <v>0</v>
      </c>
      <c r="N37" s="607">
        <v>0</v>
      </c>
      <c r="O37" s="579">
        <f t="shared" si="13"/>
        <v>40</v>
      </c>
      <c r="P37" s="579">
        <f t="shared" si="14"/>
        <v>0</v>
      </c>
      <c r="Q37" s="580">
        <f t="shared" si="14"/>
        <v>40</v>
      </c>
      <c r="R37" s="577">
        <f t="shared" si="15"/>
        <v>2</v>
      </c>
      <c r="S37" s="578">
        <v>0</v>
      </c>
      <c r="T37" s="577">
        <v>2</v>
      </c>
      <c r="U37" s="581">
        <f t="shared" si="7"/>
        <v>38</v>
      </c>
      <c r="V37" s="579">
        <v>0</v>
      </c>
      <c r="W37" s="580">
        <v>38</v>
      </c>
      <c r="X37" s="607">
        <f t="shared" si="16"/>
        <v>0</v>
      </c>
      <c r="Y37" s="578">
        <v>0</v>
      </c>
      <c r="Z37" s="582">
        <v>0</v>
      </c>
      <c r="AA37" s="526"/>
    </row>
    <row r="38" spans="1:27" ht="18.95" customHeight="1" thickBot="1">
      <c r="A38" s="3686"/>
      <c r="B38" s="120"/>
      <c r="C38" s="3687" t="s">
        <v>4055</v>
      </c>
      <c r="D38" s="3687"/>
      <c r="E38" s="3687"/>
      <c r="F38" s="3687"/>
      <c r="G38" s="3687"/>
      <c r="H38" s="3688"/>
      <c r="I38" s="382">
        <f t="shared" si="10"/>
        <v>99</v>
      </c>
      <c r="J38" s="382">
        <f t="shared" si="11"/>
        <v>5</v>
      </c>
      <c r="K38" s="383">
        <f t="shared" si="11"/>
        <v>94</v>
      </c>
      <c r="L38" s="613">
        <f t="shared" si="12"/>
        <v>0</v>
      </c>
      <c r="M38" s="385">
        <v>0</v>
      </c>
      <c r="N38" s="384">
        <v>0</v>
      </c>
      <c r="O38" s="614">
        <f t="shared" si="13"/>
        <v>99</v>
      </c>
      <c r="P38" s="386">
        <f t="shared" si="14"/>
        <v>5</v>
      </c>
      <c r="Q38" s="615">
        <f t="shared" si="14"/>
        <v>94</v>
      </c>
      <c r="R38" s="614">
        <f t="shared" si="15"/>
        <v>28</v>
      </c>
      <c r="S38" s="385">
        <v>3</v>
      </c>
      <c r="T38" s="613">
        <v>25</v>
      </c>
      <c r="U38" s="614">
        <f t="shared" si="7"/>
        <v>71</v>
      </c>
      <c r="V38" s="386">
        <v>2</v>
      </c>
      <c r="W38" s="615">
        <v>69</v>
      </c>
      <c r="X38" s="384">
        <f t="shared" si="16"/>
        <v>0</v>
      </c>
      <c r="Y38" s="385">
        <v>0</v>
      </c>
      <c r="Z38" s="549">
        <v>0</v>
      </c>
      <c r="AA38" s="526"/>
    </row>
    <row r="39" spans="1:27" ht="27" customHeight="1">
      <c r="A39" s="3661" t="s">
        <v>2944</v>
      </c>
      <c r="B39" s="76"/>
      <c r="C39" s="3680" t="s">
        <v>951</v>
      </c>
      <c r="D39" s="3680"/>
      <c r="E39" s="153"/>
      <c r="F39" s="3328" t="s">
        <v>1239</v>
      </c>
      <c r="G39" s="3329"/>
      <c r="H39" s="3329"/>
      <c r="I39" s="616">
        <f t="shared" ref="I39:I48" si="17">SUM(J39:K39)</f>
        <v>99</v>
      </c>
      <c r="J39" s="393">
        <f t="shared" ref="J39" si="18">SUM(J40:J43)</f>
        <v>1</v>
      </c>
      <c r="K39" s="394">
        <f t="shared" ref="K39" si="19">SUM(K40:K43)</f>
        <v>98</v>
      </c>
      <c r="L39" s="617">
        <f>SUM(M39:N39)</f>
        <v>3</v>
      </c>
      <c r="M39" s="618">
        <f t="shared" ref="M39:N39" si="20">SUM(M40:M43)</f>
        <v>0</v>
      </c>
      <c r="N39" s="395">
        <f t="shared" si="20"/>
        <v>3</v>
      </c>
      <c r="O39" s="397">
        <f t="shared" ref="O39:O48" si="21">SUM(P39:Q39)</f>
        <v>96</v>
      </c>
      <c r="P39" s="398">
        <f t="shared" ref="P39:Q39" si="22">SUM(P40:P43)</f>
        <v>1</v>
      </c>
      <c r="Q39" s="619">
        <f t="shared" si="22"/>
        <v>95</v>
      </c>
      <c r="R39" s="397">
        <f t="shared" ref="R39:R48" si="23">SUM(S39:T39)</f>
        <v>11</v>
      </c>
      <c r="S39" s="396">
        <f t="shared" ref="S39:T39" si="24">SUM(S40:S43)</f>
        <v>0</v>
      </c>
      <c r="T39" s="395">
        <f t="shared" si="24"/>
        <v>11</v>
      </c>
      <c r="U39" s="397">
        <f t="shared" ref="U39:U48" si="25">SUM(V39:W39)</f>
        <v>85</v>
      </c>
      <c r="V39" s="398">
        <f>SUM(V40:V43)</f>
        <v>1</v>
      </c>
      <c r="W39" s="619">
        <f>SUM(W40:W43)</f>
        <v>84</v>
      </c>
      <c r="X39" s="397">
        <f>Y39+Z39</f>
        <v>0</v>
      </c>
      <c r="Y39" s="396">
        <f t="shared" ref="Y39:Z39" si="26">SUM(Y40:Y41)</f>
        <v>0</v>
      </c>
      <c r="Z39" s="620">
        <f t="shared" si="26"/>
        <v>0</v>
      </c>
    </row>
    <row r="40" spans="1:27" ht="27" customHeight="1">
      <c r="A40" s="3662"/>
      <c r="B40" s="121"/>
      <c r="C40" s="3612"/>
      <c r="D40" s="3612"/>
      <c r="E40" s="146"/>
      <c r="F40" s="3532" t="s">
        <v>2945</v>
      </c>
      <c r="G40" s="3697" t="s">
        <v>1872</v>
      </c>
      <c r="H40" s="3698"/>
      <c r="I40" s="621">
        <f t="shared" si="17"/>
        <v>0</v>
      </c>
      <c r="J40" s="401">
        <f>SUM(M40,P40)</f>
        <v>0</v>
      </c>
      <c r="K40" s="402">
        <f t="shared" ref="K40:K43" si="27">SUM(N40,Q40)</f>
        <v>0</v>
      </c>
      <c r="L40" s="622">
        <f t="shared" ref="L40:L48" si="28">SUM(M40:N40)</f>
        <v>0</v>
      </c>
      <c r="M40" s="404">
        <v>0</v>
      </c>
      <c r="N40" s="403">
        <v>0</v>
      </c>
      <c r="O40" s="405">
        <f t="shared" si="21"/>
        <v>0</v>
      </c>
      <c r="P40" s="406">
        <f>SUM(S40,V40,Y40)</f>
        <v>0</v>
      </c>
      <c r="Q40" s="407">
        <f>SUM(T40,W40,Z40)</f>
        <v>0</v>
      </c>
      <c r="R40" s="405">
        <f t="shared" si="23"/>
        <v>0</v>
      </c>
      <c r="S40" s="404">
        <v>0</v>
      </c>
      <c r="T40" s="403">
        <v>0</v>
      </c>
      <c r="U40" s="405">
        <f t="shared" si="25"/>
        <v>0</v>
      </c>
      <c r="V40" s="406">
        <v>0</v>
      </c>
      <c r="W40" s="407">
        <v>0</v>
      </c>
      <c r="X40" s="405">
        <f t="shared" ref="X40:X43" si="29">Y40+Z40</f>
        <v>0</v>
      </c>
      <c r="Y40" s="404">
        <v>0</v>
      </c>
      <c r="Z40" s="408">
        <v>0</v>
      </c>
    </row>
    <row r="41" spans="1:27" ht="27" customHeight="1">
      <c r="A41" s="3662"/>
      <c r="B41" s="121"/>
      <c r="C41" s="3612"/>
      <c r="D41" s="3612"/>
      <c r="E41" s="148"/>
      <c r="F41" s="3533"/>
      <c r="G41" s="3695" t="s">
        <v>1422</v>
      </c>
      <c r="H41" s="3696"/>
      <c r="I41" s="623">
        <f t="shared" si="17"/>
        <v>7</v>
      </c>
      <c r="J41" s="409">
        <f>SUM(M41,P41)</f>
        <v>0</v>
      </c>
      <c r="K41" s="410">
        <f t="shared" si="27"/>
        <v>7</v>
      </c>
      <c r="L41" s="624">
        <f t="shared" si="28"/>
        <v>0</v>
      </c>
      <c r="M41" s="412">
        <v>0</v>
      </c>
      <c r="N41" s="411">
        <v>0</v>
      </c>
      <c r="O41" s="413">
        <f t="shared" si="21"/>
        <v>7</v>
      </c>
      <c r="P41" s="414">
        <f t="shared" ref="P41:P43" si="30">SUM(S41,V41,Y41)</f>
        <v>0</v>
      </c>
      <c r="Q41" s="415">
        <f t="shared" ref="Q41:Q43" si="31">SUM(T41,W41,Z41)</f>
        <v>7</v>
      </c>
      <c r="R41" s="413">
        <f t="shared" si="23"/>
        <v>1</v>
      </c>
      <c r="S41" s="412">
        <v>0</v>
      </c>
      <c r="T41" s="411">
        <v>1</v>
      </c>
      <c r="U41" s="413">
        <f t="shared" si="25"/>
        <v>6</v>
      </c>
      <c r="V41" s="414">
        <v>0</v>
      </c>
      <c r="W41" s="415">
        <v>6</v>
      </c>
      <c r="X41" s="413">
        <f t="shared" si="29"/>
        <v>0</v>
      </c>
      <c r="Y41" s="412">
        <v>0</v>
      </c>
      <c r="Z41" s="375">
        <v>0</v>
      </c>
    </row>
    <row r="42" spans="1:27" ht="27" customHeight="1">
      <c r="A42" s="3662"/>
      <c r="B42" s="121"/>
      <c r="C42" s="3612"/>
      <c r="D42" s="3612"/>
      <c r="E42" s="146"/>
      <c r="F42" s="3534" t="s">
        <v>2947</v>
      </c>
      <c r="G42" s="3700"/>
      <c r="H42" s="3535"/>
      <c r="I42" s="625">
        <f t="shared" si="17"/>
        <v>92</v>
      </c>
      <c r="J42" s="626">
        <f t="shared" ref="J42:J43" si="32">SUM(M42,P42)</f>
        <v>1</v>
      </c>
      <c r="K42" s="627">
        <f t="shared" si="27"/>
        <v>91</v>
      </c>
      <c r="L42" s="628">
        <f t="shared" si="28"/>
        <v>3</v>
      </c>
      <c r="M42" s="629">
        <v>0</v>
      </c>
      <c r="N42" s="630">
        <v>3</v>
      </c>
      <c r="O42" s="631">
        <f t="shared" si="21"/>
        <v>89</v>
      </c>
      <c r="P42" s="632">
        <f t="shared" si="30"/>
        <v>1</v>
      </c>
      <c r="Q42" s="633">
        <f t="shared" si="31"/>
        <v>88</v>
      </c>
      <c r="R42" s="631">
        <f t="shared" si="23"/>
        <v>10</v>
      </c>
      <c r="S42" s="629">
        <v>0</v>
      </c>
      <c r="T42" s="630">
        <v>10</v>
      </c>
      <c r="U42" s="631">
        <f t="shared" si="25"/>
        <v>79</v>
      </c>
      <c r="V42" s="632">
        <v>1</v>
      </c>
      <c r="W42" s="633">
        <v>78</v>
      </c>
      <c r="X42" s="631">
        <f t="shared" si="29"/>
        <v>0</v>
      </c>
      <c r="Y42" s="629">
        <v>0</v>
      </c>
      <c r="Z42" s="357">
        <v>0</v>
      </c>
    </row>
    <row r="43" spans="1:27" ht="27" customHeight="1">
      <c r="A43" s="3662"/>
      <c r="B43" s="92"/>
      <c r="C43" s="3614"/>
      <c r="D43" s="3614"/>
      <c r="E43" s="147"/>
      <c r="F43" s="3538" t="s">
        <v>4470</v>
      </c>
      <c r="G43" s="3701"/>
      <c r="H43" s="3539"/>
      <c r="I43" s="634">
        <f t="shared" si="17"/>
        <v>0</v>
      </c>
      <c r="J43" s="635">
        <f t="shared" si="32"/>
        <v>0</v>
      </c>
      <c r="K43" s="636">
        <f t="shared" si="27"/>
        <v>0</v>
      </c>
      <c r="L43" s="637">
        <f t="shared" si="28"/>
        <v>0</v>
      </c>
      <c r="M43" s="638">
        <v>0</v>
      </c>
      <c r="N43" s="639">
        <v>0</v>
      </c>
      <c r="O43" s="640">
        <f t="shared" si="21"/>
        <v>0</v>
      </c>
      <c r="P43" s="641">
        <f t="shared" si="30"/>
        <v>0</v>
      </c>
      <c r="Q43" s="642">
        <f t="shared" si="31"/>
        <v>0</v>
      </c>
      <c r="R43" s="640">
        <f t="shared" si="23"/>
        <v>0</v>
      </c>
      <c r="S43" s="638">
        <v>0</v>
      </c>
      <c r="T43" s="639">
        <v>0</v>
      </c>
      <c r="U43" s="640">
        <f t="shared" si="25"/>
        <v>0</v>
      </c>
      <c r="V43" s="641">
        <v>0</v>
      </c>
      <c r="W43" s="643">
        <v>0</v>
      </c>
      <c r="X43" s="640">
        <f t="shared" si="29"/>
        <v>0</v>
      </c>
      <c r="Y43" s="638">
        <v>0</v>
      </c>
      <c r="Z43" s="365">
        <v>0</v>
      </c>
    </row>
    <row r="44" spans="1:27" ht="21.95" customHeight="1">
      <c r="A44" s="3662"/>
      <c r="B44" s="76"/>
      <c r="C44" s="3612" t="s">
        <v>4793</v>
      </c>
      <c r="D44" s="3612"/>
      <c r="E44" s="146"/>
      <c r="F44" s="3328" t="s">
        <v>1239</v>
      </c>
      <c r="G44" s="3329"/>
      <c r="H44" s="3330"/>
      <c r="I44" s="644">
        <f t="shared" si="17"/>
        <v>3</v>
      </c>
      <c r="J44" s="393">
        <f t="shared" ref="J44" si="33">SUM(J45:J48)</f>
        <v>0</v>
      </c>
      <c r="K44" s="394">
        <f t="shared" ref="K44" si="34">SUM(K45:K48)</f>
        <v>3</v>
      </c>
      <c r="L44" s="645">
        <f t="shared" si="28"/>
        <v>0</v>
      </c>
      <c r="M44" s="646">
        <f t="shared" ref="M44" si="35">SUM(M45:M48)</f>
        <v>0</v>
      </c>
      <c r="N44" s="647">
        <f t="shared" ref="N44" si="36">SUM(N45:N48)</f>
        <v>0</v>
      </c>
      <c r="O44" s="397">
        <f t="shared" si="21"/>
        <v>3</v>
      </c>
      <c r="P44" s="646">
        <f t="shared" ref="P44" si="37">SUM(P45:P48)</f>
        <v>0</v>
      </c>
      <c r="Q44" s="647">
        <f t="shared" ref="Q44" si="38">SUM(Q45:Q48)</f>
        <v>3</v>
      </c>
      <c r="R44" s="397">
        <f t="shared" si="23"/>
        <v>0</v>
      </c>
      <c r="S44" s="646">
        <f t="shared" ref="S44" si="39">SUM(S45:S48)</f>
        <v>0</v>
      </c>
      <c r="T44" s="647">
        <f t="shared" ref="T44" si="40">SUM(T45:T48)</f>
        <v>0</v>
      </c>
      <c r="U44" s="397">
        <f t="shared" si="25"/>
        <v>3</v>
      </c>
      <c r="V44" s="646">
        <f t="shared" ref="V44" si="41">SUM(V45:V48)</f>
        <v>0</v>
      </c>
      <c r="W44" s="647">
        <f t="shared" ref="W44" si="42">SUM(W45:W48)</f>
        <v>3</v>
      </c>
      <c r="X44" s="648">
        <f t="shared" ref="X44:X48" si="43">SUM(Y44:Z44)</f>
        <v>0</v>
      </c>
      <c r="Y44" s="646">
        <f t="shared" ref="Y44" si="44">SUM(Y45:Y48)</f>
        <v>0</v>
      </c>
      <c r="Z44" s="649">
        <f t="shared" ref="Z44" si="45">SUM(Z45:Z48)</f>
        <v>0</v>
      </c>
    </row>
    <row r="45" spans="1:27" ht="21.95" customHeight="1">
      <c r="A45" s="3662"/>
      <c r="B45" s="77"/>
      <c r="C45" s="3612"/>
      <c r="D45" s="3612"/>
      <c r="E45" s="146"/>
      <c r="F45" s="3678" t="s">
        <v>2945</v>
      </c>
      <c r="G45" s="3697" t="s">
        <v>1872</v>
      </c>
      <c r="H45" s="3699"/>
      <c r="I45" s="621">
        <f t="shared" si="17"/>
        <v>0</v>
      </c>
      <c r="J45" s="650">
        <f>SUM(M45,P45)</f>
        <v>0</v>
      </c>
      <c r="K45" s="651">
        <f t="shared" ref="K45:K48" si="46">SUM(N45,Q45)</f>
        <v>0</v>
      </c>
      <c r="L45" s="652">
        <f t="shared" si="28"/>
        <v>0</v>
      </c>
      <c r="M45" s="404">
        <v>0</v>
      </c>
      <c r="N45" s="403">
        <v>0</v>
      </c>
      <c r="O45" s="405">
        <f t="shared" si="21"/>
        <v>0</v>
      </c>
      <c r="P45" s="406">
        <f>SUM(S45,V45,Y45)</f>
        <v>0</v>
      </c>
      <c r="Q45" s="407">
        <f>SUM(T45,W45,Z45)</f>
        <v>0</v>
      </c>
      <c r="R45" s="405">
        <f t="shared" si="23"/>
        <v>0</v>
      </c>
      <c r="S45" s="404">
        <v>0</v>
      </c>
      <c r="T45" s="403">
        <v>0</v>
      </c>
      <c r="U45" s="405">
        <f t="shared" si="25"/>
        <v>0</v>
      </c>
      <c r="V45" s="406">
        <v>0</v>
      </c>
      <c r="W45" s="653">
        <v>0</v>
      </c>
      <c r="X45" s="654">
        <f t="shared" si="43"/>
        <v>0</v>
      </c>
      <c r="Y45" s="655">
        <v>0</v>
      </c>
      <c r="Z45" s="656">
        <v>0</v>
      </c>
    </row>
    <row r="46" spans="1:27" ht="21.95" customHeight="1">
      <c r="A46" s="3662"/>
      <c r="B46" s="77"/>
      <c r="C46" s="3612"/>
      <c r="D46" s="3612"/>
      <c r="E46" s="148"/>
      <c r="F46" s="3679"/>
      <c r="G46" s="3695" t="s">
        <v>1422</v>
      </c>
      <c r="H46" s="3696"/>
      <c r="I46" s="623">
        <f t="shared" si="17"/>
        <v>0</v>
      </c>
      <c r="J46" s="657">
        <f>SUM(M46,P46)</f>
        <v>0</v>
      </c>
      <c r="K46" s="658">
        <f t="shared" si="46"/>
        <v>0</v>
      </c>
      <c r="L46" s="659">
        <f t="shared" si="28"/>
        <v>0</v>
      </c>
      <c r="M46" s="412">
        <v>0</v>
      </c>
      <c r="N46" s="411">
        <v>0</v>
      </c>
      <c r="O46" s="413">
        <f t="shared" si="21"/>
        <v>0</v>
      </c>
      <c r="P46" s="414">
        <f t="shared" ref="P46:P48" si="47">SUM(S46,V46,Y46)</f>
        <v>0</v>
      </c>
      <c r="Q46" s="415">
        <f t="shared" ref="Q46:Q48" si="48">SUM(T46,W46,Z46)</f>
        <v>0</v>
      </c>
      <c r="R46" s="413">
        <f t="shared" si="23"/>
        <v>0</v>
      </c>
      <c r="S46" s="412">
        <v>0</v>
      </c>
      <c r="T46" s="411">
        <v>0</v>
      </c>
      <c r="U46" s="413">
        <f t="shared" si="25"/>
        <v>0</v>
      </c>
      <c r="V46" s="414">
        <v>0</v>
      </c>
      <c r="W46" s="660">
        <v>0</v>
      </c>
      <c r="X46" s="661">
        <f t="shared" si="43"/>
        <v>0</v>
      </c>
      <c r="Y46" s="662">
        <v>0</v>
      </c>
      <c r="Z46" s="663">
        <v>0</v>
      </c>
    </row>
    <row r="47" spans="1:27" ht="21.95" customHeight="1">
      <c r="A47" s="3662"/>
      <c r="B47" s="77"/>
      <c r="C47" s="3612"/>
      <c r="D47" s="3612"/>
      <c r="E47" s="146"/>
      <c r="F47" s="3534" t="s">
        <v>2947</v>
      </c>
      <c r="G47" s="3700"/>
      <c r="H47" s="3535"/>
      <c r="I47" s="625">
        <f t="shared" si="17"/>
        <v>3</v>
      </c>
      <c r="J47" s="664">
        <f t="shared" ref="J47:J48" si="49">SUM(M47,P47)</f>
        <v>0</v>
      </c>
      <c r="K47" s="665">
        <f t="shared" si="46"/>
        <v>3</v>
      </c>
      <c r="L47" s="666">
        <f t="shared" si="28"/>
        <v>0</v>
      </c>
      <c r="M47" s="629">
        <v>0</v>
      </c>
      <c r="N47" s="630">
        <v>0</v>
      </c>
      <c r="O47" s="631">
        <f t="shared" si="21"/>
        <v>3</v>
      </c>
      <c r="P47" s="632">
        <f t="shared" si="47"/>
        <v>0</v>
      </c>
      <c r="Q47" s="633">
        <f t="shared" si="48"/>
        <v>3</v>
      </c>
      <c r="R47" s="631">
        <f t="shared" si="23"/>
        <v>0</v>
      </c>
      <c r="S47" s="629">
        <v>0</v>
      </c>
      <c r="T47" s="630">
        <v>0</v>
      </c>
      <c r="U47" s="631">
        <f t="shared" si="25"/>
        <v>3</v>
      </c>
      <c r="V47" s="632">
        <v>0</v>
      </c>
      <c r="W47" s="633">
        <v>3</v>
      </c>
      <c r="X47" s="667">
        <f t="shared" si="43"/>
        <v>0</v>
      </c>
      <c r="Y47" s="668">
        <v>0</v>
      </c>
      <c r="Z47" s="669">
        <v>0</v>
      </c>
    </row>
    <row r="48" spans="1:27" ht="21.95" customHeight="1">
      <c r="A48" s="3681"/>
      <c r="B48" s="79"/>
      <c r="C48" s="3614"/>
      <c r="D48" s="3614"/>
      <c r="E48" s="147"/>
      <c r="F48" s="3538" t="s">
        <v>4470</v>
      </c>
      <c r="G48" s="3701"/>
      <c r="H48" s="3539"/>
      <c r="I48" s="634">
        <f t="shared" si="17"/>
        <v>0</v>
      </c>
      <c r="J48" s="670">
        <f t="shared" si="49"/>
        <v>0</v>
      </c>
      <c r="K48" s="671">
        <f t="shared" si="46"/>
        <v>0</v>
      </c>
      <c r="L48" s="672">
        <f t="shared" si="28"/>
        <v>0</v>
      </c>
      <c r="M48" s="638">
        <v>0</v>
      </c>
      <c r="N48" s="639">
        <v>0</v>
      </c>
      <c r="O48" s="673">
        <f t="shared" si="21"/>
        <v>0</v>
      </c>
      <c r="P48" s="641">
        <f t="shared" si="47"/>
        <v>0</v>
      </c>
      <c r="Q48" s="642">
        <f t="shared" si="48"/>
        <v>0</v>
      </c>
      <c r="R48" s="673">
        <f t="shared" si="23"/>
        <v>0</v>
      </c>
      <c r="S48" s="638">
        <v>0</v>
      </c>
      <c r="T48" s="639">
        <v>0</v>
      </c>
      <c r="U48" s="640">
        <f t="shared" si="25"/>
        <v>0</v>
      </c>
      <c r="V48" s="641">
        <v>0</v>
      </c>
      <c r="W48" s="674">
        <v>0</v>
      </c>
      <c r="X48" s="675">
        <f t="shared" si="43"/>
        <v>0</v>
      </c>
      <c r="Y48" s="676">
        <v>0</v>
      </c>
      <c r="Z48" s="677">
        <v>0</v>
      </c>
    </row>
    <row r="49" spans="1:27" ht="21.75" customHeight="1">
      <c r="A49" s="3622" t="s">
        <v>4954</v>
      </c>
      <c r="B49" s="3623"/>
      <c r="C49" s="3623"/>
      <c r="D49" s="3623"/>
      <c r="E49" s="3623"/>
      <c r="F49" s="3623"/>
      <c r="G49" s="3623"/>
      <c r="H49" s="3623"/>
      <c r="I49" s="3623"/>
      <c r="J49" s="3623"/>
      <c r="K49" s="3623"/>
      <c r="L49" s="3623"/>
      <c r="M49" s="3623"/>
      <c r="N49" s="3624"/>
      <c r="O49" s="3628" t="s">
        <v>1239</v>
      </c>
      <c r="P49" s="3629"/>
      <c r="Q49" s="3630" t="s">
        <v>2923</v>
      </c>
      <c r="R49" s="3631"/>
      <c r="S49" s="3691" t="s">
        <v>4956</v>
      </c>
      <c r="T49" s="3692"/>
      <c r="U49" s="3692"/>
      <c r="V49" s="3692"/>
      <c r="W49" s="3692"/>
      <c r="X49" s="3692"/>
      <c r="Y49" s="3692"/>
      <c r="Z49" s="3693"/>
    </row>
    <row r="50" spans="1:27" ht="21.75" customHeight="1">
      <c r="A50" s="3625"/>
      <c r="B50" s="3626"/>
      <c r="C50" s="3626"/>
      <c r="D50" s="3626"/>
      <c r="E50" s="3626"/>
      <c r="F50" s="3626"/>
      <c r="G50" s="3626"/>
      <c r="H50" s="3626"/>
      <c r="I50" s="3626"/>
      <c r="J50" s="3626"/>
      <c r="K50" s="3626"/>
      <c r="L50" s="3626"/>
      <c r="M50" s="3626"/>
      <c r="N50" s="3627"/>
      <c r="O50" s="3563"/>
      <c r="P50" s="3564"/>
      <c r="Q50" s="3567"/>
      <c r="R50" s="3568"/>
      <c r="S50" s="3689" t="s">
        <v>4953</v>
      </c>
      <c r="T50" s="3690"/>
      <c r="U50" s="3689" t="s">
        <v>4957</v>
      </c>
      <c r="V50" s="3690"/>
      <c r="W50" s="3689" t="s">
        <v>4958</v>
      </c>
      <c r="X50" s="3690"/>
      <c r="Y50" s="3689" t="s">
        <v>4959</v>
      </c>
      <c r="Z50" s="3694"/>
      <c r="AA50" s="512"/>
    </row>
    <row r="51" spans="1:27" ht="45.75" customHeight="1">
      <c r="A51" s="3664" t="s">
        <v>4043</v>
      </c>
      <c r="B51" s="77"/>
      <c r="C51" s="3610" t="s">
        <v>3952</v>
      </c>
      <c r="D51" s="3611"/>
      <c r="E51" s="145"/>
      <c r="F51" s="3632" t="s">
        <v>3959</v>
      </c>
      <c r="G51" s="3633"/>
      <c r="H51" s="3633"/>
      <c r="I51" s="3633"/>
      <c r="J51" s="3633"/>
      <c r="K51" s="3633"/>
      <c r="L51" s="3633"/>
      <c r="M51" s="3633"/>
      <c r="N51" s="3634"/>
      <c r="O51" s="3482">
        <f t="shared" ref="O51:O55" si="50">Q51+S51</f>
        <v>3</v>
      </c>
      <c r="P51" s="3483"/>
      <c r="Q51" s="3484">
        <v>0</v>
      </c>
      <c r="R51" s="3485"/>
      <c r="S51" s="3486">
        <f t="shared" ref="S51:S55" si="51">U51+W51+Y51</f>
        <v>3</v>
      </c>
      <c r="T51" s="3485"/>
      <c r="U51" s="3486">
        <v>0</v>
      </c>
      <c r="V51" s="3485"/>
      <c r="W51" s="3486">
        <v>3</v>
      </c>
      <c r="X51" s="3485"/>
      <c r="Y51" s="3486">
        <v>0</v>
      </c>
      <c r="Z51" s="3487"/>
      <c r="AA51" s="512"/>
    </row>
    <row r="52" spans="1:27" ht="20.100000000000001" customHeight="1">
      <c r="A52" s="3664"/>
      <c r="B52" s="78"/>
      <c r="C52" s="3612"/>
      <c r="D52" s="3613"/>
      <c r="E52" s="146"/>
      <c r="F52" s="3635" t="s">
        <v>3012</v>
      </c>
      <c r="G52" s="3636"/>
      <c r="H52" s="3636"/>
      <c r="I52" s="3636"/>
      <c r="J52" s="3636"/>
      <c r="K52" s="3636"/>
      <c r="L52" s="3636"/>
      <c r="M52" s="3636"/>
      <c r="N52" s="3637"/>
      <c r="O52" s="3482">
        <f t="shared" si="50"/>
        <v>0</v>
      </c>
      <c r="P52" s="3483"/>
      <c r="Q52" s="3484">
        <v>0</v>
      </c>
      <c r="R52" s="3485"/>
      <c r="S52" s="3486">
        <f t="shared" si="51"/>
        <v>0</v>
      </c>
      <c r="T52" s="3485"/>
      <c r="U52" s="3486">
        <v>0</v>
      </c>
      <c r="V52" s="3485"/>
      <c r="W52" s="3486">
        <v>0</v>
      </c>
      <c r="X52" s="3485"/>
      <c r="Y52" s="3486">
        <v>0</v>
      </c>
      <c r="Z52" s="3487"/>
      <c r="AA52" s="512"/>
    </row>
    <row r="53" spans="1:27" ht="20.100000000000001" customHeight="1">
      <c r="A53" s="3664"/>
      <c r="B53" s="180"/>
      <c r="C53" s="3614"/>
      <c r="D53" s="3615"/>
      <c r="E53" s="147"/>
      <c r="F53" s="3638" t="s">
        <v>3950</v>
      </c>
      <c r="G53" s="3639"/>
      <c r="H53" s="3639"/>
      <c r="I53" s="3639"/>
      <c r="J53" s="3639"/>
      <c r="K53" s="3639"/>
      <c r="L53" s="3639"/>
      <c r="M53" s="3639"/>
      <c r="N53" s="3640"/>
      <c r="O53" s="3467">
        <f t="shared" si="50"/>
        <v>0</v>
      </c>
      <c r="P53" s="3468"/>
      <c r="Q53" s="3469">
        <v>0</v>
      </c>
      <c r="R53" s="3470"/>
      <c r="S53" s="3471">
        <f t="shared" si="51"/>
        <v>0</v>
      </c>
      <c r="T53" s="3470"/>
      <c r="U53" s="3471">
        <v>0</v>
      </c>
      <c r="V53" s="3470"/>
      <c r="W53" s="3471">
        <v>0</v>
      </c>
      <c r="X53" s="3470"/>
      <c r="Y53" s="3471">
        <v>0</v>
      </c>
      <c r="Z53" s="3472"/>
      <c r="AA53" s="512"/>
    </row>
    <row r="54" spans="1:27" ht="45.75" customHeight="1">
      <c r="A54" s="3664"/>
      <c r="B54" s="76"/>
      <c r="C54" s="3610" t="s">
        <v>4047</v>
      </c>
      <c r="D54" s="3611"/>
      <c r="E54" s="145"/>
      <c r="F54" s="3632" t="s">
        <v>3959</v>
      </c>
      <c r="G54" s="3633"/>
      <c r="H54" s="3633"/>
      <c r="I54" s="3633"/>
      <c r="J54" s="3633"/>
      <c r="K54" s="3633"/>
      <c r="L54" s="3633"/>
      <c r="M54" s="3633"/>
      <c r="N54" s="3634"/>
      <c r="O54" s="3476">
        <f t="shared" si="50"/>
        <v>2</v>
      </c>
      <c r="P54" s="3477"/>
      <c r="Q54" s="3478">
        <v>0</v>
      </c>
      <c r="R54" s="3479"/>
      <c r="S54" s="3480">
        <f t="shared" si="51"/>
        <v>2</v>
      </c>
      <c r="T54" s="3479"/>
      <c r="U54" s="3480">
        <v>0</v>
      </c>
      <c r="V54" s="3479"/>
      <c r="W54" s="3480">
        <v>2</v>
      </c>
      <c r="X54" s="3479"/>
      <c r="Y54" s="3480">
        <v>0</v>
      </c>
      <c r="Z54" s="3481"/>
      <c r="AA54" s="512"/>
    </row>
    <row r="55" spans="1:27" ht="20.100000000000001" customHeight="1" thickBot="1">
      <c r="A55" s="3665"/>
      <c r="B55" s="80"/>
      <c r="C55" s="3620"/>
      <c r="D55" s="3621"/>
      <c r="E55" s="149"/>
      <c r="F55" s="3641" t="s">
        <v>3012</v>
      </c>
      <c r="G55" s="3642"/>
      <c r="H55" s="3642"/>
      <c r="I55" s="3642"/>
      <c r="J55" s="3642"/>
      <c r="K55" s="3642"/>
      <c r="L55" s="3642"/>
      <c r="M55" s="3642"/>
      <c r="N55" s="3643"/>
      <c r="O55" s="3488">
        <f t="shared" si="50"/>
        <v>0</v>
      </c>
      <c r="P55" s="3489"/>
      <c r="Q55" s="3490">
        <v>0</v>
      </c>
      <c r="R55" s="3491"/>
      <c r="S55" s="3492">
        <f t="shared" si="51"/>
        <v>0</v>
      </c>
      <c r="T55" s="3491"/>
      <c r="U55" s="3492">
        <v>0</v>
      </c>
      <c r="V55" s="3491"/>
      <c r="W55" s="3492">
        <v>0</v>
      </c>
      <c r="X55" s="3491"/>
      <c r="Y55" s="3492">
        <v>0</v>
      </c>
      <c r="Z55" s="3493"/>
      <c r="AA55" s="512"/>
    </row>
    <row r="56" spans="1:27" ht="13.5" customHeight="1">
      <c r="A56" s="3260" t="s">
        <v>2068</v>
      </c>
      <c r="B56" s="3261"/>
      <c r="C56" s="3261"/>
      <c r="D56" s="3261"/>
      <c r="E56" s="3261"/>
      <c r="F56" s="3261"/>
      <c r="G56" s="3261"/>
      <c r="H56" s="3262"/>
      <c r="I56" s="3540" t="s">
        <v>1630</v>
      </c>
      <c r="J56" s="3541"/>
      <c r="K56" s="3542"/>
      <c r="L56" s="3495" t="s">
        <v>2923</v>
      </c>
      <c r="M56" s="3495"/>
      <c r="N56" s="3496"/>
      <c r="O56" s="3266" t="s">
        <v>4042</v>
      </c>
      <c r="P56" s="3267"/>
      <c r="Q56" s="3267"/>
      <c r="R56" s="3267"/>
      <c r="S56" s="3267"/>
      <c r="T56" s="3267"/>
      <c r="U56" s="3267"/>
      <c r="V56" s="3267"/>
      <c r="W56" s="3267"/>
      <c r="X56" s="3267"/>
      <c r="Y56" s="3267"/>
      <c r="Z56" s="3271"/>
      <c r="AA56" s="517"/>
    </row>
    <row r="57" spans="1:27" ht="13.5" customHeight="1">
      <c r="A57" s="3666"/>
      <c r="B57" s="3667"/>
      <c r="C57" s="3667"/>
      <c r="D57" s="3667"/>
      <c r="E57" s="3667"/>
      <c r="F57" s="3667"/>
      <c r="G57" s="3667"/>
      <c r="H57" s="3668"/>
      <c r="I57" s="3543"/>
      <c r="J57" s="3544"/>
      <c r="K57" s="3545"/>
      <c r="L57" s="3498"/>
      <c r="M57" s="3498"/>
      <c r="N57" s="3499"/>
      <c r="O57" s="3311" t="s">
        <v>2109</v>
      </c>
      <c r="P57" s="3500"/>
      <c r="Q57" s="3312"/>
      <c r="R57" s="3311" t="s">
        <v>3878</v>
      </c>
      <c r="S57" s="3500"/>
      <c r="T57" s="3312"/>
      <c r="U57" s="3311" t="s">
        <v>3879</v>
      </c>
      <c r="V57" s="3500"/>
      <c r="W57" s="3312"/>
      <c r="X57" s="3311" t="s">
        <v>65</v>
      </c>
      <c r="Y57" s="3500"/>
      <c r="Z57" s="3501"/>
      <c r="AA57" s="678"/>
    </row>
    <row r="58" spans="1:27">
      <c r="A58" s="3263"/>
      <c r="B58" s="3264"/>
      <c r="C58" s="3264"/>
      <c r="D58" s="3264"/>
      <c r="E58" s="3264"/>
      <c r="F58" s="3264"/>
      <c r="G58" s="3264"/>
      <c r="H58" s="3265"/>
      <c r="I58" s="333" t="s">
        <v>1239</v>
      </c>
      <c r="J58" s="334" t="s">
        <v>2918</v>
      </c>
      <c r="K58" s="335" t="s">
        <v>2920</v>
      </c>
      <c r="L58" s="259" t="s">
        <v>1239</v>
      </c>
      <c r="M58" s="258" t="s">
        <v>2918</v>
      </c>
      <c r="N58" s="259" t="s">
        <v>2920</v>
      </c>
      <c r="O58" s="255" t="s">
        <v>1239</v>
      </c>
      <c r="P58" s="256" t="s">
        <v>2918</v>
      </c>
      <c r="Q58" s="257" t="s">
        <v>2920</v>
      </c>
      <c r="R58" s="255" t="s">
        <v>1239</v>
      </c>
      <c r="S58" s="258" t="s">
        <v>2918</v>
      </c>
      <c r="T58" s="259" t="s">
        <v>2920</v>
      </c>
      <c r="U58" s="255" t="s">
        <v>1239</v>
      </c>
      <c r="V58" s="256" t="s">
        <v>2918</v>
      </c>
      <c r="W58" s="257" t="s">
        <v>2920</v>
      </c>
      <c r="X58" s="255" t="s">
        <v>1239</v>
      </c>
      <c r="Y58" s="258" t="s">
        <v>2918</v>
      </c>
      <c r="Z58" s="260" t="s">
        <v>2920</v>
      </c>
      <c r="AA58" s="261"/>
    </row>
    <row r="59" spans="1:27" ht="24" customHeight="1">
      <c r="A59" s="3661" t="s">
        <v>2917</v>
      </c>
      <c r="B59" s="3595" t="s">
        <v>1239</v>
      </c>
      <c r="C59" s="3596"/>
      <c r="D59" s="3596"/>
      <c r="E59" s="3596"/>
      <c r="F59" s="3596"/>
      <c r="G59" s="3596"/>
      <c r="H59" s="3597"/>
      <c r="I59" s="616">
        <f t="shared" ref="I59:Z59" si="52">SUM(I60:I63)</f>
        <v>956</v>
      </c>
      <c r="J59" s="474">
        <f t="shared" si="52"/>
        <v>121</v>
      </c>
      <c r="K59" s="476">
        <f t="shared" si="52"/>
        <v>835</v>
      </c>
      <c r="L59" s="479">
        <f t="shared" si="52"/>
        <v>8</v>
      </c>
      <c r="M59" s="478">
        <f t="shared" si="52"/>
        <v>0</v>
      </c>
      <c r="N59" s="479">
        <f t="shared" si="52"/>
        <v>8</v>
      </c>
      <c r="O59" s="679">
        <f t="shared" si="52"/>
        <v>948</v>
      </c>
      <c r="P59" s="498">
        <f t="shared" si="52"/>
        <v>121</v>
      </c>
      <c r="Q59" s="500">
        <f t="shared" si="52"/>
        <v>827</v>
      </c>
      <c r="R59" s="679">
        <f t="shared" si="52"/>
        <v>92</v>
      </c>
      <c r="S59" s="478">
        <f t="shared" si="52"/>
        <v>26</v>
      </c>
      <c r="T59" s="479">
        <f t="shared" si="52"/>
        <v>66</v>
      </c>
      <c r="U59" s="679">
        <f t="shared" si="52"/>
        <v>856</v>
      </c>
      <c r="V59" s="498">
        <f t="shared" si="52"/>
        <v>95</v>
      </c>
      <c r="W59" s="500">
        <f t="shared" si="52"/>
        <v>761</v>
      </c>
      <c r="X59" s="679">
        <f t="shared" si="52"/>
        <v>0</v>
      </c>
      <c r="Y59" s="478">
        <f t="shared" si="52"/>
        <v>0</v>
      </c>
      <c r="Z59" s="367">
        <f t="shared" si="52"/>
        <v>0</v>
      </c>
      <c r="AA59" s="526"/>
    </row>
    <row r="60" spans="1:27" ht="24" customHeight="1">
      <c r="A60" s="3662"/>
      <c r="B60" s="122"/>
      <c r="C60" s="3604" t="s">
        <v>2948</v>
      </c>
      <c r="D60" s="3604"/>
      <c r="E60" s="3604"/>
      <c r="F60" s="3604"/>
      <c r="G60" s="3604"/>
      <c r="H60" s="3605"/>
      <c r="I60" s="623">
        <f>J60+K60</f>
        <v>134</v>
      </c>
      <c r="J60" s="409">
        <f t="shared" ref="J60:K63" si="53">M60+P60</f>
        <v>46</v>
      </c>
      <c r="K60" s="410">
        <f t="shared" si="53"/>
        <v>88</v>
      </c>
      <c r="L60" s="411">
        <f>M60+N60</f>
        <v>1</v>
      </c>
      <c r="M60" s="412">
        <v>0</v>
      </c>
      <c r="N60" s="411">
        <v>1</v>
      </c>
      <c r="O60" s="413">
        <f>P60+Q60</f>
        <v>133</v>
      </c>
      <c r="P60" s="414">
        <f t="shared" ref="P60:Q63" si="54">S60+V60+Y60</f>
        <v>46</v>
      </c>
      <c r="Q60" s="415">
        <f t="shared" si="54"/>
        <v>87</v>
      </c>
      <c r="R60" s="413">
        <f>S60+T60</f>
        <v>16</v>
      </c>
      <c r="S60" s="412">
        <v>9</v>
      </c>
      <c r="T60" s="411">
        <v>7</v>
      </c>
      <c r="U60" s="413">
        <f>V60+W60</f>
        <v>117</v>
      </c>
      <c r="V60" s="414">
        <v>37</v>
      </c>
      <c r="W60" s="415">
        <v>80</v>
      </c>
      <c r="X60" s="413">
        <f>Y60+Z60</f>
        <v>0</v>
      </c>
      <c r="Y60" s="412">
        <v>0</v>
      </c>
      <c r="Z60" s="375">
        <v>0</v>
      </c>
      <c r="AA60" s="526"/>
    </row>
    <row r="61" spans="1:27" ht="24" customHeight="1">
      <c r="A61" s="3662"/>
      <c r="B61" s="123"/>
      <c r="C61" s="3606" t="s">
        <v>60</v>
      </c>
      <c r="D61" s="3606"/>
      <c r="E61" s="3606"/>
      <c r="F61" s="3606"/>
      <c r="G61" s="3606"/>
      <c r="H61" s="3607"/>
      <c r="I61" s="623">
        <f>J61+K61</f>
        <v>140</v>
      </c>
      <c r="J61" s="409">
        <f t="shared" si="53"/>
        <v>2</v>
      </c>
      <c r="K61" s="410">
        <f t="shared" si="53"/>
        <v>138</v>
      </c>
      <c r="L61" s="411">
        <f>M61+N61</f>
        <v>1</v>
      </c>
      <c r="M61" s="412">
        <v>0</v>
      </c>
      <c r="N61" s="411">
        <v>1</v>
      </c>
      <c r="O61" s="413">
        <f>P61+Q61</f>
        <v>139</v>
      </c>
      <c r="P61" s="414">
        <f t="shared" si="54"/>
        <v>2</v>
      </c>
      <c r="Q61" s="415">
        <f t="shared" si="54"/>
        <v>137</v>
      </c>
      <c r="R61" s="413">
        <f>S61+T61</f>
        <v>8</v>
      </c>
      <c r="S61" s="412">
        <v>0</v>
      </c>
      <c r="T61" s="411">
        <v>8</v>
      </c>
      <c r="U61" s="413">
        <f>V61+W61</f>
        <v>131</v>
      </c>
      <c r="V61" s="414">
        <v>2</v>
      </c>
      <c r="W61" s="415">
        <v>129</v>
      </c>
      <c r="X61" s="413">
        <f>Y61+Z61</f>
        <v>0</v>
      </c>
      <c r="Y61" s="412">
        <v>0</v>
      </c>
      <c r="Z61" s="375">
        <v>0</v>
      </c>
      <c r="AA61" s="526"/>
    </row>
    <row r="62" spans="1:27" ht="24" customHeight="1">
      <c r="A62" s="3662"/>
      <c r="B62" s="81"/>
      <c r="C62" s="3608" t="s">
        <v>3282</v>
      </c>
      <c r="D62" s="3608"/>
      <c r="E62" s="3608"/>
      <c r="F62" s="3608"/>
      <c r="G62" s="3608"/>
      <c r="H62" s="3609"/>
      <c r="I62" s="623">
        <f>J62+K62</f>
        <v>536</v>
      </c>
      <c r="J62" s="409">
        <f t="shared" si="53"/>
        <v>7</v>
      </c>
      <c r="K62" s="410">
        <f t="shared" si="53"/>
        <v>529</v>
      </c>
      <c r="L62" s="411">
        <f>M62+N62</f>
        <v>2</v>
      </c>
      <c r="M62" s="412">
        <v>0</v>
      </c>
      <c r="N62" s="411">
        <v>2</v>
      </c>
      <c r="O62" s="413">
        <f>P62+Q62</f>
        <v>534</v>
      </c>
      <c r="P62" s="414">
        <f t="shared" si="54"/>
        <v>7</v>
      </c>
      <c r="Q62" s="415">
        <f t="shared" si="54"/>
        <v>527</v>
      </c>
      <c r="R62" s="413">
        <f>S62+T62</f>
        <v>49</v>
      </c>
      <c r="S62" s="412">
        <v>0</v>
      </c>
      <c r="T62" s="411">
        <v>49</v>
      </c>
      <c r="U62" s="413">
        <f>V62+W62</f>
        <v>485</v>
      </c>
      <c r="V62" s="414">
        <v>7</v>
      </c>
      <c r="W62" s="415">
        <v>478</v>
      </c>
      <c r="X62" s="413">
        <f>Y62+Z62</f>
        <v>0</v>
      </c>
      <c r="Y62" s="412">
        <v>0</v>
      </c>
      <c r="Z62" s="375">
        <v>0</v>
      </c>
      <c r="AA62" s="526"/>
    </row>
    <row r="63" spans="1:27" ht="24" customHeight="1" thickBot="1">
      <c r="A63" s="3663"/>
      <c r="B63" s="124"/>
      <c r="C63" s="3593" t="s">
        <v>4955</v>
      </c>
      <c r="D63" s="3593"/>
      <c r="E63" s="3593"/>
      <c r="F63" s="3593"/>
      <c r="G63" s="3593"/>
      <c r="H63" s="3594"/>
      <c r="I63" s="680">
        <f>J63+K63</f>
        <v>146</v>
      </c>
      <c r="J63" s="503">
        <f t="shared" si="53"/>
        <v>66</v>
      </c>
      <c r="K63" s="504">
        <f t="shared" si="53"/>
        <v>80</v>
      </c>
      <c r="L63" s="681">
        <f>M63+N63</f>
        <v>4</v>
      </c>
      <c r="M63" s="506">
        <v>0</v>
      </c>
      <c r="N63" s="681">
        <v>4</v>
      </c>
      <c r="O63" s="682">
        <f>P63+Q63</f>
        <v>142</v>
      </c>
      <c r="P63" s="507">
        <f t="shared" si="54"/>
        <v>66</v>
      </c>
      <c r="Q63" s="509">
        <f t="shared" si="54"/>
        <v>76</v>
      </c>
      <c r="R63" s="682">
        <f>S63+T63</f>
        <v>19</v>
      </c>
      <c r="S63" s="506">
        <v>17</v>
      </c>
      <c r="T63" s="681">
        <v>2</v>
      </c>
      <c r="U63" s="682">
        <f>V63+W63</f>
        <v>123</v>
      </c>
      <c r="V63" s="507">
        <v>49</v>
      </c>
      <c r="W63" s="509">
        <v>74</v>
      </c>
      <c r="X63" s="682">
        <f>Y63+Z63</f>
        <v>0</v>
      </c>
      <c r="Y63" s="506">
        <v>0</v>
      </c>
      <c r="Z63" s="389">
        <v>0</v>
      </c>
      <c r="AA63" s="526"/>
    </row>
    <row r="66" spans="5:6" ht="13.5" customHeight="1"/>
    <row r="68" spans="5:6">
      <c r="E68" s="125"/>
    </row>
    <row r="69" spans="5:6">
      <c r="E69" s="125"/>
    </row>
    <row r="70" spans="5:6">
      <c r="F70" s="510"/>
    </row>
  </sheetData>
  <mergeCells count="121">
    <mergeCell ref="C29:H29"/>
    <mergeCell ref="C30:H30"/>
    <mergeCell ref="C32:H32"/>
    <mergeCell ref="C23:H23"/>
    <mergeCell ref="S52:T52"/>
    <mergeCell ref="U52:V52"/>
    <mergeCell ref="S50:T50"/>
    <mergeCell ref="U50:V50"/>
    <mergeCell ref="W50:X50"/>
    <mergeCell ref="S49:Z49"/>
    <mergeCell ref="Y50:Z50"/>
    <mergeCell ref="G41:H41"/>
    <mergeCell ref="G40:H40"/>
    <mergeCell ref="G45:H45"/>
    <mergeCell ref="F47:H47"/>
    <mergeCell ref="F48:H48"/>
    <mergeCell ref="G46:H46"/>
    <mergeCell ref="F42:H42"/>
    <mergeCell ref="F43:H43"/>
    <mergeCell ref="A2:H4"/>
    <mergeCell ref="F45:F46"/>
    <mergeCell ref="F40:F41"/>
    <mergeCell ref="C39:D43"/>
    <mergeCell ref="C44:D48"/>
    <mergeCell ref="A39:A48"/>
    <mergeCell ref="A19:A21"/>
    <mergeCell ref="A22:A35"/>
    <mergeCell ref="A5:A18"/>
    <mergeCell ref="A36:A38"/>
    <mergeCell ref="C24:H24"/>
    <mergeCell ref="C25:H25"/>
    <mergeCell ref="C26:H26"/>
    <mergeCell ref="C27:H27"/>
    <mergeCell ref="C37:H37"/>
    <mergeCell ref="C38:H38"/>
    <mergeCell ref="F39:H39"/>
    <mergeCell ref="F44:H44"/>
    <mergeCell ref="C31:H31"/>
    <mergeCell ref="C33:H33"/>
    <mergeCell ref="C34:H34"/>
    <mergeCell ref="C35:H35"/>
    <mergeCell ref="C36:H36"/>
    <mergeCell ref="C28:H28"/>
    <mergeCell ref="A59:A63"/>
    <mergeCell ref="O54:P54"/>
    <mergeCell ref="Q54:R54"/>
    <mergeCell ref="A51:A55"/>
    <mergeCell ref="O51:P51"/>
    <mergeCell ref="Q51:R51"/>
    <mergeCell ref="O53:P53"/>
    <mergeCell ref="Q53:R53"/>
    <mergeCell ref="O56:Z56"/>
    <mergeCell ref="O57:Q57"/>
    <mergeCell ref="R57:T57"/>
    <mergeCell ref="U57:W57"/>
    <mergeCell ref="X57:Z57"/>
    <mergeCell ref="A56:H58"/>
    <mergeCell ref="I56:K57"/>
    <mergeCell ref="L56:N57"/>
    <mergeCell ref="S51:T51"/>
    <mergeCell ref="U51:V51"/>
    <mergeCell ref="S54:T54"/>
    <mergeCell ref="U54:V54"/>
    <mergeCell ref="W51:X51"/>
    <mergeCell ref="Y51:Z51"/>
    <mergeCell ref="W52:X52"/>
    <mergeCell ref="Y52:Z52"/>
    <mergeCell ref="W54:X54"/>
    <mergeCell ref="Y54:Z54"/>
    <mergeCell ref="O55:P55"/>
    <mergeCell ref="Q55:R55"/>
    <mergeCell ref="S55:T55"/>
    <mergeCell ref="U55:V55"/>
    <mergeCell ref="W55:X55"/>
    <mergeCell ref="Y55:Z55"/>
    <mergeCell ref="I2:K3"/>
    <mergeCell ref="L2:N3"/>
    <mergeCell ref="O2:Z2"/>
    <mergeCell ref="O3:Q3"/>
    <mergeCell ref="R3:T3"/>
    <mergeCell ref="U3:W3"/>
    <mergeCell ref="X3:Z3"/>
    <mergeCell ref="S53:T53"/>
    <mergeCell ref="U53:V53"/>
    <mergeCell ref="W53:X53"/>
    <mergeCell ref="Y53:Z53"/>
    <mergeCell ref="C54:D55"/>
    <mergeCell ref="A49:N50"/>
    <mergeCell ref="O49:P50"/>
    <mergeCell ref="Q49:R50"/>
    <mergeCell ref="F51:N51"/>
    <mergeCell ref="F52:N52"/>
    <mergeCell ref="F53:N53"/>
    <mergeCell ref="F54:N54"/>
    <mergeCell ref="F55:N55"/>
    <mergeCell ref="O52:P52"/>
    <mergeCell ref="Q52:R52"/>
    <mergeCell ref="C63:H63"/>
    <mergeCell ref="B5:H5"/>
    <mergeCell ref="C6:H6"/>
    <mergeCell ref="C7:H7"/>
    <mergeCell ref="C8:H8"/>
    <mergeCell ref="C9:H9"/>
    <mergeCell ref="C10:H10"/>
    <mergeCell ref="C11:H11"/>
    <mergeCell ref="C12:H12"/>
    <mergeCell ref="C13:H13"/>
    <mergeCell ref="C14:H14"/>
    <mergeCell ref="C15:H15"/>
    <mergeCell ref="C16:H16"/>
    <mergeCell ref="C17:H17"/>
    <mergeCell ref="C18:H18"/>
    <mergeCell ref="B59:H59"/>
    <mergeCell ref="C60:H60"/>
    <mergeCell ref="C61:H61"/>
    <mergeCell ref="C62:H62"/>
    <mergeCell ref="C51:D53"/>
    <mergeCell ref="C19:H19"/>
    <mergeCell ref="C20:H20"/>
    <mergeCell ref="C21:H21"/>
    <mergeCell ref="C22:H22"/>
  </mergeCells>
  <phoneticPr fontId="2"/>
  <pageMargins left="0.59055118110236227" right="0.39370078740157483" top="0.47244094488188981" bottom="0.39370078740157483" header="0.39370078740157483" footer="0.19685039370078741"/>
  <pageSetup paperSize="9" scale="63" fitToHeight="2" orientation="portrait" blackAndWhite="1" r:id="rId1"/>
  <headerFooter alignWithMargins="0">
    <oddHeader>&amp;R&amp;12－幼保連携型認定こども園－</oddHeader>
    <oddFooter>&amp;C&amp;16 12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M71"/>
  <sheetViews>
    <sheetView showGridLines="0" view="pageBreakPreview" topLeftCell="A2" zoomScale="90" zoomScaleSheetLayoutView="90" workbookViewId="0">
      <pane xSplit="8" ySplit="2" topLeftCell="I4" activePane="bottomRight" state="frozen"/>
      <selection activeCell="H79" sqref="H79"/>
      <selection pane="topRight" activeCell="H79" sqref="H79"/>
      <selection pane="bottomLeft" activeCell="H79" sqref="H79"/>
      <selection pane="bottomRight" activeCell="J34" sqref="J34"/>
    </sheetView>
  </sheetViews>
  <sheetFormatPr defaultColWidth="9" defaultRowHeight="13.5"/>
  <cols>
    <col min="1" max="2" width="3.375" style="246" customWidth="1"/>
    <col min="3" max="3" width="5.625" style="683" customWidth="1"/>
    <col min="4" max="4" width="4.375" style="246" customWidth="1"/>
    <col min="5" max="5" width="4.875" style="246" customWidth="1"/>
    <col min="6" max="6" width="3.5" style="246" customWidth="1"/>
    <col min="7" max="7" width="5" style="246" customWidth="1"/>
    <col min="8" max="8" width="35.625" style="246" customWidth="1"/>
    <col min="9" max="12" width="16.625" style="246" customWidth="1"/>
    <col min="13" max="13" width="0.25" style="246" customWidth="1"/>
    <col min="14" max="22" width="4.875" style="9" customWidth="1"/>
    <col min="23" max="23" width="9" style="9" customWidth="1"/>
    <col min="24" max="16384" width="9" style="9"/>
  </cols>
  <sheetData>
    <row r="1" spans="1:13" ht="15.75" customHeight="1"/>
    <row r="2" spans="1:13" s="108" customFormat="1" ht="17.25">
      <c r="A2" s="315" t="s">
        <v>3966</v>
      </c>
      <c r="B2" s="246"/>
      <c r="C2" s="683"/>
      <c r="D2" s="246"/>
      <c r="E2" s="312"/>
      <c r="F2" s="312"/>
      <c r="G2" s="246"/>
      <c r="H2" s="312"/>
      <c r="I2" s="246"/>
      <c r="J2" s="246"/>
      <c r="K2" s="246"/>
      <c r="L2" s="246"/>
      <c r="M2" s="312"/>
    </row>
    <row r="3" spans="1:13" ht="17.45" customHeight="1">
      <c r="A3" s="3702" t="s">
        <v>4041</v>
      </c>
      <c r="B3" s="3267"/>
      <c r="C3" s="3267"/>
      <c r="D3" s="3267"/>
      <c r="E3" s="3267"/>
      <c r="F3" s="3267"/>
      <c r="G3" s="3267"/>
      <c r="H3" s="3268"/>
      <c r="I3" s="684" t="s">
        <v>2949</v>
      </c>
      <c r="J3" s="685" t="s">
        <v>2921</v>
      </c>
      <c r="K3" s="686" t="s">
        <v>1181</v>
      </c>
      <c r="L3" s="687" t="s">
        <v>2924</v>
      </c>
    </row>
    <row r="4" spans="1:13" ht="17.45" customHeight="1">
      <c r="A4" s="3703" t="s">
        <v>2909</v>
      </c>
      <c r="B4" s="3704"/>
      <c r="C4" s="3709" t="s">
        <v>1239</v>
      </c>
      <c r="D4" s="3710"/>
      <c r="E4" s="3710"/>
      <c r="F4" s="3710"/>
      <c r="G4" s="3710"/>
      <c r="H4" s="3711"/>
      <c r="I4" s="688">
        <f>SUM(I5:I6)</f>
        <v>249</v>
      </c>
      <c r="J4" s="411">
        <f>SUM(J5:J6)</f>
        <v>1</v>
      </c>
      <c r="K4" s="413">
        <f>SUM(K5:K6)</f>
        <v>248</v>
      </c>
      <c r="L4" s="689">
        <f>SUM(L5:L6)</f>
        <v>0</v>
      </c>
    </row>
    <row r="5" spans="1:13" ht="17.45" customHeight="1">
      <c r="A5" s="3705"/>
      <c r="B5" s="3706"/>
      <c r="C5" s="3712" t="s">
        <v>3911</v>
      </c>
      <c r="D5" s="3713"/>
      <c r="E5" s="3713"/>
      <c r="F5" s="3713"/>
      <c r="G5" s="3713"/>
      <c r="H5" s="3714"/>
      <c r="I5" s="690">
        <f>SUM(J5:L5)</f>
        <v>249</v>
      </c>
      <c r="J5" s="403">
        <v>1</v>
      </c>
      <c r="K5" s="405">
        <v>248</v>
      </c>
      <c r="L5" s="691">
        <v>0</v>
      </c>
    </row>
    <row r="6" spans="1:13" ht="17.45" customHeight="1">
      <c r="A6" s="3707"/>
      <c r="B6" s="3708"/>
      <c r="C6" s="3715" t="s">
        <v>3111</v>
      </c>
      <c r="D6" s="3296"/>
      <c r="E6" s="3296"/>
      <c r="F6" s="3296"/>
      <c r="G6" s="3296"/>
      <c r="H6" s="3297"/>
      <c r="I6" s="692">
        <f>SUM(J6:L6)</f>
        <v>0</v>
      </c>
      <c r="J6" s="639">
        <v>0</v>
      </c>
      <c r="K6" s="640">
        <v>0</v>
      </c>
      <c r="L6" s="693">
        <v>0</v>
      </c>
    </row>
    <row r="7" spans="1:13" ht="17.45" customHeight="1">
      <c r="A7" s="3703" t="s">
        <v>1656</v>
      </c>
      <c r="B7" s="3704"/>
      <c r="C7" s="3709" t="s">
        <v>1239</v>
      </c>
      <c r="D7" s="3710"/>
      <c r="E7" s="3710"/>
      <c r="F7" s="3710"/>
      <c r="G7" s="3710"/>
      <c r="H7" s="3711"/>
      <c r="I7" s="694">
        <f>SUM(I8:I9)</f>
        <v>249</v>
      </c>
      <c r="J7" s="435">
        <f>SUM(J8:J9)</f>
        <v>1</v>
      </c>
      <c r="K7" s="437">
        <f>SUM(K8:K9)</f>
        <v>248</v>
      </c>
      <c r="L7" s="695">
        <f>SUM(L8:L9)</f>
        <v>0</v>
      </c>
    </row>
    <row r="8" spans="1:13" ht="17.45" customHeight="1">
      <c r="A8" s="3705"/>
      <c r="B8" s="3706"/>
      <c r="C8" s="3549" t="s">
        <v>1658</v>
      </c>
      <c r="D8" s="3550"/>
      <c r="E8" s="3550"/>
      <c r="F8" s="3550"/>
      <c r="G8" s="3550"/>
      <c r="H8" s="3551"/>
      <c r="I8" s="688">
        <f>SUM(J8:L8)</f>
        <v>223</v>
      </c>
      <c r="J8" s="411">
        <v>1</v>
      </c>
      <c r="K8" s="413">
        <v>222</v>
      </c>
      <c r="L8" s="696">
        <v>0</v>
      </c>
    </row>
    <row r="9" spans="1:13" ht="17.45" customHeight="1">
      <c r="A9" s="3705"/>
      <c r="B9" s="3706"/>
      <c r="C9" s="3520" t="s">
        <v>412</v>
      </c>
      <c r="D9" s="3521"/>
      <c r="E9" s="3521"/>
      <c r="F9" s="3521"/>
      <c r="G9" s="3521"/>
      <c r="H9" s="3522"/>
      <c r="I9" s="692">
        <f>SUM(J9:L9)</f>
        <v>26</v>
      </c>
      <c r="J9" s="639">
        <v>0</v>
      </c>
      <c r="K9" s="640">
        <v>26</v>
      </c>
      <c r="L9" s="693">
        <v>0</v>
      </c>
    </row>
    <row r="10" spans="1:13" ht="17.45" customHeight="1">
      <c r="A10" s="3705"/>
      <c r="B10" s="3706"/>
      <c r="C10" s="3716" t="s">
        <v>102</v>
      </c>
      <c r="D10" s="3719" t="s">
        <v>1023</v>
      </c>
      <c r="E10" s="3720"/>
      <c r="F10" s="3720"/>
      <c r="G10" s="3720"/>
      <c r="H10" s="3721"/>
      <c r="I10" s="688">
        <f>SUM(I11:I15)</f>
        <v>23</v>
      </c>
      <c r="J10" s="411">
        <f>SUM(J11:J15)</f>
        <v>0</v>
      </c>
      <c r="K10" s="413">
        <f>SUM(K11:K15)</f>
        <v>23</v>
      </c>
      <c r="L10" s="696">
        <f>SUM(L11:L15)</f>
        <v>0</v>
      </c>
    </row>
    <row r="11" spans="1:13" ht="17.45" customHeight="1">
      <c r="A11" s="3705"/>
      <c r="B11" s="3706"/>
      <c r="C11" s="3717"/>
      <c r="D11" s="3532" t="s">
        <v>1499</v>
      </c>
      <c r="E11" s="3723" t="s">
        <v>2078</v>
      </c>
      <c r="F11" s="3550"/>
      <c r="G11" s="3550"/>
      <c r="H11" s="3551"/>
      <c r="I11" s="690">
        <f t="shared" ref="I11:I17" si="0">SUM(J11:L11)</f>
        <v>0</v>
      </c>
      <c r="J11" s="403">
        <v>0</v>
      </c>
      <c r="K11" s="405">
        <v>0</v>
      </c>
      <c r="L11" s="691">
        <v>0</v>
      </c>
    </row>
    <row r="12" spans="1:13" ht="17.45" customHeight="1">
      <c r="A12" s="3705"/>
      <c r="B12" s="3706"/>
      <c r="C12" s="3717"/>
      <c r="D12" s="3722"/>
      <c r="E12" s="3724" t="s">
        <v>2081</v>
      </c>
      <c r="F12" s="3453"/>
      <c r="G12" s="3453"/>
      <c r="H12" s="3454"/>
      <c r="I12" s="688">
        <f t="shared" si="0"/>
        <v>1</v>
      </c>
      <c r="J12" s="411">
        <v>0</v>
      </c>
      <c r="K12" s="413">
        <v>1</v>
      </c>
      <c r="L12" s="696">
        <v>0</v>
      </c>
    </row>
    <row r="13" spans="1:13" ht="17.45" customHeight="1">
      <c r="A13" s="3705"/>
      <c r="B13" s="3706"/>
      <c r="C13" s="3717"/>
      <c r="D13" s="3722"/>
      <c r="E13" s="3724" t="s">
        <v>2082</v>
      </c>
      <c r="F13" s="3453"/>
      <c r="G13" s="3453"/>
      <c r="H13" s="3454"/>
      <c r="I13" s="697">
        <f t="shared" si="0"/>
        <v>1</v>
      </c>
      <c r="J13" s="411">
        <v>0</v>
      </c>
      <c r="K13" s="413">
        <v>1</v>
      </c>
      <c r="L13" s="696">
        <v>0</v>
      </c>
    </row>
    <row r="14" spans="1:13" ht="17.45" customHeight="1">
      <c r="A14" s="3705"/>
      <c r="B14" s="3706"/>
      <c r="C14" s="3717"/>
      <c r="D14" s="3722"/>
      <c r="E14" s="3724" t="s">
        <v>2083</v>
      </c>
      <c r="F14" s="3453"/>
      <c r="G14" s="3453"/>
      <c r="H14" s="3454"/>
      <c r="I14" s="697">
        <f t="shared" si="0"/>
        <v>4</v>
      </c>
      <c r="J14" s="411">
        <v>0</v>
      </c>
      <c r="K14" s="413">
        <v>4</v>
      </c>
      <c r="L14" s="696">
        <v>0</v>
      </c>
    </row>
    <row r="15" spans="1:13" ht="17.45" customHeight="1">
      <c r="A15" s="3705"/>
      <c r="B15" s="3706"/>
      <c r="C15" s="3717"/>
      <c r="D15" s="3533"/>
      <c r="E15" s="3725" t="s">
        <v>2084</v>
      </c>
      <c r="F15" s="3726"/>
      <c r="G15" s="3726"/>
      <c r="H15" s="3727"/>
      <c r="I15" s="698">
        <f t="shared" si="0"/>
        <v>17</v>
      </c>
      <c r="J15" s="435">
        <v>0</v>
      </c>
      <c r="K15" s="437">
        <v>17</v>
      </c>
      <c r="L15" s="695">
        <v>0</v>
      </c>
    </row>
    <row r="16" spans="1:13" ht="17.45" customHeight="1">
      <c r="A16" s="3705"/>
      <c r="B16" s="3706"/>
      <c r="C16" s="3717"/>
      <c r="D16" s="3728" t="s">
        <v>1663</v>
      </c>
      <c r="E16" s="3729"/>
      <c r="F16" s="3729"/>
      <c r="G16" s="3729"/>
      <c r="H16" s="3730"/>
      <c r="I16" s="699">
        <f t="shared" si="0"/>
        <v>2</v>
      </c>
      <c r="J16" s="411">
        <v>0</v>
      </c>
      <c r="K16" s="413">
        <v>2</v>
      </c>
      <c r="L16" s="696">
        <v>0</v>
      </c>
    </row>
    <row r="17" spans="1:12" ht="17.45" customHeight="1">
      <c r="A17" s="3707"/>
      <c r="B17" s="3708"/>
      <c r="C17" s="3718"/>
      <c r="D17" s="3731" t="s">
        <v>215</v>
      </c>
      <c r="E17" s="3732"/>
      <c r="F17" s="3732"/>
      <c r="G17" s="3732"/>
      <c r="H17" s="3733"/>
      <c r="I17" s="700">
        <f t="shared" si="0"/>
        <v>1</v>
      </c>
      <c r="J17" s="470">
        <v>0</v>
      </c>
      <c r="K17" s="673">
        <v>1</v>
      </c>
      <c r="L17" s="701">
        <v>0</v>
      </c>
    </row>
    <row r="18" spans="1:12" ht="17.45" customHeight="1">
      <c r="A18" s="3703" t="s">
        <v>2928</v>
      </c>
      <c r="B18" s="3704"/>
      <c r="C18" s="3734" t="s">
        <v>927</v>
      </c>
      <c r="D18" s="3735"/>
      <c r="E18" s="3735"/>
      <c r="F18" s="3735"/>
      <c r="G18" s="3735"/>
      <c r="H18" s="3736"/>
      <c r="I18" s="702">
        <f>SUM(I19,I26,I29)</f>
        <v>2816</v>
      </c>
      <c r="J18" s="703">
        <f>SUM(J19,J26,J29)</f>
        <v>17</v>
      </c>
      <c r="K18" s="704">
        <f>SUM(K19,K26,K29)</f>
        <v>2799</v>
      </c>
      <c r="L18" s="705">
        <f>SUM(L19,L26,L29)</f>
        <v>0</v>
      </c>
    </row>
    <row r="19" spans="1:12" ht="17.45" customHeight="1">
      <c r="A19" s="3705"/>
      <c r="B19" s="3706"/>
      <c r="C19" s="3716" t="s">
        <v>1664</v>
      </c>
      <c r="D19" s="3709" t="s">
        <v>1239</v>
      </c>
      <c r="E19" s="3710"/>
      <c r="F19" s="3710"/>
      <c r="G19" s="3710"/>
      <c r="H19" s="3711"/>
      <c r="I19" s="688">
        <f>SUM(I20:I25)</f>
        <v>2022</v>
      </c>
      <c r="J19" s="411">
        <f>SUM(J20:J25)</f>
        <v>14</v>
      </c>
      <c r="K19" s="413">
        <f>SUM(K20:K25)</f>
        <v>2008</v>
      </c>
      <c r="L19" s="696">
        <f>SUM(L20:L25)</f>
        <v>0</v>
      </c>
    </row>
    <row r="20" spans="1:12" ht="17.45" customHeight="1">
      <c r="A20" s="3705"/>
      <c r="B20" s="3706"/>
      <c r="C20" s="3717"/>
      <c r="D20" s="3549" t="s">
        <v>3907</v>
      </c>
      <c r="E20" s="3550"/>
      <c r="F20" s="3550"/>
      <c r="G20" s="3550"/>
      <c r="H20" s="3551"/>
      <c r="I20" s="690">
        <f t="shared" ref="I20:I25" si="1">SUM(J20:L20)</f>
        <v>340</v>
      </c>
      <c r="J20" s="403">
        <v>2</v>
      </c>
      <c r="K20" s="2821">
        <v>338</v>
      </c>
      <c r="L20" s="691">
        <v>0</v>
      </c>
    </row>
    <row r="21" spans="1:12" ht="17.45" customHeight="1">
      <c r="A21" s="3705"/>
      <c r="B21" s="3706"/>
      <c r="C21" s="3717"/>
      <c r="D21" s="3452" t="s">
        <v>3625</v>
      </c>
      <c r="E21" s="3453"/>
      <c r="F21" s="3453"/>
      <c r="G21" s="3453"/>
      <c r="H21" s="3454"/>
      <c r="I21" s="688">
        <f t="shared" si="1"/>
        <v>339</v>
      </c>
      <c r="J21" s="411">
        <v>2</v>
      </c>
      <c r="K21" s="2822">
        <v>337</v>
      </c>
      <c r="L21" s="696">
        <v>0</v>
      </c>
    </row>
    <row r="22" spans="1:12" ht="17.45" customHeight="1">
      <c r="A22" s="3705"/>
      <c r="B22" s="3706"/>
      <c r="C22" s="3717"/>
      <c r="D22" s="3452" t="s">
        <v>3909</v>
      </c>
      <c r="E22" s="3453"/>
      <c r="F22" s="3453"/>
      <c r="G22" s="3453"/>
      <c r="H22" s="3454"/>
      <c r="I22" s="688">
        <f t="shared" si="1"/>
        <v>328</v>
      </c>
      <c r="J22" s="411">
        <v>2</v>
      </c>
      <c r="K22" s="2822">
        <v>326</v>
      </c>
      <c r="L22" s="696">
        <v>0</v>
      </c>
    </row>
    <row r="23" spans="1:12" ht="17.45" customHeight="1">
      <c r="A23" s="3705"/>
      <c r="B23" s="3706"/>
      <c r="C23" s="3717"/>
      <c r="D23" s="3452" t="s">
        <v>3910</v>
      </c>
      <c r="E23" s="3453"/>
      <c r="F23" s="3453"/>
      <c r="G23" s="3453"/>
      <c r="H23" s="3454"/>
      <c r="I23" s="688">
        <f t="shared" si="1"/>
        <v>338</v>
      </c>
      <c r="J23" s="411">
        <v>2</v>
      </c>
      <c r="K23" s="2822">
        <v>336</v>
      </c>
      <c r="L23" s="696">
        <v>0</v>
      </c>
    </row>
    <row r="24" spans="1:12" ht="17.45" customHeight="1">
      <c r="A24" s="3705"/>
      <c r="B24" s="3706"/>
      <c r="C24" s="3717"/>
      <c r="D24" s="3452" t="s">
        <v>3580</v>
      </c>
      <c r="E24" s="3453"/>
      <c r="F24" s="3453"/>
      <c r="G24" s="3453"/>
      <c r="H24" s="3454"/>
      <c r="I24" s="688">
        <f t="shared" si="1"/>
        <v>342</v>
      </c>
      <c r="J24" s="411">
        <v>3</v>
      </c>
      <c r="K24" s="2822">
        <v>339</v>
      </c>
      <c r="L24" s="696">
        <v>0</v>
      </c>
    </row>
    <row r="25" spans="1:12" ht="17.45" customHeight="1">
      <c r="A25" s="3705"/>
      <c r="B25" s="3706"/>
      <c r="C25" s="3718"/>
      <c r="D25" s="3520" t="s">
        <v>2002</v>
      </c>
      <c r="E25" s="3521"/>
      <c r="F25" s="3521"/>
      <c r="G25" s="3521"/>
      <c r="H25" s="3522"/>
      <c r="I25" s="692">
        <f t="shared" si="1"/>
        <v>335</v>
      </c>
      <c r="J25" s="639">
        <v>3</v>
      </c>
      <c r="K25" s="2823">
        <v>332</v>
      </c>
      <c r="L25" s="693">
        <v>0</v>
      </c>
    </row>
    <row r="26" spans="1:12" ht="17.45" customHeight="1">
      <c r="A26" s="3705"/>
      <c r="B26" s="3706"/>
      <c r="C26" s="3737" t="s">
        <v>3951</v>
      </c>
      <c r="D26" s="3709" t="s">
        <v>1239</v>
      </c>
      <c r="E26" s="3710"/>
      <c r="F26" s="3710"/>
      <c r="G26" s="3710"/>
      <c r="H26" s="3711"/>
      <c r="I26" s="688">
        <f>I27+I28</f>
        <v>107</v>
      </c>
      <c r="J26" s="411">
        <f>J27+J28</f>
        <v>3</v>
      </c>
      <c r="K26" s="413">
        <f>K27+K28</f>
        <v>104</v>
      </c>
      <c r="L26" s="696">
        <f>L27+L28</f>
        <v>0</v>
      </c>
    </row>
    <row r="27" spans="1:12" ht="17.45" customHeight="1">
      <c r="A27" s="3705"/>
      <c r="B27" s="3706"/>
      <c r="C27" s="3738"/>
      <c r="D27" s="3549" t="s">
        <v>988</v>
      </c>
      <c r="E27" s="3550"/>
      <c r="F27" s="3550"/>
      <c r="G27" s="3550"/>
      <c r="H27" s="3551"/>
      <c r="I27" s="690">
        <f>SUM(J27:L27)</f>
        <v>107</v>
      </c>
      <c r="J27" s="403">
        <v>3</v>
      </c>
      <c r="K27" s="405">
        <v>104</v>
      </c>
      <c r="L27" s="691">
        <v>0</v>
      </c>
    </row>
    <row r="28" spans="1:12" ht="17.45" customHeight="1">
      <c r="A28" s="3705"/>
      <c r="B28" s="3706"/>
      <c r="C28" s="3739"/>
      <c r="D28" s="3520" t="s">
        <v>663</v>
      </c>
      <c r="E28" s="3521"/>
      <c r="F28" s="3521"/>
      <c r="G28" s="3521"/>
      <c r="H28" s="3522"/>
      <c r="I28" s="692">
        <f>SUM(J28:L28)</f>
        <v>0</v>
      </c>
      <c r="J28" s="639">
        <v>0</v>
      </c>
      <c r="K28" s="640">
        <v>0</v>
      </c>
      <c r="L28" s="693">
        <v>0</v>
      </c>
    </row>
    <row r="29" spans="1:12" ht="17.45" customHeight="1">
      <c r="A29" s="3705"/>
      <c r="B29" s="3706"/>
      <c r="C29" s="3716" t="s">
        <v>1099</v>
      </c>
      <c r="D29" s="3709" t="s">
        <v>1239</v>
      </c>
      <c r="E29" s="3710"/>
      <c r="F29" s="3710"/>
      <c r="G29" s="3710"/>
      <c r="H29" s="3711"/>
      <c r="I29" s="694">
        <f>SUM(I30:I36)</f>
        <v>687</v>
      </c>
      <c r="J29" s="435">
        <f>SUM(J30:J36)</f>
        <v>0</v>
      </c>
      <c r="K29" s="437">
        <f>SUM(K30:K36)</f>
        <v>687</v>
      </c>
      <c r="L29" s="695">
        <f>SUM(L30:L36)</f>
        <v>0</v>
      </c>
    </row>
    <row r="30" spans="1:12" ht="17.45" customHeight="1">
      <c r="A30" s="3705"/>
      <c r="B30" s="3706"/>
      <c r="C30" s="3717"/>
      <c r="D30" s="3549" t="s">
        <v>2408</v>
      </c>
      <c r="E30" s="3550"/>
      <c r="F30" s="3550"/>
      <c r="G30" s="3550"/>
      <c r="H30" s="3551"/>
      <c r="I30" s="688">
        <f t="shared" ref="I30:I36" si="2">SUM(J30:L30)</f>
        <v>246</v>
      </c>
      <c r="J30" s="411">
        <v>0</v>
      </c>
      <c r="K30" s="413">
        <v>246</v>
      </c>
      <c r="L30" s="696">
        <v>0</v>
      </c>
    </row>
    <row r="31" spans="1:12" ht="17.45" customHeight="1">
      <c r="A31" s="3705"/>
      <c r="B31" s="3706"/>
      <c r="C31" s="3717"/>
      <c r="D31" s="3452" t="s">
        <v>3888</v>
      </c>
      <c r="E31" s="3453"/>
      <c r="F31" s="3453"/>
      <c r="G31" s="3453"/>
      <c r="H31" s="3454"/>
      <c r="I31" s="688">
        <f t="shared" si="2"/>
        <v>30</v>
      </c>
      <c r="J31" s="411">
        <v>0</v>
      </c>
      <c r="K31" s="413">
        <v>30</v>
      </c>
      <c r="L31" s="696">
        <v>0</v>
      </c>
    </row>
    <row r="32" spans="1:12" ht="17.45" customHeight="1">
      <c r="A32" s="3705"/>
      <c r="B32" s="3706"/>
      <c r="C32" s="3717"/>
      <c r="D32" s="3452" t="s">
        <v>199</v>
      </c>
      <c r="E32" s="3453"/>
      <c r="F32" s="3453"/>
      <c r="G32" s="3453"/>
      <c r="H32" s="3454"/>
      <c r="I32" s="688">
        <f t="shared" si="2"/>
        <v>1</v>
      </c>
      <c r="J32" s="411">
        <v>0</v>
      </c>
      <c r="K32" s="413">
        <v>1</v>
      </c>
      <c r="L32" s="696">
        <v>0</v>
      </c>
    </row>
    <row r="33" spans="1:12" ht="17.45" customHeight="1">
      <c r="A33" s="3705"/>
      <c r="B33" s="3706"/>
      <c r="C33" s="3717"/>
      <c r="D33" s="3452" t="s">
        <v>3889</v>
      </c>
      <c r="E33" s="3453"/>
      <c r="F33" s="3453"/>
      <c r="G33" s="3453"/>
      <c r="H33" s="3454"/>
      <c r="I33" s="688">
        <f t="shared" si="2"/>
        <v>7</v>
      </c>
      <c r="J33" s="411">
        <v>0</v>
      </c>
      <c r="K33" s="413">
        <v>7</v>
      </c>
      <c r="L33" s="696">
        <v>0</v>
      </c>
    </row>
    <row r="34" spans="1:12" ht="17.45" customHeight="1">
      <c r="A34" s="3705"/>
      <c r="B34" s="3706"/>
      <c r="C34" s="3717"/>
      <c r="D34" s="3452" t="s">
        <v>3890</v>
      </c>
      <c r="E34" s="3453"/>
      <c r="F34" s="3453"/>
      <c r="G34" s="3453"/>
      <c r="H34" s="3454"/>
      <c r="I34" s="688">
        <f t="shared" si="2"/>
        <v>31</v>
      </c>
      <c r="J34" s="411">
        <v>0</v>
      </c>
      <c r="K34" s="413">
        <v>31</v>
      </c>
      <c r="L34" s="696">
        <v>0</v>
      </c>
    </row>
    <row r="35" spans="1:12" ht="17.45" customHeight="1">
      <c r="A35" s="3705"/>
      <c r="B35" s="3706"/>
      <c r="C35" s="3717"/>
      <c r="D35" s="3452" t="s">
        <v>3891</v>
      </c>
      <c r="E35" s="3453"/>
      <c r="F35" s="3453"/>
      <c r="G35" s="3453"/>
      <c r="H35" s="3454"/>
      <c r="I35" s="688">
        <f t="shared" si="2"/>
        <v>0</v>
      </c>
      <c r="J35" s="411">
        <v>0</v>
      </c>
      <c r="K35" s="413">
        <v>0</v>
      </c>
      <c r="L35" s="696">
        <v>0</v>
      </c>
    </row>
    <row r="36" spans="1:12" ht="17.45" customHeight="1">
      <c r="A36" s="3707"/>
      <c r="B36" s="3708"/>
      <c r="C36" s="3718"/>
      <c r="D36" s="3520" t="s">
        <v>2972</v>
      </c>
      <c r="E36" s="3521"/>
      <c r="F36" s="3521"/>
      <c r="G36" s="3521"/>
      <c r="H36" s="3522"/>
      <c r="I36" s="692">
        <f t="shared" si="2"/>
        <v>372</v>
      </c>
      <c r="J36" s="639">
        <v>0</v>
      </c>
      <c r="K36" s="640">
        <v>372</v>
      </c>
      <c r="L36" s="693">
        <v>0</v>
      </c>
    </row>
    <row r="37" spans="1:12" ht="17.45" customHeight="1">
      <c r="A37" s="3703" t="s">
        <v>58</v>
      </c>
      <c r="B37" s="3704"/>
      <c r="C37" s="3313" t="s">
        <v>927</v>
      </c>
      <c r="D37" s="3392"/>
      <c r="E37" s="3392"/>
      <c r="F37" s="3392"/>
      <c r="G37" s="3392"/>
      <c r="H37" s="3314"/>
      <c r="I37" s="702">
        <f>SUM(I38:I45)</f>
        <v>2816</v>
      </c>
      <c r="J37" s="703">
        <f>SUM(J38:J45)</f>
        <v>17</v>
      </c>
      <c r="K37" s="704">
        <f>SUM(K38:K45)</f>
        <v>2799</v>
      </c>
      <c r="L37" s="705">
        <f>SUM(L38:L45)</f>
        <v>0</v>
      </c>
    </row>
    <row r="38" spans="1:12" ht="17.45" customHeight="1">
      <c r="A38" s="3705"/>
      <c r="B38" s="3706"/>
      <c r="C38" s="3742" t="s">
        <v>1239</v>
      </c>
      <c r="D38" s="3745" t="s">
        <v>5250</v>
      </c>
      <c r="E38" s="3746"/>
      <c r="F38" s="3746"/>
      <c r="G38" s="3746"/>
      <c r="H38" s="3747"/>
      <c r="I38" s="688">
        <f t="shared" ref="I38:I45" si="3">SUM(J38:L38)</f>
        <v>726</v>
      </c>
      <c r="J38" s="411">
        <v>0</v>
      </c>
      <c r="K38" s="2822">
        <v>726</v>
      </c>
      <c r="L38" s="696">
        <v>0</v>
      </c>
    </row>
    <row r="39" spans="1:12" ht="17.45" customHeight="1">
      <c r="A39" s="3705"/>
      <c r="B39" s="3706"/>
      <c r="C39" s="3743"/>
      <c r="D39" s="3452" t="s">
        <v>5251</v>
      </c>
      <c r="E39" s="3453"/>
      <c r="F39" s="3453"/>
      <c r="G39" s="3453"/>
      <c r="H39" s="3454"/>
      <c r="I39" s="688">
        <f t="shared" si="3"/>
        <v>228</v>
      </c>
      <c r="J39" s="411">
        <v>0</v>
      </c>
      <c r="K39" s="2822">
        <v>228</v>
      </c>
      <c r="L39" s="696">
        <v>0</v>
      </c>
    </row>
    <row r="40" spans="1:12" ht="17.45" customHeight="1">
      <c r="A40" s="3705"/>
      <c r="B40" s="3706"/>
      <c r="C40" s="3743"/>
      <c r="D40" s="3452" t="s">
        <v>1670</v>
      </c>
      <c r="E40" s="3453"/>
      <c r="F40" s="3453"/>
      <c r="G40" s="3453"/>
      <c r="H40" s="3454"/>
      <c r="I40" s="688">
        <f t="shared" si="3"/>
        <v>412</v>
      </c>
      <c r="J40" s="411">
        <v>3</v>
      </c>
      <c r="K40" s="2822">
        <v>409</v>
      </c>
      <c r="L40" s="696">
        <v>0</v>
      </c>
    </row>
    <row r="41" spans="1:12" ht="17.45" customHeight="1">
      <c r="A41" s="3705"/>
      <c r="B41" s="3706"/>
      <c r="C41" s="3743"/>
      <c r="D41" s="3452" t="s">
        <v>2931</v>
      </c>
      <c r="E41" s="3453"/>
      <c r="F41" s="3453"/>
      <c r="G41" s="3453"/>
      <c r="H41" s="3454"/>
      <c r="I41" s="688">
        <f t="shared" si="3"/>
        <v>624</v>
      </c>
      <c r="J41" s="411">
        <v>3</v>
      </c>
      <c r="K41" s="2822">
        <v>621</v>
      </c>
      <c r="L41" s="696">
        <v>0</v>
      </c>
    </row>
    <row r="42" spans="1:12" ht="17.45" customHeight="1">
      <c r="A42" s="3705"/>
      <c r="B42" s="3706"/>
      <c r="C42" s="3743"/>
      <c r="D42" s="3452" t="s">
        <v>2932</v>
      </c>
      <c r="E42" s="3453"/>
      <c r="F42" s="3453"/>
      <c r="G42" s="3453"/>
      <c r="H42" s="3454"/>
      <c r="I42" s="688">
        <f t="shared" si="3"/>
        <v>576</v>
      </c>
      <c r="J42" s="411">
        <v>4</v>
      </c>
      <c r="K42" s="2822">
        <v>572</v>
      </c>
      <c r="L42" s="696">
        <v>0</v>
      </c>
    </row>
    <row r="43" spans="1:12" ht="17.45" customHeight="1">
      <c r="A43" s="3705"/>
      <c r="B43" s="3706"/>
      <c r="C43" s="3743"/>
      <c r="D43" s="3452" t="s">
        <v>2933</v>
      </c>
      <c r="E43" s="3453"/>
      <c r="F43" s="3453"/>
      <c r="G43" s="3453"/>
      <c r="H43" s="3454"/>
      <c r="I43" s="688">
        <f t="shared" si="3"/>
        <v>228</v>
      </c>
      <c r="J43" s="411">
        <v>7</v>
      </c>
      <c r="K43" s="2822">
        <v>221</v>
      </c>
      <c r="L43" s="696">
        <v>0</v>
      </c>
    </row>
    <row r="44" spans="1:12" ht="17.45" customHeight="1">
      <c r="A44" s="3705"/>
      <c r="B44" s="3706"/>
      <c r="C44" s="3743"/>
      <c r="D44" s="3452" t="s">
        <v>510</v>
      </c>
      <c r="E44" s="3453"/>
      <c r="F44" s="3453"/>
      <c r="G44" s="3453"/>
      <c r="H44" s="3454"/>
      <c r="I44" s="688">
        <f t="shared" si="3"/>
        <v>21</v>
      </c>
      <c r="J44" s="411">
        <v>0</v>
      </c>
      <c r="K44" s="2822">
        <v>21</v>
      </c>
      <c r="L44" s="696">
        <v>0</v>
      </c>
    </row>
    <row r="45" spans="1:12" ht="17.45" customHeight="1">
      <c r="A45" s="3705"/>
      <c r="B45" s="3706"/>
      <c r="C45" s="3744"/>
      <c r="D45" s="3520" t="s">
        <v>1671</v>
      </c>
      <c r="E45" s="3521"/>
      <c r="F45" s="3521"/>
      <c r="G45" s="3521"/>
      <c r="H45" s="3522"/>
      <c r="I45" s="692">
        <f t="shared" si="3"/>
        <v>1</v>
      </c>
      <c r="J45" s="639">
        <v>0</v>
      </c>
      <c r="K45" s="2823">
        <v>1</v>
      </c>
      <c r="L45" s="693">
        <v>0</v>
      </c>
    </row>
    <row r="46" spans="1:12" ht="17.45" customHeight="1">
      <c r="A46" s="3705"/>
      <c r="B46" s="3706"/>
      <c r="C46" s="3716" t="s">
        <v>1664</v>
      </c>
      <c r="D46" s="3709" t="s">
        <v>1239</v>
      </c>
      <c r="E46" s="3710"/>
      <c r="F46" s="3710"/>
      <c r="G46" s="3710"/>
      <c r="H46" s="3711"/>
      <c r="I46" s="688">
        <f>SUM(I47:I54)</f>
        <v>2022</v>
      </c>
      <c r="J46" s="411">
        <f>SUM(J47:J54)</f>
        <v>14</v>
      </c>
      <c r="K46" s="2822">
        <f>SUM(K47:K54)</f>
        <v>2008</v>
      </c>
      <c r="L46" s="696">
        <f>SUM(L47:L54)</f>
        <v>0</v>
      </c>
    </row>
    <row r="47" spans="1:12" ht="17.45" customHeight="1">
      <c r="A47" s="3705"/>
      <c r="B47" s="3706"/>
      <c r="C47" s="3717"/>
      <c r="D47" s="3549" t="s">
        <v>5250</v>
      </c>
      <c r="E47" s="3550"/>
      <c r="F47" s="3550"/>
      <c r="G47" s="3550"/>
      <c r="H47" s="3551"/>
      <c r="I47" s="690">
        <f t="shared" ref="I47:I54" si="4">SUM(J47:L47)</f>
        <v>54</v>
      </c>
      <c r="J47" s="403">
        <v>0</v>
      </c>
      <c r="K47" s="2821">
        <v>54</v>
      </c>
      <c r="L47" s="691">
        <v>0</v>
      </c>
    </row>
    <row r="48" spans="1:12" ht="17.45" customHeight="1">
      <c r="A48" s="3705"/>
      <c r="B48" s="3706"/>
      <c r="C48" s="3717"/>
      <c r="D48" s="3452" t="s">
        <v>5251</v>
      </c>
      <c r="E48" s="3453"/>
      <c r="F48" s="3453"/>
      <c r="G48" s="3453"/>
      <c r="H48" s="3454"/>
      <c r="I48" s="688">
        <f t="shared" si="4"/>
        <v>136</v>
      </c>
      <c r="J48" s="411">
        <v>0</v>
      </c>
      <c r="K48" s="2822">
        <v>136</v>
      </c>
      <c r="L48" s="696">
        <v>0</v>
      </c>
    </row>
    <row r="49" spans="1:12" ht="17.45" customHeight="1">
      <c r="A49" s="3705"/>
      <c r="B49" s="3706"/>
      <c r="C49" s="3717"/>
      <c r="D49" s="3452" t="s">
        <v>1670</v>
      </c>
      <c r="E49" s="3453"/>
      <c r="F49" s="3453"/>
      <c r="G49" s="3453"/>
      <c r="H49" s="3454"/>
      <c r="I49" s="688">
        <f t="shared" si="4"/>
        <v>382</v>
      </c>
      <c r="J49" s="411">
        <v>0</v>
      </c>
      <c r="K49" s="2822">
        <v>382</v>
      </c>
      <c r="L49" s="696">
        <v>0</v>
      </c>
    </row>
    <row r="50" spans="1:12" ht="17.45" customHeight="1">
      <c r="A50" s="3705"/>
      <c r="B50" s="3706"/>
      <c r="C50" s="3717"/>
      <c r="D50" s="3452" t="s">
        <v>2931</v>
      </c>
      <c r="E50" s="3453"/>
      <c r="F50" s="3453"/>
      <c r="G50" s="3453"/>
      <c r="H50" s="3454"/>
      <c r="I50" s="688">
        <f t="shared" si="4"/>
        <v>624</v>
      </c>
      <c r="J50" s="411">
        <v>3</v>
      </c>
      <c r="K50" s="413">
        <v>621</v>
      </c>
      <c r="L50" s="696">
        <v>0</v>
      </c>
    </row>
    <row r="51" spans="1:12" ht="17.45" customHeight="1">
      <c r="A51" s="3705"/>
      <c r="B51" s="3706"/>
      <c r="C51" s="3717"/>
      <c r="D51" s="3452" t="s">
        <v>2932</v>
      </c>
      <c r="E51" s="3453"/>
      <c r="F51" s="3453"/>
      <c r="G51" s="3453"/>
      <c r="H51" s="3454"/>
      <c r="I51" s="688">
        <f t="shared" si="4"/>
        <v>576</v>
      </c>
      <c r="J51" s="411">
        <v>4</v>
      </c>
      <c r="K51" s="413">
        <v>572</v>
      </c>
      <c r="L51" s="696">
        <v>0</v>
      </c>
    </row>
    <row r="52" spans="1:12" ht="17.45" customHeight="1">
      <c r="A52" s="3705"/>
      <c r="B52" s="3706"/>
      <c r="C52" s="3717"/>
      <c r="D52" s="3452" t="s">
        <v>2933</v>
      </c>
      <c r="E52" s="3453"/>
      <c r="F52" s="3453"/>
      <c r="G52" s="3453"/>
      <c r="H52" s="3454"/>
      <c r="I52" s="688">
        <f t="shared" si="4"/>
        <v>228</v>
      </c>
      <c r="J52" s="411">
        <v>7</v>
      </c>
      <c r="K52" s="413">
        <v>221</v>
      </c>
      <c r="L52" s="696">
        <v>0</v>
      </c>
    </row>
    <row r="53" spans="1:12" ht="17.45" customHeight="1">
      <c r="A53" s="3705"/>
      <c r="B53" s="3706"/>
      <c r="C53" s="3717"/>
      <c r="D53" s="3452" t="s">
        <v>510</v>
      </c>
      <c r="E53" s="3453"/>
      <c r="F53" s="3453"/>
      <c r="G53" s="3453"/>
      <c r="H53" s="3454"/>
      <c r="I53" s="688">
        <f t="shared" si="4"/>
        <v>21</v>
      </c>
      <c r="J53" s="411">
        <v>0</v>
      </c>
      <c r="K53" s="413">
        <v>21</v>
      </c>
      <c r="L53" s="696">
        <v>0</v>
      </c>
    </row>
    <row r="54" spans="1:12" ht="17.45" customHeight="1">
      <c r="A54" s="3705"/>
      <c r="B54" s="3706"/>
      <c r="C54" s="3718"/>
      <c r="D54" s="3520" t="s">
        <v>1671</v>
      </c>
      <c r="E54" s="3521"/>
      <c r="F54" s="3521"/>
      <c r="G54" s="3521"/>
      <c r="H54" s="3522"/>
      <c r="I54" s="692">
        <f t="shared" si="4"/>
        <v>1</v>
      </c>
      <c r="J54" s="639">
        <v>0</v>
      </c>
      <c r="K54" s="640">
        <v>1</v>
      </c>
      <c r="L54" s="693">
        <v>0</v>
      </c>
    </row>
    <row r="55" spans="1:12" ht="17.45" customHeight="1">
      <c r="A55" s="3705"/>
      <c r="B55" s="3706"/>
      <c r="C55" s="3716" t="s">
        <v>1667</v>
      </c>
      <c r="D55" s="3709" t="s">
        <v>1239</v>
      </c>
      <c r="E55" s="3710"/>
      <c r="F55" s="3710"/>
      <c r="G55" s="3710"/>
      <c r="H55" s="3711"/>
      <c r="I55" s="694">
        <f>SUM(I56:I59)</f>
        <v>107</v>
      </c>
      <c r="J55" s="435">
        <f>SUM(J56:J59)</f>
        <v>3</v>
      </c>
      <c r="K55" s="437">
        <f>SUM(K56:K59)</f>
        <v>104</v>
      </c>
      <c r="L55" s="695">
        <f>SUM(L56:L59)</f>
        <v>0</v>
      </c>
    </row>
    <row r="56" spans="1:12" ht="17.45" customHeight="1">
      <c r="A56" s="3705"/>
      <c r="B56" s="3706"/>
      <c r="C56" s="3717"/>
      <c r="D56" s="3549" t="s">
        <v>5250</v>
      </c>
      <c r="E56" s="3550"/>
      <c r="F56" s="3550"/>
      <c r="G56" s="3550"/>
      <c r="H56" s="3551"/>
      <c r="I56" s="688">
        <f t="shared" ref="I56:I67" si="5">SUM(J56:L56)</f>
        <v>40</v>
      </c>
      <c r="J56" s="411">
        <v>0</v>
      </c>
      <c r="K56" s="413">
        <v>40</v>
      </c>
      <c r="L56" s="696">
        <v>0</v>
      </c>
    </row>
    <row r="57" spans="1:12" ht="17.45" customHeight="1">
      <c r="A57" s="3705"/>
      <c r="B57" s="3706"/>
      <c r="C57" s="3717"/>
      <c r="D57" s="3452" t="s">
        <v>5251</v>
      </c>
      <c r="E57" s="3453"/>
      <c r="F57" s="3453"/>
      <c r="G57" s="3453"/>
      <c r="H57" s="3454"/>
      <c r="I57" s="688">
        <f t="shared" si="5"/>
        <v>37</v>
      </c>
      <c r="J57" s="411">
        <v>0</v>
      </c>
      <c r="K57" s="413">
        <v>37</v>
      </c>
      <c r="L57" s="696">
        <v>0</v>
      </c>
    </row>
    <row r="58" spans="1:12" ht="17.45" customHeight="1">
      <c r="A58" s="3705"/>
      <c r="B58" s="3706"/>
      <c r="C58" s="3717"/>
      <c r="D58" s="3452" t="s">
        <v>1670</v>
      </c>
      <c r="E58" s="3453"/>
      <c r="F58" s="3453"/>
      <c r="G58" s="3453"/>
      <c r="H58" s="3454"/>
      <c r="I58" s="688">
        <f t="shared" si="5"/>
        <v>30</v>
      </c>
      <c r="J58" s="411">
        <v>3</v>
      </c>
      <c r="K58" s="413">
        <v>27</v>
      </c>
      <c r="L58" s="696">
        <v>0</v>
      </c>
    </row>
    <row r="59" spans="1:12" ht="17.45" customHeight="1">
      <c r="A59" s="3705"/>
      <c r="B59" s="3706"/>
      <c r="C59" s="3717"/>
      <c r="D59" s="3520" t="s">
        <v>2931</v>
      </c>
      <c r="E59" s="3521"/>
      <c r="F59" s="3521"/>
      <c r="G59" s="3521"/>
      <c r="H59" s="3522"/>
      <c r="I59" s="692">
        <f t="shared" si="5"/>
        <v>0</v>
      </c>
      <c r="J59" s="639">
        <v>0</v>
      </c>
      <c r="K59" s="640">
        <v>0</v>
      </c>
      <c r="L59" s="693">
        <v>0</v>
      </c>
    </row>
    <row r="60" spans="1:12" ht="17.45" customHeight="1">
      <c r="A60" s="3705"/>
      <c r="B60" s="3706"/>
      <c r="C60" s="3717"/>
      <c r="D60" s="3748" t="s">
        <v>2981</v>
      </c>
      <c r="E60" s="3749"/>
      <c r="F60" s="3750"/>
      <c r="G60" s="3745" t="s">
        <v>5980</v>
      </c>
      <c r="H60" s="3747"/>
      <c r="I60" s="688">
        <f t="shared" si="5"/>
        <v>14</v>
      </c>
      <c r="J60" s="411">
        <v>0</v>
      </c>
      <c r="K60" s="413">
        <v>14</v>
      </c>
      <c r="L60" s="696">
        <v>0</v>
      </c>
    </row>
    <row r="61" spans="1:12" ht="17.45" customHeight="1">
      <c r="A61" s="3705"/>
      <c r="B61" s="3706"/>
      <c r="C61" s="3717"/>
      <c r="D61" s="3751"/>
      <c r="E61" s="3752"/>
      <c r="F61" s="3753"/>
      <c r="G61" s="3452" t="s">
        <v>5251</v>
      </c>
      <c r="H61" s="3454"/>
      <c r="I61" s="688">
        <f t="shared" si="5"/>
        <v>3</v>
      </c>
      <c r="J61" s="411">
        <v>0</v>
      </c>
      <c r="K61" s="413">
        <v>3</v>
      </c>
      <c r="L61" s="696">
        <v>0</v>
      </c>
    </row>
    <row r="62" spans="1:12" ht="17.45" customHeight="1">
      <c r="A62" s="3705"/>
      <c r="B62" s="3706"/>
      <c r="C62" s="3717"/>
      <c r="D62" s="3751"/>
      <c r="E62" s="3752"/>
      <c r="F62" s="3753"/>
      <c r="G62" s="3452" t="s">
        <v>1670</v>
      </c>
      <c r="H62" s="3454"/>
      <c r="I62" s="688">
        <f t="shared" si="5"/>
        <v>1</v>
      </c>
      <c r="J62" s="411">
        <v>1</v>
      </c>
      <c r="K62" s="413">
        <v>0</v>
      </c>
      <c r="L62" s="696">
        <v>0</v>
      </c>
    </row>
    <row r="63" spans="1:12" ht="17.45" customHeight="1">
      <c r="A63" s="3705"/>
      <c r="B63" s="3706"/>
      <c r="C63" s="3717"/>
      <c r="D63" s="3754"/>
      <c r="E63" s="3755"/>
      <c r="F63" s="3756"/>
      <c r="G63" s="3757" t="s">
        <v>2931</v>
      </c>
      <c r="H63" s="3727"/>
      <c r="I63" s="688">
        <f t="shared" si="5"/>
        <v>0</v>
      </c>
      <c r="J63" s="411">
        <v>0</v>
      </c>
      <c r="K63" s="413">
        <v>0</v>
      </c>
      <c r="L63" s="696">
        <v>0</v>
      </c>
    </row>
    <row r="64" spans="1:12" ht="17.45" customHeight="1">
      <c r="A64" s="3705"/>
      <c r="B64" s="3706"/>
      <c r="C64" s="3717"/>
      <c r="D64" s="3758" t="s">
        <v>2982</v>
      </c>
      <c r="E64" s="3759"/>
      <c r="F64" s="3760"/>
      <c r="G64" s="3549" t="s">
        <v>5980</v>
      </c>
      <c r="H64" s="3551"/>
      <c r="I64" s="690">
        <f t="shared" si="5"/>
        <v>26</v>
      </c>
      <c r="J64" s="403">
        <v>0</v>
      </c>
      <c r="K64" s="405">
        <v>26</v>
      </c>
      <c r="L64" s="691">
        <v>0</v>
      </c>
    </row>
    <row r="65" spans="1:12" ht="17.45" customHeight="1">
      <c r="A65" s="3705"/>
      <c r="B65" s="3706"/>
      <c r="C65" s="3717"/>
      <c r="D65" s="3751"/>
      <c r="E65" s="3752"/>
      <c r="F65" s="3753"/>
      <c r="G65" s="3452" t="s">
        <v>5251</v>
      </c>
      <c r="H65" s="3454"/>
      <c r="I65" s="688">
        <f t="shared" si="5"/>
        <v>34</v>
      </c>
      <c r="J65" s="411">
        <v>0</v>
      </c>
      <c r="K65" s="413">
        <v>34</v>
      </c>
      <c r="L65" s="696">
        <v>0</v>
      </c>
    </row>
    <row r="66" spans="1:12" ht="17.45" customHeight="1">
      <c r="A66" s="3705"/>
      <c r="B66" s="3706"/>
      <c r="C66" s="3717"/>
      <c r="D66" s="3751"/>
      <c r="E66" s="3752"/>
      <c r="F66" s="3753"/>
      <c r="G66" s="3452" t="s">
        <v>1670</v>
      </c>
      <c r="H66" s="3454"/>
      <c r="I66" s="688">
        <f t="shared" si="5"/>
        <v>29</v>
      </c>
      <c r="J66" s="411">
        <v>2</v>
      </c>
      <c r="K66" s="413">
        <v>27</v>
      </c>
      <c r="L66" s="696">
        <v>0</v>
      </c>
    </row>
    <row r="67" spans="1:12" ht="17.45" customHeight="1">
      <c r="A67" s="3705"/>
      <c r="B67" s="3706"/>
      <c r="C67" s="3718"/>
      <c r="D67" s="3761"/>
      <c r="E67" s="3762"/>
      <c r="F67" s="3763"/>
      <c r="G67" s="3520" t="s">
        <v>2931</v>
      </c>
      <c r="H67" s="3522"/>
      <c r="I67" s="692">
        <f t="shared" si="5"/>
        <v>0</v>
      </c>
      <c r="J67" s="639">
        <v>0</v>
      </c>
      <c r="K67" s="640">
        <v>0</v>
      </c>
      <c r="L67" s="693">
        <v>0</v>
      </c>
    </row>
    <row r="68" spans="1:12" ht="17.45" customHeight="1">
      <c r="A68" s="3705"/>
      <c r="B68" s="3706"/>
      <c r="C68" s="3764" t="s">
        <v>1476</v>
      </c>
      <c r="D68" s="3709" t="s">
        <v>1239</v>
      </c>
      <c r="E68" s="3710"/>
      <c r="F68" s="3710"/>
      <c r="G68" s="3710"/>
      <c r="H68" s="3711"/>
      <c r="I68" s="694">
        <f>SUM(I69:I71)</f>
        <v>687</v>
      </c>
      <c r="J68" s="435">
        <f>SUM(J69:J71)</f>
        <v>0</v>
      </c>
      <c r="K68" s="437">
        <f>SUM(K69:K71)</f>
        <v>687</v>
      </c>
      <c r="L68" s="695">
        <f>SUM(L69:L71)</f>
        <v>0</v>
      </c>
    </row>
    <row r="69" spans="1:12" ht="17.45" customHeight="1">
      <c r="A69" s="3705"/>
      <c r="B69" s="3706"/>
      <c r="C69" s="3765"/>
      <c r="D69" s="3549" t="s">
        <v>5250</v>
      </c>
      <c r="E69" s="3550"/>
      <c r="F69" s="3550"/>
      <c r="G69" s="3550"/>
      <c r="H69" s="3551"/>
      <c r="I69" s="688">
        <f>SUM(J69:L69)</f>
        <v>632</v>
      </c>
      <c r="J69" s="411">
        <v>0</v>
      </c>
      <c r="K69" s="413">
        <v>632</v>
      </c>
      <c r="L69" s="696">
        <v>0</v>
      </c>
    </row>
    <row r="70" spans="1:12" ht="17.45" customHeight="1">
      <c r="A70" s="3705"/>
      <c r="B70" s="3706"/>
      <c r="C70" s="3765"/>
      <c r="D70" s="3452" t="s">
        <v>5251</v>
      </c>
      <c r="E70" s="3453"/>
      <c r="F70" s="3453"/>
      <c r="G70" s="3453"/>
      <c r="H70" s="3454"/>
      <c r="I70" s="688">
        <f>SUM(J70:L70)</f>
        <v>55</v>
      </c>
      <c r="J70" s="411">
        <v>0</v>
      </c>
      <c r="K70" s="413">
        <v>55</v>
      </c>
      <c r="L70" s="696">
        <v>0</v>
      </c>
    </row>
    <row r="71" spans="1:12" ht="17.45" customHeight="1">
      <c r="A71" s="3740"/>
      <c r="B71" s="3741"/>
      <c r="C71" s="3766"/>
      <c r="D71" s="3523" t="s">
        <v>1670</v>
      </c>
      <c r="E71" s="3524"/>
      <c r="F71" s="3524"/>
      <c r="G71" s="3524"/>
      <c r="H71" s="3525"/>
      <c r="I71" s="706">
        <f>SUM(J71:L71)</f>
        <v>0</v>
      </c>
      <c r="J71" s="681">
        <v>0</v>
      </c>
      <c r="K71" s="682">
        <v>0</v>
      </c>
      <c r="L71" s="707">
        <v>0</v>
      </c>
    </row>
  </sheetData>
  <mergeCells count="84">
    <mergeCell ref="G66:H66"/>
    <mergeCell ref="G67:H67"/>
    <mergeCell ref="C68:C71"/>
    <mergeCell ref="D68:H68"/>
    <mergeCell ref="D69:H69"/>
    <mergeCell ref="D70:H70"/>
    <mergeCell ref="D71:H71"/>
    <mergeCell ref="D53:H53"/>
    <mergeCell ref="D54:H54"/>
    <mergeCell ref="C55:C67"/>
    <mergeCell ref="D55:H55"/>
    <mergeCell ref="D56:H56"/>
    <mergeCell ref="D57:H57"/>
    <mergeCell ref="D58:H58"/>
    <mergeCell ref="D59:H59"/>
    <mergeCell ref="D60:F63"/>
    <mergeCell ref="G60:H60"/>
    <mergeCell ref="G61:H61"/>
    <mergeCell ref="G62:H62"/>
    <mergeCell ref="G63:H63"/>
    <mergeCell ref="D64:F67"/>
    <mergeCell ref="G64:H64"/>
    <mergeCell ref="G65:H65"/>
    <mergeCell ref="D48:H48"/>
    <mergeCell ref="D49:H49"/>
    <mergeCell ref="D50:H50"/>
    <mergeCell ref="D51:H51"/>
    <mergeCell ref="D52:H52"/>
    <mergeCell ref="D35:H35"/>
    <mergeCell ref="D36:H36"/>
    <mergeCell ref="A37:B71"/>
    <mergeCell ref="C37:H37"/>
    <mergeCell ref="C38:C45"/>
    <mergeCell ref="D38:H38"/>
    <mergeCell ref="D39:H39"/>
    <mergeCell ref="D40:H40"/>
    <mergeCell ref="D41:H41"/>
    <mergeCell ref="D42:H42"/>
    <mergeCell ref="D43:H43"/>
    <mergeCell ref="D44:H44"/>
    <mergeCell ref="D45:H45"/>
    <mergeCell ref="C46:C54"/>
    <mergeCell ref="D46:H46"/>
    <mergeCell ref="D47:H47"/>
    <mergeCell ref="D30:H30"/>
    <mergeCell ref="D31:H31"/>
    <mergeCell ref="D32:H32"/>
    <mergeCell ref="D33:H33"/>
    <mergeCell ref="D34:H34"/>
    <mergeCell ref="A18:B36"/>
    <mergeCell ref="C18:H18"/>
    <mergeCell ref="C19:C25"/>
    <mergeCell ref="D19:H19"/>
    <mergeCell ref="D20:H20"/>
    <mergeCell ref="D21:H21"/>
    <mergeCell ref="D22:H22"/>
    <mergeCell ref="D23:H23"/>
    <mergeCell ref="D24:H24"/>
    <mergeCell ref="D25:H25"/>
    <mergeCell ref="C26:C28"/>
    <mergeCell ref="D26:H26"/>
    <mergeCell ref="D27:H27"/>
    <mergeCell ref="D28:H28"/>
    <mergeCell ref="C29:C36"/>
    <mergeCell ref="D29:H29"/>
    <mergeCell ref="A7:B17"/>
    <mergeCell ref="C7:H7"/>
    <mergeCell ref="C8:H8"/>
    <mergeCell ref="C9:H9"/>
    <mergeCell ref="C10:C17"/>
    <mergeCell ref="D10:H10"/>
    <mergeCell ref="D11:D15"/>
    <mergeCell ref="E11:H11"/>
    <mergeCell ref="E12:H12"/>
    <mergeCell ref="E13:H13"/>
    <mergeCell ref="E14:H14"/>
    <mergeCell ref="E15:H15"/>
    <mergeCell ref="D16:H16"/>
    <mergeCell ref="D17:H17"/>
    <mergeCell ref="A3:H3"/>
    <mergeCell ref="A4:B6"/>
    <mergeCell ref="C4:H4"/>
    <mergeCell ref="C5:H5"/>
    <mergeCell ref="C6:H6"/>
  </mergeCells>
  <phoneticPr fontId="2"/>
  <pageMargins left="0.59055118110236227" right="0.59055118110236227" top="0.47244094488188981" bottom="0.39370078740157483" header="0.39370078740157483" footer="0.19685039370078741"/>
  <pageSetup paperSize="9" scale="67" orientation="portrait" blackAndWhite="1" r:id="rId1"/>
  <headerFooter alignWithMargins="0">
    <oddHeader>&amp;R&amp;12－小学校－</oddHeader>
    <oddFooter>&amp;C&amp;16 13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I34"/>
  <sheetViews>
    <sheetView showGridLines="0" view="pageBreakPreview" topLeftCell="A2" zoomScale="80" zoomScaleNormal="80" zoomScaleSheetLayoutView="80" workbookViewId="0">
      <pane xSplit="3" ySplit="1" topLeftCell="D30" activePane="bottomRight" state="frozen"/>
      <selection activeCell="H79" sqref="H79"/>
      <selection pane="topRight" activeCell="H79" sqref="H79"/>
      <selection pane="bottomLeft" activeCell="H79" sqref="H79"/>
      <selection pane="bottomRight" activeCell="A21" sqref="A1:AI1048576"/>
    </sheetView>
  </sheetViews>
  <sheetFormatPr defaultColWidth="9" defaultRowHeight="13.5"/>
  <cols>
    <col min="1" max="2" width="3.625" style="717" customWidth="1"/>
    <col min="3" max="3" width="25.75" style="717" customWidth="1"/>
    <col min="4" max="4" width="8.25" style="717" customWidth="1"/>
    <col min="5" max="31" width="8.125" style="717" customWidth="1"/>
    <col min="32" max="32" width="9" style="717" customWidth="1"/>
    <col min="33" max="35" width="9" style="717"/>
    <col min="36" max="16384" width="9" style="95"/>
  </cols>
  <sheetData>
    <row r="1" spans="1:35" s="103" customFormat="1" ht="15.75" customHeight="1">
      <c r="A1" s="717"/>
      <c r="B1" s="717"/>
      <c r="C1" s="717"/>
      <c r="D1" s="717"/>
      <c r="E1" s="320"/>
      <c r="F1" s="320"/>
      <c r="G1" s="717"/>
      <c r="H1" s="320"/>
      <c r="I1" s="717"/>
      <c r="J1" s="320"/>
      <c r="K1" s="320"/>
      <c r="L1" s="320"/>
      <c r="M1" s="320"/>
      <c r="N1" s="717"/>
      <c r="O1" s="320"/>
      <c r="P1" s="320"/>
      <c r="Q1" s="320"/>
      <c r="R1" s="320"/>
      <c r="S1" s="320"/>
      <c r="T1" s="320"/>
      <c r="U1" s="320"/>
      <c r="V1" s="320"/>
      <c r="W1" s="320"/>
      <c r="X1" s="320"/>
      <c r="Y1" s="320"/>
      <c r="Z1" s="320"/>
      <c r="AA1" s="320"/>
      <c r="AB1" s="320"/>
      <c r="AC1" s="320"/>
      <c r="AD1" s="320"/>
      <c r="AE1" s="320"/>
      <c r="AF1" s="320"/>
      <c r="AG1" s="320"/>
      <c r="AH1" s="320"/>
      <c r="AI1" s="320"/>
    </row>
    <row r="2" spans="1:35" ht="48.75" customHeight="1">
      <c r="A2" s="3442" t="s">
        <v>2068</v>
      </c>
      <c r="B2" s="3302"/>
      <c r="C2" s="3303"/>
      <c r="D2" s="3266" t="s">
        <v>1630</v>
      </c>
      <c r="E2" s="3267"/>
      <c r="F2" s="3267"/>
      <c r="G2" s="3773"/>
      <c r="H2" s="3267" t="s">
        <v>1335</v>
      </c>
      <c r="I2" s="3267"/>
      <c r="J2" s="3267"/>
      <c r="K2" s="3268"/>
      <c r="L2" s="3266" t="s">
        <v>758</v>
      </c>
      <c r="M2" s="3267"/>
      <c r="N2" s="3267"/>
      <c r="O2" s="3268"/>
      <c r="P2" s="3266" t="s">
        <v>1665</v>
      </c>
      <c r="Q2" s="3267"/>
      <c r="R2" s="3267"/>
      <c r="S2" s="3268"/>
      <c r="T2" s="3266" t="s">
        <v>1672</v>
      </c>
      <c r="U2" s="3267"/>
      <c r="V2" s="3267"/>
      <c r="W2" s="3268"/>
      <c r="X2" s="3266" t="s">
        <v>1366</v>
      </c>
      <c r="Y2" s="3267"/>
      <c r="Z2" s="3267"/>
      <c r="AA2" s="3268"/>
      <c r="AB2" s="3266" t="s">
        <v>1230</v>
      </c>
      <c r="AC2" s="3267"/>
      <c r="AD2" s="3267"/>
      <c r="AE2" s="3271"/>
    </row>
    <row r="3" spans="1:35" ht="48.75" customHeight="1">
      <c r="A3" s="3446"/>
      <c r="B3" s="3304"/>
      <c r="C3" s="3305"/>
      <c r="D3" s="718" t="s">
        <v>1239</v>
      </c>
      <c r="E3" s="719" t="s">
        <v>2921</v>
      </c>
      <c r="F3" s="720" t="s">
        <v>1181</v>
      </c>
      <c r="G3" s="721" t="s">
        <v>2924</v>
      </c>
      <c r="H3" s="722" t="s">
        <v>1239</v>
      </c>
      <c r="I3" s="723" t="s">
        <v>2921</v>
      </c>
      <c r="J3" s="720" t="s">
        <v>1181</v>
      </c>
      <c r="K3" s="724" t="s">
        <v>2924</v>
      </c>
      <c r="L3" s="725" t="s">
        <v>1239</v>
      </c>
      <c r="M3" s="723" t="s">
        <v>2921</v>
      </c>
      <c r="N3" s="720" t="s">
        <v>1181</v>
      </c>
      <c r="O3" s="724" t="s">
        <v>2924</v>
      </c>
      <c r="P3" s="725" t="s">
        <v>1239</v>
      </c>
      <c r="Q3" s="723" t="s">
        <v>2921</v>
      </c>
      <c r="R3" s="720" t="s">
        <v>1181</v>
      </c>
      <c r="S3" s="724" t="s">
        <v>2924</v>
      </c>
      <c r="T3" s="725" t="s">
        <v>1239</v>
      </c>
      <c r="U3" s="719" t="s">
        <v>2921</v>
      </c>
      <c r="V3" s="720" t="s">
        <v>1181</v>
      </c>
      <c r="W3" s="724" t="s">
        <v>2924</v>
      </c>
      <c r="X3" s="725" t="s">
        <v>1239</v>
      </c>
      <c r="Y3" s="719" t="s">
        <v>2921</v>
      </c>
      <c r="Z3" s="720" t="s">
        <v>1181</v>
      </c>
      <c r="AA3" s="724" t="s">
        <v>2924</v>
      </c>
      <c r="AB3" s="725" t="s">
        <v>1239</v>
      </c>
      <c r="AC3" s="719" t="s">
        <v>2921</v>
      </c>
      <c r="AD3" s="720" t="s">
        <v>1181</v>
      </c>
      <c r="AE3" s="726" t="s">
        <v>2924</v>
      </c>
    </row>
    <row r="4" spans="1:35" ht="48.75" customHeight="1">
      <c r="A4" s="3441" t="s">
        <v>979</v>
      </c>
      <c r="B4" s="3767" t="s">
        <v>1239</v>
      </c>
      <c r="C4" s="3768"/>
      <c r="D4" s="574">
        <f t="shared" ref="D4:AE4" si="0">D5+D6</f>
        <v>51035</v>
      </c>
      <c r="E4" s="607">
        <f t="shared" si="0"/>
        <v>461</v>
      </c>
      <c r="F4" s="715">
        <f t="shared" si="0"/>
        <v>50574</v>
      </c>
      <c r="G4" s="727">
        <f t="shared" si="0"/>
        <v>0</v>
      </c>
      <c r="H4" s="728">
        <f t="shared" si="0"/>
        <v>7887</v>
      </c>
      <c r="I4" s="607">
        <f t="shared" si="0"/>
        <v>72</v>
      </c>
      <c r="J4" s="715">
        <f t="shared" si="0"/>
        <v>7815</v>
      </c>
      <c r="K4" s="577">
        <f t="shared" si="0"/>
        <v>0</v>
      </c>
      <c r="L4" s="574">
        <f t="shared" si="0"/>
        <v>8366</v>
      </c>
      <c r="M4" s="607">
        <f t="shared" si="0"/>
        <v>72</v>
      </c>
      <c r="N4" s="715">
        <f t="shared" si="0"/>
        <v>8294</v>
      </c>
      <c r="O4" s="577">
        <f t="shared" si="0"/>
        <v>0</v>
      </c>
      <c r="P4" s="574">
        <f t="shared" si="0"/>
        <v>8579</v>
      </c>
      <c r="Q4" s="607">
        <f t="shared" si="0"/>
        <v>70</v>
      </c>
      <c r="R4" s="715">
        <f t="shared" si="0"/>
        <v>8509</v>
      </c>
      <c r="S4" s="577">
        <f t="shared" si="0"/>
        <v>0</v>
      </c>
      <c r="T4" s="574">
        <f t="shared" si="0"/>
        <v>8605</v>
      </c>
      <c r="U4" s="607">
        <f t="shared" si="0"/>
        <v>68</v>
      </c>
      <c r="V4" s="715">
        <f t="shared" si="0"/>
        <v>8537</v>
      </c>
      <c r="W4" s="577">
        <f t="shared" si="0"/>
        <v>0</v>
      </c>
      <c r="X4" s="574">
        <f t="shared" si="0"/>
        <v>8775</v>
      </c>
      <c r="Y4" s="607">
        <f t="shared" si="0"/>
        <v>83</v>
      </c>
      <c r="Z4" s="715">
        <f t="shared" si="0"/>
        <v>8692</v>
      </c>
      <c r="AA4" s="577">
        <f t="shared" si="0"/>
        <v>0</v>
      </c>
      <c r="AB4" s="574">
        <f t="shared" si="0"/>
        <v>8823</v>
      </c>
      <c r="AC4" s="607">
        <f t="shared" si="0"/>
        <v>96</v>
      </c>
      <c r="AD4" s="715">
        <f t="shared" si="0"/>
        <v>8727</v>
      </c>
      <c r="AE4" s="582">
        <f t="shared" si="0"/>
        <v>0</v>
      </c>
    </row>
    <row r="5" spans="1:35" ht="48.75" customHeight="1">
      <c r="A5" s="3433"/>
      <c r="B5" s="3508" t="s">
        <v>2918</v>
      </c>
      <c r="C5" s="3510"/>
      <c r="D5" s="565">
        <f>SUM(E5:G5)</f>
        <v>26029</v>
      </c>
      <c r="E5" s="708">
        <f t="shared" ref="E5:G7" si="1">SUM(I5,M5,Q5,U5,Y5,AC5)</f>
        <v>225</v>
      </c>
      <c r="F5" s="709">
        <f>SUM(J5,N5,R5,V5,Z5,AD5)</f>
        <v>25804</v>
      </c>
      <c r="G5" s="729">
        <f t="shared" si="1"/>
        <v>0</v>
      </c>
      <c r="H5" s="730">
        <f>SUM(I5:K5)</f>
        <v>3973</v>
      </c>
      <c r="I5" s="708">
        <v>42</v>
      </c>
      <c r="J5" s="709">
        <v>3931</v>
      </c>
      <c r="K5" s="568">
        <v>0</v>
      </c>
      <c r="L5" s="565">
        <f>SUM(M5:O5)</f>
        <v>4259</v>
      </c>
      <c r="M5" s="708">
        <v>34</v>
      </c>
      <c r="N5" s="709">
        <v>4225</v>
      </c>
      <c r="O5" s="568">
        <v>0</v>
      </c>
      <c r="P5" s="565">
        <f>SUM(Q5:S5)</f>
        <v>4333</v>
      </c>
      <c r="Q5" s="708">
        <v>30</v>
      </c>
      <c r="R5" s="709">
        <v>4303</v>
      </c>
      <c r="S5" s="568">
        <v>0</v>
      </c>
      <c r="T5" s="565">
        <f>SUM(U5:W5)</f>
        <v>4393</v>
      </c>
      <c r="U5" s="708">
        <v>36</v>
      </c>
      <c r="V5" s="709">
        <v>4357</v>
      </c>
      <c r="W5" s="568">
        <v>0</v>
      </c>
      <c r="X5" s="565">
        <f>SUM(Y5:AA5)</f>
        <v>4501</v>
      </c>
      <c r="Y5" s="708">
        <v>38</v>
      </c>
      <c r="Z5" s="709">
        <v>4463</v>
      </c>
      <c r="AA5" s="568">
        <v>0</v>
      </c>
      <c r="AB5" s="565">
        <f>SUM(AC5:AE5)</f>
        <v>4570</v>
      </c>
      <c r="AC5" s="708">
        <v>45</v>
      </c>
      <c r="AD5" s="709">
        <v>4525</v>
      </c>
      <c r="AE5" s="573">
        <v>0</v>
      </c>
    </row>
    <row r="6" spans="1:35" ht="48.75" customHeight="1">
      <c r="A6" s="3433"/>
      <c r="B6" s="3638" t="s">
        <v>2920</v>
      </c>
      <c r="C6" s="3640"/>
      <c r="D6" s="592">
        <f>SUM(E6:G6)</f>
        <v>25006</v>
      </c>
      <c r="E6" s="710">
        <f t="shared" si="1"/>
        <v>236</v>
      </c>
      <c r="F6" s="711">
        <f t="shared" si="1"/>
        <v>24770</v>
      </c>
      <c r="G6" s="731">
        <f t="shared" si="1"/>
        <v>0</v>
      </c>
      <c r="H6" s="732">
        <f>SUM(I6:K6)</f>
        <v>3914</v>
      </c>
      <c r="I6" s="710">
        <v>30</v>
      </c>
      <c r="J6" s="711">
        <v>3884</v>
      </c>
      <c r="K6" s="596">
        <v>0</v>
      </c>
      <c r="L6" s="592">
        <f>SUM(M6:O6)</f>
        <v>4107</v>
      </c>
      <c r="M6" s="710">
        <v>38</v>
      </c>
      <c r="N6" s="711">
        <v>4069</v>
      </c>
      <c r="O6" s="596">
        <v>0</v>
      </c>
      <c r="P6" s="592">
        <f>SUM(Q6:S6)</f>
        <v>4246</v>
      </c>
      <c r="Q6" s="710">
        <v>40</v>
      </c>
      <c r="R6" s="711">
        <v>4206</v>
      </c>
      <c r="S6" s="596">
        <v>0</v>
      </c>
      <c r="T6" s="592">
        <f>SUM(U6:W6)</f>
        <v>4212</v>
      </c>
      <c r="U6" s="710">
        <v>32</v>
      </c>
      <c r="V6" s="711">
        <v>4180</v>
      </c>
      <c r="W6" s="596">
        <v>0</v>
      </c>
      <c r="X6" s="592">
        <f>SUM(Y6:AA6)</f>
        <v>4274</v>
      </c>
      <c r="Y6" s="710">
        <v>45</v>
      </c>
      <c r="Z6" s="711">
        <v>4229</v>
      </c>
      <c r="AA6" s="596">
        <v>0</v>
      </c>
      <c r="AB6" s="592">
        <f>SUM(AC6:AE6)</f>
        <v>4253</v>
      </c>
      <c r="AC6" s="710">
        <v>51</v>
      </c>
      <c r="AD6" s="711">
        <v>4202</v>
      </c>
      <c r="AE6" s="733">
        <v>0</v>
      </c>
    </row>
    <row r="7" spans="1:35" ht="48.75" customHeight="1">
      <c r="A7" s="3433"/>
      <c r="B7" s="3769" t="s">
        <v>1664</v>
      </c>
      <c r="C7" s="3411"/>
      <c r="D7" s="714">
        <f>SUM(E7:G7)</f>
        <v>47029</v>
      </c>
      <c r="E7" s="518">
        <f t="shared" si="1"/>
        <v>413</v>
      </c>
      <c r="F7" s="712">
        <f t="shared" si="1"/>
        <v>46616</v>
      </c>
      <c r="G7" s="734">
        <f t="shared" si="1"/>
        <v>0</v>
      </c>
      <c r="H7" s="735">
        <f>SUM(I7:K7)</f>
        <v>7415</v>
      </c>
      <c r="I7" s="518">
        <v>64</v>
      </c>
      <c r="J7" s="712">
        <v>7351</v>
      </c>
      <c r="K7" s="713">
        <v>0</v>
      </c>
      <c r="L7" s="714">
        <f>SUM(M7:O7)</f>
        <v>7724</v>
      </c>
      <c r="M7" s="518">
        <v>64</v>
      </c>
      <c r="N7" s="712">
        <v>7660</v>
      </c>
      <c r="O7" s="713">
        <v>0</v>
      </c>
      <c r="P7" s="714">
        <f>SUM(Q7:S7)</f>
        <v>7809</v>
      </c>
      <c r="Q7" s="518">
        <v>62</v>
      </c>
      <c r="R7" s="712">
        <v>7747</v>
      </c>
      <c r="S7" s="713">
        <v>0</v>
      </c>
      <c r="T7" s="714">
        <f>SUM(U7:W7)</f>
        <v>7886</v>
      </c>
      <c r="U7" s="518">
        <v>60</v>
      </c>
      <c r="V7" s="712">
        <v>7826</v>
      </c>
      <c r="W7" s="713">
        <v>0</v>
      </c>
      <c r="X7" s="714">
        <f>SUM(Y7:AA7)</f>
        <v>8051</v>
      </c>
      <c r="Y7" s="518">
        <v>75</v>
      </c>
      <c r="Z7" s="712">
        <v>7976</v>
      </c>
      <c r="AA7" s="713">
        <v>0</v>
      </c>
      <c r="AB7" s="714">
        <f>SUM(AC7:AE7)</f>
        <v>8144</v>
      </c>
      <c r="AC7" s="518">
        <v>88</v>
      </c>
      <c r="AD7" s="712">
        <v>8056</v>
      </c>
      <c r="AE7" s="522">
        <v>0</v>
      </c>
    </row>
    <row r="8" spans="1:35" ht="48.75" customHeight="1">
      <c r="A8" s="3433"/>
      <c r="B8" s="3770" t="s">
        <v>1667</v>
      </c>
      <c r="C8" s="736" t="s">
        <v>1239</v>
      </c>
      <c r="D8" s="574">
        <f t="shared" ref="D8:AE8" si="2">D9+D10</f>
        <v>1000</v>
      </c>
      <c r="E8" s="607">
        <f t="shared" si="2"/>
        <v>48</v>
      </c>
      <c r="F8" s="715">
        <f t="shared" si="2"/>
        <v>952</v>
      </c>
      <c r="G8" s="727">
        <f t="shared" si="2"/>
        <v>0</v>
      </c>
      <c r="H8" s="737">
        <f t="shared" si="2"/>
        <v>48</v>
      </c>
      <c r="I8" s="607">
        <f t="shared" si="2"/>
        <v>8</v>
      </c>
      <c r="J8" s="715">
        <f t="shared" si="2"/>
        <v>40</v>
      </c>
      <c r="K8" s="577">
        <f t="shared" si="2"/>
        <v>0</v>
      </c>
      <c r="L8" s="574">
        <f t="shared" si="2"/>
        <v>140</v>
      </c>
      <c r="M8" s="607">
        <f t="shared" si="2"/>
        <v>8</v>
      </c>
      <c r="N8" s="715">
        <f t="shared" si="2"/>
        <v>132</v>
      </c>
      <c r="O8" s="577">
        <f t="shared" si="2"/>
        <v>0</v>
      </c>
      <c r="P8" s="574">
        <f t="shared" si="2"/>
        <v>235</v>
      </c>
      <c r="Q8" s="607">
        <f t="shared" si="2"/>
        <v>8</v>
      </c>
      <c r="R8" s="715">
        <f t="shared" si="2"/>
        <v>227</v>
      </c>
      <c r="S8" s="577">
        <f t="shared" si="2"/>
        <v>0</v>
      </c>
      <c r="T8" s="574">
        <f t="shared" si="2"/>
        <v>200</v>
      </c>
      <c r="U8" s="607">
        <f t="shared" si="2"/>
        <v>8</v>
      </c>
      <c r="V8" s="715">
        <f t="shared" si="2"/>
        <v>192</v>
      </c>
      <c r="W8" s="577">
        <f t="shared" si="2"/>
        <v>0</v>
      </c>
      <c r="X8" s="574">
        <f t="shared" si="2"/>
        <v>202</v>
      </c>
      <c r="Y8" s="607">
        <f t="shared" si="2"/>
        <v>8</v>
      </c>
      <c r="Z8" s="715">
        <f t="shared" si="2"/>
        <v>194</v>
      </c>
      <c r="AA8" s="577">
        <f t="shared" si="2"/>
        <v>0</v>
      </c>
      <c r="AB8" s="574">
        <f t="shared" si="2"/>
        <v>175</v>
      </c>
      <c r="AC8" s="607">
        <f t="shared" si="2"/>
        <v>8</v>
      </c>
      <c r="AD8" s="715">
        <f t="shared" si="2"/>
        <v>167</v>
      </c>
      <c r="AE8" s="582">
        <f t="shared" si="2"/>
        <v>0</v>
      </c>
    </row>
    <row r="9" spans="1:35" ht="48.75" customHeight="1">
      <c r="A9" s="3433"/>
      <c r="B9" s="3771"/>
      <c r="C9" s="738" t="s">
        <v>1808</v>
      </c>
      <c r="D9" s="565">
        <f>SUM(E9:G9)</f>
        <v>1000</v>
      </c>
      <c r="E9" s="708">
        <f t="shared" ref="E9:G10" si="3">SUM(I9,M9,Q9,U9,Y9,AC9)</f>
        <v>48</v>
      </c>
      <c r="F9" s="709">
        <f t="shared" si="3"/>
        <v>952</v>
      </c>
      <c r="G9" s="729">
        <f t="shared" si="3"/>
        <v>0</v>
      </c>
      <c r="H9" s="730">
        <f>SUM(I9:K9)</f>
        <v>48</v>
      </c>
      <c r="I9" s="708">
        <v>8</v>
      </c>
      <c r="J9" s="709">
        <v>40</v>
      </c>
      <c r="K9" s="568">
        <v>0</v>
      </c>
      <c r="L9" s="565">
        <f>SUM(M9:O9)</f>
        <v>140</v>
      </c>
      <c r="M9" s="708">
        <v>8</v>
      </c>
      <c r="N9" s="709">
        <v>132</v>
      </c>
      <c r="O9" s="568">
        <v>0</v>
      </c>
      <c r="P9" s="565">
        <f>SUM(Q9:S9)</f>
        <v>235</v>
      </c>
      <c r="Q9" s="708">
        <v>8</v>
      </c>
      <c r="R9" s="709">
        <v>227</v>
      </c>
      <c r="S9" s="568">
        <v>0</v>
      </c>
      <c r="T9" s="565">
        <f>SUM(U9:W9)</f>
        <v>200</v>
      </c>
      <c r="U9" s="708">
        <v>8</v>
      </c>
      <c r="V9" s="709">
        <v>192</v>
      </c>
      <c r="W9" s="568">
        <v>0</v>
      </c>
      <c r="X9" s="565">
        <f>SUM(Y9:AA9)</f>
        <v>202</v>
      </c>
      <c r="Y9" s="708">
        <v>8</v>
      </c>
      <c r="Z9" s="709">
        <v>194</v>
      </c>
      <c r="AA9" s="568">
        <v>0</v>
      </c>
      <c r="AB9" s="565">
        <f>SUM(AC9:AE9)</f>
        <v>175</v>
      </c>
      <c r="AC9" s="708">
        <v>8</v>
      </c>
      <c r="AD9" s="709">
        <v>167</v>
      </c>
      <c r="AE9" s="573">
        <v>0</v>
      </c>
    </row>
    <row r="10" spans="1:35" ht="48.75" customHeight="1">
      <c r="A10" s="3433"/>
      <c r="B10" s="3772"/>
      <c r="C10" s="739" t="s">
        <v>3538</v>
      </c>
      <c r="D10" s="592">
        <f>SUM(E10:G10)</f>
        <v>0</v>
      </c>
      <c r="E10" s="710">
        <f t="shared" si="3"/>
        <v>0</v>
      </c>
      <c r="F10" s="711">
        <f t="shared" si="3"/>
        <v>0</v>
      </c>
      <c r="G10" s="731">
        <f t="shared" si="3"/>
        <v>0</v>
      </c>
      <c r="H10" s="732">
        <f>SUM(I10:K10)</f>
        <v>0</v>
      </c>
      <c r="I10" s="710">
        <v>0</v>
      </c>
      <c r="J10" s="711">
        <v>0</v>
      </c>
      <c r="K10" s="596">
        <v>0</v>
      </c>
      <c r="L10" s="592">
        <f>SUM(M10:O10)</f>
        <v>0</v>
      </c>
      <c r="M10" s="710">
        <v>0</v>
      </c>
      <c r="N10" s="711">
        <v>0</v>
      </c>
      <c r="O10" s="596">
        <v>0</v>
      </c>
      <c r="P10" s="592">
        <f>SUM(Q10:S10)</f>
        <v>0</v>
      </c>
      <c r="Q10" s="710">
        <v>0</v>
      </c>
      <c r="R10" s="711">
        <v>0</v>
      </c>
      <c r="S10" s="596">
        <v>0</v>
      </c>
      <c r="T10" s="592">
        <f>SUM(U10:W10)</f>
        <v>0</v>
      </c>
      <c r="U10" s="710">
        <v>0</v>
      </c>
      <c r="V10" s="711">
        <v>0</v>
      </c>
      <c r="W10" s="596">
        <v>0</v>
      </c>
      <c r="X10" s="592">
        <f>SUM(Y10:AA10)</f>
        <v>0</v>
      </c>
      <c r="Y10" s="710">
        <v>0</v>
      </c>
      <c r="Z10" s="711">
        <v>0</v>
      </c>
      <c r="AA10" s="596">
        <v>0</v>
      </c>
      <c r="AB10" s="592">
        <f>SUM(AC10:AE10)</f>
        <v>0</v>
      </c>
      <c r="AC10" s="710">
        <v>0</v>
      </c>
      <c r="AD10" s="711">
        <v>0</v>
      </c>
      <c r="AE10" s="733">
        <v>0</v>
      </c>
    </row>
    <row r="11" spans="1:35" ht="48.75" customHeight="1">
      <c r="A11" s="3433"/>
      <c r="B11" s="3770" t="s">
        <v>1099</v>
      </c>
      <c r="C11" s="740" t="s">
        <v>1239</v>
      </c>
      <c r="D11" s="741">
        <f t="shared" ref="D11:AE11" si="4">SUM(D12:D18)</f>
        <v>3006</v>
      </c>
      <c r="E11" s="742">
        <f t="shared" si="4"/>
        <v>0</v>
      </c>
      <c r="F11" s="743">
        <f t="shared" si="4"/>
        <v>3006</v>
      </c>
      <c r="G11" s="744">
        <f t="shared" si="4"/>
        <v>0</v>
      </c>
      <c r="H11" s="745">
        <f t="shared" si="4"/>
        <v>424</v>
      </c>
      <c r="I11" s="379">
        <f t="shared" si="4"/>
        <v>0</v>
      </c>
      <c r="J11" s="746">
        <f t="shared" si="4"/>
        <v>424</v>
      </c>
      <c r="K11" s="747">
        <f t="shared" si="4"/>
        <v>0</v>
      </c>
      <c r="L11" s="741">
        <f t="shared" si="4"/>
        <v>502</v>
      </c>
      <c r="M11" s="742">
        <f t="shared" si="4"/>
        <v>0</v>
      </c>
      <c r="N11" s="743">
        <f t="shared" si="4"/>
        <v>502</v>
      </c>
      <c r="O11" s="747">
        <f t="shared" si="4"/>
        <v>0</v>
      </c>
      <c r="P11" s="741">
        <f t="shared" si="4"/>
        <v>535</v>
      </c>
      <c r="Q11" s="742">
        <f t="shared" si="4"/>
        <v>0</v>
      </c>
      <c r="R11" s="743">
        <f t="shared" si="4"/>
        <v>535</v>
      </c>
      <c r="S11" s="747">
        <f t="shared" si="4"/>
        <v>0</v>
      </c>
      <c r="T11" s="741">
        <f t="shared" si="4"/>
        <v>519</v>
      </c>
      <c r="U11" s="742">
        <f t="shared" si="4"/>
        <v>0</v>
      </c>
      <c r="V11" s="743">
        <f t="shared" si="4"/>
        <v>519</v>
      </c>
      <c r="W11" s="747">
        <f t="shared" si="4"/>
        <v>0</v>
      </c>
      <c r="X11" s="741">
        <f t="shared" si="4"/>
        <v>522</v>
      </c>
      <c r="Y11" s="742">
        <f t="shared" si="4"/>
        <v>0</v>
      </c>
      <c r="Z11" s="743">
        <f t="shared" si="4"/>
        <v>522</v>
      </c>
      <c r="AA11" s="747">
        <f t="shared" si="4"/>
        <v>0</v>
      </c>
      <c r="AB11" s="741">
        <f t="shared" si="4"/>
        <v>504</v>
      </c>
      <c r="AC11" s="742">
        <f t="shared" si="4"/>
        <v>0</v>
      </c>
      <c r="AD11" s="743">
        <f t="shared" si="4"/>
        <v>504</v>
      </c>
      <c r="AE11" s="748">
        <f t="shared" si="4"/>
        <v>0</v>
      </c>
    </row>
    <row r="12" spans="1:35" ht="48.75" customHeight="1">
      <c r="A12" s="3433"/>
      <c r="B12" s="3771"/>
      <c r="C12" s="749" t="s">
        <v>2408</v>
      </c>
      <c r="D12" s="574">
        <f t="shared" ref="D12:D20" si="5">SUM(E12:G12)</f>
        <v>977</v>
      </c>
      <c r="E12" s="607">
        <f t="shared" ref="E12:G19" si="6">SUM(I12,M12,Q12,U12,Y12,AC12)</f>
        <v>0</v>
      </c>
      <c r="F12" s="715">
        <f t="shared" si="6"/>
        <v>977</v>
      </c>
      <c r="G12" s="727">
        <f t="shared" si="6"/>
        <v>0</v>
      </c>
      <c r="H12" s="737">
        <f t="shared" ref="H12:H19" si="7">SUM(I12:K12)</f>
        <v>136</v>
      </c>
      <c r="I12" s="578">
        <v>0</v>
      </c>
      <c r="J12" s="715">
        <v>136</v>
      </c>
      <c r="K12" s="577">
        <v>0</v>
      </c>
      <c r="L12" s="574">
        <f t="shared" ref="L12:L19" si="8">SUM(M12:O12)</f>
        <v>167</v>
      </c>
      <c r="M12" s="607">
        <v>0</v>
      </c>
      <c r="N12" s="715">
        <v>167</v>
      </c>
      <c r="O12" s="577">
        <v>0</v>
      </c>
      <c r="P12" s="574">
        <f t="shared" ref="P12:P19" si="9">SUM(Q12:S12)</f>
        <v>190</v>
      </c>
      <c r="Q12" s="607">
        <v>0</v>
      </c>
      <c r="R12" s="715">
        <v>190</v>
      </c>
      <c r="S12" s="577">
        <v>0</v>
      </c>
      <c r="T12" s="574">
        <f t="shared" ref="T12:T19" si="10">SUM(U12:W12)</f>
        <v>155</v>
      </c>
      <c r="U12" s="607">
        <v>0</v>
      </c>
      <c r="V12" s="715">
        <v>155</v>
      </c>
      <c r="W12" s="577">
        <v>0</v>
      </c>
      <c r="X12" s="574">
        <f t="shared" ref="X12:X19" si="11">SUM(Y12:AA12)</f>
        <v>159</v>
      </c>
      <c r="Y12" s="607">
        <v>0</v>
      </c>
      <c r="Z12" s="715">
        <v>159</v>
      </c>
      <c r="AA12" s="577">
        <v>0</v>
      </c>
      <c r="AB12" s="574">
        <f t="shared" ref="AB12:AB19" si="12">SUM(AC12:AE12)</f>
        <v>170</v>
      </c>
      <c r="AC12" s="607">
        <v>0</v>
      </c>
      <c r="AD12" s="715">
        <v>170</v>
      </c>
      <c r="AE12" s="582">
        <v>0</v>
      </c>
    </row>
    <row r="13" spans="1:35" ht="48.75" customHeight="1">
      <c r="A13" s="3433"/>
      <c r="B13" s="3771"/>
      <c r="C13" s="749" t="s">
        <v>3888</v>
      </c>
      <c r="D13" s="574">
        <f t="shared" si="5"/>
        <v>44</v>
      </c>
      <c r="E13" s="607">
        <f t="shared" si="6"/>
        <v>0</v>
      </c>
      <c r="F13" s="715">
        <f t="shared" si="6"/>
        <v>44</v>
      </c>
      <c r="G13" s="727">
        <f t="shared" si="6"/>
        <v>0</v>
      </c>
      <c r="H13" s="737">
        <f t="shared" si="7"/>
        <v>6</v>
      </c>
      <c r="I13" s="578">
        <v>0</v>
      </c>
      <c r="J13" s="715">
        <v>6</v>
      </c>
      <c r="K13" s="577">
        <v>0</v>
      </c>
      <c r="L13" s="574">
        <f t="shared" si="8"/>
        <v>5</v>
      </c>
      <c r="M13" s="607">
        <v>0</v>
      </c>
      <c r="N13" s="715">
        <v>5</v>
      </c>
      <c r="O13" s="577">
        <v>0</v>
      </c>
      <c r="P13" s="574">
        <f t="shared" si="9"/>
        <v>11</v>
      </c>
      <c r="Q13" s="607">
        <v>0</v>
      </c>
      <c r="R13" s="715">
        <v>11</v>
      </c>
      <c r="S13" s="577">
        <v>0</v>
      </c>
      <c r="T13" s="574">
        <f t="shared" si="10"/>
        <v>8</v>
      </c>
      <c r="U13" s="607">
        <v>0</v>
      </c>
      <c r="V13" s="715">
        <v>8</v>
      </c>
      <c r="W13" s="577">
        <v>0</v>
      </c>
      <c r="X13" s="574">
        <f t="shared" si="11"/>
        <v>6</v>
      </c>
      <c r="Y13" s="607">
        <v>0</v>
      </c>
      <c r="Z13" s="715">
        <v>6</v>
      </c>
      <c r="AA13" s="577">
        <v>0</v>
      </c>
      <c r="AB13" s="574">
        <f t="shared" si="12"/>
        <v>8</v>
      </c>
      <c r="AC13" s="607">
        <v>0</v>
      </c>
      <c r="AD13" s="715">
        <v>8</v>
      </c>
      <c r="AE13" s="582">
        <v>0</v>
      </c>
    </row>
    <row r="14" spans="1:35" ht="48.75" customHeight="1">
      <c r="A14" s="3433"/>
      <c r="B14" s="3771"/>
      <c r="C14" s="749" t="s">
        <v>199</v>
      </c>
      <c r="D14" s="574">
        <f t="shared" si="5"/>
        <v>3</v>
      </c>
      <c r="E14" s="607">
        <f t="shared" si="6"/>
        <v>0</v>
      </c>
      <c r="F14" s="715">
        <f t="shared" si="6"/>
        <v>3</v>
      </c>
      <c r="G14" s="727">
        <f t="shared" si="6"/>
        <v>0</v>
      </c>
      <c r="H14" s="737">
        <f t="shared" si="7"/>
        <v>0</v>
      </c>
      <c r="I14" s="578">
        <v>0</v>
      </c>
      <c r="J14" s="715">
        <v>0</v>
      </c>
      <c r="K14" s="577">
        <v>0</v>
      </c>
      <c r="L14" s="574">
        <f t="shared" si="8"/>
        <v>0</v>
      </c>
      <c r="M14" s="607">
        <v>0</v>
      </c>
      <c r="N14" s="715">
        <v>0</v>
      </c>
      <c r="O14" s="577">
        <v>0</v>
      </c>
      <c r="P14" s="574">
        <f t="shared" si="9"/>
        <v>1</v>
      </c>
      <c r="Q14" s="607">
        <v>0</v>
      </c>
      <c r="R14" s="715">
        <v>1</v>
      </c>
      <c r="S14" s="577">
        <v>0</v>
      </c>
      <c r="T14" s="574">
        <f t="shared" si="10"/>
        <v>1</v>
      </c>
      <c r="U14" s="607">
        <v>0</v>
      </c>
      <c r="V14" s="715">
        <v>1</v>
      </c>
      <c r="W14" s="577">
        <v>0</v>
      </c>
      <c r="X14" s="574">
        <f t="shared" si="11"/>
        <v>0</v>
      </c>
      <c r="Y14" s="607">
        <v>0</v>
      </c>
      <c r="Z14" s="715">
        <v>0</v>
      </c>
      <c r="AA14" s="577">
        <v>0</v>
      </c>
      <c r="AB14" s="574">
        <f t="shared" si="12"/>
        <v>1</v>
      </c>
      <c r="AC14" s="607">
        <v>0</v>
      </c>
      <c r="AD14" s="715">
        <v>1</v>
      </c>
      <c r="AE14" s="582">
        <v>0</v>
      </c>
    </row>
    <row r="15" spans="1:35" ht="48.75" customHeight="1">
      <c r="A15" s="3433"/>
      <c r="B15" s="3771"/>
      <c r="C15" s="749" t="s">
        <v>3889</v>
      </c>
      <c r="D15" s="574">
        <f t="shared" si="5"/>
        <v>8</v>
      </c>
      <c r="E15" s="607">
        <f t="shared" si="6"/>
        <v>0</v>
      </c>
      <c r="F15" s="715">
        <f t="shared" si="6"/>
        <v>8</v>
      </c>
      <c r="G15" s="727">
        <f t="shared" si="6"/>
        <v>0</v>
      </c>
      <c r="H15" s="737">
        <f t="shared" si="7"/>
        <v>1</v>
      </c>
      <c r="I15" s="578">
        <v>0</v>
      </c>
      <c r="J15" s="715">
        <v>1</v>
      </c>
      <c r="K15" s="577">
        <v>0</v>
      </c>
      <c r="L15" s="574">
        <f t="shared" si="8"/>
        <v>1</v>
      </c>
      <c r="M15" s="607">
        <v>0</v>
      </c>
      <c r="N15" s="715">
        <v>1</v>
      </c>
      <c r="O15" s="577">
        <v>0</v>
      </c>
      <c r="P15" s="574">
        <f t="shared" si="9"/>
        <v>0</v>
      </c>
      <c r="Q15" s="607">
        <v>0</v>
      </c>
      <c r="R15" s="715">
        <v>0</v>
      </c>
      <c r="S15" s="577">
        <v>0</v>
      </c>
      <c r="T15" s="574">
        <f t="shared" si="10"/>
        <v>4</v>
      </c>
      <c r="U15" s="607">
        <v>0</v>
      </c>
      <c r="V15" s="715">
        <v>4</v>
      </c>
      <c r="W15" s="577">
        <v>0</v>
      </c>
      <c r="X15" s="574">
        <f t="shared" si="11"/>
        <v>0</v>
      </c>
      <c r="Y15" s="607">
        <v>0</v>
      </c>
      <c r="Z15" s="715">
        <v>0</v>
      </c>
      <c r="AA15" s="577">
        <v>0</v>
      </c>
      <c r="AB15" s="574">
        <f t="shared" si="12"/>
        <v>2</v>
      </c>
      <c r="AC15" s="607">
        <v>0</v>
      </c>
      <c r="AD15" s="715">
        <v>2</v>
      </c>
      <c r="AE15" s="582">
        <v>0</v>
      </c>
    </row>
    <row r="16" spans="1:35" ht="48.75" customHeight="1">
      <c r="A16" s="3433"/>
      <c r="B16" s="3771"/>
      <c r="C16" s="749" t="s">
        <v>3890</v>
      </c>
      <c r="D16" s="574">
        <f t="shared" si="5"/>
        <v>39</v>
      </c>
      <c r="E16" s="607">
        <f t="shared" si="6"/>
        <v>0</v>
      </c>
      <c r="F16" s="715">
        <f t="shared" si="6"/>
        <v>39</v>
      </c>
      <c r="G16" s="727">
        <f t="shared" si="6"/>
        <v>0</v>
      </c>
      <c r="H16" s="737">
        <f t="shared" si="7"/>
        <v>6</v>
      </c>
      <c r="I16" s="578">
        <v>0</v>
      </c>
      <c r="J16" s="715">
        <v>6</v>
      </c>
      <c r="K16" s="577">
        <v>0</v>
      </c>
      <c r="L16" s="574">
        <f t="shared" si="8"/>
        <v>6</v>
      </c>
      <c r="M16" s="607">
        <v>0</v>
      </c>
      <c r="N16" s="715">
        <v>6</v>
      </c>
      <c r="O16" s="577">
        <v>0</v>
      </c>
      <c r="P16" s="574">
        <f t="shared" si="9"/>
        <v>7</v>
      </c>
      <c r="Q16" s="607">
        <v>0</v>
      </c>
      <c r="R16" s="715">
        <v>7</v>
      </c>
      <c r="S16" s="577">
        <v>0</v>
      </c>
      <c r="T16" s="574">
        <f t="shared" si="10"/>
        <v>4</v>
      </c>
      <c r="U16" s="607">
        <v>0</v>
      </c>
      <c r="V16" s="715">
        <v>4</v>
      </c>
      <c r="W16" s="577">
        <v>0</v>
      </c>
      <c r="X16" s="574">
        <f t="shared" si="11"/>
        <v>7</v>
      </c>
      <c r="Y16" s="607">
        <v>0</v>
      </c>
      <c r="Z16" s="715">
        <v>7</v>
      </c>
      <c r="AA16" s="577">
        <v>0</v>
      </c>
      <c r="AB16" s="574">
        <f t="shared" si="12"/>
        <v>9</v>
      </c>
      <c r="AC16" s="607">
        <v>0</v>
      </c>
      <c r="AD16" s="715">
        <v>9</v>
      </c>
      <c r="AE16" s="582">
        <v>0</v>
      </c>
    </row>
    <row r="17" spans="1:31" ht="48.75" customHeight="1">
      <c r="A17" s="3433"/>
      <c r="B17" s="3771"/>
      <c r="C17" s="749" t="s">
        <v>3891</v>
      </c>
      <c r="D17" s="574">
        <f t="shared" si="5"/>
        <v>0</v>
      </c>
      <c r="E17" s="607">
        <f t="shared" si="6"/>
        <v>0</v>
      </c>
      <c r="F17" s="715">
        <f t="shared" si="6"/>
        <v>0</v>
      </c>
      <c r="G17" s="727">
        <f t="shared" si="6"/>
        <v>0</v>
      </c>
      <c r="H17" s="737">
        <f t="shared" si="7"/>
        <v>0</v>
      </c>
      <c r="I17" s="578">
        <v>0</v>
      </c>
      <c r="J17" s="715">
        <v>0</v>
      </c>
      <c r="K17" s="577">
        <v>0</v>
      </c>
      <c r="L17" s="574">
        <f t="shared" si="8"/>
        <v>0</v>
      </c>
      <c r="M17" s="607">
        <v>0</v>
      </c>
      <c r="N17" s="715">
        <v>0</v>
      </c>
      <c r="O17" s="577">
        <v>0</v>
      </c>
      <c r="P17" s="574">
        <f t="shared" si="9"/>
        <v>0</v>
      </c>
      <c r="Q17" s="607">
        <v>0</v>
      </c>
      <c r="R17" s="715">
        <v>0</v>
      </c>
      <c r="S17" s="577">
        <v>0</v>
      </c>
      <c r="T17" s="574">
        <f t="shared" si="10"/>
        <v>0</v>
      </c>
      <c r="U17" s="607">
        <v>0</v>
      </c>
      <c r="V17" s="715">
        <v>0</v>
      </c>
      <c r="W17" s="577">
        <v>0</v>
      </c>
      <c r="X17" s="574">
        <f t="shared" si="11"/>
        <v>0</v>
      </c>
      <c r="Y17" s="607">
        <v>0</v>
      </c>
      <c r="Z17" s="715">
        <v>0</v>
      </c>
      <c r="AA17" s="577">
        <v>0</v>
      </c>
      <c r="AB17" s="574">
        <f t="shared" si="12"/>
        <v>0</v>
      </c>
      <c r="AC17" s="607">
        <v>0</v>
      </c>
      <c r="AD17" s="715">
        <v>0</v>
      </c>
      <c r="AE17" s="582">
        <v>0</v>
      </c>
    </row>
    <row r="18" spans="1:31" ht="48.75" customHeight="1">
      <c r="A18" s="3576"/>
      <c r="B18" s="3772"/>
      <c r="C18" s="739" t="s">
        <v>2972</v>
      </c>
      <c r="D18" s="592">
        <f t="shared" si="5"/>
        <v>1935</v>
      </c>
      <c r="E18" s="710">
        <f t="shared" si="6"/>
        <v>0</v>
      </c>
      <c r="F18" s="711">
        <f t="shared" si="6"/>
        <v>1935</v>
      </c>
      <c r="G18" s="731">
        <f t="shared" si="6"/>
        <v>0</v>
      </c>
      <c r="H18" s="732">
        <f t="shared" si="7"/>
        <v>275</v>
      </c>
      <c r="I18" s="595">
        <v>0</v>
      </c>
      <c r="J18" s="711">
        <v>275</v>
      </c>
      <c r="K18" s="596">
        <v>0</v>
      </c>
      <c r="L18" s="592">
        <f t="shared" si="8"/>
        <v>323</v>
      </c>
      <c r="M18" s="710">
        <v>0</v>
      </c>
      <c r="N18" s="711">
        <v>323</v>
      </c>
      <c r="O18" s="596">
        <v>0</v>
      </c>
      <c r="P18" s="592">
        <f t="shared" si="9"/>
        <v>326</v>
      </c>
      <c r="Q18" s="710">
        <v>0</v>
      </c>
      <c r="R18" s="711">
        <v>326</v>
      </c>
      <c r="S18" s="596">
        <v>0</v>
      </c>
      <c r="T18" s="592">
        <f t="shared" si="10"/>
        <v>347</v>
      </c>
      <c r="U18" s="710">
        <v>0</v>
      </c>
      <c r="V18" s="711">
        <v>347</v>
      </c>
      <c r="W18" s="596">
        <v>0</v>
      </c>
      <c r="X18" s="592">
        <f t="shared" si="11"/>
        <v>350</v>
      </c>
      <c r="Y18" s="710">
        <v>0</v>
      </c>
      <c r="Z18" s="711">
        <v>350</v>
      </c>
      <c r="AA18" s="596">
        <v>0</v>
      </c>
      <c r="AB18" s="592">
        <f t="shared" si="12"/>
        <v>314</v>
      </c>
      <c r="AC18" s="710">
        <v>0</v>
      </c>
      <c r="AD18" s="711">
        <v>314</v>
      </c>
      <c r="AE18" s="733">
        <v>0</v>
      </c>
    </row>
    <row r="19" spans="1:31" ht="48.75" customHeight="1">
      <c r="A19" s="3409" t="s">
        <v>122</v>
      </c>
      <c r="B19" s="3410"/>
      <c r="C19" s="3411"/>
      <c r="D19" s="592">
        <f t="shared" si="5"/>
        <v>11</v>
      </c>
      <c r="E19" s="710">
        <f t="shared" si="6"/>
        <v>0</v>
      </c>
      <c r="F19" s="711">
        <f t="shared" si="6"/>
        <v>11</v>
      </c>
      <c r="G19" s="731">
        <f t="shared" si="6"/>
        <v>0</v>
      </c>
      <c r="H19" s="750">
        <f t="shared" si="7"/>
        <v>0</v>
      </c>
      <c r="I19" s="384">
        <v>0</v>
      </c>
      <c r="J19" s="716">
        <v>0</v>
      </c>
      <c r="K19" s="613">
        <v>0</v>
      </c>
      <c r="L19" s="751">
        <f t="shared" si="8"/>
        <v>2</v>
      </c>
      <c r="M19" s="384">
        <v>0</v>
      </c>
      <c r="N19" s="716">
        <v>2</v>
      </c>
      <c r="O19" s="613">
        <v>0</v>
      </c>
      <c r="P19" s="751">
        <f t="shared" si="9"/>
        <v>1</v>
      </c>
      <c r="Q19" s="384">
        <v>0</v>
      </c>
      <c r="R19" s="716">
        <v>1</v>
      </c>
      <c r="S19" s="613">
        <v>0</v>
      </c>
      <c r="T19" s="751">
        <f t="shared" si="10"/>
        <v>5</v>
      </c>
      <c r="U19" s="384">
        <v>0</v>
      </c>
      <c r="V19" s="716">
        <v>5</v>
      </c>
      <c r="W19" s="613">
        <v>0</v>
      </c>
      <c r="X19" s="751">
        <f t="shared" si="11"/>
        <v>2</v>
      </c>
      <c r="Y19" s="384">
        <v>0</v>
      </c>
      <c r="Z19" s="716">
        <v>2</v>
      </c>
      <c r="AA19" s="613">
        <v>0</v>
      </c>
      <c r="AB19" s="751">
        <f t="shared" si="12"/>
        <v>1</v>
      </c>
      <c r="AC19" s="384">
        <v>0</v>
      </c>
      <c r="AD19" s="716">
        <v>1</v>
      </c>
      <c r="AE19" s="549">
        <v>0</v>
      </c>
    </row>
    <row r="20" spans="1:31" ht="48.75" customHeight="1">
      <c r="A20" s="3774" t="s">
        <v>767</v>
      </c>
      <c r="B20" s="3775"/>
      <c r="C20" s="3776"/>
      <c r="D20" s="752">
        <f t="shared" si="5"/>
        <v>69</v>
      </c>
      <c r="E20" s="753">
        <v>0</v>
      </c>
      <c r="F20" s="754">
        <v>69</v>
      </c>
      <c r="G20" s="755">
        <v>0</v>
      </c>
    </row>
    <row r="21" spans="1:31">
      <c r="C21" s="756"/>
      <c r="D21" s="756"/>
      <c r="E21" s="756"/>
      <c r="F21" s="756"/>
      <c r="G21" s="756"/>
    </row>
    <row r="22" spans="1:31" ht="14.25" customHeight="1"/>
    <row r="26" spans="1:31" ht="14.25" customHeight="1"/>
    <row r="30" spans="1:31" ht="14.25" customHeight="1"/>
    <row r="34" ht="14.25" customHeight="1"/>
  </sheetData>
  <mergeCells count="17">
    <mergeCell ref="A19:C19"/>
    <mergeCell ref="A20:C20"/>
    <mergeCell ref="T2:W2"/>
    <mergeCell ref="X2:AA2"/>
    <mergeCell ref="AB2:AE2"/>
    <mergeCell ref="A4:A18"/>
    <mergeCell ref="B4:C4"/>
    <mergeCell ref="B5:C5"/>
    <mergeCell ref="B6:C6"/>
    <mergeCell ref="B7:C7"/>
    <mergeCell ref="B8:B10"/>
    <mergeCell ref="B11:B18"/>
    <mergeCell ref="A2:C3"/>
    <mergeCell ref="D2:G2"/>
    <mergeCell ref="H2:K2"/>
    <mergeCell ref="L2:O2"/>
    <mergeCell ref="P2:S2"/>
  </mergeCells>
  <phoneticPr fontId="2"/>
  <pageMargins left="0.59055118110236227" right="0.59055118110236227" top="0.47244094488188981" bottom="0.39370078740157483" header="0.39370078740157483" footer="0.19685039370078741"/>
  <pageSetup paperSize="9" scale="67" orientation="portrait" blackAndWhite="1" r:id="rId1"/>
  <headerFooter differentOddEven="1" alignWithMargins="0">
    <oddFooter>&amp;C&amp;16 14</oddFooter>
    <evenHeader>&amp;R&amp;12－小学校－</evenHeader>
    <evenFooter>&amp;C&amp;16 15</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70</vt:i4>
      </vt:variant>
    </vt:vector>
  </HeadingPairs>
  <TitlesOfParts>
    <vt:vector size="120" baseType="lpstr">
      <vt:lpstr>1～6 </vt:lpstr>
      <vt:lpstr>7</vt:lpstr>
      <vt:lpstr>8</vt:lpstr>
      <vt:lpstr>9</vt:lpstr>
      <vt:lpstr>10</vt:lpstr>
      <vt:lpstr>11</vt:lpstr>
      <vt:lpstr>12</vt:lpstr>
      <vt:lpstr>13</vt:lpstr>
      <vt:lpstr>14～15</vt:lpstr>
      <vt:lpstr>16</vt:lpstr>
      <vt:lpstr>17</vt:lpstr>
      <vt:lpstr>18</vt:lpstr>
      <vt:lpstr>19</vt:lpstr>
      <vt:lpstr>20</vt:lpstr>
      <vt:lpstr>21</vt:lpstr>
      <vt:lpstr>22</vt:lpstr>
      <vt:lpstr>23</vt:lpstr>
      <vt:lpstr>24</vt:lpstr>
      <vt:lpstr>25</vt:lpstr>
      <vt:lpstr>26～27</vt:lpstr>
      <vt:lpstr>28～29</vt:lpstr>
      <vt:lpstr>30～31</vt:lpstr>
      <vt:lpstr>32</vt:lpstr>
      <vt:lpstr>33</vt:lpstr>
      <vt:lpstr>34</vt:lpstr>
      <vt:lpstr>35</vt:lpstr>
      <vt:lpstr>36</vt:lpstr>
      <vt:lpstr>37</vt:lpstr>
      <vt:lpstr>38～39</vt:lpstr>
      <vt:lpstr>40～41</vt:lpstr>
      <vt:lpstr>42～43</vt:lpstr>
      <vt:lpstr>44～45</vt:lpstr>
      <vt:lpstr>46</vt:lpstr>
      <vt:lpstr>47</vt:lpstr>
      <vt:lpstr>48</vt:lpstr>
      <vt:lpstr>49</vt:lpstr>
      <vt:lpstr>50</vt:lpstr>
      <vt:lpstr>52～53</vt:lpstr>
      <vt:lpstr>54</vt:lpstr>
      <vt:lpstr>55</vt:lpstr>
      <vt:lpstr>56</vt:lpstr>
      <vt:lpstr>58～63（幼）</vt:lpstr>
      <vt:lpstr>64～69（幼保）</vt:lpstr>
      <vt:lpstr>70～83（小）</vt:lpstr>
      <vt:lpstr>84～93（中） </vt:lpstr>
      <vt:lpstr>94～99（高）</vt:lpstr>
      <vt:lpstr>100～101（特支）</vt:lpstr>
      <vt:lpstr>102～105（専・各)</vt:lpstr>
      <vt:lpstr>106～111（大学等）</vt:lpstr>
      <vt:lpstr>Sheet1</vt:lpstr>
      <vt:lpstr>'1～6 '!Print_Area</vt:lpstr>
      <vt:lpstr>'10'!Print_Area</vt:lpstr>
      <vt:lpstr>'100～101（特支）'!Print_Area</vt:lpstr>
      <vt:lpstr>'102～105（専・各)'!Print_Area</vt:lpstr>
      <vt:lpstr>'106～111（大学等）'!Print_Area</vt:lpstr>
      <vt:lpstr>'11'!Print_Area</vt:lpstr>
      <vt:lpstr>'12'!Print_Area</vt:lpstr>
      <vt:lpstr>'13'!Print_Area</vt:lpstr>
      <vt:lpstr>'14～15'!Print_Area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'26～27'!Print_Area</vt:lpstr>
      <vt:lpstr>'28～29'!Print_Area</vt:lpstr>
      <vt:lpstr>'30～31'!Print_Area</vt:lpstr>
      <vt:lpstr>'32'!Print_Area</vt:lpstr>
      <vt:lpstr>'33'!Print_Area</vt:lpstr>
      <vt:lpstr>'34'!Print_Area</vt:lpstr>
      <vt:lpstr>'35'!Print_Area</vt:lpstr>
      <vt:lpstr>'36'!Print_Area</vt:lpstr>
      <vt:lpstr>'37'!Print_Area</vt:lpstr>
      <vt:lpstr>'38～39'!Print_Area</vt:lpstr>
      <vt:lpstr>'40～41'!Print_Area</vt:lpstr>
      <vt:lpstr>'42～43'!Print_Area</vt:lpstr>
      <vt:lpstr>'44～45'!Print_Area</vt:lpstr>
      <vt:lpstr>'46'!Print_Area</vt:lpstr>
      <vt:lpstr>'47'!Print_Area</vt:lpstr>
      <vt:lpstr>'48'!Print_Area</vt:lpstr>
      <vt:lpstr>'49'!Print_Area</vt:lpstr>
      <vt:lpstr>'50'!Print_Area</vt:lpstr>
      <vt:lpstr>'52～53'!Print_Area</vt:lpstr>
      <vt:lpstr>'54'!Print_Area</vt:lpstr>
      <vt:lpstr>'55'!Print_Area</vt:lpstr>
      <vt:lpstr>'56'!Print_Area</vt:lpstr>
      <vt:lpstr>'58～63（幼）'!Print_Area</vt:lpstr>
      <vt:lpstr>'64～69（幼保）'!Print_Area</vt:lpstr>
      <vt:lpstr>'7'!Print_Area</vt:lpstr>
      <vt:lpstr>'70～83（小）'!Print_Area</vt:lpstr>
      <vt:lpstr>'84～93（中） '!Print_Area</vt:lpstr>
      <vt:lpstr>'9'!Print_Area</vt:lpstr>
      <vt:lpstr>'94～99（高）'!Print_Area</vt:lpstr>
      <vt:lpstr>'10'!Print_Titles</vt:lpstr>
      <vt:lpstr>'100～101（特支）'!Print_Titles</vt:lpstr>
      <vt:lpstr>'11'!Print_Titles</vt:lpstr>
      <vt:lpstr>'12'!Print_Titles</vt:lpstr>
      <vt:lpstr>'13'!Print_Titles</vt:lpstr>
      <vt:lpstr>'14～15'!Print_Titles</vt:lpstr>
      <vt:lpstr>'16'!Print_Titles</vt:lpstr>
      <vt:lpstr>'17'!Print_Titles</vt:lpstr>
      <vt:lpstr>'18'!Print_Titles</vt:lpstr>
      <vt:lpstr>'19'!Print_Titles</vt:lpstr>
      <vt:lpstr>'20'!Print_Titles</vt:lpstr>
      <vt:lpstr>'21'!Print_Titles</vt:lpstr>
      <vt:lpstr>'26～27'!Print_Titles</vt:lpstr>
      <vt:lpstr>'28～29'!Print_Titles</vt:lpstr>
      <vt:lpstr>'30～31'!Print_Titles</vt:lpstr>
      <vt:lpstr>'32'!Print_Titles</vt:lpstr>
      <vt:lpstr>'33'!Print_Titles</vt:lpstr>
      <vt:lpstr>'34'!Print_Titles</vt:lpstr>
      <vt:lpstr>'35'!Print_Titles</vt:lpstr>
      <vt:lpstr>'36'!Print_Titles</vt:lpstr>
      <vt:lpstr>'37'!Print_Titles</vt:lpstr>
      <vt:lpstr>'9'!Print_Titles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kyos301</dc:creator>
  <cp:lastModifiedBy>kyos302</cp:lastModifiedBy>
  <cp:lastPrinted>2025-03-07T00:57:30Z</cp:lastPrinted>
  <dcterms:created xsi:type="dcterms:W3CDTF">1997-01-08T22:48:59Z</dcterms:created>
  <dcterms:modified xsi:type="dcterms:W3CDTF">2025-03-24T02:05:07Z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2.0.3.0</vt:lpwstr>
    </vt:vector>
  </property>
  <property fmtid="{DCFEDD21-7773-49B2-8022-6FC58DB5260B}" pid="3" name="LastSavedVersion">
    <vt:lpwstr>2.0.3.0</vt:lpwstr>
  </property>
  <property fmtid="{DCFEDD21-7773-49B2-8022-6FC58DB5260B}" pid="4" name="LastSavedDate">
    <vt:filetime>2020-02-14T03:08:48Z</vt:filetime>
  </property>
</Properties>
</file>