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31.30.190\500_選挙\010 選挙執行\※2026_04県議南津軽郡補欠選挙\（高橋）報道機関（幹事社）投開票速報打ち合わせ⇒確定\R080412投開票速報メール本番用（候補者名入り）\ファイル名日本語版\"/>
    </mc:Choice>
  </mc:AlternateContent>
  <xr:revisionPtr revIDLastSave="0" documentId="13_ncr:1_{0BC98000-C8E1-4F21-A26E-1E68D36540F4}" xr6:coauthVersionLast="47" xr6:coauthVersionMax="47" xr10:uidLastSave="{00000000-0000-0000-0000-000000000000}"/>
  <bookViews>
    <workbookView xWindow="-110" yWindow="-110" windowWidth="19420" windowHeight="10300" activeTab="1" xr2:uid="{87CE53EB-B1CD-493F-B5CA-0ECF6EC333F0}"/>
  </bookViews>
  <sheets>
    <sheet name="開票調（確定）" sheetId="1" r:id="rId1"/>
    <sheet name="確定得票総括表" sheetId="2" r:id="rId2"/>
  </sheets>
  <externalReferences>
    <externalReference r:id="rId3"/>
  </externalReferences>
  <definedNames>
    <definedName name="_xlnm.Print_Area" localSheetId="0">'開票調（確定）'!$A$1:$I$23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2" l="1"/>
  <c r="C13" i="2" l="1"/>
  <c r="B13" i="2"/>
  <c r="I22" i="1"/>
  <c r="C23" i="2" s="1"/>
  <c r="C22" i="2"/>
  <c r="C21" i="2"/>
  <c r="C20" i="2"/>
  <c r="D22" i="1"/>
  <c r="C22" i="1"/>
  <c r="B21" i="1"/>
  <c r="E21" i="1" s="1"/>
  <c r="B20" i="1"/>
  <c r="B22" i="1" s="1"/>
  <c r="F13" i="1"/>
  <c r="D13" i="1"/>
  <c r="B13" i="1"/>
  <c r="D11" i="2" s="1"/>
  <c r="D14" i="2" s="1"/>
  <c r="H12" i="1"/>
  <c r="H11" i="1"/>
  <c r="H13" i="1" s="1"/>
  <c r="F10" i="1"/>
  <c r="F9" i="1"/>
  <c r="E22" i="1" l="1"/>
  <c r="C16" i="2"/>
  <c r="C25" i="2"/>
  <c r="C17" i="2"/>
  <c r="C24" i="2"/>
  <c r="C19" i="2"/>
  <c r="C18" i="2"/>
  <c r="E12" i="2"/>
  <c r="E11" i="2"/>
  <c r="E2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25-senkan-01</author>
  </authors>
  <commentList>
    <comment ref="D10" authorId="0" shapeId="0" xr:uid="{C3616621-7318-4461-9CDC-513B2D8393A8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少数点第３位まで、第４位以下は切捨て
</t>
        </r>
      </text>
    </comment>
    <comment ref="E10" authorId="0" shapeId="0" xr:uid="{C2884E98-967D-46FD-940E-D45F7A220D0F}">
      <text>
        <r>
          <rPr>
            <b/>
            <sz val="9"/>
            <color indexed="81"/>
            <rFont val="ＭＳ Ｐゴシック"/>
            <family val="3"/>
            <charset val="128"/>
          </rPr>
          <t>少数点第３位を四捨五入して、第２位まで</t>
        </r>
      </text>
    </comment>
    <comment ref="C24" authorId="0" shapeId="0" xr:uid="{6FA684F4-B17E-4FB4-A94D-CFB66412FE79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小数点以下第４位を切り捨て、第３位まで表示。
（有効投票数÷議員定数÷４）
</t>
        </r>
      </text>
    </comment>
    <comment ref="C25" authorId="0" shapeId="0" xr:uid="{A17F1870-B182-4E8D-8893-A001EFE961B5}">
      <text>
        <r>
          <rPr>
            <b/>
            <sz val="9"/>
            <color indexed="81"/>
            <rFont val="ＭＳ Ｐゴシック"/>
            <family val="3"/>
            <charset val="128"/>
          </rPr>
          <t>小数点以下第４位を切捨て、第３位まで表示。</t>
        </r>
      </text>
    </comment>
  </commentList>
</comments>
</file>

<file path=xl/sharedStrings.xml><?xml version="1.0" encoding="utf-8"?>
<sst xmlns="http://schemas.openxmlformats.org/spreadsheetml/2006/main" count="65" uniqueCount="55">
  <si>
    <t>　青森県議会議員南津軽郡選挙区補欠選挙</t>
    <rPh sb="1" eb="3">
      <t>アオモリ</t>
    </rPh>
    <rPh sb="3" eb="6">
      <t>ケンギカイ</t>
    </rPh>
    <rPh sb="6" eb="8">
      <t>ギイン</t>
    </rPh>
    <rPh sb="8" eb="11">
      <t>ミナミツガル</t>
    </rPh>
    <rPh sb="11" eb="12">
      <t>グン</t>
    </rPh>
    <rPh sb="12" eb="15">
      <t>センキョク</t>
    </rPh>
    <rPh sb="15" eb="17">
      <t>ホケツ</t>
    </rPh>
    <rPh sb="17" eb="19">
      <t>センキョ</t>
    </rPh>
    <phoneticPr fontId="2"/>
  </si>
  <si>
    <t>　「候補者別得票調」集計表（確定）</t>
    <phoneticPr fontId="2"/>
  </si>
  <si>
    <t>届出番号</t>
    <rPh sb="0" eb="2">
      <t>トドケデ</t>
    </rPh>
    <rPh sb="2" eb="4">
      <t>バンゴウ</t>
    </rPh>
    <phoneticPr fontId="2"/>
  </si>
  <si>
    <t>計</t>
    <rPh sb="0" eb="1">
      <t>ケイ</t>
    </rPh>
    <phoneticPr fontId="2"/>
  </si>
  <si>
    <t>候補者氏名</t>
    <rPh sb="0" eb="3">
      <t>コウホシャ</t>
    </rPh>
    <rPh sb="3" eb="5">
      <t>シメイ</t>
    </rPh>
    <phoneticPr fontId="2"/>
  </si>
  <si>
    <t>所属党派名</t>
    <phoneticPr fontId="2"/>
  </si>
  <si>
    <t>藤崎町</t>
    <rPh sb="0" eb="3">
      <t>フジサキマチ</t>
    </rPh>
    <phoneticPr fontId="2"/>
  </si>
  <si>
    <t>田舎館村</t>
    <rPh sb="0" eb="4">
      <t>イナカダテムラ</t>
    </rPh>
    <phoneticPr fontId="2"/>
  </si>
  <si>
    <t>合　　計</t>
    <rPh sb="0" eb="1">
      <t>ゴウ</t>
    </rPh>
    <rPh sb="3" eb="4">
      <t>ケイ</t>
    </rPh>
    <phoneticPr fontId="2"/>
  </si>
  <si>
    <t>　青森県議会議員南津軽郡選挙区補欠選挙「開票調」集計表（確定）</t>
    <rPh sb="1" eb="3">
      <t>アオモリ</t>
    </rPh>
    <rPh sb="3" eb="6">
      <t>ケンギカイ</t>
    </rPh>
    <rPh sb="6" eb="8">
      <t>ギイン</t>
    </rPh>
    <rPh sb="8" eb="9">
      <t>ミナミ</t>
    </rPh>
    <rPh sb="11" eb="12">
      <t>グン</t>
    </rPh>
    <rPh sb="12" eb="15">
      <t>センキョク</t>
    </rPh>
    <rPh sb="15" eb="17">
      <t>ホケツ</t>
    </rPh>
    <rPh sb="17" eb="19">
      <t>センキョ</t>
    </rPh>
    <rPh sb="20" eb="22">
      <t>カイヒョウ</t>
    </rPh>
    <rPh sb="22" eb="23">
      <t>シラ</t>
    </rPh>
    <rPh sb="24" eb="27">
      <t>シュウケイヒョウ</t>
    </rPh>
    <rPh sb="28" eb="30">
      <t>カクテイ</t>
    </rPh>
    <phoneticPr fontId="2"/>
  </si>
  <si>
    <t>市町村名</t>
    <rPh sb="0" eb="3">
      <t>シチョウソン</t>
    </rPh>
    <rPh sb="3" eb="4">
      <t>メイ</t>
    </rPh>
    <phoneticPr fontId="2"/>
  </si>
  <si>
    <t>無効投票率</t>
    <rPh sb="0" eb="2">
      <t>ムコウ</t>
    </rPh>
    <rPh sb="2" eb="4">
      <t>トウヒョウ</t>
    </rPh>
    <rPh sb="4" eb="5">
      <t>リツ</t>
    </rPh>
    <phoneticPr fontId="2"/>
  </si>
  <si>
    <t>備　　　　　考</t>
    <rPh sb="0" eb="1">
      <t>ビ</t>
    </rPh>
    <rPh sb="6" eb="7">
      <t>コウ</t>
    </rPh>
    <phoneticPr fontId="2"/>
  </si>
  <si>
    <t>投票総数(H)</t>
    <rPh sb="0" eb="2">
      <t>トウヒョウ</t>
    </rPh>
    <rPh sb="2" eb="4">
      <t>ソウスウ</t>
    </rPh>
    <phoneticPr fontId="2"/>
  </si>
  <si>
    <t>有効投票数(I)</t>
    <rPh sb="0" eb="2">
      <t>ユウコウ</t>
    </rPh>
    <rPh sb="2" eb="4">
      <t>トウヒョウ</t>
    </rPh>
    <rPh sb="4" eb="5">
      <t>カズ</t>
    </rPh>
    <phoneticPr fontId="2"/>
  </si>
  <si>
    <t>無効投票数(J)</t>
    <rPh sb="0" eb="2">
      <t>ムコウ</t>
    </rPh>
    <rPh sb="2" eb="5">
      <t>トウヒョウスウ</t>
    </rPh>
    <phoneticPr fontId="2"/>
  </si>
  <si>
    <t>(J/H %)</t>
    <phoneticPr fontId="2"/>
  </si>
  <si>
    <t>不受理(K)</t>
    <rPh sb="0" eb="1">
      <t>フ</t>
    </rPh>
    <rPh sb="1" eb="3">
      <t>ジュリ</t>
    </rPh>
    <phoneticPr fontId="2"/>
  </si>
  <si>
    <t>持帰り(L)</t>
    <rPh sb="0" eb="1">
      <t>モ</t>
    </rPh>
    <rPh sb="1" eb="2">
      <t>カエ</t>
    </rPh>
    <phoneticPr fontId="2"/>
  </si>
  <si>
    <t>その他(M)</t>
    <rPh sb="2" eb="3">
      <t>タ</t>
    </rPh>
    <phoneticPr fontId="2"/>
  </si>
  <si>
    <t>按分切捨(N)</t>
    <rPh sb="0" eb="2">
      <t>アンブン</t>
    </rPh>
    <rPh sb="2" eb="3">
      <t>キ</t>
    </rPh>
    <rPh sb="3" eb="4">
      <t>ス</t>
    </rPh>
    <phoneticPr fontId="2"/>
  </si>
  <si>
    <t>報道機関提供資料（連絡先）</t>
    <rPh sb="0" eb="2">
      <t>ホウドウ</t>
    </rPh>
    <rPh sb="2" eb="4">
      <t>キカン</t>
    </rPh>
    <rPh sb="4" eb="6">
      <t>テイキョウ</t>
    </rPh>
    <rPh sb="6" eb="8">
      <t>シリョウ</t>
    </rPh>
    <rPh sb="9" eb="11">
      <t>レンラク</t>
    </rPh>
    <rPh sb="11" eb="12">
      <t>サキ</t>
    </rPh>
    <phoneticPr fontId="2"/>
  </si>
  <si>
    <t>担当課</t>
    <rPh sb="0" eb="2">
      <t>タントウ</t>
    </rPh>
    <rPh sb="2" eb="3">
      <t>カ</t>
    </rPh>
    <phoneticPr fontId="2"/>
  </si>
  <si>
    <t>青森県選挙管理委員会事務局</t>
    <rPh sb="0" eb="3">
      <t>アオモリケン</t>
    </rPh>
    <rPh sb="3" eb="5">
      <t>センキョ</t>
    </rPh>
    <rPh sb="5" eb="7">
      <t>カンリ</t>
    </rPh>
    <rPh sb="7" eb="10">
      <t>イインカイ</t>
    </rPh>
    <rPh sb="10" eb="13">
      <t>ジムキョク</t>
    </rPh>
    <phoneticPr fontId="2"/>
  </si>
  <si>
    <t>選挙グループ</t>
    <rPh sb="0" eb="2">
      <t>センキョ</t>
    </rPh>
    <phoneticPr fontId="2"/>
  </si>
  <si>
    <t>電話番号</t>
    <rPh sb="0" eb="2">
      <t>デンワ</t>
    </rPh>
    <rPh sb="2" eb="4">
      <t>バンゴウ</t>
    </rPh>
    <phoneticPr fontId="2"/>
  </si>
  <si>
    <t>内線　５３６４、５３６５、５３６６</t>
    <rPh sb="0" eb="2">
      <t>ナイセン</t>
    </rPh>
    <phoneticPr fontId="2"/>
  </si>
  <si>
    <t>直通　０１７－７３４－９０７６</t>
    <rPh sb="0" eb="2">
      <t>チョクツウ</t>
    </rPh>
    <phoneticPr fontId="2"/>
  </si>
  <si>
    <t>青森県議会議員南津軽郡選挙区補欠選挙　確定得票総括表</t>
    <rPh sb="0" eb="3">
      <t>アオモリケン</t>
    </rPh>
    <rPh sb="3" eb="5">
      <t>ギカイ</t>
    </rPh>
    <rPh sb="5" eb="7">
      <t>ギイン</t>
    </rPh>
    <rPh sb="7" eb="10">
      <t>ミナミツガル</t>
    </rPh>
    <rPh sb="10" eb="11">
      <t>グン</t>
    </rPh>
    <rPh sb="11" eb="14">
      <t>センキョク</t>
    </rPh>
    <rPh sb="14" eb="16">
      <t>ホケツ</t>
    </rPh>
    <rPh sb="16" eb="18">
      <t>センキョ</t>
    </rPh>
    <rPh sb="19" eb="21">
      <t>カクテイ</t>
    </rPh>
    <rPh sb="21" eb="23">
      <t>トクヒョウ</t>
    </rPh>
    <rPh sb="23" eb="25">
      <t>ソウカツ</t>
    </rPh>
    <rPh sb="25" eb="26">
      <t>ヒョウ</t>
    </rPh>
    <phoneticPr fontId="2"/>
  </si>
  <si>
    <t>令和８年４月１２日執行</t>
    <rPh sb="0" eb="2">
      <t>レイワ</t>
    </rPh>
    <rPh sb="3" eb="4">
      <t>ネン</t>
    </rPh>
    <rPh sb="5" eb="6">
      <t>ガツ</t>
    </rPh>
    <rPh sb="8" eb="9">
      <t>ニチ</t>
    </rPh>
    <rPh sb="9" eb="11">
      <t>シッコウ</t>
    </rPh>
    <phoneticPr fontId="2"/>
  </si>
  <si>
    <t>　　　　 青森県選挙管理委員会</t>
    <phoneticPr fontId="2"/>
  </si>
  <si>
    <t>１　候補者別得票数</t>
    <rPh sb="2" eb="5">
      <t>コウホシャ</t>
    </rPh>
    <rPh sb="5" eb="6">
      <t>ベツ</t>
    </rPh>
    <rPh sb="6" eb="9">
      <t>トクヒョウスウ</t>
    </rPh>
    <phoneticPr fontId="2"/>
  </si>
  <si>
    <t>所属党派名</t>
    <rPh sb="0" eb="2">
      <t>ショゾク</t>
    </rPh>
    <rPh sb="2" eb="5">
      <t>トウハメイ</t>
    </rPh>
    <phoneticPr fontId="2"/>
  </si>
  <si>
    <t>候補者名</t>
    <rPh sb="0" eb="3">
      <t>コウホシャ</t>
    </rPh>
    <rPh sb="3" eb="4">
      <t>メイ</t>
    </rPh>
    <phoneticPr fontId="2"/>
  </si>
  <si>
    <t>得票数</t>
    <rPh sb="0" eb="3">
      <t>トクヒョウスウ</t>
    </rPh>
    <phoneticPr fontId="2"/>
  </si>
  <si>
    <t>得票率</t>
    <rPh sb="0" eb="3">
      <t>トクヒョウリツ</t>
    </rPh>
    <phoneticPr fontId="2"/>
  </si>
  <si>
    <t>合　　　　計</t>
    <rPh sb="0" eb="1">
      <t>ゴウ</t>
    </rPh>
    <rPh sb="5" eb="6">
      <t>ケイ</t>
    </rPh>
    <phoneticPr fontId="2"/>
  </si>
  <si>
    <t>２　投票総数</t>
    <rPh sb="2" eb="4">
      <t>トウヒョウ</t>
    </rPh>
    <rPh sb="4" eb="6">
      <t>ソウスウ</t>
    </rPh>
    <phoneticPr fontId="2"/>
  </si>
  <si>
    <t>３　有効投票数</t>
    <rPh sb="2" eb="4">
      <t>ユウコウ</t>
    </rPh>
    <rPh sb="4" eb="7">
      <t>トウヒョウスウ</t>
    </rPh>
    <phoneticPr fontId="2"/>
  </si>
  <si>
    <t>４　無効投票数</t>
    <rPh sb="2" eb="4">
      <t>ムコウ</t>
    </rPh>
    <rPh sb="4" eb="6">
      <t>トウヒョウ</t>
    </rPh>
    <rPh sb="6" eb="7">
      <t>スウ</t>
    </rPh>
    <phoneticPr fontId="2"/>
  </si>
  <si>
    <t>５　無効投票率</t>
    <rPh sb="2" eb="4">
      <t>ムコウ</t>
    </rPh>
    <rPh sb="4" eb="6">
      <t>トウヒョウ</t>
    </rPh>
    <rPh sb="6" eb="7">
      <t>リツ</t>
    </rPh>
    <phoneticPr fontId="2"/>
  </si>
  <si>
    <t>６　不受理</t>
    <rPh sb="2" eb="5">
      <t>フジュリ</t>
    </rPh>
    <phoneticPr fontId="2"/>
  </si>
  <si>
    <t>７　持帰り</t>
    <rPh sb="2" eb="3">
      <t>モ</t>
    </rPh>
    <rPh sb="3" eb="4">
      <t>カエ</t>
    </rPh>
    <phoneticPr fontId="2"/>
  </si>
  <si>
    <t>８　その他</t>
    <rPh sb="4" eb="5">
      <t>タ</t>
    </rPh>
    <phoneticPr fontId="2"/>
  </si>
  <si>
    <t>９　按分切捨て</t>
    <rPh sb="2" eb="4">
      <t>アンブン</t>
    </rPh>
    <rPh sb="4" eb="5">
      <t>キ</t>
    </rPh>
    <rPh sb="5" eb="6">
      <t>ス</t>
    </rPh>
    <phoneticPr fontId="2"/>
  </si>
  <si>
    <t>１０　法定得票数</t>
    <rPh sb="3" eb="5">
      <t>ホウテイ</t>
    </rPh>
    <rPh sb="5" eb="7">
      <t>トクヒョウ</t>
    </rPh>
    <rPh sb="7" eb="8">
      <t>スウ</t>
    </rPh>
    <phoneticPr fontId="2"/>
  </si>
  <si>
    <t>１１　供託物没収点</t>
    <rPh sb="3" eb="6">
      <t>キョウタクブツ</t>
    </rPh>
    <rPh sb="6" eb="8">
      <t>ボッシュウ</t>
    </rPh>
    <rPh sb="8" eb="9">
      <t>テン</t>
    </rPh>
    <phoneticPr fontId="2"/>
  </si>
  <si>
    <t>鈴木　和久</t>
  </si>
  <si>
    <t>阿部　ゆうき</t>
  </si>
  <si>
    <t>無所属</t>
  </si>
  <si>
    <t>自由民主党</t>
  </si>
  <si>
    <r>
      <t>※小数点以下</t>
    </r>
    <r>
      <rPr>
        <u/>
        <sz val="14"/>
        <rFont val="ＭＳ Ｐゴシック"/>
        <family val="3"/>
        <charset val="128"/>
      </rPr>
      <t>第3位四捨五入</t>
    </r>
    <rPh sb="1" eb="4">
      <t>ショウスウテン</t>
    </rPh>
    <rPh sb="4" eb="6">
      <t>イカ</t>
    </rPh>
    <rPh sb="6" eb="7">
      <t>ダイ</t>
    </rPh>
    <rPh sb="8" eb="9">
      <t>イ</t>
    </rPh>
    <rPh sb="9" eb="13">
      <t>シシャゴニュウ</t>
    </rPh>
    <phoneticPr fontId="2"/>
  </si>
  <si>
    <r>
      <t>※小数点以下</t>
    </r>
    <r>
      <rPr>
        <u/>
        <sz val="14"/>
        <rFont val="ＭＳ Ｐゴシック"/>
        <family val="3"/>
        <charset val="128"/>
      </rPr>
      <t>第4位切捨て</t>
    </r>
    <rPh sb="1" eb="4">
      <t>ショウスウテン</t>
    </rPh>
    <rPh sb="4" eb="6">
      <t>イカ</t>
    </rPh>
    <rPh sb="6" eb="7">
      <t>ダイ</t>
    </rPh>
    <rPh sb="8" eb="9">
      <t>イ</t>
    </rPh>
    <rPh sb="9" eb="10">
      <t>キ</t>
    </rPh>
    <rPh sb="10" eb="11">
      <t>ス</t>
    </rPh>
    <phoneticPr fontId="2"/>
  </si>
  <si>
    <t>　　２３時００分 発表</t>
    <rPh sb="4" eb="5">
      <t>ジ</t>
    </rPh>
    <rPh sb="7" eb="8">
      <t>フン</t>
    </rPh>
    <rPh sb="9" eb="11">
      <t>ハッピョウ</t>
    </rPh>
    <phoneticPr fontId="2"/>
  </si>
  <si>
    <t>最終更新　２３時００分</t>
    <rPh sb="0" eb="2">
      <t>サイシュウ</t>
    </rPh>
    <rPh sb="2" eb="4">
      <t>コウシン</t>
    </rPh>
    <rPh sb="7" eb="8">
      <t>ジ</t>
    </rPh>
    <rPh sb="10" eb="11">
      <t>フン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</si>
</sst>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00;[Red]\-#,##0.000"/>
    <numFmt numFmtId="177" formatCode="#,##0.00_);[Red]\(#,##0.00\)"/>
    <numFmt numFmtId="178" formatCode="0.000"/>
    <numFmt numFmtId="179" formatCode="#,##0.000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4"/>
      <name val="ＭＳ Ｐゴシック"/>
      <family val="3"/>
      <charset val="128"/>
    </font>
    <font>
      <u/>
      <sz val="14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78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2" borderId="3" xfId="0" applyFont="1" applyFill="1" applyBorder="1" applyAlignment="1">
      <alignment horizontal="distributed" vertical="center" shrinkToFit="1"/>
    </xf>
    <xf numFmtId="0" fontId="3" fillId="2" borderId="3" xfId="0" applyFont="1" applyFill="1" applyBorder="1" applyAlignment="1">
      <alignment vertical="center" shrinkToFit="1"/>
    </xf>
    <xf numFmtId="0" fontId="4" fillId="0" borderId="0" xfId="0" applyFont="1" applyAlignment="1">
      <alignment horizontal="center"/>
    </xf>
    <xf numFmtId="0" fontId="3" fillId="3" borderId="12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shrinkToFi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38" fontId="3" fillId="2" borderId="3" xfId="1" applyFont="1" applyFill="1" applyBorder="1" applyAlignment="1">
      <alignment vertical="center"/>
    </xf>
    <xf numFmtId="38" fontId="3" fillId="0" borderId="11" xfId="1" applyFont="1" applyBorder="1" applyAlignment="1" applyProtection="1">
      <alignment vertical="center"/>
      <protection locked="0"/>
    </xf>
    <xf numFmtId="4" fontId="3" fillId="2" borderId="11" xfId="0" applyNumberFormat="1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shrinkToFit="1"/>
    </xf>
    <xf numFmtId="38" fontId="3" fillId="2" borderId="11" xfId="1" applyFont="1" applyFill="1" applyBorder="1" applyAlignment="1">
      <alignment vertical="center"/>
    </xf>
    <xf numFmtId="0" fontId="3" fillId="0" borderId="0" xfId="0" applyFont="1"/>
    <xf numFmtId="0" fontId="0" fillId="0" borderId="0" xfId="0" applyAlignment="1">
      <alignment shrinkToFit="1"/>
    </xf>
    <xf numFmtId="0" fontId="3" fillId="5" borderId="15" xfId="0" applyFont="1" applyFill="1" applyBorder="1" applyAlignment="1">
      <alignment horizontal="center"/>
    </xf>
    <xf numFmtId="0" fontId="3" fillId="5" borderId="16" xfId="0" applyFont="1" applyFill="1" applyBorder="1" applyAlignment="1">
      <alignment horizontal="center"/>
    </xf>
    <xf numFmtId="0" fontId="3" fillId="5" borderId="17" xfId="0" applyFont="1" applyFill="1" applyBorder="1" applyAlignment="1">
      <alignment horizontal="center"/>
    </xf>
    <xf numFmtId="0" fontId="3" fillId="6" borderId="18" xfId="0" applyFont="1" applyFill="1" applyBorder="1"/>
    <xf numFmtId="0" fontId="3" fillId="6" borderId="11" xfId="0" applyFont="1" applyFill="1" applyBorder="1"/>
    <xf numFmtId="176" fontId="3" fillId="6" borderId="11" xfId="0" applyNumberFormat="1" applyFont="1" applyFill="1" applyBorder="1"/>
    <xf numFmtId="177" fontId="3" fillId="6" borderId="19" xfId="0" applyNumberFormat="1" applyFont="1" applyFill="1" applyBorder="1"/>
    <xf numFmtId="38" fontId="3" fillId="6" borderId="21" xfId="0" applyNumberFormat="1" applyFont="1" applyFill="1" applyBorder="1"/>
    <xf numFmtId="0" fontId="3" fillId="0" borderId="22" xfId="0" applyFont="1" applyBorder="1"/>
    <xf numFmtId="38" fontId="3" fillId="6" borderId="0" xfId="1" applyFont="1" applyFill="1"/>
    <xf numFmtId="4" fontId="3" fillId="6" borderId="0" xfId="0" applyNumberFormat="1" applyFont="1" applyFill="1"/>
    <xf numFmtId="178" fontId="3" fillId="6" borderId="0" xfId="0" applyNumberFormat="1" applyFont="1" applyFill="1"/>
    <xf numFmtId="179" fontId="3" fillId="6" borderId="0" xfId="0" applyNumberFormat="1" applyFont="1" applyFill="1"/>
    <xf numFmtId="38" fontId="3" fillId="6" borderId="0" xfId="0" applyNumberFormat="1" applyFont="1" applyFill="1"/>
    <xf numFmtId="176" fontId="3" fillId="4" borderId="11" xfId="1" applyNumberFormat="1" applyFont="1" applyFill="1" applyBorder="1" applyAlignment="1">
      <alignment vertical="center"/>
    </xf>
    <xf numFmtId="176" fontId="3" fillId="2" borderId="11" xfId="1" applyNumberFormat="1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0" xfId="0" applyFont="1" applyAlignment="1">
      <alignment horizontal="left"/>
    </xf>
    <xf numFmtId="0" fontId="0" fillId="0" borderId="0" xfId="0"/>
    <xf numFmtId="0" fontId="4" fillId="0" borderId="0" xfId="0" applyFont="1" applyAlignment="1">
      <alignment horizontal="left" shrinkToFit="1"/>
    </xf>
    <xf numFmtId="0" fontId="5" fillId="0" borderId="0" xfId="0" applyFont="1" applyAlignment="1">
      <alignment horizontal="left" shrinkToFit="1"/>
    </xf>
    <xf numFmtId="0" fontId="0" fillId="0" borderId="0" xfId="0" applyAlignment="1">
      <alignment horizontal="left" shrinkToFit="1"/>
    </xf>
    <xf numFmtId="0" fontId="6" fillId="0" borderId="0" xfId="0" applyFont="1" applyAlignment="1">
      <alignment horizontal="center"/>
    </xf>
    <xf numFmtId="0" fontId="3" fillId="0" borderId="0" xfId="0" applyFont="1"/>
    <xf numFmtId="38" fontId="3" fillId="2" borderId="3" xfId="1" applyFont="1" applyFill="1" applyBorder="1" applyAlignment="1">
      <alignment vertical="center"/>
    </xf>
    <xf numFmtId="0" fontId="0" fillId="0" borderId="4" xfId="0" applyBorder="1" applyAlignment="1">
      <alignment vertical="center"/>
    </xf>
    <xf numFmtId="38" fontId="3" fillId="2" borderId="11" xfId="1" applyFont="1" applyFill="1" applyBorder="1" applyAlignment="1">
      <alignment vertical="center"/>
    </xf>
    <xf numFmtId="0" fontId="3" fillId="0" borderId="11" xfId="0" applyFont="1" applyBorder="1" applyAlignment="1">
      <alignment vertical="center"/>
    </xf>
    <xf numFmtId="38" fontId="3" fillId="0" borderId="3" xfId="1" applyFont="1" applyBorder="1" applyAlignment="1" applyProtection="1">
      <alignment vertical="center"/>
      <protection locked="0"/>
    </xf>
    <xf numFmtId="0" fontId="3" fillId="0" borderId="5" xfId="0" applyFont="1" applyBorder="1" applyAlignment="1">
      <alignment horizontal="distributed" vertical="center"/>
    </xf>
    <xf numFmtId="0" fontId="0" fillId="0" borderId="6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distributed" vertical="center" shrinkToFit="1"/>
    </xf>
    <xf numFmtId="0" fontId="3" fillId="0" borderId="2" xfId="0" applyFont="1" applyBorder="1" applyAlignment="1">
      <alignment horizontal="distributed" vertical="center" shrinkToFit="1"/>
    </xf>
    <xf numFmtId="0" fontId="3" fillId="2" borderId="3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distributed" vertical="center"/>
    </xf>
    <xf numFmtId="0" fontId="0" fillId="0" borderId="13" xfId="0" applyBorder="1" applyAlignment="1">
      <alignment vertical="center"/>
    </xf>
    <xf numFmtId="0" fontId="3" fillId="0" borderId="0" xfId="0" applyFont="1" applyAlignment="1">
      <alignment vertical="center"/>
    </xf>
    <xf numFmtId="0" fontId="0" fillId="0" borderId="8" xfId="0" applyBorder="1" applyAlignment="1">
      <alignment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right"/>
    </xf>
    <xf numFmtId="0" fontId="0" fillId="0" borderId="0" xfId="0" applyAlignment="1">
      <alignment horizontal="right"/>
    </xf>
    <xf numFmtId="0" fontId="3" fillId="0" borderId="20" xfId="0" applyFont="1" applyBorder="1" applyAlignment="1">
      <alignment horizont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v1\500_&#36984;&#25369;\010%20&#36984;&#25369;&#22519;&#34892;\&#8251;2026_04&#30476;&#35696;&#21335;&#27941;&#36605;&#37089;&#35036;&#27424;&#36984;&#25369;\&#65288;&#39640;&#27211;&#65289;&#22577;&#36947;&#27231;&#38306;&#65288;&#24185;&#20107;&#31038;&#65289;&#25171;&#12385;&#21512;&#12431;&#12379;\R8&#36895;&#22577;&#38598;&#35336;&#34920;&#65288;&#25237;&#12370;&#36796;&#12415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投票速報（10時現在）"/>
      <sheetName val="投票速報（11時現在）"/>
      <sheetName val="投票速報（13時現在）"/>
      <sheetName val="投票速報（16時現在）"/>
      <sheetName val="投票速報（18時現在）"/>
      <sheetName val="投票速報（19時現在）"/>
      <sheetName val="投票確定 (2)"/>
      <sheetName val="得票速報（21時30分現在）"/>
      <sheetName val="得票速報（22時現在）"/>
      <sheetName val="得票速報（22時30分現在）"/>
      <sheetName val="得票速報（23時現在）"/>
      <sheetName val="得票速報（23時30分現在）"/>
      <sheetName val="開票調（確定）"/>
      <sheetName val="確定得票総括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9">
          <cell r="B9" t="str">
            <v/>
          </cell>
          <cell r="F9" t="str">
            <v/>
          </cell>
        </row>
        <row r="10">
          <cell r="F10" t="str">
            <v/>
          </cell>
        </row>
      </sheetData>
      <sheetData sheetId="13" refreshError="1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28F50-E685-4E10-9709-C20A158104C0}">
  <dimension ref="A3:J29"/>
  <sheetViews>
    <sheetView view="pageBreakPreview" topLeftCell="A17" zoomScaleNormal="75" zoomScaleSheetLayoutView="100" workbookViewId="0">
      <selection activeCell="C25" sqref="C25"/>
    </sheetView>
  </sheetViews>
  <sheetFormatPr defaultRowHeight="13" x14ac:dyDescent="0.2"/>
  <cols>
    <col min="1" max="1" width="11.26953125" customWidth="1"/>
    <col min="2" max="9" width="10.36328125" customWidth="1"/>
    <col min="10" max="10" width="7.90625" customWidth="1"/>
  </cols>
  <sheetData>
    <row r="3" spans="1:9" ht="16.5" x14ac:dyDescent="0.25">
      <c r="A3" s="1"/>
      <c r="B3" s="1"/>
      <c r="C3" s="1"/>
      <c r="D3" s="1"/>
      <c r="E3" s="1"/>
      <c r="F3" s="1"/>
      <c r="G3" s="43" t="s">
        <v>53</v>
      </c>
      <c r="H3" s="44"/>
      <c r="I3" s="44"/>
    </row>
    <row r="4" spans="1:9" ht="16.5" x14ac:dyDescent="0.25">
      <c r="A4" s="1"/>
      <c r="B4" s="1"/>
      <c r="C4" s="1"/>
      <c r="D4" s="1"/>
      <c r="E4" s="1"/>
      <c r="F4" s="1"/>
      <c r="G4" s="2"/>
    </row>
    <row r="5" spans="1:9" ht="25.5" customHeight="1" x14ac:dyDescent="0.3">
      <c r="A5" s="45" t="s">
        <v>0</v>
      </c>
      <c r="B5" s="46"/>
      <c r="C5" s="46"/>
      <c r="D5" s="46"/>
      <c r="E5" s="46"/>
      <c r="F5" s="46"/>
      <c r="G5" s="46"/>
      <c r="H5" s="46"/>
      <c r="I5" s="46"/>
    </row>
    <row r="6" spans="1:9" ht="25.5" customHeight="1" x14ac:dyDescent="0.3">
      <c r="A6" s="45" t="s">
        <v>1</v>
      </c>
      <c r="B6" s="47"/>
      <c r="C6" s="47"/>
      <c r="D6" s="47"/>
      <c r="E6" s="47"/>
      <c r="F6" s="47"/>
      <c r="G6" s="47"/>
      <c r="H6" s="47"/>
      <c r="I6" s="47"/>
    </row>
    <row r="7" spans="1:9" ht="6.75" customHeight="1" x14ac:dyDescent="0.25">
      <c r="A7" s="48"/>
      <c r="B7" s="49"/>
      <c r="C7" s="49"/>
      <c r="D7" s="49"/>
      <c r="E7" s="49"/>
      <c r="F7" s="49"/>
      <c r="G7" s="49"/>
      <c r="H7" s="49"/>
      <c r="I7" s="49"/>
    </row>
    <row r="8" spans="1:9" ht="24.75" customHeight="1" x14ac:dyDescent="0.2">
      <c r="A8" s="3" t="s">
        <v>2</v>
      </c>
      <c r="B8" s="35">
        <v>1</v>
      </c>
      <c r="C8" s="36"/>
      <c r="D8" s="35">
        <v>2</v>
      </c>
      <c r="E8" s="36"/>
      <c r="F8" s="35">
        <v>3</v>
      </c>
      <c r="G8" s="36"/>
      <c r="H8" s="37" t="s">
        <v>3</v>
      </c>
      <c r="I8" s="38"/>
    </row>
    <row r="9" spans="1:9" ht="29.25" customHeight="1" x14ac:dyDescent="0.2">
      <c r="A9" s="4" t="s">
        <v>4</v>
      </c>
      <c r="B9" s="35" t="s">
        <v>47</v>
      </c>
      <c r="C9" s="36"/>
      <c r="D9" s="35" t="s">
        <v>48</v>
      </c>
      <c r="E9" s="36"/>
      <c r="F9" s="35" t="str">
        <f>IF('[1]得票速報（21時30分現在）'!D8="","",'[1]得票速報（21時30分現在）'!D8)</f>
        <v/>
      </c>
      <c r="G9" s="36"/>
      <c r="H9" s="39"/>
      <c r="I9" s="40"/>
    </row>
    <row r="10" spans="1:9" ht="29.25" customHeight="1" x14ac:dyDescent="0.2">
      <c r="A10" s="4" t="s">
        <v>5</v>
      </c>
      <c r="B10" s="35" t="s">
        <v>49</v>
      </c>
      <c r="C10" s="36"/>
      <c r="D10" s="35" t="s">
        <v>50</v>
      </c>
      <c r="E10" s="36"/>
      <c r="F10" s="35" t="str">
        <f>IF('[1]得票速報（21時30分現在）'!D9="","",'[1]得票速報（21時30分現在）'!D9)</f>
        <v/>
      </c>
      <c r="G10" s="36"/>
      <c r="H10" s="41"/>
      <c r="I10" s="42"/>
    </row>
    <row r="11" spans="1:9" ht="29.25" customHeight="1" x14ac:dyDescent="0.2">
      <c r="A11" s="3" t="s">
        <v>6</v>
      </c>
      <c r="B11" s="54">
        <v>1772</v>
      </c>
      <c r="C11" s="51"/>
      <c r="D11" s="54">
        <v>4655</v>
      </c>
      <c r="E11" s="51"/>
      <c r="F11" s="54"/>
      <c r="G11" s="51"/>
      <c r="H11" s="52">
        <f>IF(SUM(B11:G11)=0,"",SUM(B11:G11))</f>
        <v>6427</v>
      </c>
      <c r="I11" s="53"/>
    </row>
    <row r="12" spans="1:9" ht="29.25" customHeight="1" x14ac:dyDescent="0.2">
      <c r="A12" s="3" t="s">
        <v>7</v>
      </c>
      <c r="B12" s="54">
        <v>935</v>
      </c>
      <c r="C12" s="51"/>
      <c r="D12" s="54">
        <v>1155</v>
      </c>
      <c r="E12" s="51"/>
      <c r="F12" s="54"/>
      <c r="G12" s="51"/>
      <c r="H12" s="52">
        <f>IF(SUM(B12:G12)=0,"",SUM(B12:G12))</f>
        <v>2090</v>
      </c>
      <c r="I12" s="53"/>
    </row>
    <row r="13" spans="1:9" ht="29.25" customHeight="1" x14ac:dyDescent="0.2">
      <c r="A13" s="4" t="s">
        <v>8</v>
      </c>
      <c r="B13" s="50">
        <f>IF(SUM(B11:C12)=0,"",SUM(B11:C12))</f>
        <v>2707</v>
      </c>
      <c r="C13" s="51"/>
      <c r="D13" s="50">
        <f>IF(SUM(D11:E12)=0,"",SUM(D11:E12))</f>
        <v>5810</v>
      </c>
      <c r="E13" s="51"/>
      <c r="F13" s="50" t="str">
        <f>IF(SUM(F11:G12)=0,"",SUM(F11:G12))</f>
        <v/>
      </c>
      <c r="G13" s="51"/>
      <c r="H13" s="52">
        <f>IF(SUM(H11:I12)=0,"",SUM(H11:I12))</f>
        <v>8517</v>
      </c>
      <c r="I13" s="53"/>
    </row>
    <row r="14" spans="1:9" ht="16.5" x14ac:dyDescent="0.25">
      <c r="A14" s="1"/>
      <c r="B14" s="1"/>
      <c r="C14" s="1"/>
      <c r="D14" s="1"/>
      <c r="E14" s="1"/>
      <c r="F14" s="1"/>
      <c r="G14" s="2"/>
    </row>
    <row r="15" spans="1:9" ht="16.5" x14ac:dyDescent="0.25">
      <c r="A15" s="1"/>
      <c r="B15" s="1"/>
      <c r="C15" s="1"/>
      <c r="D15" s="1"/>
      <c r="E15" s="1"/>
      <c r="F15" s="1"/>
      <c r="G15" s="2"/>
    </row>
    <row r="16" spans="1:9" ht="26.25" customHeight="1" x14ac:dyDescent="0.3">
      <c r="A16" s="62" t="s">
        <v>9</v>
      </c>
      <c r="B16" s="63"/>
      <c r="C16" s="63"/>
      <c r="D16" s="63"/>
      <c r="E16" s="63"/>
      <c r="F16" s="63"/>
      <c r="G16" s="63"/>
      <c r="H16" s="63"/>
    </row>
    <row r="17" spans="1:10" ht="6.75" customHeight="1" x14ac:dyDescent="0.3">
      <c r="A17" s="48"/>
      <c r="B17" s="64"/>
      <c r="C17" s="64"/>
      <c r="D17" s="64"/>
      <c r="E17" s="64"/>
      <c r="F17" s="64"/>
      <c r="G17" s="64"/>
      <c r="H17" s="64"/>
      <c r="I17" s="5"/>
      <c r="J17" s="5"/>
    </row>
    <row r="18" spans="1:10" ht="27.75" customHeight="1" x14ac:dyDescent="0.2">
      <c r="A18" s="65" t="s">
        <v>10</v>
      </c>
      <c r="B18" s="6"/>
      <c r="C18" s="6"/>
      <c r="D18" s="7"/>
      <c r="E18" s="8" t="s">
        <v>11</v>
      </c>
      <c r="F18" s="67" t="s">
        <v>12</v>
      </c>
      <c r="G18" s="68"/>
      <c r="H18" s="68"/>
      <c r="I18" s="69"/>
    </row>
    <row r="19" spans="1:10" ht="36" customHeight="1" x14ac:dyDescent="0.2">
      <c r="A19" s="66"/>
      <c r="B19" s="9" t="s">
        <v>13</v>
      </c>
      <c r="C19" s="10" t="s">
        <v>14</v>
      </c>
      <c r="D19" s="10" t="s">
        <v>15</v>
      </c>
      <c r="E19" s="11" t="s">
        <v>16</v>
      </c>
      <c r="F19" s="10" t="s">
        <v>17</v>
      </c>
      <c r="G19" s="10" t="s">
        <v>18</v>
      </c>
      <c r="H19" s="10" t="s">
        <v>19</v>
      </c>
      <c r="I19" s="10" t="s">
        <v>20</v>
      </c>
    </row>
    <row r="20" spans="1:10" ht="29.25" customHeight="1" x14ac:dyDescent="0.2">
      <c r="A20" s="3" t="s">
        <v>6</v>
      </c>
      <c r="B20" s="12">
        <f>IF(SUM(C20:D20)=0,"",SUM(C20:D20))</f>
        <v>6664</v>
      </c>
      <c r="C20" s="13">
        <v>6427</v>
      </c>
      <c r="D20" s="13">
        <v>237</v>
      </c>
      <c r="E20" s="14">
        <f>IF(B20="","",ROUND((D20/B20)*100,2))</f>
        <v>3.56</v>
      </c>
      <c r="F20" s="13">
        <v>0</v>
      </c>
      <c r="G20" s="13">
        <v>0</v>
      </c>
      <c r="H20" s="13">
        <v>0</v>
      </c>
      <c r="I20" s="33">
        <v>0</v>
      </c>
    </row>
    <row r="21" spans="1:10" ht="29.25" customHeight="1" x14ac:dyDescent="0.2">
      <c r="A21" s="3" t="s">
        <v>7</v>
      </c>
      <c r="B21" s="12">
        <f>IF(SUM(C21:D21)=0,"",SUM(C21:D21))</f>
        <v>2136</v>
      </c>
      <c r="C21" s="13">
        <v>2090</v>
      </c>
      <c r="D21" s="13">
        <v>46</v>
      </c>
      <c r="E21" s="14">
        <f>IF(B21="","",ROUND((D21/B21)*100,2))</f>
        <v>2.15</v>
      </c>
      <c r="F21" s="13">
        <v>0</v>
      </c>
      <c r="G21" s="13">
        <v>0</v>
      </c>
      <c r="H21" s="13">
        <v>0</v>
      </c>
      <c r="I21" s="33">
        <v>0</v>
      </c>
    </row>
    <row r="22" spans="1:10" ht="29.25" customHeight="1" x14ac:dyDescent="0.2">
      <c r="A22" s="15" t="s">
        <v>3</v>
      </c>
      <c r="B22" s="12">
        <f>IF(SUM(B20:B21)=0,"",SUM(B20:B21))</f>
        <v>8800</v>
      </c>
      <c r="C22" s="16">
        <f t="shared" ref="C22:H22" si="0">IF(SUM(C20:C21)=0,"",SUM(C20:C21))</f>
        <v>8517</v>
      </c>
      <c r="D22" s="16">
        <f t="shared" si="0"/>
        <v>283</v>
      </c>
      <c r="E22" s="14">
        <f>IF(B22="","",ROUND((D22/B22)*100,2))</f>
        <v>3.22</v>
      </c>
      <c r="F22" s="16">
        <v>0</v>
      </c>
      <c r="G22" s="16">
        <v>0</v>
      </c>
      <c r="H22" s="16">
        <v>0</v>
      </c>
      <c r="I22" s="34">
        <f>SUM(I20:I21)</f>
        <v>0</v>
      </c>
    </row>
    <row r="25" spans="1:10" ht="20.25" customHeight="1" x14ac:dyDescent="0.2">
      <c r="D25" s="70" t="s">
        <v>21</v>
      </c>
      <c r="E25" s="71"/>
      <c r="F25" s="71"/>
      <c r="G25" s="71"/>
      <c r="H25" s="71"/>
      <c r="I25" s="51"/>
    </row>
    <row r="26" spans="1:10" ht="20.25" customHeight="1" x14ac:dyDescent="0.2">
      <c r="D26" s="55" t="s">
        <v>22</v>
      </c>
      <c r="E26" s="56"/>
      <c r="F26" s="39" t="s">
        <v>23</v>
      </c>
      <c r="G26" s="72"/>
      <c r="H26" s="72"/>
      <c r="I26" s="73"/>
    </row>
    <row r="27" spans="1:10" ht="20.25" customHeight="1" x14ac:dyDescent="0.2">
      <c r="D27" s="57"/>
      <c r="E27" s="58"/>
      <c r="F27" s="41" t="s">
        <v>24</v>
      </c>
      <c r="G27" s="61"/>
      <c r="H27" s="61"/>
      <c r="I27" s="58"/>
    </row>
    <row r="28" spans="1:10" ht="20.25" customHeight="1" x14ac:dyDescent="0.2">
      <c r="D28" s="55" t="s">
        <v>25</v>
      </c>
      <c r="E28" s="56"/>
      <c r="F28" s="59" t="s">
        <v>26</v>
      </c>
      <c r="G28" s="60"/>
      <c r="H28" s="60"/>
      <c r="I28" s="56"/>
    </row>
    <row r="29" spans="1:10" ht="20.25" customHeight="1" x14ac:dyDescent="0.2">
      <c r="D29" s="57"/>
      <c r="E29" s="58"/>
      <c r="F29" s="41" t="s">
        <v>27</v>
      </c>
      <c r="G29" s="61"/>
      <c r="H29" s="61"/>
      <c r="I29" s="58"/>
    </row>
  </sheetData>
  <mergeCells count="37">
    <mergeCell ref="D28:E29"/>
    <mergeCell ref="F28:I28"/>
    <mergeCell ref="F29:I29"/>
    <mergeCell ref="A16:H16"/>
    <mergeCell ref="A17:H17"/>
    <mergeCell ref="A18:A19"/>
    <mergeCell ref="F18:I18"/>
    <mergeCell ref="D25:I25"/>
    <mergeCell ref="D26:E27"/>
    <mergeCell ref="F26:I26"/>
    <mergeCell ref="F27:I27"/>
    <mergeCell ref="H11:I11"/>
    <mergeCell ref="B12:C12"/>
    <mergeCell ref="D12:E12"/>
    <mergeCell ref="F12:G12"/>
    <mergeCell ref="H12:I12"/>
    <mergeCell ref="G3:I3"/>
    <mergeCell ref="A5:I5"/>
    <mergeCell ref="A6:I6"/>
    <mergeCell ref="A7:I7"/>
    <mergeCell ref="B13:C13"/>
    <mergeCell ref="D13:E13"/>
    <mergeCell ref="F13:G13"/>
    <mergeCell ref="H13:I13"/>
    <mergeCell ref="D9:E9"/>
    <mergeCell ref="F9:G9"/>
    <mergeCell ref="B10:C10"/>
    <mergeCell ref="D10:E10"/>
    <mergeCell ref="F10:G10"/>
    <mergeCell ref="B11:C11"/>
    <mergeCell ref="D11:E11"/>
    <mergeCell ref="F11:G11"/>
    <mergeCell ref="B8:C8"/>
    <mergeCell ref="D8:E8"/>
    <mergeCell ref="F8:G8"/>
    <mergeCell ref="H8:I10"/>
    <mergeCell ref="B9:C9"/>
  </mergeCells>
  <phoneticPr fontId="2"/>
  <pageMargins left="0.47244094488188981" right="0.39370078740157483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2704F-E70A-4522-AB87-1D39AEFCC116}">
  <dimension ref="A4:F25"/>
  <sheetViews>
    <sheetView tabSelected="1" view="pageBreakPreview" topLeftCell="A13" zoomScaleNormal="100" zoomScaleSheetLayoutView="100" workbookViewId="0">
      <selection activeCell="C21" sqref="C21"/>
    </sheetView>
  </sheetViews>
  <sheetFormatPr defaultRowHeight="13" x14ac:dyDescent="0.2"/>
  <cols>
    <col min="1" max="1" width="12.36328125" customWidth="1"/>
    <col min="2" max="3" width="18.7265625" customWidth="1"/>
    <col min="4" max="4" width="17.7265625" customWidth="1"/>
    <col min="5" max="5" width="14.7265625" customWidth="1"/>
  </cols>
  <sheetData>
    <row r="4" spans="1:6" s="17" customFormat="1" ht="16.5" x14ac:dyDescent="0.25">
      <c r="A4" s="64" t="s">
        <v>28</v>
      </c>
      <c r="B4" s="74"/>
      <c r="C4" s="74"/>
      <c r="D4" s="74"/>
      <c r="E4" s="74"/>
      <c r="F4"/>
    </row>
    <row r="5" spans="1:6" s="17" customFormat="1" ht="16.5" x14ac:dyDescent="0.25"/>
    <row r="6" spans="1:6" s="17" customFormat="1" ht="16.5" x14ac:dyDescent="0.25">
      <c r="A6" s="17" t="s">
        <v>29</v>
      </c>
    </row>
    <row r="7" spans="1:6" s="17" customFormat="1" ht="16.5" x14ac:dyDescent="0.25">
      <c r="D7" s="75" t="s">
        <v>54</v>
      </c>
      <c r="E7" s="76"/>
    </row>
    <row r="8" spans="1:6" s="17" customFormat="1" ht="16.5" x14ac:dyDescent="0.25">
      <c r="D8" s="75" t="s">
        <v>30</v>
      </c>
      <c r="E8" s="75"/>
      <c r="F8" s="18"/>
    </row>
    <row r="9" spans="1:6" s="17" customFormat="1" ht="17" thickBot="1" x14ac:dyDescent="0.3">
      <c r="A9" s="17" t="s">
        <v>31</v>
      </c>
    </row>
    <row r="10" spans="1:6" s="17" customFormat="1" ht="18.75" customHeight="1" x14ac:dyDescent="0.25">
      <c r="A10" s="19" t="s">
        <v>2</v>
      </c>
      <c r="B10" s="20" t="s">
        <v>32</v>
      </c>
      <c r="C10" s="20" t="s">
        <v>33</v>
      </c>
      <c r="D10" s="20" t="s">
        <v>34</v>
      </c>
      <c r="E10" s="21" t="s">
        <v>35</v>
      </c>
    </row>
    <row r="11" spans="1:6" s="17" customFormat="1" ht="18.75" customHeight="1" x14ac:dyDescent="0.25">
      <c r="A11" s="22">
        <v>1</v>
      </c>
      <c r="B11" s="23" t="s">
        <v>49</v>
      </c>
      <c r="C11" s="23" t="s">
        <v>47</v>
      </c>
      <c r="D11" s="24">
        <f>IF('開票調（確定）'!B13="","",'開票調（確定）'!B13)</f>
        <v>2707</v>
      </c>
      <c r="E11" s="25">
        <f>ROUND((D11/D14)*100,2)</f>
        <v>31.78</v>
      </c>
    </row>
    <row r="12" spans="1:6" s="17" customFormat="1" ht="18.75" customHeight="1" x14ac:dyDescent="0.25">
      <c r="A12" s="22">
        <v>2</v>
      </c>
      <c r="B12" s="23" t="s">
        <v>50</v>
      </c>
      <c r="C12" s="23" t="s">
        <v>48</v>
      </c>
      <c r="D12" s="24">
        <f>IF('開票調（確定）'!D13="","",'開票調（確定）'!D13)</f>
        <v>5810</v>
      </c>
      <c r="E12" s="25">
        <f>ROUND((D12/D14)*100,2)</f>
        <v>68.22</v>
      </c>
    </row>
    <row r="13" spans="1:6" s="17" customFormat="1" ht="18.75" customHeight="1" thickBot="1" x14ac:dyDescent="0.3">
      <c r="A13" s="22">
        <v>3</v>
      </c>
      <c r="B13" s="23" t="str">
        <f>IF('[1]開票調（確定）'!F10="","",'[1]開票調（確定）'!F10)</f>
        <v/>
      </c>
      <c r="C13" s="23" t="str">
        <f>IF('[1]開票調（確定）'!F9="","",'[1]開票調（確定）'!F9)</f>
        <v/>
      </c>
      <c r="D13" s="24"/>
      <c r="E13" s="25"/>
    </row>
    <row r="14" spans="1:6" s="17" customFormat="1" ht="18.75" customHeight="1" thickBot="1" x14ac:dyDescent="0.3">
      <c r="A14" s="77" t="s">
        <v>36</v>
      </c>
      <c r="B14" s="77"/>
      <c r="C14" s="77"/>
      <c r="D14" s="26">
        <f>SUM(D11:D13)</f>
        <v>8517</v>
      </c>
      <c r="E14" s="27"/>
    </row>
    <row r="15" spans="1:6" s="17" customFormat="1" ht="17.25" customHeight="1" x14ac:dyDescent="0.25"/>
    <row r="16" spans="1:6" s="17" customFormat="1" ht="17.25" customHeight="1" x14ac:dyDescent="0.25">
      <c r="A16" s="17" t="s">
        <v>37</v>
      </c>
      <c r="C16" s="28">
        <f>'開票調（確定）'!B22</f>
        <v>8800</v>
      </c>
    </row>
    <row r="17" spans="1:4" s="17" customFormat="1" ht="17.25" customHeight="1" x14ac:dyDescent="0.25">
      <c r="A17" s="17" t="s">
        <v>38</v>
      </c>
      <c r="C17" s="28">
        <f>'開票調（確定）'!C22</f>
        <v>8517</v>
      </c>
    </row>
    <row r="18" spans="1:4" s="17" customFormat="1" ht="17.25" customHeight="1" x14ac:dyDescent="0.25">
      <c r="A18" s="17" t="s">
        <v>39</v>
      </c>
      <c r="C18" s="28">
        <f>'開票調（確定）'!D22</f>
        <v>283</v>
      </c>
    </row>
    <row r="19" spans="1:4" s="17" customFormat="1" ht="17.25" customHeight="1" x14ac:dyDescent="0.25">
      <c r="A19" s="17" t="s">
        <v>40</v>
      </c>
      <c r="C19" s="29">
        <f>ROUND(('開票調（確定）'!D22/'開票調（確定）'!B22)*100,2)</f>
        <v>3.22</v>
      </c>
      <c r="D19" s="17" t="s">
        <v>51</v>
      </c>
    </row>
    <row r="20" spans="1:4" s="17" customFormat="1" ht="17.25" customHeight="1" x14ac:dyDescent="0.25">
      <c r="A20" s="17" t="s">
        <v>41</v>
      </c>
      <c r="C20" s="32">
        <f>'開票調（確定）'!F22</f>
        <v>0</v>
      </c>
    </row>
    <row r="21" spans="1:4" s="17" customFormat="1" ht="17.25" customHeight="1" x14ac:dyDescent="0.25">
      <c r="A21" s="17" t="s">
        <v>42</v>
      </c>
      <c r="C21" s="32">
        <f>'開票調（確定）'!G22</f>
        <v>0</v>
      </c>
    </row>
    <row r="22" spans="1:4" s="17" customFormat="1" ht="17.25" customHeight="1" x14ac:dyDescent="0.25">
      <c r="A22" s="17" t="s">
        <v>43</v>
      </c>
      <c r="C22" s="32">
        <f>'開票調（確定）'!H22</f>
        <v>0</v>
      </c>
    </row>
    <row r="23" spans="1:4" s="17" customFormat="1" ht="17.25" customHeight="1" x14ac:dyDescent="0.25">
      <c r="A23" s="17" t="s">
        <v>44</v>
      </c>
      <c r="C23" s="30">
        <f>'開票調（確定）'!I22</f>
        <v>0</v>
      </c>
      <c r="D23" s="17" t="s">
        <v>52</v>
      </c>
    </row>
    <row r="24" spans="1:4" s="17" customFormat="1" ht="17.25" customHeight="1" x14ac:dyDescent="0.25">
      <c r="A24" s="17" t="s">
        <v>45</v>
      </c>
      <c r="C24" s="31">
        <f>ROUNDDOWN(('開票調（確定）'!C22/1)*0.25,3)</f>
        <v>2129.25</v>
      </c>
      <c r="D24" s="17" t="s">
        <v>52</v>
      </c>
    </row>
    <row r="25" spans="1:4" s="17" customFormat="1" ht="17.25" customHeight="1" x14ac:dyDescent="0.25">
      <c r="A25" s="17" t="s">
        <v>46</v>
      </c>
      <c r="C25" s="31">
        <f>ROUNDDOWN(('開票調（確定）'!C22*0.1),3)</f>
        <v>851.7</v>
      </c>
      <c r="D25" s="17" t="s">
        <v>52</v>
      </c>
    </row>
  </sheetData>
  <mergeCells count="4">
    <mergeCell ref="A4:E4"/>
    <mergeCell ref="D7:E7"/>
    <mergeCell ref="D8:E8"/>
    <mergeCell ref="A14:C14"/>
  </mergeCells>
  <phoneticPr fontId="2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開票調（確定）</vt:lpstr>
      <vt:lpstr>確定得票総括表</vt:lpstr>
      <vt:lpstr>'開票調（確定）'!Print_Area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201op</dc:creator>
  <cp:lastModifiedBy>谷口　翔平</cp:lastModifiedBy>
  <cp:lastPrinted>2026-04-12T13:31:13Z</cp:lastPrinted>
  <dcterms:created xsi:type="dcterms:W3CDTF">2026-03-25T02:25:24Z</dcterms:created>
  <dcterms:modified xsi:type="dcterms:W3CDTF">2026-04-12T13:36:01Z</dcterms:modified>
</cp:coreProperties>
</file>