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3A9B65EF-0BAC-4544-8434-1E1B1177E72F}" xr6:coauthVersionLast="47" xr6:coauthVersionMax="47" xr10:uidLastSave="{00000000-0000-0000-0000-000000000000}"/>
  <bookViews>
    <workbookView xWindow="20370" yWindow="-3375" windowWidth="29040" windowHeight="15840" tabRatio="85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A77" i="12" l="1"/>
  <c r="AA76" i="12"/>
  <c r="AA75" i="12"/>
  <c r="AA74" i="12"/>
  <c r="AA73" i="12"/>
  <c r="AA72" i="12"/>
  <c r="AA71" i="12"/>
  <c r="AA70" i="12"/>
  <c r="AA69" i="12"/>
  <c r="AA68" i="12"/>
  <c r="AU63" i="12" l="1"/>
  <c r="AP63" i="12"/>
  <c r="AF63" i="12" l="1"/>
  <c r="AF23" i="12"/>
  <c r="AP23" i="12"/>
  <c r="AA23" i="12"/>
  <c r="V23" i="12"/>
  <c r="Q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<sst xmlns="http://schemas.openxmlformats.org/spreadsheetml/2006/main" count="1077" uniqueCount="563">
  <si>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</si>
  <si>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</si>
  <si>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</si>
  <si>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</si>
  <si>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</si>
  <si>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</si>
  <si>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</si>
  <si>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</si>
  <si>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</si>
  <si>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</si>
  <si>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</si>
  <si>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</si>
  <si>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</si>
  <si>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</si>
  <si>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</si>
  <si>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</si>
  <si>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</si>
  <si>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</si>
  <si>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</si>
  <si>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</si>
  <si>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</si>
  <si>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</si>
  <si>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</si>
  <si>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</si>
  <si>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</si>
  <si>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</si>
  <si>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</si>
  <si>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</si>
  <si>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</si>
  <si>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</si>
  <si>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</si>
  <si>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</si>
  <si>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</si>
  <si>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</si>
  <si>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</si>
  <si>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</si>
  <si>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</si>
  <si>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</si>
  <si>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</si>
  <si>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</si>
  <si>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</si>
  <si>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</si>
  <si>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</si>
  <si>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</si>
  <si>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</si>
  <si>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</si>
  <si>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</si>
  <si>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</si>
  <si>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</si>
  <si>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</si>
  <si>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</si>
  <si>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</si>
  <si>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</si>
  <si>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</si>
  <si>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</si>
  <si>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</si>
  <si>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</si>
  <si>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</si>
  <si>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</si>
  <si>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</si>
  <si>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</si>
  <si>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</si>
  <si>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</si>
  <si>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</si>
  <si>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</si>
  <si>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</si>
  <si>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</si>
  <si>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</si>
  <si>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</si>
  <si>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</si>
  <si>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</si>
  <si>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</si>
  <si>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</si>
  <si>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</si>
  <si>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</si>
  <si>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</si>
  <si>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</si>
  <si>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</si>
  <si>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</si>
  <si>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</si>
  <si>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</si>
  <si>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</si>
  <si>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</si>
  <si>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</si>
  <si>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</si>
  <si>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</si>
  <si>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</si>
  <si>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</si>
  <si>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</si>
  <si>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</si>
  <si>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</si>
  <si>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</si>
  <si>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</si>
  <si>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</si>
  <si>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</si>
  <si>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</si>
  <si>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</si>
  <si>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</si>
  <si>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</si>
  <si>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</si>
  <si>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</si>
  <si>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</si>
  <si>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</si>
  <si>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</si>
  <si>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</si>
  <si>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</si>
  <si>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</si>
  <si>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</si>
  <si>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</si>
  <si>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</si>
  <si>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</si>
  <si>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</si>
  <si>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</si>
  <si>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</si>
  <si>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</si>
  <si>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</si>
  <si>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</si>
  <si>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</si>
  <si>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</si>
  <si>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</si>
  <si>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</si>
  <si>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</si>
  <si>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</si>
  <si>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</si>
  <si>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</si>
  <si>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</si>
  <si>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</si>
  <si>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</si>
  <si>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</si>
  <si>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</si>
  <si>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</si>
  <si>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</si>
  <si>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</si>
  <si>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</si>
  <si>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</si>
  <si>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</si>
  <si>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</si>
  <si>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</si>
  <si>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</si>
  <si>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</si>
  <si>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</si>
  <si>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</si>
  <si>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</si>
  <si>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</si>
  <si>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</si>
  <si>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</si>
  <si>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</si>
  <si>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</si>
  <si>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</si>
  <si>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</si>
  <si>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</si>
  <si>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</si>
  <si>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</si>
  <si>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</si>
  <si>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</si>
  <si>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</si>
  <si>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</si>
  <si>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</si>
  <si>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</si>
  <si>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</si>
  <si>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</si>
  <si>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</si>
  <si>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</si>
  <si>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</si>
  <si>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</si>
  <si>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</si>
  <si>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</si>
  <si>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</si>
  <si>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</si>
  <si>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</si>
  <si>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</si>
  <si>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</si>
  <si>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</si>
  <si>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</si>
  <si>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</si>
  <si>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</si>
  <si>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</si>
  <si>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</si>
  <si>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</si>
  <si>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</si>
  <si>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</si>
  <si>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</si>
  <si>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</si>
  <si>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</si>
  <si>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</si>
  <si>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</si>
  <si>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</si>
  <si>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</si>
  <si>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</si>
  <si>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</si>
  <si>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</si>
  <si>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</si>
  <si>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</si>
  <si>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</si>
  <si>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</si>
  <si>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</si>
  <si>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</si>
  <si>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</si>
  <si>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</si>
  <si>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</si>
  <si>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</si>
  <si>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</si>
  <si>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青森県中泊町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</si>
  <si>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</si>
  <si>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</si>
  <si>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</si>
  <si>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</si>
  <si>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</si>
  <si>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</si>
  <si>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</si>
  <si>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</si>
  <si>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</si>
  <si>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</si>
  <si>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</si>
  <si>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</si>
  <si>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</si>
  <si>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</si>
  <si>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</si>
  <si>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</si>
  <si>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</si>
  <si>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</si>
  <si>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</si>
  <si>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</si>
  <si>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</si>
  <si>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</si>
  <si>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</si>
  <si>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</si>
  <si>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</si>
  <si>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</si>
  <si>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</si>
  <si>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</si>
  <si>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</si>
  <si>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</si>
  <si>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</si>
  <si>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</si>
  <si>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</si>
  <si>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</si>
  <si>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</si>
  <si>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</si>
  <si>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</si>
  <si>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</si>
  <si>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</si>
  <si>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</si>
  <si>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</si>
  <si>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</si>
  <si>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</si>
  <si>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</si>
  <si>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</si>
  <si>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</si>
  <si>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</si>
  <si>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</si>
  <si>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</si>
  <si>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</si>
  <si>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</si>
  <si>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</si>
  <si>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</si>
  <si>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</si>
  <si>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</si>
  <si>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</si>
  <si>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</si>
  <si>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</si>
  <si>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</si>
  <si>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</si>
  <si>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</si>
  <si>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</si>
  <si>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</si>
  <si>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</si>
  <si>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</si>
  <si>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</si>
  <si>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</si>
  <si>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</si>
  <si>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</si>
  <si>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</si>
  <si>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</si>
  <si>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</si>
  <si>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</si>
  <si>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</si>
  <si>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</si>
  <si>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</si>
  <si>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</si>
  <si>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</si>
  <si>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</si>
  <si>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</si>
  <si>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</si>
  <si>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</si>
  <si>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</si>
  <si>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</si>
  <si>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</si>
  <si>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</si>
  <si>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</si>
  <si>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</si>
  <si>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</si>
  <si>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</si>
  <si>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</si>
  <si>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</si>
  <si>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</si>
  <si>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</si>
  <si>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</si>
  <si>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</si>
  <si>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</si>
  <si>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</si>
  <si>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</si>
  <si>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</si>
  <si>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</si>
  <si>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</si>
  <si>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</si>
  <si>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</si>
  <si>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</si>
  <si>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</si>
  <si>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</si>
  <si>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</si>
  <si>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</si>
  <si>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</si>
  <si>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</si>
  <si>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</si>
  <si>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</si>
  <si>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</si>
  <si>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</si>
  <si>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</si>
  <si>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</si>
  <si>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</si>
  <si>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</si>
  <si>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</si>
  <si>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</si>
  <si>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</si>
  <si>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</si>
  <si>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</si>
  <si>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</si>
  <si>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</si>
  <si>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</si>
  <si>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</si>
  <si>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</si>
  <si>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</si>
  <si>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</si>
  <si>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</si>
  <si>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</si>
  <si>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</si>
  <si>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</si>
  <si>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</si>
  <si>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</si>
  <si>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</si>
  <si>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</si>
  <si>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</si>
  <si>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</si>
  <si>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</si>
  <si>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</si>
  <si>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</si>
  <si>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</si>
  <si>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</si>
  <si>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</si>
  <si>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</si>
  <si>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</si>
  <si>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</si>
  <si>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青森県中泊町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</si>
  <si>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</si>
  <si>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</si>
  <si>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</si>
  <si>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</si>
  <si>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</si>
  <si>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</si>
  <si>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</si>
  <si>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</si>
  <si>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</si>
  <si>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</si>
  <si>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</si>
  <si>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</si>
  <si>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</si>
  <si>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</si>
  <si>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</si>
  <si>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</si>
  <si>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</si>
  <si>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</si>
  <si>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</si>
  <si>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</si>
  <si>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</si>
  <si>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</si>
  <si>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</si>
  <si>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</si>
  <si>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</si>
  <si>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</si>
  <si>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</si>
  <si>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</si>
  <si>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</si>
  <si>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</si>
  <si>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</si>
  <si>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</si>
  <si>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</si>
  <si>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中泊町国民健康保険特別会計（事業勘定）</t>
    <phoneticPr fontId="5"/>
  </si>
  <si>
    <t>中泊町国民健康保険特別会計（診療施設勘定）</t>
    <phoneticPr fontId="5"/>
  </si>
  <si>
    <t>中泊町介護保険事業特別会計</t>
    <phoneticPr fontId="5"/>
  </si>
  <si>
    <t>中泊町後期高齢者医療特別会計</t>
    <phoneticPr fontId="5"/>
  </si>
  <si>
    <t>中泊町水道事業特別会計</t>
    <phoneticPr fontId="5"/>
  </si>
  <si>
    <t>中泊町農業集落排水事業特別会計</t>
    <phoneticPr fontId="5"/>
  </si>
  <si>
    <t>中泊町漁業集落排水事業特別会計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</si>
  <si>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</si>
  <si>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</si>
  <si>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</si>
  <si>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</si>
  <si>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</si>
  <si>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</si>
  <si>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</si>
  <si>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</si>
  <si>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</si>
  <si>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</si>
  <si>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</si>
  <si>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</si>
  <si>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</si>
  <si>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</si>
  <si>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</si>
  <si>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</si>
  <si>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</si>
  <si>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</si>
  <si>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</si>
  <si>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</si>
  <si>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</si>
  <si>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</si>
  <si>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</si>
  <si>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</si>
  <si>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</si>
  <si>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</si>
  <si>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</si>
  <si>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</si>
  <si>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</si>
  <si>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</si>
  <si>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</si>
  <si>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</si>
  <si>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</si>
  <si>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</si>
  <si>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</si>
  <si>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</si>
  <si>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</si>
  <si>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</si>
  <si>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</si>
  <si>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</si>
  <si>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</si>
  <si>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</si>
  <si>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</si>
  <si>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</si>
  <si>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</si>
  <si>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</si>
  <si>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</si>
  <si>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</si>
  <si>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</si>
  <si>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</si>
  <si>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</si>
  <si>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</si>
  <si>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</si>
  <si>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</si>
  <si>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</si>
  <si>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</si>
  <si>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</si>
  <si>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</si>
  <si>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</si>
  <si>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</si>
  <si>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</si>
  <si>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</si>
  <si>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</si>
  <si>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</si>
  <si>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</si>
  <si>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</si>
  <si>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</si>
  <si>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</si>
  <si>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</si>
  <si>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</si>
  <si>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</si>
  <si>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</si>
  <si>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</si>
  <si>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</si>
  <si>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</si>
  <si>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</si>
  <si>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</si>
  <si>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</si>
  <si>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</si>
  <si>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</si>
  <si>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</si>
  <si>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</si>
  <si>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</si>
  <si>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</si>
  <si>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</si>
  <si>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</si>
  <si>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</si>
  <si>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</si>
  <si>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</si>
  <si>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</si>
  <si>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</si>
  <si>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</si>
  <si>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</si>
  <si>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</si>
  <si>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</si>
  <si>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</si>
  <si>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</si>
  <si>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</si>
  <si>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</si>
  <si>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</si>
  <si>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</si>
  <si>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</si>
  <si>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</si>
  <si>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</si>
  <si>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</si>
  <si>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</si>
  <si>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</si>
  <si>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</si>
  <si>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</si>
  <si>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</si>
  <si>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</si>
  <si>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</si>
  <si>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</si>
  <si>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</si>
  <si>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</si>
  <si>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</si>
  <si>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</si>
  <si>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</si>
  <si>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</si>
  <si>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</si>
  <si>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</si>
  <si>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</si>
  <si>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</si>
  <si>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</si>
  <si>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</si>
  <si>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</si>
  <si>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</si>
  <si>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</si>
  <si>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</si>
  <si>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</si>
  <si>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</si>
  <si>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</si>
  <si>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</si>
  <si>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</si>
  <si>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</si>
  <si>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中泊町農業集落排水事業特別会計</t>
  </si>
  <si>
    <t>▲ 0.02</t>
  </si>
  <si>
    <t>中泊町漁業集落排水事業特別会計</t>
  </si>
  <si>
    <t>▲ 0.01</t>
  </si>
  <si>
    <t>一般会計</t>
  </si>
  <si>
    <t>中泊町水道事業特別会計</t>
  </si>
  <si>
    <t>中泊町介護保険事業特別会計</t>
  </si>
  <si>
    <t>中泊町国民健康保険特別会計（事業勘定）</t>
  </si>
  <si>
    <t>中泊町後期高齢者医療特別会計</t>
  </si>
  <si>
    <t>中泊町国民健康保険特別会計（診療施設勘定）</t>
  </si>
  <si>
    <t>その他会計（赤字）</t>
  </si>
  <si>
    <t>その他会計（黒字）</t>
  </si>
  <si>
    <t>R01</t>
    <phoneticPr fontId="5"/>
  </si>
  <si>
    <t>R02</t>
    <phoneticPr fontId="5"/>
  </si>
  <si>
    <t>R03</t>
    <phoneticPr fontId="5"/>
  </si>
  <si>
    <t>R04</t>
    <phoneticPr fontId="5"/>
  </si>
  <si>
    <t>R05</t>
    <phoneticPr fontId="5"/>
  </si>
  <si>
    <t>青森県市町村職員退職手当組合</t>
  </si>
  <si>
    <t>青森県交通災害共済組合</t>
  </si>
  <si>
    <t>青森県後期高齢者医療広域連合(一般会計)</t>
    <rPh sb="15" eb="17">
      <t>イッパン</t>
    </rPh>
    <rPh sb="17" eb="19">
      <t>カイケイ</t>
    </rPh>
    <phoneticPr fontId="5"/>
  </si>
  <si>
    <t>青森県後期高齢者医療広域連合(特別会計)</t>
    <rPh sb="15" eb="17">
      <t>トクベツ</t>
    </rPh>
    <rPh sb="17" eb="19">
      <t>カイケイ</t>
    </rPh>
    <phoneticPr fontId="5"/>
  </si>
  <si>
    <t>青森県市町村総合事務組合</t>
  </si>
  <si>
    <t>五所川原地区消防事務組合</t>
  </si>
  <si>
    <t>つがる西北五広域連合(病院事業会計)</t>
  </si>
  <si>
    <t>つがる西北五広域連合(一般会計)</t>
    <rPh sb="11" eb="13">
      <t>イッパン</t>
    </rPh>
    <rPh sb="13" eb="15">
      <t>カイケイ</t>
    </rPh>
    <phoneticPr fontId="5"/>
  </si>
  <si>
    <t>西北五広域福祉事務組合</t>
  </si>
  <si>
    <t>西北五環境整備事務組合</t>
  </si>
  <si>
    <t>法適用企業</t>
  </si>
  <si>
    <t>法非適用企業</t>
  </si>
  <si>
    <t>合併振興基金</t>
    <rPh sb="0" eb="2">
      <t>ガッペイ</t>
    </rPh>
    <rPh sb="2" eb="4">
      <t>シンコウ</t>
    </rPh>
    <rPh sb="4" eb="6">
      <t>キキン</t>
    </rPh>
    <phoneticPr fontId="5"/>
  </si>
  <si>
    <t>森林環境譲与税基金</t>
    <rPh sb="0" eb="2">
      <t>シンリン</t>
    </rPh>
    <rPh sb="2" eb="4">
      <t>カンキョウ</t>
    </rPh>
    <rPh sb="4" eb="6">
      <t>ジョウヨ</t>
    </rPh>
    <rPh sb="6" eb="7">
      <t>ゼイ</t>
    </rPh>
    <rPh sb="7" eb="9">
      <t>キキン</t>
    </rPh>
    <phoneticPr fontId="2"/>
  </si>
  <si>
    <t>地域福祉基金</t>
    <rPh sb="0" eb="2">
      <t>チイキ</t>
    </rPh>
    <rPh sb="2" eb="4">
      <t>フクシ</t>
    </rPh>
    <rPh sb="4" eb="6">
      <t>キキン</t>
    </rPh>
    <phoneticPr fontId="2"/>
  </si>
  <si>
    <t>ふるさと活性化対策基金</t>
    <rPh sb="4" eb="7">
      <t>カッセイカ</t>
    </rPh>
    <rPh sb="7" eb="9">
      <t>タイサク</t>
    </rPh>
    <rPh sb="9" eb="11">
      <t>キキン</t>
    </rPh>
    <phoneticPr fontId="2"/>
  </si>
  <si>
    <t>青少年育成基金</t>
    <rPh sb="0" eb="3">
      <t>セイショウネン</t>
    </rPh>
    <rPh sb="3" eb="5">
      <t>イクセイ</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</si>
</sst>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200194</c:v>
                </c:pt>
                <c:pt idx="2">
                  <c:v>196914</c:v>
                </c:pt>
                <c:pt idx="3">
                  <c:v>204757</c:v>
                </c:pt>
                <c:pt idx="4">
                  <c:v>194971</c:v>
                </c:pt>
              </c:numCache>
            </c:numRef>
          </c:val>
          <c:smooth val="0"/>
          <c:extLst>
            <c:ext xmlns:c16="http://schemas.microsoft.com/office/drawing/2014/chart" uri="{C3380CC4-5D6E-409C-BE32-E72D297353CC}">
              <c16:uniqueId val="{00000000-A53B-449E-A022-DF0D71AF3A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76581</c:v>
                </c:pt>
                <c:pt idx="1">
                  <c:v>94223</c:v>
                </c:pt>
                <c:pt idx="2">
                  <c:v>264670</c:v>
                </c:pt>
                <c:pt idx="3">
                  <c:v>138288</c:v>
                </c:pt>
                <c:pt idx="4">
                  <c:v>192335</c:v>
                </c:pt>
              </c:numCache>
            </c:numRef>
          </c:val>
          <c:smooth val="0"/>
          <c:extLst>
            <c:ext xmlns:c16="http://schemas.microsoft.com/office/drawing/2014/chart" uri="{C3380CC4-5D6E-409C-BE32-E72D297353CC}">
              <c16:uniqueId val="{00000001-A53B-449E-A022-DF0D71AF3A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3.95</c:v>
                </c:pt>
                <c:pt idx="1">
                  <c:v>2.6</c:v>
                </c:pt>
                <c:pt idx="2">
                  <c:v>4.97</c:v>
                </c:pt>
                <c:pt idx="3">
                  <c:v>5.07</c:v>
                </c:pt>
                <c:pt idx="4">
                  <c:v>4.96</c:v>
                </c:pt>
              </c:numCache>
            </c:numRef>
          </c:val>
          <c:extLst>
            <c:ext xmlns:c16="http://schemas.microsoft.com/office/drawing/2014/chart" uri="{C3380CC4-5D6E-409C-BE32-E72D297353CC}">
              <c16:uniqueId val="{00000000-41BA-4C24-80A8-22B973F881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34.93</c:v>
                </c:pt>
                <c:pt idx="1">
                  <c:v>40.270000000000003</c:v>
                </c:pt>
                <c:pt idx="2">
                  <c:v>48.81</c:v>
                </c:pt>
                <c:pt idx="3">
                  <c:v>52.47</c:v>
                </c:pt>
                <c:pt idx="4">
                  <c:v>57.9</c:v>
                </c:pt>
              </c:numCache>
            </c:numRef>
          </c:val>
          <c:extLst>
            <c:ext xmlns:c16="http://schemas.microsoft.com/office/drawing/2014/chart" uri="{C3380CC4-5D6E-409C-BE32-E72D297353CC}">
              <c16:uniqueId val="{00000001-41BA-4C24-80A8-22B973F881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1.74</c:v>
                </c:pt>
                <c:pt idx="1">
                  <c:v>5.62</c:v>
                </c:pt>
                <c:pt idx="2">
                  <c:v>12.89</c:v>
                </c:pt>
                <c:pt idx="3">
                  <c:v>3.19</c:v>
                </c:pt>
                <c:pt idx="4">
                  <c:v>5.85</c:v>
                </c:pt>
              </c:numCache>
            </c:numRef>
          </c:val>
          <c:smooth val="0"/>
          <c:extLst>
            <c:ext xmlns:c16="http://schemas.microsoft.com/office/drawing/2014/chart" uri="{C3380CC4-5D6E-409C-BE32-E72D297353CC}">
              <c16:uniqueId val="{00000002-41BA-4C24-80A8-22B973F881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43-4A31-AAFB-1341FACA75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43-4A31-AAFB-1341FACA75A9}"/>
            </c:ext>
          </c:extLst>
        </c:ser>
        <c:ser>
          <c:idx val="2"/>
          <c:order val="2"/>
          <c:tx>
            <c:strRef>
              <c:f>データシート!$A$29</c:f>
              <c:strCache>
                <c:ptCount val="1"/>
                <c:pt idx="0">
                  <c:v>中泊町国民健康保険特別会計（診療施設勘定）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243-4A31-AAFB-1341FACA75A9}"/>
            </c:ext>
          </c:extLst>
        </c:ser>
        <c:ser>
          <c:idx val="3"/>
          <c:order val="3"/>
          <c:tx>
            <c:strRef>
              <c:f>データシート!$A$30</c:f>
              <c:strCache>
                <c:ptCount val="1"/>
                <c:pt idx="0">
                  <c:v>中泊町後期高齢者医療特別会計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7.0000000000000007E-2</c:v>
                </c:pt>
                <c:pt idx="8">
                  <c:v>#N/A</c:v>
                </c:pt>
                <c:pt idx="9">
                  <c:v>0.05</c:v>
                </c:pt>
              </c:numCache>
            </c:numRef>
          </c:val>
          <c:extLst>
            <c:ext xmlns:c16="http://schemas.microsoft.com/office/drawing/2014/chart" uri="{C3380CC4-5D6E-409C-BE32-E72D297353CC}">
              <c16:uniqueId val="{00000003-6243-4A31-AAFB-1341FACA75A9}"/>
            </c:ext>
          </c:extLst>
        </c:ser>
        <c:ser>
          <c:idx val="4"/>
          <c:order val="4"/>
          <c:tx>
            <c:strRef>
              <c:f>データシート!$A$31</c:f>
              <c:strCache>
                <c:ptCount val="1"/>
                <c:pt idx="0">
                  <c:v>中泊町国民健康保険特別会計（事業勘定）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2.61</c:v>
                </c:pt>
                <c:pt idx="2">
                  <c:v>#N/A</c:v>
                </c:pt>
                <c:pt idx="3">
                  <c:v>1.9</c:v>
                </c:pt>
                <c:pt idx="4">
                  <c:v>#N/A</c:v>
                </c:pt>
                <c:pt idx="5">
                  <c:v>1.48</c:v>
                </c:pt>
                <c:pt idx="6">
                  <c:v>#N/A</c:v>
                </c:pt>
                <c:pt idx="7">
                  <c:v>0.57999999999999996</c:v>
                </c:pt>
                <c:pt idx="8">
                  <c:v>#N/A</c:v>
                </c:pt>
                <c:pt idx="9">
                  <c:v>0.54</c:v>
                </c:pt>
              </c:numCache>
            </c:numRef>
          </c:val>
          <c:extLst>
            <c:ext xmlns:c16="http://schemas.microsoft.com/office/drawing/2014/chart" uri="{C3380CC4-5D6E-409C-BE32-E72D297353CC}">
              <c16:uniqueId val="{00000004-6243-4A31-AAFB-1341FACA75A9}"/>
            </c:ext>
          </c:extLst>
        </c:ser>
        <c:ser>
          <c:idx val="5"/>
          <c:order val="5"/>
          <c:tx>
            <c:strRef>
              <c:f>データシート!$A$32</c:f>
              <c:strCache>
                <c:ptCount val="1"/>
                <c:pt idx="0">
                  <c:v>中泊町介護保険事業特別会計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0.35</c:v>
                </c:pt>
                <c:pt idx="2">
                  <c:v>#N/A</c:v>
                </c:pt>
                <c:pt idx="3">
                  <c:v>0.73</c:v>
                </c:pt>
                <c:pt idx="4">
                  <c:v>#N/A</c:v>
                </c:pt>
                <c:pt idx="5">
                  <c:v>0.76</c:v>
                </c:pt>
                <c:pt idx="6">
                  <c:v>#N/A</c:v>
                </c:pt>
                <c:pt idx="7">
                  <c:v>0.56999999999999995</c:v>
                </c:pt>
                <c:pt idx="8">
                  <c:v>#N/A</c:v>
                </c:pt>
                <c:pt idx="9">
                  <c:v>1.36</c:v>
                </c:pt>
              </c:numCache>
            </c:numRef>
          </c:val>
          <c:extLst>
            <c:ext xmlns:c16="http://schemas.microsoft.com/office/drawing/2014/chart" uri="{C3380CC4-5D6E-409C-BE32-E72D297353CC}">
              <c16:uniqueId val="{00000005-6243-4A31-AAFB-1341FACA75A9}"/>
            </c:ext>
          </c:extLst>
        </c:ser>
        <c:ser>
          <c:idx val="6"/>
          <c:order val="6"/>
          <c:tx>
            <c:strRef>
              <c:f>データシート!$A$33</c:f>
              <c:strCache>
                <c:ptCount val="1"/>
                <c:pt idx="0">
                  <c:v>中泊町水道事業特別会計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5.89</c:v>
                </c:pt>
                <c:pt idx="2">
                  <c:v>#N/A</c:v>
                </c:pt>
                <c:pt idx="3">
                  <c:v>5.29</c:v>
                </c:pt>
                <c:pt idx="4">
                  <c:v>#N/A</c:v>
                </c:pt>
                <c:pt idx="5">
                  <c:v>4.5199999999999996</c:v>
                </c:pt>
                <c:pt idx="6">
                  <c:v>#N/A</c:v>
                </c:pt>
                <c:pt idx="7">
                  <c:v>3.66</c:v>
                </c:pt>
                <c:pt idx="8">
                  <c:v>#N/A</c:v>
                </c:pt>
                <c:pt idx="9">
                  <c:v>2.99</c:v>
                </c:pt>
              </c:numCache>
            </c:numRef>
          </c:val>
          <c:extLst>
            <c:ext xmlns:c16="http://schemas.microsoft.com/office/drawing/2014/chart" uri="{C3380CC4-5D6E-409C-BE32-E72D297353CC}">
              <c16:uniqueId val="{00000006-6243-4A31-AAFB-1341FACA75A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3.94</c:v>
                </c:pt>
                <c:pt idx="2">
                  <c:v>#N/A</c:v>
                </c:pt>
                <c:pt idx="3">
                  <c:v>2.59</c:v>
                </c:pt>
                <c:pt idx="4">
                  <c:v>#N/A</c:v>
                </c:pt>
                <c:pt idx="5">
                  <c:v>4.96</c:v>
                </c:pt>
                <c:pt idx="6">
                  <c:v>#N/A</c:v>
                </c:pt>
                <c:pt idx="7">
                  <c:v>5.0599999999999996</c:v>
                </c:pt>
                <c:pt idx="8">
                  <c:v>#N/A</c:v>
                </c:pt>
                <c:pt idx="9">
                  <c:v>4.95</c:v>
                </c:pt>
              </c:numCache>
            </c:numRef>
          </c:val>
          <c:extLst>
            <c:ext xmlns:c16="http://schemas.microsoft.com/office/drawing/2014/chart" uri="{C3380CC4-5D6E-409C-BE32-E72D297353CC}">
              <c16:uniqueId val="{00000007-6243-4A31-AAFB-1341FACA75A9}"/>
            </c:ext>
          </c:extLst>
        </c:ser>
        <c:ser>
          <c:idx val="8"/>
          <c:order val="8"/>
          <c:tx>
            <c:strRef>
              <c:f>データシート!$A$35</c:f>
              <c:strCache>
                <c:ptCount val="1"/>
                <c:pt idx="0">
                  <c:v>中泊町漁業集落排水事業特別会計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0.01</c:v>
                </c:pt>
                <c:pt idx="8">
                  <c:v>0.01</c:v>
                </c:pt>
                <c:pt idx="9">
                  <c:v>#N/A</c:v>
                </c:pt>
              </c:numCache>
            </c:numRef>
          </c:val>
          <c:extLst>
            <c:ext xmlns:c16="http://schemas.microsoft.com/office/drawing/2014/chart" uri="{C3380CC4-5D6E-409C-BE32-E72D297353CC}">
              <c16:uniqueId val="{00000008-6243-4A31-AAFB-1341FACA75A9}"/>
            </c:ext>
          </c:extLst>
        </c:ser>
        <c:ser>
          <c:idx val="9"/>
          <c:order val="9"/>
          <c:tx>
            <c:strRef>
              <c:f>データシート!$A$36</c:f>
              <c:strCache>
                <c:ptCount val="1"/>
                <c:pt idx="0">
                  <c:v>中泊町農業集落排水事業特別会計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0.01</c:v>
                </c:pt>
                <c:pt idx="2">
                  <c:v>#N/A</c:v>
                </c:pt>
                <c:pt idx="3">
                  <c:v>0.01</c:v>
                </c:pt>
                <c:pt idx="4">
                  <c:v>#N/A</c:v>
                </c:pt>
                <c:pt idx="5">
                  <c:v>0.01</c:v>
                </c:pt>
                <c:pt idx="6">
                  <c:v>#N/A</c:v>
                </c:pt>
                <c:pt idx="7">
                  <c:v>0.02</c:v>
                </c:pt>
                <c:pt idx="8">
                  <c:v>0.02</c:v>
                </c:pt>
                <c:pt idx="9">
                  <c:v>#N/A</c:v>
                </c:pt>
              </c:numCache>
            </c:numRef>
          </c:val>
          <c:extLst>
            <c:ext xmlns:c16="http://schemas.microsoft.com/office/drawing/2014/chart" uri="{C3380CC4-5D6E-409C-BE32-E72D297353CC}">
              <c16:uniqueId val="{00000009-6243-4A31-AAFB-1341FACA75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856</c:v>
                </c:pt>
                <c:pt idx="5">
                  <c:v>881</c:v>
                </c:pt>
                <c:pt idx="8">
                  <c:v>873</c:v>
                </c:pt>
                <c:pt idx="11">
                  <c:v>914</c:v>
                </c:pt>
                <c:pt idx="14">
                  <c:v>896</c:v>
                </c:pt>
              </c:numCache>
            </c:numRef>
          </c:val>
          <c:extLst>
            <c:ext xmlns:c16="http://schemas.microsoft.com/office/drawing/2014/chart" uri="{C3380CC4-5D6E-409C-BE32-E72D297353CC}">
              <c16:uniqueId val="{00000000-2889-4574-8E79-BF6391FE38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1-2889-4574-8E79-BF6391FE38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14</c:v>
                </c:pt>
              </c:numCache>
            </c:numRef>
          </c:val>
          <c:extLst>
            <c:ext xmlns:c16="http://schemas.microsoft.com/office/drawing/2014/chart" uri="{C3380CC4-5D6E-409C-BE32-E72D297353CC}">
              <c16:uniqueId val="{00000002-2889-4574-8E79-BF6391FE38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c:v>
                </c:pt>
                <c:pt idx="3">
                  <c:v>16</c:v>
                </c:pt>
                <c:pt idx="6">
                  <c:v>21</c:v>
                </c:pt>
                <c:pt idx="9">
                  <c:v>20</c:v>
                </c:pt>
                <c:pt idx="12">
                  <c:v>23</c:v>
                </c:pt>
              </c:numCache>
            </c:numRef>
          </c:val>
          <c:extLst>
            <c:ext xmlns:c16="http://schemas.microsoft.com/office/drawing/2014/chart" uri="{C3380CC4-5D6E-409C-BE32-E72D297353CC}">
              <c16:uniqueId val="{00000003-2889-4574-8E79-BF6391FE38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82</c:v>
                </c:pt>
                <c:pt idx="3">
                  <c:v>82</c:v>
                </c:pt>
                <c:pt idx="6">
                  <c:v>73</c:v>
                </c:pt>
                <c:pt idx="9">
                  <c:v>70</c:v>
                </c:pt>
                <c:pt idx="12">
                  <c:v>67</c:v>
                </c:pt>
              </c:numCache>
            </c:numRef>
          </c:val>
          <c:extLst>
            <c:ext xmlns:c16="http://schemas.microsoft.com/office/drawing/2014/chart" uri="{C3380CC4-5D6E-409C-BE32-E72D297353CC}">
              <c16:uniqueId val="{00000004-2889-4574-8E79-BF6391FE38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89-4574-8E79-BF6391FE38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89-4574-8E79-BF6391FE38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1201</c:v>
                </c:pt>
                <c:pt idx="3">
                  <c:v>1215</c:v>
                </c:pt>
                <c:pt idx="6">
                  <c:v>1217</c:v>
                </c:pt>
                <c:pt idx="9">
                  <c:v>1222</c:v>
                </c:pt>
                <c:pt idx="12">
                  <c:v>1215</c:v>
                </c:pt>
              </c:numCache>
            </c:numRef>
          </c:val>
          <c:extLst>
            <c:ext xmlns:c16="http://schemas.microsoft.com/office/drawing/2014/chart" uri="{C3380CC4-5D6E-409C-BE32-E72D297353CC}">
              <c16:uniqueId val="{00000007-2889-4574-8E79-BF6391FE38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442</c:v>
                </c:pt>
                <c:pt idx="2">
                  <c:v>#N/A</c:v>
                </c:pt>
                <c:pt idx="3">
                  <c:v>#N/A</c:v>
                </c:pt>
                <c:pt idx="4">
                  <c:v>432</c:v>
                </c:pt>
                <c:pt idx="5">
                  <c:v>#N/A</c:v>
                </c:pt>
                <c:pt idx="6">
                  <c:v>#N/A</c:v>
                </c:pt>
                <c:pt idx="7">
                  <c:v>439</c:v>
                </c:pt>
                <c:pt idx="8">
                  <c:v>#N/A</c:v>
                </c:pt>
                <c:pt idx="9">
                  <c:v>#N/A</c:v>
                </c:pt>
                <c:pt idx="10">
                  <c:v>399</c:v>
                </c:pt>
                <c:pt idx="11">
                  <c:v>#N/A</c:v>
                </c:pt>
                <c:pt idx="12">
                  <c:v>#N/A</c:v>
                </c:pt>
                <c:pt idx="13">
                  <c:v>424</c:v>
                </c:pt>
                <c:pt idx="14">
                  <c:v>#N/A</c:v>
                </c:pt>
              </c:numCache>
            </c:numRef>
          </c:val>
          <c:smooth val="0"/>
          <c:extLst>
            <c:ext xmlns:c16="http://schemas.microsoft.com/office/drawing/2014/chart" uri="{C3380CC4-5D6E-409C-BE32-E72D297353CC}">
              <c16:uniqueId val="{00000008-2889-4574-8E79-BF6391FE38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7999</c:v>
                </c:pt>
                <c:pt idx="5">
                  <c:v>7568</c:v>
                </c:pt>
                <c:pt idx="8">
                  <c:v>9276</c:v>
                </c:pt>
                <c:pt idx="11">
                  <c:v>9330</c:v>
                </c:pt>
                <c:pt idx="14">
                  <c:v>9398</c:v>
                </c:pt>
              </c:numCache>
            </c:numRef>
          </c:val>
          <c:extLst>
            <c:ext xmlns:c16="http://schemas.microsoft.com/office/drawing/2014/chart" uri="{C3380CC4-5D6E-409C-BE32-E72D297353CC}">
              <c16:uniqueId val="{00000000-2D28-46F7-8AFF-C9F12A5CCE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895</c:v>
                </c:pt>
                <c:pt idx="5">
                  <c:v>965</c:v>
                </c:pt>
                <c:pt idx="8">
                  <c:v>881</c:v>
                </c:pt>
                <c:pt idx="11">
                  <c:v>816</c:v>
                </c:pt>
                <c:pt idx="14">
                  <c:v>766</c:v>
                </c:pt>
              </c:numCache>
            </c:numRef>
          </c:val>
          <c:extLst>
            <c:ext xmlns:c16="http://schemas.microsoft.com/office/drawing/2014/chart" uri="{C3380CC4-5D6E-409C-BE32-E72D297353CC}">
              <c16:uniqueId val="{00000001-2D28-46F7-8AFF-C9F12A5CCE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1632</c:v>
                </c:pt>
                <c:pt idx="5">
                  <c:v>1957</c:v>
                </c:pt>
                <c:pt idx="8">
                  <c:v>2512</c:v>
                </c:pt>
                <c:pt idx="11">
                  <c:v>2670</c:v>
                </c:pt>
                <c:pt idx="14">
                  <c:v>3133</c:v>
                </c:pt>
              </c:numCache>
            </c:numRef>
          </c:val>
          <c:extLst>
            <c:ext xmlns:c16="http://schemas.microsoft.com/office/drawing/2014/chart" uri="{C3380CC4-5D6E-409C-BE32-E72D297353CC}">
              <c16:uniqueId val="{00000002-2D28-46F7-8AFF-C9F12A5CCE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28-46F7-8AFF-C9F12A5CCE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28-46F7-8AFF-C9F12A5CCE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28-46F7-8AFF-C9F12A5CCE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1150</c:v>
                </c:pt>
                <c:pt idx="3">
                  <c:v>1083</c:v>
                </c:pt>
                <c:pt idx="6">
                  <c:v>1049</c:v>
                </c:pt>
                <c:pt idx="9">
                  <c:v>1017</c:v>
                </c:pt>
                <c:pt idx="12">
                  <c:v>1006</c:v>
                </c:pt>
              </c:numCache>
            </c:numRef>
          </c:val>
          <c:extLst>
            <c:ext xmlns:c16="http://schemas.microsoft.com/office/drawing/2014/chart" uri="{C3380CC4-5D6E-409C-BE32-E72D297353CC}">
              <c16:uniqueId val="{00000006-2D28-46F7-8AFF-C9F12A5CCE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144</c:v>
                </c:pt>
                <c:pt idx="3">
                  <c:v>135</c:v>
                </c:pt>
                <c:pt idx="6">
                  <c:v>122</c:v>
                </c:pt>
                <c:pt idx="9">
                  <c:v>105</c:v>
                </c:pt>
                <c:pt idx="12">
                  <c:v>96</c:v>
                </c:pt>
              </c:numCache>
            </c:numRef>
          </c:val>
          <c:extLst>
            <c:ext xmlns:c16="http://schemas.microsoft.com/office/drawing/2014/chart" uri="{C3380CC4-5D6E-409C-BE32-E72D297353CC}">
              <c16:uniqueId val="{00000007-2D28-46F7-8AFF-C9F12A5CCE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569</c:v>
                </c:pt>
                <c:pt idx="3">
                  <c:v>542</c:v>
                </c:pt>
                <c:pt idx="6">
                  <c:v>429</c:v>
                </c:pt>
                <c:pt idx="9">
                  <c:v>351</c:v>
                </c:pt>
                <c:pt idx="12">
                  <c:v>280</c:v>
                </c:pt>
              </c:numCache>
            </c:numRef>
          </c:val>
          <c:extLst>
            <c:ext xmlns:c16="http://schemas.microsoft.com/office/drawing/2014/chart" uri="{C3380CC4-5D6E-409C-BE32-E72D297353CC}">
              <c16:uniqueId val="{00000008-2D28-46F7-8AFF-C9F12A5CCE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D28-46F7-8AFF-C9F12A5CCE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11946</c:v>
                </c:pt>
                <c:pt idx="3">
                  <c:v>11979</c:v>
                </c:pt>
                <c:pt idx="6">
                  <c:v>13619</c:v>
                </c:pt>
                <c:pt idx="9">
                  <c:v>13930</c:v>
                </c:pt>
                <c:pt idx="12">
                  <c:v>14605</c:v>
                </c:pt>
              </c:numCache>
            </c:numRef>
          </c:val>
          <c:extLst>
            <c:ext xmlns:c16="http://schemas.microsoft.com/office/drawing/2014/chart" uri="{C3380CC4-5D6E-409C-BE32-E72D297353CC}">
              <c16:uniqueId val="{0000000A-2D28-46F7-8AFF-C9F12A5CCE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3283</c:v>
                </c:pt>
                <c:pt idx="2">
                  <c:v>#N/A</c:v>
                </c:pt>
                <c:pt idx="3">
                  <c:v>#N/A</c:v>
                </c:pt>
                <c:pt idx="4">
                  <c:v>3248</c:v>
                </c:pt>
                <c:pt idx="5">
                  <c:v>#N/A</c:v>
                </c:pt>
                <c:pt idx="6">
                  <c:v>#N/A</c:v>
                </c:pt>
                <c:pt idx="7">
                  <c:v>2551</c:v>
                </c:pt>
                <c:pt idx="8">
                  <c:v>#N/A</c:v>
                </c:pt>
                <c:pt idx="9">
                  <c:v>#N/A</c:v>
                </c:pt>
                <c:pt idx="10">
                  <c:v>2589</c:v>
                </c:pt>
                <c:pt idx="11">
                  <c:v>#N/A</c:v>
                </c:pt>
                <c:pt idx="12">
                  <c:v>#N/A</c:v>
                </c:pt>
                <c:pt idx="13">
                  <c:v>2690</c:v>
                </c:pt>
                <c:pt idx="14">
                  <c:v>#N/A</c:v>
                </c:pt>
              </c:numCache>
            </c:numRef>
          </c:val>
          <c:smooth val="0"/>
          <c:extLst>
            <c:ext xmlns:c16="http://schemas.microsoft.com/office/drawing/2014/chart" uri="{C3380CC4-5D6E-409C-BE32-E72D297353CC}">
              <c16:uniqueId val="{0000000B-2D28-46F7-8AFF-C9F12A5CCE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2391</c:v>
                </c:pt>
                <c:pt idx="1">
                  <c:v>2543</c:v>
                </c:pt>
                <c:pt idx="2">
                  <c:v>2832</c:v>
                </c:pt>
              </c:numCache>
            </c:numRef>
          </c:val>
          <c:extLst>
            <c:ext xmlns:c16="http://schemas.microsoft.com/office/drawing/2014/chart" uri="{C3380CC4-5D6E-409C-BE32-E72D297353CC}">
              <c16:uniqueId val="{00000000-08E8-49B7-A88A-F13CE2D6CF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c:v>
                </c:pt>
                <c:pt idx="1">
                  <c:v>51</c:v>
                </c:pt>
                <c:pt idx="2">
                  <c:v>220</c:v>
                </c:pt>
              </c:numCache>
            </c:numRef>
          </c:val>
          <c:extLst>
            <c:ext xmlns:c16="http://schemas.microsoft.com/office/drawing/2014/chart" uri="{C3380CC4-5D6E-409C-BE32-E72D297353CC}">
              <c16:uniqueId val="{00000001-08E8-49B7-A88A-F13CE2D6CF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733</c:v>
                </c:pt>
                <c:pt idx="1">
                  <c:v>699</c:v>
                </c:pt>
                <c:pt idx="2">
                  <c:v>685</c:v>
                </c:pt>
              </c:numCache>
            </c:numRef>
          </c:val>
          <c:extLst>
            <c:ext xmlns:c16="http://schemas.microsoft.com/office/drawing/2014/chart" uri="{C3380CC4-5D6E-409C-BE32-E72D297353CC}">
              <c16:uniqueId val="{00000002-08E8-49B7-A88A-F13CE2D6CF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
9,580
216.34
10,063,308
9,819,688
242,454
4,891,707
14,605,456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ポイント下回っている。就業人口が減となっている一方で高齢化率は増加しているほか、町の基幹産業である第一次産業の低迷が続いている。</a:t>
          </a:r>
        </a:p>
        <a:p>
          <a:r>
            <a:rPr kumimoji="1" lang="ja-JP" altLang="en-US" sz="1300">
              <a:latin typeface="ＭＳ Ｐゴシック" panose="020B0600070205080204" pitchFamily="50" charset="-128"/>
              <a:ea typeface="ＭＳ Ｐゴシック" panose="020B0600070205080204" pitchFamily="50" charset="-128"/>
            </a:rPr>
            <a:t>　人口減少に合わせた職員数の削減やアウトソーシングによる人件費の削減など歳出の見直しに取り組むとともに、町税の電子決済推進等の徴収対策の強化など歳入の確保を図り財政基盤の強化に引き続き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ポイント上回っており、前年決算と比較すると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今後も経常的経費の抑制に努め、財政の弾力化に努めていく。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41656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376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164846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6043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46482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6043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65</xdr:row>
      <xdr:rowOff>118872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1907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167132</xdr:rowOff>
    </xdr:from>
    <xdr:to>
      <xdr:col>11</xdr:col>
      <xdr:colOff>82550</xdr:colOff>
      <xdr:row>65</xdr:row>
      <xdr:rowOff>97282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82059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243,523</a:t>
          </a:r>
          <a:r>
            <a:rPr kumimoji="1" lang="ja-JP" altLang="en-US" sz="1300">
              <a:latin typeface="ＭＳ Ｐゴシック" panose="020B0600070205080204" pitchFamily="50" charset="-128"/>
              <a:ea typeface="ＭＳ Ｐゴシック" panose="020B0600070205080204" pitchFamily="50" charset="-128"/>
            </a:rPr>
            <a:t>円と類似団体平均を</a:t>
          </a:r>
          <a:r>
            <a:rPr kumimoji="1" lang="en-US" altLang="ja-JP" sz="1300">
              <a:latin typeface="ＭＳ Ｐゴシック" panose="020B0600070205080204" pitchFamily="50" charset="-128"/>
              <a:ea typeface="ＭＳ Ｐゴシック" panose="020B0600070205080204" pitchFamily="50" charset="-128"/>
            </a:rPr>
            <a:t>120,036</a:t>
          </a:r>
          <a:r>
            <a:rPr kumimoji="1" lang="ja-JP" altLang="en-US" sz="1300">
              <a:latin typeface="ＭＳ Ｐゴシック" panose="020B0600070205080204" pitchFamily="50" charset="-128"/>
              <a:ea typeface="ＭＳ Ｐゴシック" panose="020B0600070205080204" pitchFamily="50" charset="-128"/>
            </a:rPr>
            <a:t>円下回り、昨年度比で</a:t>
          </a:r>
          <a:r>
            <a:rPr kumimoji="1" lang="en-US" altLang="ja-JP" sz="1300">
              <a:latin typeface="ＭＳ Ｐゴシック" panose="020B0600070205080204" pitchFamily="50" charset="-128"/>
              <a:ea typeface="ＭＳ Ｐゴシック" panose="020B0600070205080204" pitchFamily="50" charset="-128"/>
            </a:rPr>
            <a:t>16,579</a:t>
          </a:r>
          <a:r>
            <a:rPr kumimoji="1" lang="ja-JP" altLang="en-US" sz="1300">
              <a:latin typeface="ＭＳ Ｐゴシック" panose="020B0600070205080204" pitchFamily="50" charset="-128"/>
              <a:ea typeface="ＭＳ Ｐゴシック" panose="020B0600070205080204" pitchFamily="50" charset="-128"/>
            </a:rPr>
            <a:t>円減となった。人口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人当たりの人件費決算額が前年度比で</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円増、人口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人当たりの物件費で</a:t>
          </a:r>
          <a:r>
            <a:rPr kumimoji="1" lang="en-US" altLang="ja-JP" sz="1300">
              <a:latin typeface="ＭＳ Ｐゴシック" panose="020B0600070205080204" pitchFamily="50" charset="-128"/>
              <a:ea typeface="ＭＳ Ｐゴシック" panose="020B0600070205080204" pitchFamily="50" charset="-128"/>
            </a:rPr>
            <a:t>10,772</a:t>
          </a:r>
          <a:r>
            <a:rPr kumimoji="1" lang="ja-JP" altLang="en-US" sz="1300">
              <a:latin typeface="ＭＳ Ｐゴシック" panose="020B0600070205080204" pitchFamily="50" charset="-128"/>
              <a:ea typeface="ＭＳ Ｐゴシック" panose="020B0600070205080204" pitchFamily="50" charset="-128"/>
            </a:rPr>
            <a:t>円の大幅減となっており、類似団体に比べてかなり低い水準を保っている。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退職者不補充や指定管理者制度導入を拡大して、職員数の削減と人件費の抑制に取り組むとともに、経常的物件費の削減等経営合理化を図ってきたところであるが、今後は若い世代の人材確保が課題とな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5795</xdr:rowOff>
    </xdr:from>
    <xdr:to>
      <xdr:col>23</xdr:col>
      <xdr:colOff>133350</xdr:colOff>
      <xdr:row>81</xdr:row>
      <xdr:rowOff>62945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932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161798</xdr:rowOff>
    </xdr:from>
    <xdr:to>
      <xdr:col>19</xdr:col>
      <xdr:colOff>133350</xdr:colOff>
      <xdr:row>81</xdr:row>
      <xdr:rowOff>62945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77798"/>
          <a:ext cx="8890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94509</xdr:rowOff>
    </xdr:from>
    <xdr:to>
      <xdr:col>15</xdr:col>
      <xdr:colOff>82550</xdr:colOff>
      <xdr:row>80</xdr:row>
      <xdr:rowOff>161798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10509"/>
          <a:ext cx="889000" cy="6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152270</xdr:rowOff>
    </xdr:from>
    <xdr:to>
      <xdr:col>11</xdr:col>
      <xdr:colOff>31750</xdr:colOff>
      <xdr:row>80</xdr:row>
      <xdr:rowOff>94509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696820"/>
          <a:ext cx="889000" cy="1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31234</xdr:rowOff>
    </xdr:from>
    <xdr:to>
      <xdr:col>7</xdr:col>
      <xdr:colOff>31750</xdr:colOff>
      <xdr:row>80</xdr:row>
      <xdr:rowOff>132834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74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117611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126445</xdr:rowOff>
    </xdr:from>
    <xdr:to>
      <xdr:col>23</xdr:col>
      <xdr:colOff>184150</xdr:colOff>
      <xdr:row>81</xdr:row>
      <xdr:rowOff>56595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4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142972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8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12145</xdr:rowOff>
    </xdr:from>
    <xdr:to>
      <xdr:col>19</xdr:col>
      <xdr:colOff>184150</xdr:colOff>
      <xdr:row>81</xdr:row>
      <xdr:rowOff>113745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123922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110998</xdr:rowOff>
    </xdr:from>
    <xdr:to>
      <xdr:col>15</xdr:col>
      <xdr:colOff>133350</xdr:colOff>
      <xdr:row>81</xdr:row>
      <xdr:rowOff>41148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51325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9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43709</xdr:rowOff>
    </xdr:from>
    <xdr:to>
      <xdr:col>11</xdr:col>
      <xdr:colOff>82550</xdr:colOff>
      <xdr:row>80</xdr:row>
      <xdr:rowOff>145309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155486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2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101470</xdr:rowOff>
    </xdr:from>
    <xdr:to>
      <xdr:col>7</xdr:col>
      <xdr:colOff>31750</xdr:colOff>
      <xdr:row>80</xdr:row>
      <xdr:rowOff>31620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41797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93.6</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ほぼ平坦に推移している。階層変動などによる増減は見込まれるものの、類似団体を上回ることなく同水準で推移していくものと思われる。人事評価制度等により、今後もより一層、適正な給与制度の運営に努めていくが、少子化の進行により地方に若い世代が少なくなっていく中、ラスパイレス指数が低いことで優秀な人材の確保が困難となる可能性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133350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2832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122766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3637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84</xdr:row>
      <xdr:rowOff>122766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336889"/>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42334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3368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年度の町村合併以降、平成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年度までの退職者不補充、以降は新規採用抑制など職員数の適正化を図っており、人口千人当たりの職員数は</a:t>
          </a:r>
          <a:r>
            <a:rPr kumimoji="1" lang="en-US" altLang="ja-JP" sz="1200">
              <a:latin typeface="ＭＳ Ｐゴシック" panose="020B0600070205080204" pitchFamily="50" charset="-128"/>
              <a:ea typeface="ＭＳ Ｐゴシック" panose="020B0600070205080204" pitchFamily="50" charset="-128"/>
            </a:rPr>
            <a:t>10.89</a:t>
          </a:r>
          <a:r>
            <a:rPr kumimoji="1" lang="ja-JP" altLang="en-US" sz="1200">
              <a:latin typeface="ＭＳ Ｐゴシック" panose="020B0600070205080204" pitchFamily="50" charset="-128"/>
              <a:ea typeface="ＭＳ Ｐゴシック" panose="020B0600070205080204" pitchFamily="50" charset="-128"/>
            </a:rPr>
            <a:t>人と対前年度比で</a:t>
          </a:r>
          <a:r>
            <a:rPr kumimoji="1" lang="en-US" altLang="ja-JP" sz="1200">
              <a:latin typeface="ＭＳ Ｐゴシック" panose="020B0600070205080204" pitchFamily="50" charset="-128"/>
              <a:ea typeface="ＭＳ Ｐゴシック" panose="020B0600070205080204" pitchFamily="50" charset="-128"/>
            </a:rPr>
            <a:t>0.19</a:t>
          </a:r>
          <a:r>
            <a:rPr kumimoji="1" lang="ja-JP" altLang="en-US" sz="1200">
              <a:latin typeface="ＭＳ Ｐゴシック" panose="020B0600070205080204" pitchFamily="50" charset="-128"/>
              <a:ea typeface="ＭＳ Ｐゴシック" panose="020B0600070205080204" pitchFamily="50" charset="-128"/>
            </a:rPr>
            <a:t>人増であるものの、類似団体平均を</a:t>
          </a:r>
          <a:r>
            <a:rPr kumimoji="1" lang="en-US" altLang="ja-JP" sz="1200">
              <a:latin typeface="ＭＳ Ｐゴシック" panose="020B0600070205080204" pitchFamily="50" charset="-128"/>
              <a:ea typeface="ＭＳ Ｐゴシック" panose="020B0600070205080204" pitchFamily="50" charset="-128"/>
            </a:rPr>
            <a:t>6.18</a:t>
          </a:r>
          <a:r>
            <a:rPr kumimoji="1" lang="ja-JP" altLang="en-US" sz="1200">
              <a:latin typeface="ＭＳ Ｐゴシック" panose="020B0600070205080204" pitchFamily="50" charset="-128"/>
              <a:ea typeface="ＭＳ Ｐゴシック" panose="020B0600070205080204" pitchFamily="50" charset="-128"/>
            </a:rPr>
            <a:t>人下回っている。</a:t>
          </a:r>
        </a:p>
        <a:p>
          <a:r>
            <a:rPr kumimoji="1" lang="ja-JP" altLang="en-US" sz="1200">
              <a:latin typeface="ＭＳ Ｐゴシック" panose="020B0600070205080204" pitchFamily="50" charset="-128"/>
              <a:ea typeface="ＭＳ Ｐゴシック" panose="020B0600070205080204" pitchFamily="50" charset="-128"/>
            </a:rPr>
            <a:t>　今までは、行政機構改革による人員配置の適正化と事務事業の見直しや指定管理者制度の導入拡大で効率化を図っているところではあるが、ここ数年は人材難が続き、長期的な人材の確保に課題を抱えている。今後は職員層の均衡に考慮しつつ、役職定年職員の適正な配置を行うことで、若い世代への知識等の継承を図る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160782</xdr:rowOff>
    </xdr:from>
    <xdr:to>
      <xdr:col>81</xdr:col>
      <xdr:colOff>44450</xdr:colOff>
      <xdr:row>58</xdr:row>
      <xdr:rowOff>169952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04882"/>
          <a:ext cx="8382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156439</xdr:rowOff>
    </xdr:from>
    <xdr:to>
      <xdr:col>77</xdr:col>
      <xdr:colOff>44450</xdr:colOff>
      <xdr:row>58</xdr:row>
      <xdr:rowOff>160782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00539"/>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141960</xdr:rowOff>
    </xdr:from>
    <xdr:to>
      <xdr:col>72</xdr:col>
      <xdr:colOff>203200</xdr:colOff>
      <xdr:row>58</xdr:row>
      <xdr:rowOff>156439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086060"/>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141960</xdr:rowOff>
    </xdr:from>
    <xdr:to>
      <xdr:col>68</xdr:col>
      <xdr:colOff>152400</xdr:colOff>
      <xdr:row>58</xdr:row>
      <xdr:rowOff>145338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086060"/>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75582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119152</xdr:rowOff>
    </xdr:from>
    <xdr:to>
      <xdr:col>81</xdr:col>
      <xdr:colOff>95250</xdr:colOff>
      <xdr:row>59</xdr:row>
      <xdr:rowOff>49302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0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40429</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8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109982</xdr:rowOff>
    </xdr:from>
    <xdr:to>
      <xdr:col>77</xdr:col>
      <xdr:colOff>95250</xdr:colOff>
      <xdr:row>59</xdr:row>
      <xdr:rowOff>40132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50309</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105639</xdr:rowOff>
    </xdr:from>
    <xdr:to>
      <xdr:col>73</xdr:col>
      <xdr:colOff>44450</xdr:colOff>
      <xdr:row>59</xdr:row>
      <xdr:rowOff>35789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45966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1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91160</xdr:rowOff>
    </xdr:from>
    <xdr:to>
      <xdr:col>68</xdr:col>
      <xdr:colOff>203200</xdr:colOff>
      <xdr:row>59</xdr:row>
      <xdr:rowOff>21310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31487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0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94538</xdr:rowOff>
    </xdr:from>
    <xdr:to>
      <xdr:col>64</xdr:col>
      <xdr:colOff>152400</xdr:colOff>
      <xdr:row>59</xdr:row>
      <xdr:rowOff>24688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34865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0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年度をピークに年々減少し、平成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年度から増加に転じたものの、令和５年度決算では昨年度比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近年の投資事業に伴う元利償還が始まったことから、今後は微増傾向で推移していく見込みである。投資事業の取捨選択に努めるとともに、基金の取崩し等を検討しつつ、適正な公債費の管理に努める。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3810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60113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3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60113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44027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将来負担比率は、類似団体平均を</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令和５年度決算では、総合福祉健康センター建設事業費等の大型事業に伴い、地方債現在高が</a:t>
          </a:r>
          <a:r>
            <a:rPr kumimoji="1" lang="en-US" altLang="ja-JP" sz="1300">
              <a:latin typeface="ＭＳ Ｐゴシック" panose="020B0600070205080204" pitchFamily="50" charset="-128"/>
              <a:ea typeface="ＭＳ Ｐゴシック" panose="020B0600070205080204" pitchFamily="50" charset="-128"/>
            </a:rPr>
            <a:t>14,605</a:t>
          </a:r>
          <a:r>
            <a:rPr kumimoji="1" lang="ja-JP" altLang="en-US" sz="1300">
              <a:latin typeface="ＭＳ Ｐゴシック" panose="020B0600070205080204" pitchFamily="50" charset="-128"/>
              <a:ea typeface="ＭＳ Ｐゴシック" panose="020B0600070205080204" pitchFamily="50" charset="-128"/>
            </a:rPr>
            <a:t>百万円となるなど、将来負担額は</a:t>
          </a:r>
          <a:r>
            <a:rPr kumimoji="1" lang="en-US" altLang="ja-JP" sz="1300">
              <a:latin typeface="ＭＳ Ｐゴシック" panose="020B0600070205080204" pitchFamily="50" charset="-128"/>
              <a:ea typeface="ＭＳ Ｐゴシック" panose="020B0600070205080204" pitchFamily="50" charset="-128"/>
            </a:rPr>
            <a:t>15,987</a:t>
          </a:r>
          <a:r>
            <a:rPr kumimoji="1" lang="ja-JP" altLang="en-US" sz="1300">
              <a:latin typeface="ＭＳ Ｐゴシック" panose="020B0600070205080204" pitchFamily="50" charset="-128"/>
              <a:ea typeface="ＭＳ Ｐゴシック" panose="020B0600070205080204" pitchFamily="50" charset="-128"/>
            </a:rPr>
            <a:t>百万円と大きく増となったが、充当可能基金等が</a:t>
          </a:r>
          <a:r>
            <a:rPr kumimoji="1" lang="en-US" altLang="ja-JP" sz="1300">
              <a:latin typeface="ＭＳ Ｐゴシック" panose="020B0600070205080204" pitchFamily="50" charset="-128"/>
              <a:ea typeface="ＭＳ Ｐゴシック" panose="020B0600070205080204" pitchFamily="50" charset="-128"/>
            </a:rPr>
            <a:t>3,133</a:t>
          </a:r>
          <a:r>
            <a:rPr kumimoji="1" lang="ja-JP" altLang="en-US" sz="1300">
              <a:latin typeface="ＭＳ Ｐゴシック" panose="020B0600070205080204" pitchFamily="50" charset="-128"/>
              <a:ea typeface="ＭＳ Ｐゴシック" panose="020B0600070205080204" pitchFamily="50" charset="-128"/>
            </a:rPr>
            <a:t>百万円等、充当可能財源も</a:t>
          </a:r>
          <a:r>
            <a:rPr kumimoji="1" lang="en-US" altLang="ja-JP" sz="1300">
              <a:latin typeface="ＭＳ Ｐゴシック" panose="020B0600070205080204" pitchFamily="50" charset="-128"/>
              <a:ea typeface="ＭＳ Ｐゴシック" panose="020B0600070205080204" pitchFamily="50" charset="-128"/>
            </a:rPr>
            <a:t>13,298</a:t>
          </a:r>
          <a:r>
            <a:rPr kumimoji="1" lang="ja-JP" altLang="en-US" sz="1300">
              <a:latin typeface="ＭＳ Ｐゴシック" panose="020B0600070205080204" pitchFamily="50" charset="-128"/>
              <a:ea typeface="ＭＳ Ｐゴシック" panose="020B0600070205080204" pitchFamily="50" charset="-128"/>
            </a:rPr>
            <a:t>百万円と増となり、将来負担比率は昨年度比で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と微増となった。大型事業の実施に伴い、今後の将来負担比率の水準が懸念されるが、基準財政需要額への算入率の高い起債の活用や経営努力により充当可能基金を確保するなど、将来負担の縮減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140849</xdr:rowOff>
    </xdr:from>
    <xdr:to>
      <xdr:col>81</xdr:col>
      <xdr:colOff>44450</xdr:colOff>
      <xdr:row>17</xdr:row>
      <xdr:rowOff>159234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055499"/>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113272</xdr:rowOff>
    </xdr:from>
    <xdr:to>
      <xdr:col>77</xdr:col>
      <xdr:colOff>44450</xdr:colOff>
      <xdr:row>17</xdr:row>
      <xdr:rowOff>140849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02792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113272</xdr:rowOff>
    </xdr:from>
    <xdr:to>
      <xdr:col>72</xdr:col>
      <xdr:colOff>203200</xdr:colOff>
      <xdr:row>19</xdr:row>
      <xdr:rowOff>22013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27922"/>
          <a:ext cx="88900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22013</xdr:rowOff>
    </xdr:from>
    <xdr:to>
      <xdr:col>68</xdr:col>
      <xdr:colOff>152400</xdr:colOff>
      <xdr:row>19</xdr:row>
      <xdr:rowOff>76019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279563"/>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13305</xdr:rowOff>
    </xdr:from>
    <xdr:to>
      <xdr:col>64</xdr:col>
      <xdr:colOff>152400</xdr:colOff>
      <xdr:row>16</xdr:row>
      <xdr:rowOff>114905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125082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108434</xdr:rowOff>
    </xdr:from>
    <xdr:to>
      <xdr:col>81</xdr:col>
      <xdr:colOff>95250</xdr:colOff>
      <xdr:row>18</xdr:row>
      <xdr:rowOff>38584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80511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9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90049</xdr:rowOff>
    </xdr:from>
    <xdr:to>
      <xdr:col>77</xdr:col>
      <xdr:colOff>95250</xdr:colOff>
      <xdr:row>18</xdr:row>
      <xdr:rowOff>20199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4976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9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62472</xdr:rowOff>
    </xdr:from>
    <xdr:to>
      <xdr:col>73</xdr:col>
      <xdr:colOff>44450</xdr:colOff>
      <xdr:row>17</xdr:row>
      <xdr:rowOff>164072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148849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6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142663</xdr:rowOff>
    </xdr:from>
    <xdr:to>
      <xdr:col>68</xdr:col>
      <xdr:colOff>203200</xdr:colOff>
      <xdr:row>19</xdr:row>
      <xdr:rowOff>72813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57590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25219</xdr:rowOff>
    </xdr:from>
    <xdr:to>
      <xdr:col>64</xdr:col>
      <xdr:colOff>152400</xdr:colOff>
      <xdr:row>19</xdr:row>
      <xdr:rowOff>126819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111596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36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
9,580
216.34
10,063,308
9,819,688
242,454
4,891,707
14,605,456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ポイントと微減で、類似団体平均を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る結果となった。大きな要因であった退職手当組合への特別負担金が近年、減少してきていることが要因であると考えられる。今後、人材採用難により、特に若手人材の確保に課題がある。指定管理者制度の導入など全体的な人件費抑制を図りつつ、若い世代へ定年退職者による知識や技術の継承により、長期的な存続を図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34</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33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34</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1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54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ポイントと前年度比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ポイント上回っている。物価高騰による委託費等の増によるものや令和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月に竣工した総合福祉健康センターの運営開始による費用の増の影響を受けており、類似団体に比較して高止まりしている。必要な業務を取捨選択を行い、経費の節減につなげていく。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41275</xdr:rowOff>
    </xdr:from>
    <xdr:to>
      <xdr:col>82</xdr:col>
      <xdr:colOff>107950</xdr:colOff>
      <xdr:row>17</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559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xdr:rowOff>
    </xdr:from>
    <xdr:to>
      <xdr:col>78</xdr:col>
      <xdr:colOff>69850</xdr:colOff>
      <xdr:row>17</xdr:row>
      <xdr:rowOff>41275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27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98425</xdr:rowOff>
    </xdr:from>
    <xdr:to>
      <xdr:col>73</xdr:col>
      <xdr:colOff>180975</xdr:colOff>
      <xdr:row>17</xdr:row>
      <xdr:rowOff>12700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701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22225</xdr:rowOff>
    </xdr:from>
    <xdr:to>
      <xdr:col>69</xdr:col>
      <xdr:colOff>92075</xdr:colOff>
      <xdr:row>15</xdr:row>
      <xdr:rowOff>98425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5939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48277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161925</xdr:rowOff>
    </xdr:from>
    <xdr:to>
      <xdr:col>78</xdr:col>
      <xdr:colOff>120650</xdr:colOff>
      <xdr:row>17</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76852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9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47625</xdr:rowOff>
    </xdr:from>
    <xdr:to>
      <xdr:col>69</xdr:col>
      <xdr:colOff>142875</xdr:colOff>
      <xdr:row>15</xdr:row>
      <xdr:rowOff>149225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159402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142875</xdr:rowOff>
    </xdr:from>
    <xdr:to>
      <xdr:col>65</xdr:col>
      <xdr:colOff>53975</xdr:colOff>
      <xdr:row>15</xdr:row>
      <xdr:rowOff>73025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83202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ポイントと類似団体平均を</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ポイント上回っている。昨年度比では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ポイント減となっている。</a:t>
          </a:r>
        </a:p>
        <a:p>
          <a:r>
            <a:rPr kumimoji="1" lang="ja-JP" altLang="en-US" sz="1200">
              <a:latin typeface="ＭＳ Ｐゴシック" panose="020B0600070205080204" pitchFamily="50" charset="-128"/>
              <a:ea typeface="ＭＳ Ｐゴシック" panose="020B0600070205080204" pitchFamily="50" charset="-128"/>
            </a:rPr>
            <a:t>　 コロナ対策等の給付金が終了したこと等により前年度比では減となっているが、平成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年度以降、高校生までの医療費無料化、保育料無料化を実施しているため、類似団体に比較すると高い水準である。　義務的経費であるもの、喫緊する人口減少対策に要するもののため、住民に対する必要な扶助は今後も継続的に行っていく。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377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18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1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57</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5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特別会計への繰出金については、継続して病院事業の適正化を図り、事業費抑制に努める。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99568</xdr:rowOff>
    </xdr:from>
    <xdr:to>
      <xdr:col>82</xdr:col>
      <xdr:colOff>107950</xdr:colOff>
      <xdr:row>56</xdr:row>
      <xdr:rowOff>163576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7007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99568</xdr:rowOff>
    </xdr:from>
    <xdr:to>
      <xdr:col>78</xdr:col>
      <xdr:colOff>69850</xdr:colOff>
      <xdr:row>57</xdr:row>
      <xdr:rowOff>19558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700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19558</xdr:rowOff>
    </xdr:from>
    <xdr:to>
      <xdr:col>73</xdr:col>
      <xdr:colOff>180975</xdr:colOff>
      <xdr:row>57</xdr:row>
      <xdr:rowOff>56134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92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168148</xdr:rowOff>
    </xdr:from>
    <xdr:to>
      <xdr:col>69</xdr:col>
      <xdr:colOff>92075</xdr:colOff>
      <xdr:row>57</xdr:row>
      <xdr:rowOff>56134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693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84853</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48768</xdr:rowOff>
    </xdr:from>
    <xdr:to>
      <xdr:col>78</xdr:col>
      <xdr:colOff>120650</xdr:colOff>
      <xdr:row>56</xdr:row>
      <xdr:rowOff>150368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135145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73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xdr:rowOff>
    </xdr:from>
    <xdr:to>
      <xdr:col>69</xdr:col>
      <xdr:colOff>142875</xdr:colOff>
      <xdr:row>57</xdr:row>
      <xdr:rowOff>106934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年度以降は五所川原消防事務組合の負担金が要因である。単独補助金については、平成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年度以降、見直し削減に取り組んできたところであり、今後も補助費等の抑制に努めていく。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26416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5232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38</xdr:row>
      <xdr:rowOff>8128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440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101854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440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45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公債費の経常収支比率に占める割合は、対前年度比で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ポイントで、類似団体を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ポイント上回っている。令和５年度の長期債償還総額は</a:t>
          </a:r>
          <a:r>
            <a:rPr kumimoji="1" lang="en-US" altLang="ja-JP" sz="1300">
              <a:latin typeface="ＭＳ Ｐゴシック" panose="020B0600070205080204" pitchFamily="50" charset="-128"/>
              <a:ea typeface="ＭＳ Ｐゴシック" panose="020B0600070205080204" pitchFamily="50" charset="-128"/>
            </a:rPr>
            <a:t>1,215</a:t>
          </a:r>
          <a:r>
            <a:rPr kumimoji="1" lang="ja-JP" altLang="en-US" sz="1300">
              <a:latin typeface="ＭＳ Ｐゴシック" panose="020B0600070205080204" pitchFamily="50" charset="-128"/>
              <a:ea typeface="ＭＳ Ｐゴシック" panose="020B0600070205080204" pitchFamily="50" charset="-128"/>
            </a:rPr>
            <a:t>百万円となっており、近年の投資事業により令和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年度にピークになると見込んでいる。元利償還金は普通交付税の基準財政需要額に算入されるものの割合が高く、実質的な負担感は少ないが、減債基金の取崩し等で償還の平準化、適正化に努める。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24130</xdr:rowOff>
    </xdr:from>
    <xdr:to>
      <xdr:col>24</xdr:col>
      <xdr:colOff>25400</xdr:colOff>
      <xdr:row>78</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3972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16511</xdr:rowOff>
    </xdr:from>
    <xdr:to>
      <xdr:col>19</xdr:col>
      <xdr:colOff>187325</xdr:colOff>
      <xdr:row>78</xdr:row>
      <xdr:rowOff>39370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389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16511</xdr:rowOff>
    </xdr:from>
    <xdr:to>
      <xdr:col>15</xdr:col>
      <xdr:colOff>98425</xdr:colOff>
      <xdr:row>78</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3896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78</xdr:row>
      <xdr:rowOff>92711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442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144780</xdr:rowOff>
    </xdr:from>
    <xdr:to>
      <xdr:col>24</xdr:col>
      <xdr:colOff>76200</xdr:colOff>
      <xdr:row>78</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116857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160020</xdr:rowOff>
    </xdr:from>
    <xdr:to>
      <xdr:col>20</xdr:col>
      <xdr:colOff>38100</xdr:colOff>
      <xdr:row>78</xdr:row>
      <xdr:rowOff>90170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74947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137161</xdr:rowOff>
    </xdr:from>
    <xdr:to>
      <xdr:col>15</xdr:col>
      <xdr:colOff>149225</xdr:colOff>
      <xdr:row>78</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52088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19050</xdr:rowOff>
    </xdr:from>
    <xdr:to>
      <xdr:col>11</xdr:col>
      <xdr:colOff>60325</xdr:colOff>
      <xdr:row>78</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105427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41911</xdr:rowOff>
    </xdr:from>
    <xdr:to>
      <xdr:col>6</xdr:col>
      <xdr:colOff>171450</xdr:colOff>
      <xdr:row>78</xdr:row>
      <xdr:rowOff>143511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128288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公債費以外に係る経常収支比率は、前年比で</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69.8</a:t>
          </a:r>
          <a:r>
            <a:rPr kumimoji="1" lang="ja-JP" altLang="en-US" sz="1200">
              <a:latin typeface="ＭＳ Ｐゴシック" panose="020B0600070205080204" pitchFamily="50" charset="-128"/>
              <a:ea typeface="ＭＳ Ｐゴシック" panose="020B0600070205080204" pitchFamily="50" charset="-128"/>
            </a:rPr>
            <a:t>ポイントで、類似団体平均を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公債費以外では人件費が</a:t>
          </a:r>
          <a:r>
            <a:rPr kumimoji="1" lang="en-US" altLang="ja-JP" sz="1200">
              <a:latin typeface="ＭＳ Ｐゴシック" panose="020B0600070205080204" pitchFamily="50" charset="-128"/>
              <a:ea typeface="ＭＳ Ｐゴシック" panose="020B0600070205080204" pitchFamily="50" charset="-128"/>
            </a:rPr>
            <a:t>18.7</a:t>
          </a:r>
          <a:r>
            <a:rPr kumimoji="1" lang="ja-JP" altLang="en-US" sz="1200">
              <a:latin typeface="ＭＳ Ｐゴシック" panose="020B0600070205080204" pitchFamily="50" charset="-128"/>
              <a:ea typeface="ＭＳ Ｐゴシック" panose="020B0600070205080204" pitchFamily="50" charset="-128"/>
            </a:rPr>
            <a:t>ポイントと一番大きな割合を占めているが類似団単体と比較すると低い水準である。</a:t>
          </a:r>
        </a:p>
        <a:p>
          <a:r>
            <a:rPr kumimoji="1" lang="ja-JP" altLang="en-US" sz="1200">
              <a:latin typeface="ＭＳ Ｐゴシック" panose="020B0600070205080204" pitchFamily="50" charset="-128"/>
              <a:ea typeface="ＭＳ Ｐゴシック" panose="020B0600070205080204" pitchFamily="50" charset="-128"/>
            </a:rPr>
            <a:t>　補助費では消防事務組合運営費や多面的機能支払事業等の県営事業の負担金が増、物件費では総合福祉健康センターの運営開始による費用の増などにより、決算額が類似団体平均を上回っていることが主な要因であ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697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110998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240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75</xdr:row>
      <xdr:rowOff>124714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240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75</xdr:row>
      <xdr:rowOff>165863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983464"/>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96283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146575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05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100855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5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73914</xdr:rowOff>
    </xdr:from>
    <xdr:to>
      <xdr:col>69</xdr:col>
      <xdr:colOff>142875</xdr:colOff>
      <xdr:row>76</xdr:row>
      <xdr:rowOff>4065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160290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98903</xdr:rowOff>
    </xdr:from>
    <xdr:to>
      <xdr:col>29</xdr:col>
      <xdr:colOff>127000</xdr:colOff>
      <xdr:row>18</xdr:row>
      <xdr:rowOff>120278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32628"/>
          <a:ext cx="647700" cy="21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120278</xdr:rowOff>
    </xdr:from>
    <xdr:to>
      <xdr:col>26</xdr:col>
      <xdr:colOff>50800</xdr:colOff>
      <xdr:row>18</xdr:row>
      <xdr:rowOff>153448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54003"/>
          <a:ext cx="698500" cy="33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153448</xdr:rowOff>
    </xdr:from>
    <xdr:to>
      <xdr:col>22</xdr:col>
      <xdr:colOff>114300</xdr:colOff>
      <xdr:row>19</xdr:row>
      <xdr:rowOff>5420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87173"/>
          <a:ext cx="698500" cy="2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147742</xdr:rowOff>
    </xdr:from>
    <xdr:to>
      <xdr:col>18</xdr:col>
      <xdr:colOff>177800</xdr:colOff>
      <xdr:row>19</xdr:row>
      <xdr:rowOff>5420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81467"/>
          <a:ext cx="698500" cy="29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152551</xdr:rowOff>
    </xdr:from>
    <xdr:to>
      <xdr:col>15</xdr:col>
      <xdr:colOff>101600</xdr:colOff>
      <xdr:row>19</xdr:row>
      <xdr:rowOff>82701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86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67478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7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48103</xdr:rowOff>
    </xdr:from>
    <xdr:to>
      <xdr:col>29</xdr:col>
      <xdr:colOff>177800</xdr:colOff>
      <xdr:row>18</xdr:row>
      <xdr:rowOff>149703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8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20180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5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69478</xdr:rowOff>
    </xdr:from>
    <xdr:to>
      <xdr:col>26</xdr:col>
      <xdr:colOff>101600</xdr:colOff>
      <xdr:row>18</xdr:row>
      <xdr:rowOff>171078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03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155855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9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102647</xdr:rowOff>
    </xdr:from>
    <xdr:to>
      <xdr:col>22</xdr:col>
      <xdr:colOff>165100</xdr:colOff>
      <xdr:row>19</xdr:row>
      <xdr:rowOff>32797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3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17575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2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126070</xdr:rowOff>
    </xdr:from>
    <xdr:to>
      <xdr:col>19</xdr:col>
      <xdr:colOff>38100</xdr:colOff>
      <xdr:row>19</xdr:row>
      <xdr:rowOff>56220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5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40997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4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96942</xdr:rowOff>
    </xdr:from>
    <xdr:to>
      <xdr:col>15</xdr:col>
      <xdr:colOff>101600</xdr:colOff>
      <xdr:row>19</xdr:row>
      <xdr:rowOff>27091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3066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37269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9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283150</xdr:rowOff>
    </xdr:from>
    <xdr:to>
      <xdr:col>29</xdr:col>
      <xdr:colOff>127000</xdr:colOff>
      <xdr:row>36</xdr:row>
      <xdr:rowOff>5695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93500"/>
          <a:ext cx="647700" cy="6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303838</xdr:rowOff>
    </xdr:from>
    <xdr:to>
      <xdr:col>26</xdr:col>
      <xdr:colOff>50800</xdr:colOff>
      <xdr:row>36</xdr:row>
      <xdr:rowOff>5695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14188"/>
          <a:ext cx="698500" cy="4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303838</xdr:rowOff>
    </xdr:from>
    <xdr:to>
      <xdr:col>22</xdr:col>
      <xdr:colOff>114300</xdr:colOff>
      <xdr:row>35</xdr:row>
      <xdr:rowOff>331238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14188"/>
          <a:ext cx="698500" cy="2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331238</xdr:rowOff>
    </xdr:from>
    <xdr:to>
      <xdr:col>18</xdr:col>
      <xdr:colOff>177800</xdr:colOff>
      <xdr:row>35</xdr:row>
      <xdr:rowOff>336512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41588"/>
          <a:ext cx="698500" cy="5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51593</xdr:rowOff>
    </xdr:from>
    <xdr:to>
      <xdr:col>15</xdr:col>
      <xdr:colOff>101600</xdr:colOff>
      <xdr:row>36</xdr:row>
      <xdr:rowOff>153193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137970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232350</xdr:rowOff>
    </xdr:from>
    <xdr:to>
      <xdr:col>29</xdr:col>
      <xdr:colOff>177800</xdr:colOff>
      <xdr:row>35</xdr:row>
      <xdr:rowOff>333950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42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204427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1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297795</xdr:rowOff>
    </xdr:from>
    <xdr:to>
      <xdr:col>26</xdr:col>
      <xdr:colOff>101600</xdr:colOff>
      <xdr:row>36</xdr:row>
      <xdr:rowOff>56495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0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41272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94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253038</xdr:rowOff>
    </xdr:from>
    <xdr:to>
      <xdr:col>22</xdr:col>
      <xdr:colOff>165100</xdr:colOff>
      <xdr:row>36</xdr:row>
      <xdr:rowOff>11738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339415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4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280438</xdr:rowOff>
    </xdr:from>
    <xdr:to>
      <xdr:col>19</xdr:col>
      <xdr:colOff>38100</xdr:colOff>
      <xdr:row>36</xdr:row>
      <xdr:rowOff>39138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49315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5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285712</xdr:rowOff>
    </xdr:from>
    <xdr:to>
      <xdr:col>15</xdr:col>
      <xdr:colOff>101600</xdr:colOff>
      <xdr:row>36</xdr:row>
      <xdr:rowOff>44412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9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54589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6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
9,580
216.34
10,063,308
9,819,688
242,454
4,891,707
14,605,456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15856</xdr:rowOff>
    </xdr:from>
    <xdr:to>
      <xdr:col>24</xdr:col>
      <xdr:colOff>63500</xdr:colOff>
      <xdr:row>38</xdr:row>
      <xdr:rowOff>16582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530956"/>
          <a:ext cx="8382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16582</xdr:rowOff>
    </xdr:from>
    <xdr:to>
      <xdr:col>19</xdr:col>
      <xdr:colOff>177800</xdr:colOff>
      <xdr:row>38</xdr:row>
      <xdr:rowOff>31441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53168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18959</xdr:rowOff>
    </xdr:from>
    <xdr:to>
      <xdr:col>15</xdr:col>
      <xdr:colOff>50800</xdr:colOff>
      <xdr:row>38</xdr:row>
      <xdr:rowOff>31441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534059"/>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18959</xdr:rowOff>
    </xdr:from>
    <xdr:to>
      <xdr:col>10</xdr:col>
      <xdr:colOff>114300</xdr:colOff>
      <xdr:row>38</xdr:row>
      <xdr:rowOff>31361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34059"/>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150611</xdr:rowOff>
    </xdr:from>
    <xdr:to>
      <xdr:col>6</xdr:col>
      <xdr:colOff>38100</xdr:colOff>
      <xdr:row>38</xdr:row>
      <xdr:rowOff>80761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97288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136506</xdr:rowOff>
    </xdr:from>
    <xdr:to>
      <xdr:col>24</xdr:col>
      <xdr:colOff>114300</xdr:colOff>
      <xdr:row>38</xdr:row>
      <xdr:rowOff>66656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4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51433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9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137232</xdr:rowOff>
    </xdr:from>
    <xdr:to>
      <xdr:col>20</xdr:col>
      <xdr:colOff>38100</xdr:colOff>
      <xdr:row>38</xdr:row>
      <xdr:rowOff>67382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58509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57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152091</xdr:rowOff>
    </xdr:from>
    <xdr:to>
      <xdr:col>15</xdr:col>
      <xdr:colOff>101600</xdr:colOff>
      <xdr:row>38</xdr:row>
      <xdr:rowOff>82241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73368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139609</xdr:rowOff>
    </xdr:from>
    <xdr:to>
      <xdr:col>10</xdr:col>
      <xdr:colOff>165100</xdr:colOff>
      <xdr:row>38</xdr:row>
      <xdr:rowOff>69759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60886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7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152011</xdr:rowOff>
    </xdr:from>
    <xdr:to>
      <xdr:col>6</xdr:col>
      <xdr:colOff>38100</xdr:colOff>
      <xdr:row>38</xdr:row>
      <xdr:rowOff>82161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73288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5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49449</xdr:rowOff>
    </xdr:from>
    <xdr:to>
      <xdr:col>24</xdr:col>
      <xdr:colOff>63500</xdr:colOff>
      <xdr:row>58</xdr:row>
      <xdr:rowOff>90490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93549"/>
          <a:ext cx="838200" cy="4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49449</xdr:rowOff>
    </xdr:from>
    <xdr:to>
      <xdr:col>19</xdr:col>
      <xdr:colOff>177800</xdr:colOff>
      <xdr:row>58</xdr:row>
      <xdr:rowOff>144162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93549"/>
          <a:ext cx="889000" cy="9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144162</xdr:rowOff>
    </xdr:from>
    <xdr:to>
      <xdr:col>15</xdr:col>
      <xdr:colOff>50800</xdr:colOff>
      <xdr:row>59</xdr:row>
      <xdr:rowOff>23130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88262"/>
          <a:ext cx="889000" cy="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23130</xdr:rowOff>
    </xdr:from>
    <xdr:to>
      <xdr:col>10</xdr:col>
      <xdr:colOff>114300</xdr:colOff>
      <xdr:row>59</xdr:row>
      <xdr:rowOff>72595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38680"/>
          <a:ext cx="8890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113387</xdr:rowOff>
    </xdr:from>
    <xdr:to>
      <xdr:col>6</xdr:col>
      <xdr:colOff>38100</xdr:colOff>
      <xdr:row>59</xdr:row>
      <xdr:rowOff>43537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60064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3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39690</xdr:rowOff>
    </xdr:from>
    <xdr:to>
      <xdr:col>24</xdr:col>
      <xdr:colOff>114300</xdr:colOff>
      <xdr:row>58</xdr:row>
      <xdr:rowOff>141290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18117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6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170099</xdr:rowOff>
    </xdr:from>
    <xdr:to>
      <xdr:col>20</xdr:col>
      <xdr:colOff>38100</xdr:colOff>
      <xdr:row>58</xdr:row>
      <xdr:rowOff>100249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91376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3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93362</xdr:rowOff>
    </xdr:from>
    <xdr:to>
      <xdr:col>15</xdr:col>
      <xdr:colOff>101600</xdr:colOff>
      <xdr:row>59</xdr:row>
      <xdr:rowOff>23512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3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14639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13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143780</xdr:rowOff>
    </xdr:from>
    <xdr:to>
      <xdr:col>10</xdr:col>
      <xdr:colOff>165100</xdr:colOff>
      <xdr:row>59</xdr:row>
      <xdr:rowOff>73930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65057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18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21795</xdr:rowOff>
    </xdr:from>
    <xdr:to>
      <xdr:col>6</xdr:col>
      <xdr:colOff>38100</xdr:colOff>
      <xdr:row>59</xdr:row>
      <xdr:rowOff>123395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114522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3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110840</xdr:rowOff>
    </xdr:from>
    <xdr:to>
      <xdr:col>24</xdr:col>
      <xdr:colOff>63500</xdr:colOff>
      <xdr:row>77</xdr:row>
      <xdr:rowOff>92266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41040"/>
          <a:ext cx="838200" cy="15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154369</xdr:rowOff>
    </xdr:from>
    <xdr:to>
      <xdr:col>19</xdr:col>
      <xdr:colOff>177800</xdr:colOff>
      <xdr:row>76</xdr:row>
      <xdr:rowOff>110840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13119"/>
          <a:ext cx="889000" cy="1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154369</xdr:rowOff>
    </xdr:from>
    <xdr:to>
      <xdr:col>15</xdr:col>
      <xdr:colOff>50800</xdr:colOff>
      <xdr:row>76</xdr:row>
      <xdr:rowOff>79826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13119"/>
          <a:ext cx="889000" cy="9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79826</xdr:rowOff>
    </xdr:from>
    <xdr:to>
      <xdr:col>10</xdr:col>
      <xdr:colOff>114300</xdr:colOff>
      <xdr:row>78</xdr:row>
      <xdr:rowOff>28466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10026"/>
          <a:ext cx="889000" cy="2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149231</xdr:rowOff>
    </xdr:from>
    <xdr:to>
      <xdr:col>6</xdr:col>
      <xdr:colOff>38100</xdr:colOff>
      <xdr:row>78</xdr:row>
      <xdr:rowOff>79381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70508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41466</xdr:rowOff>
    </xdr:from>
    <xdr:to>
      <xdr:col>24</xdr:col>
      <xdr:colOff>114300</xdr:colOff>
      <xdr:row>77</xdr:row>
      <xdr:rowOff>143066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19893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60040</xdr:rowOff>
    </xdr:from>
    <xdr:to>
      <xdr:col>20</xdr:col>
      <xdr:colOff>38100</xdr:colOff>
      <xdr:row>76</xdr:row>
      <xdr:rowOff>161640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6716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103569</xdr:rowOff>
    </xdr:from>
    <xdr:to>
      <xdr:col>15</xdr:col>
      <xdr:colOff>101600</xdr:colOff>
      <xdr:row>76</xdr:row>
      <xdr:rowOff>33719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50246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73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29026</xdr:rowOff>
    </xdr:from>
    <xdr:to>
      <xdr:col>10</xdr:col>
      <xdr:colOff>165100</xdr:colOff>
      <xdr:row>76</xdr:row>
      <xdr:rowOff>130626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147153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3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149116</xdr:rowOff>
    </xdr:from>
    <xdr:to>
      <xdr:col>6</xdr:col>
      <xdr:colOff>38100</xdr:colOff>
      <xdr:row>78</xdr:row>
      <xdr:rowOff>79266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95793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2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131004</xdr:rowOff>
    </xdr:from>
    <xdr:to>
      <xdr:col>24</xdr:col>
      <xdr:colOff>63500</xdr:colOff>
      <xdr:row>95</xdr:row>
      <xdr:rowOff>138937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47304"/>
          <a:ext cx="838200" cy="17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45089</xdr:rowOff>
    </xdr:from>
    <xdr:to>
      <xdr:col>19</xdr:col>
      <xdr:colOff>177800</xdr:colOff>
      <xdr:row>95</xdr:row>
      <xdr:rowOff>138937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32839"/>
          <a:ext cx="889000" cy="9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45089</xdr:rowOff>
    </xdr:from>
    <xdr:to>
      <xdr:col>15</xdr:col>
      <xdr:colOff>50800</xdr:colOff>
      <xdr:row>96</xdr:row>
      <xdr:rowOff>105466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32839"/>
          <a:ext cx="889000" cy="2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105466</xdr:rowOff>
    </xdr:from>
    <xdr:to>
      <xdr:col>10</xdr:col>
      <xdr:colOff>114300</xdr:colOff>
      <xdr:row>96</xdr:row>
      <xdr:rowOff>139967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64666"/>
          <a:ext cx="889000" cy="3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132810</xdr:rowOff>
    </xdr:from>
    <xdr:to>
      <xdr:col>6</xdr:col>
      <xdr:colOff>38100</xdr:colOff>
      <xdr:row>97</xdr:row>
      <xdr:rowOff>62960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9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54087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8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80204</xdr:rowOff>
    </xdr:from>
    <xdr:to>
      <xdr:col>24</xdr:col>
      <xdr:colOff>114300</xdr:colOff>
      <xdr:row>95</xdr:row>
      <xdr:rowOff>10354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9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103081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4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88137</xdr:rowOff>
    </xdr:from>
    <xdr:to>
      <xdr:col>20</xdr:col>
      <xdr:colOff>38100</xdr:colOff>
      <xdr:row>96</xdr:row>
      <xdr:rowOff>18287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7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34814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165739</xdr:rowOff>
    </xdr:from>
    <xdr:to>
      <xdr:col>15</xdr:col>
      <xdr:colOff>101600</xdr:colOff>
      <xdr:row>95</xdr:row>
      <xdr:rowOff>95889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112416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5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54666</xdr:rowOff>
    </xdr:from>
    <xdr:to>
      <xdr:col>10</xdr:col>
      <xdr:colOff>165100</xdr:colOff>
      <xdr:row>96</xdr:row>
      <xdr:rowOff>156266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89167</xdr:rowOff>
    </xdr:from>
    <xdr:to>
      <xdr:col>6</xdr:col>
      <xdr:colOff>38100</xdr:colOff>
      <xdr:row>97</xdr:row>
      <xdr:rowOff>19317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142782</xdr:rowOff>
    </xdr:from>
    <xdr:to>
      <xdr:col>55</xdr:col>
      <xdr:colOff>0</xdr:colOff>
      <xdr:row>36</xdr:row>
      <xdr:rowOff>154906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14982"/>
          <a:ext cx="8382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40732</xdr:rowOff>
    </xdr:from>
    <xdr:to>
      <xdr:col>50</xdr:col>
      <xdr:colOff>114300</xdr:colOff>
      <xdr:row>36</xdr:row>
      <xdr:rowOff>142782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212932"/>
          <a:ext cx="889000" cy="10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96753</xdr:rowOff>
    </xdr:from>
    <xdr:to>
      <xdr:col>45</xdr:col>
      <xdr:colOff>177800</xdr:colOff>
      <xdr:row>36</xdr:row>
      <xdr:rowOff>40732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97503"/>
          <a:ext cx="889000" cy="11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96753</xdr:rowOff>
    </xdr:from>
    <xdr:to>
      <xdr:col>41</xdr:col>
      <xdr:colOff>50800</xdr:colOff>
      <xdr:row>37</xdr:row>
      <xdr:rowOff>43802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97503"/>
          <a:ext cx="889000" cy="28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141153</xdr:rowOff>
    </xdr:from>
    <xdr:to>
      <xdr:col>36</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87830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104106</xdr:rowOff>
    </xdr:from>
    <xdr:to>
      <xdr:col>55</xdr:col>
      <xdr:colOff>50800</xdr:colOff>
      <xdr:row>37</xdr:row>
      <xdr:rowOff>34256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82533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5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91982</xdr:rowOff>
    </xdr:from>
    <xdr:to>
      <xdr:col>50</xdr:col>
      <xdr:colOff>165100</xdr:colOff>
      <xdr:row>37</xdr:row>
      <xdr:rowOff>22132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13259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5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161382</xdr:rowOff>
    </xdr:from>
    <xdr:to>
      <xdr:col>46</xdr:col>
      <xdr:colOff>38100</xdr:colOff>
      <xdr:row>36</xdr:row>
      <xdr:rowOff>91532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108059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93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45953</xdr:rowOff>
    </xdr:from>
    <xdr:to>
      <xdr:col>41</xdr:col>
      <xdr:colOff>101600</xdr:colOff>
      <xdr:row>35</xdr:row>
      <xdr:rowOff>147553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138680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3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164452</xdr:rowOff>
    </xdr:from>
    <xdr:to>
      <xdr:col>36</xdr:col>
      <xdr:colOff>165100</xdr:colOff>
      <xdr:row>37</xdr:row>
      <xdr:rowOff>94602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85729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42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104453</xdr:rowOff>
    </xdr:from>
    <xdr:to>
      <xdr:col>55</xdr:col>
      <xdr:colOff>0</xdr:colOff>
      <xdr:row>57</xdr:row>
      <xdr:rowOff>87442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05653"/>
          <a:ext cx="838200" cy="1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69206</xdr:rowOff>
    </xdr:from>
    <xdr:to>
      <xdr:col>50</xdr:col>
      <xdr:colOff>114300</xdr:colOff>
      <xdr:row>57</xdr:row>
      <xdr:rowOff>87442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98956"/>
          <a:ext cx="889000" cy="3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69206</xdr:rowOff>
    </xdr:from>
    <xdr:to>
      <xdr:col>45</xdr:col>
      <xdr:colOff>177800</xdr:colOff>
      <xdr:row>58</xdr:row>
      <xdr:rowOff>41908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98956"/>
          <a:ext cx="889000" cy="48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41908</xdr:rowOff>
    </xdr:from>
    <xdr:to>
      <xdr:col>41</xdr:col>
      <xdr:colOff>50800</xdr:colOff>
      <xdr:row>58</xdr:row>
      <xdr:rowOff>92320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86008"/>
          <a:ext cx="889000" cy="5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93895</xdr:rowOff>
    </xdr:from>
    <xdr:to>
      <xdr:col>36</xdr:col>
      <xdr:colOff>165100</xdr:colOff>
      <xdr:row>58</xdr:row>
      <xdr:rowOff>24045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40572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64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53653</xdr:rowOff>
    </xdr:from>
    <xdr:to>
      <xdr:col>55</xdr:col>
      <xdr:colOff>50800</xdr:colOff>
      <xdr:row>56</xdr:row>
      <xdr:rowOff>155253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32080</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36642</xdr:rowOff>
    </xdr:from>
    <xdr:to>
      <xdr:col>50</xdr:col>
      <xdr:colOff>165100</xdr:colOff>
      <xdr:row>57</xdr:row>
      <xdr:rowOff>138242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129369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0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18406</xdr:rowOff>
    </xdr:from>
    <xdr:to>
      <xdr:col>46</xdr:col>
      <xdr:colOff>38100</xdr:colOff>
      <xdr:row>55</xdr:row>
      <xdr:rowOff>120006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136533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2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162558</xdr:rowOff>
    </xdr:from>
    <xdr:to>
      <xdr:col>41</xdr:col>
      <xdr:colOff>101600</xdr:colOff>
      <xdr:row>58</xdr:row>
      <xdr:rowOff>92708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83835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41520</xdr:rowOff>
    </xdr:from>
    <xdr:to>
      <xdr:col>36</xdr:col>
      <xdr:colOff>165100</xdr:colOff>
      <xdr:row>58</xdr:row>
      <xdr:rowOff>143120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134247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7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36318</xdr:rowOff>
    </xdr:from>
    <xdr:to>
      <xdr:col>55</xdr:col>
      <xdr:colOff>0</xdr:colOff>
      <xdr:row>76</xdr:row>
      <xdr:rowOff>33593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895068"/>
          <a:ext cx="838200" cy="16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153691</xdr:rowOff>
    </xdr:from>
    <xdr:to>
      <xdr:col>50</xdr:col>
      <xdr:colOff>114300</xdr:colOff>
      <xdr:row>76</xdr:row>
      <xdr:rowOff>33593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498091"/>
          <a:ext cx="889000" cy="56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153691</xdr:rowOff>
    </xdr:from>
    <xdr:to>
      <xdr:col>45</xdr:col>
      <xdr:colOff>177800</xdr:colOff>
      <xdr:row>77</xdr:row>
      <xdr:rowOff>59544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498091"/>
          <a:ext cx="889000" cy="76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59544</xdr:rowOff>
    </xdr:from>
    <xdr:to>
      <xdr:col>41</xdr:col>
      <xdr:colOff>50800</xdr:colOff>
      <xdr:row>77</xdr:row>
      <xdr:rowOff>145219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61194"/>
          <a:ext cx="889000" cy="8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155203</xdr:rowOff>
    </xdr:from>
    <xdr:to>
      <xdr:col>36</xdr:col>
      <xdr:colOff>165100</xdr:colOff>
      <xdr:row>78</xdr:row>
      <xdr:rowOff>85353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5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76480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156968</xdr:rowOff>
    </xdr:from>
    <xdr:to>
      <xdr:col>55</xdr:col>
      <xdr:colOff>50800</xdr:colOff>
      <xdr:row>75</xdr:row>
      <xdr:rowOff>87118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8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8395</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69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154243</xdr:rowOff>
    </xdr:from>
    <xdr:to>
      <xdr:col>50</xdr:col>
      <xdr:colOff>165100</xdr:colOff>
      <xdr:row>76</xdr:row>
      <xdr:rowOff>84393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100920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8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102891</xdr:rowOff>
    </xdr:from>
    <xdr:to>
      <xdr:col>46</xdr:col>
      <xdr:colOff>38100</xdr:colOff>
      <xdr:row>73</xdr:row>
      <xdr:rowOff>33041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4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49568</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22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8744</xdr:rowOff>
    </xdr:from>
    <xdr:to>
      <xdr:col>41</xdr:col>
      <xdr:colOff>101600</xdr:colOff>
      <xdr:row>77</xdr:row>
      <xdr:rowOff>110344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126871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94419</xdr:rowOff>
    </xdr:from>
    <xdr:to>
      <xdr:col>36</xdr:col>
      <xdr:colOff>165100</xdr:colOff>
      <xdr:row>78</xdr:row>
      <xdr:rowOff>24569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41096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106935</xdr:rowOff>
    </xdr:from>
    <xdr:to>
      <xdr:col>55</xdr:col>
      <xdr:colOff>0</xdr:colOff>
      <xdr:row>98</xdr:row>
      <xdr:rowOff>166377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909035"/>
          <a:ext cx="838200" cy="5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156552</xdr:rowOff>
    </xdr:from>
    <xdr:to>
      <xdr:col>50</xdr:col>
      <xdr:colOff>114300</xdr:colOff>
      <xdr:row>98</xdr:row>
      <xdr:rowOff>166377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958652"/>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152772</xdr:rowOff>
    </xdr:from>
    <xdr:to>
      <xdr:col>45</xdr:col>
      <xdr:colOff>177800</xdr:colOff>
      <xdr:row>98</xdr:row>
      <xdr:rowOff>156552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954872"/>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146676</xdr:rowOff>
    </xdr:from>
    <xdr:to>
      <xdr:col>41</xdr:col>
      <xdr:colOff>50800</xdr:colOff>
      <xdr:row>98</xdr:row>
      <xdr:rowOff>152772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94877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62809</xdr:rowOff>
    </xdr:from>
    <xdr:to>
      <xdr:col>36</xdr:col>
      <xdr:colOff>165100</xdr:colOff>
      <xdr:row>97</xdr:row>
      <xdr:rowOff>164409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9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56135</xdr:rowOff>
    </xdr:from>
    <xdr:to>
      <xdr:col>55</xdr:col>
      <xdr:colOff>50800</xdr:colOff>
      <xdr:row>98</xdr:row>
      <xdr:rowOff>157735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142512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115577</xdr:rowOff>
    </xdr:from>
    <xdr:to>
      <xdr:col>50</xdr:col>
      <xdr:colOff>165100</xdr:colOff>
      <xdr:row>99</xdr:row>
      <xdr:rowOff>45727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9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36854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70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105752</xdr:rowOff>
    </xdr:from>
    <xdr:to>
      <xdr:col>46</xdr:col>
      <xdr:colOff>38100</xdr:colOff>
      <xdr:row>99</xdr:row>
      <xdr:rowOff>35902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9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27029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700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101972</xdr:rowOff>
    </xdr:from>
    <xdr:to>
      <xdr:col>41</xdr:col>
      <xdr:colOff>101600</xdr:colOff>
      <xdr:row>99</xdr:row>
      <xdr:rowOff>32122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0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23249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95876</xdr:rowOff>
    </xdr:from>
    <xdr:to>
      <xdr:col>36</xdr:col>
      <xdr:colOff>165100</xdr:colOff>
      <xdr:row>99</xdr:row>
      <xdr:rowOff>26026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17153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54272</xdr:rowOff>
    </xdr:from>
    <xdr:to>
      <xdr:col>85</xdr:col>
      <xdr:colOff>127000</xdr:colOff>
      <xdr:row>38</xdr:row>
      <xdr:rowOff>91572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397922"/>
          <a:ext cx="838200" cy="20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91572</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06672"/>
          <a:ext cx="889000" cy="12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40292</xdr:rowOff>
    </xdr:from>
    <xdr:to>
      <xdr:col>67</xdr:col>
      <xdr:colOff>101600</xdr:colOff>
      <xdr:row>38</xdr:row>
      <xdr:rowOff>141892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158419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3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3472</xdr:rowOff>
    </xdr:from>
    <xdr:to>
      <xdr:col>85</xdr:col>
      <xdr:colOff>177800</xdr:colOff>
      <xdr:row>37</xdr:row>
      <xdr:rowOff>105072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3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26349</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1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40772</xdr:rowOff>
    </xdr:from>
    <xdr:to>
      <xdr:col>81</xdr:col>
      <xdr:colOff>101600</xdr:colOff>
      <xdr:row>38</xdr:row>
      <xdr:rowOff>142372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158899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3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78401</xdr:rowOff>
    </xdr:from>
    <xdr:to>
      <xdr:col>85</xdr:col>
      <xdr:colOff>127000</xdr:colOff>
      <xdr:row>76</xdr:row>
      <xdr:rowOff>92566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08601"/>
          <a:ext cx="8382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92566</xdr:rowOff>
    </xdr:from>
    <xdr:to>
      <xdr:col>81</xdr:col>
      <xdr:colOff>50800</xdr:colOff>
      <xdr:row>76</xdr:row>
      <xdr:rowOff>107490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22766"/>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107490</xdr:rowOff>
    </xdr:from>
    <xdr:to>
      <xdr:col>76</xdr:col>
      <xdr:colOff>114300</xdr:colOff>
      <xdr:row>76</xdr:row>
      <xdr:rowOff>120555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37690"/>
          <a:ext cx="889000" cy="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120555</xdr:rowOff>
    </xdr:from>
    <xdr:to>
      <xdr:col>71</xdr:col>
      <xdr:colOff>177800</xdr:colOff>
      <xdr:row>76</xdr:row>
      <xdr:rowOff>138717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50755"/>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9286</xdr:rowOff>
    </xdr:from>
    <xdr:to>
      <xdr:col>67</xdr:col>
      <xdr:colOff>101600</xdr:colOff>
      <xdr:row>77</xdr:row>
      <xdr:rowOff>110886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1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102013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27601</xdr:rowOff>
    </xdr:from>
    <xdr:to>
      <xdr:col>85</xdr:col>
      <xdr:colOff>177800</xdr:colOff>
      <xdr:row>76</xdr:row>
      <xdr:rowOff>129201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5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50478</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0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41766</xdr:rowOff>
    </xdr:from>
    <xdr:to>
      <xdr:col>81</xdr:col>
      <xdr:colOff>101600</xdr:colOff>
      <xdr:row>76</xdr:row>
      <xdr:rowOff>143366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134493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316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56690</xdr:rowOff>
    </xdr:from>
    <xdr:to>
      <xdr:col>76</xdr:col>
      <xdr:colOff>165100</xdr:colOff>
      <xdr:row>76</xdr:row>
      <xdr:rowOff>158290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149417</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317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69755</xdr:rowOff>
    </xdr:from>
    <xdr:to>
      <xdr:col>72</xdr:col>
      <xdr:colOff>38100</xdr:colOff>
      <xdr:row>76</xdr:row>
      <xdr:rowOff>171355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16432</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87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87917</xdr:rowOff>
    </xdr:from>
    <xdr:to>
      <xdr:col>67</xdr:col>
      <xdr:colOff>101600</xdr:colOff>
      <xdr:row>77</xdr:row>
      <xdr:rowOff>18067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1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34594</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89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90892</xdr:rowOff>
    </xdr:from>
    <xdr:to>
      <xdr:col>85</xdr:col>
      <xdr:colOff>127000</xdr:colOff>
      <xdr:row>97</xdr:row>
      <xdr:rowOff>161106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21542"/>
          <a:ext cx="8382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55902</xdr:rowOff>
    </xdr:from>
    <xdr:to>
      <xdr:col>81</xdr:col>
      <xdr:colOff>50800</xdr:colOff>
      <xdr:row>97</xdr:row>
      <xdr:rowOff>90892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686552"/>
          <a:ext cx="8890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55902</xdr:rowOff>
    </xdr:from>
    <xdr:to>
      <xdr:col>76</xdr:col>
      <xdr:colOff>114300</xdr:colOff>
      <xdr:row>97</xdr:row>
      <xdr:rowOff>147721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86552"/>
          <a:ext cx="889000" cy="9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147721</xdr:rowOff>
    </xdr:from>
    <xdr:to>
      <xdr:col>71</xdr:col>
      <xdr:colOff>177800</xdr:colOff>
      <xdr:row>98</xdr:row>
      <xdr:rowOff>94569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78371"/>
          <a:ext cx="889000" cy="1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110306</xdr:rowOff>
    </xdr:from>
    <xdr:to>
      <xdr:col>85</xdr:col>
      <xdr:colOff>177800</xdr:colOff>
      <xdr:row>98</xdr:row>
      <xdr:rowOff>40456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88733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40092</xdr:rowOff>
    </xdr:from>
    <xdr:to>
      <xdr:col>81</xdr:col>
      <xdr:colOff>101600</xdr:colOff>
      <xdr:row>97</xdr:row>
      <xdr:rowOff>141692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7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158219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44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5102</xdr:rowOff>
    </xdr:from>
    <xdr:to>
      <xdr:col>76</xdr:col>
      <xdr:colOff>165100</xdr:colOff>
      <xdr:row>97</xdr:row>
      <xdr:rowOff>106702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97829</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72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96921</xdr:rowOff>
    </xdr:from>
    <xdr:to>
      <xdr:col>72</xdr:col>
      <xdr:colOff>38100</xdr:colOff>
      <xdr:row>98</xdr:row>
      <xdr:rowOff>27071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18198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43769</xdr:rowOff>
    </xdr:from>
    <xdr:to>
      <xdr:col>67</xdr:col>
      <xdr:colOff>101600</xdr:colOff>
      <xdr:row>98</xdr:row>
      <xdr:rowOff>145369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136496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3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131242</xdr:rowOff>
    </xdr:from>
    <xdr:to>
      <xdr:col>116</xdr:col>
      <xdr:colOff>63500</xdr:colOff>
      <xdr:row>38</xdr:row>
      <xdr:rowOff>138419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46342"/>
          <a:ext cx="8382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138374</xdr:rowOff>
    </xdr:from>
    <xdr:to>
      <xdr:col>111</xdr:col>
      <xdr:colOff>177800</xdr:colOff>
      <xdr:row>38</xdr:row>
      <xdr:rowOff>138419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347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138374</xdr:rowOff>
    </xdr:from>
    <xdr:to>
      <xdr:col>107</xdr:col>
      <xdr:colOff>50800</xdr:colOff>
      <xdr:row>38</xdr:row>
      <xdr:rowOff>138397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5347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137597</xdr:rowOff>
    </xdr:from>
    <xdr:to>
      <xdr:col>102</xdr:col>
      <xdr:colOff>114300</xdr:colOff>
      <xdr:row>38</xdr:row>
      <xdr:rowOff>138397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269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49078</xdr:rowOff>
    </xdr:from>
    <xdr:to>
      <xdr:col>98</xdr:col>
      <xdr:colOff>38100</xdr:colOff>
      <xdr:row>38</xdr:row>
      <xdr:rowOff>150678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167205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80442</xdr:rowOff>
    </xdr:from>
    <xdr:to>
      <xdr:col>116</xdr:col>
      <xdr:colOff>114300</xdr:colOff>
      <xdr:row>39</xdr:row>
      <xdr:rowOff>10592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166819</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87619</xdr:rowOff>
    </xdr:from>
    <xdr:to>
      <xdr:col>112</xdr:col>
      <xdr:colOff>38100</xdr:colOff>
      <xdr:row>39</xdr:row>
      <xdr:rowOff>17769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8896</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66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87574</xdr:rowOff>
    </xdr:from>
    <xdr:to>
      <xdr:col>107</xdr:col>
      <xdr:colOff>101600</xdr:colOff>
      <xdr:row>39</xdr:row>
      <xdr:rowOff>17724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8851</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87597</xdr:rowOff>
    </xdr:from>
    <xdr:to>
      <xdr:col>102</xdr:col>
      <xdr:colOff>165100</xdr:colOff>
      <xdr:row>39</xdr:row>
      <xdr:rowOff>17747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8874</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695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86797</xdr:rowOff>
    </xdr:from>
    <xdr:to>
      <xdr:col>98</xdr:col>
      <xdr:colOff>38100</xdr:colOff>
      <xdr:row>39</xdr:row>
      <xdr:rowOff>16947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8074</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43117</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8667"/>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41345</xdr:rowOff>
    </xdr:from>
    <xdr:to>
      <xdr:col>111</xdr:col>
      <xdr:colOff>177800</xdr:colOff>
      <xdr:row>59</xdr:row>
      <xdr:rowOff>43117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6895"/>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41097</xdr:rowOff>
    </xdr:from>
    <xdr:to>
      <xdr:col>107</xdr:col>
      <xdr:colOff>50800</xdr:colOff>
      <xdr:row>59</xdr:row>
      <xdr:rowOff>41345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664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41078</xdr:rowOff>
    </xdr:from>
    <xdr:to>
      <xdr:col>102</xdr:col>
      <xdr:colOff>114300</xdr:colOff>
      <xdr:row>59</xdr:row>
      <xdr:rowOff>41097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662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44018</xdr:rowOff>
    </xdr:from>
    <xdr:to>
      <xdr:col>98</xdr:col>
      <xdr:colOff>38100</xdr:colOff>
      <xdr:row>58</xdr:row>
      <xdr:rowOff>145618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8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162145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163767</xdr:rowOff>
    </xdr:from>
    <xdr:to>
      <xdr:col>112</xdr:col>
      <xdr:colOff>38100</xdr:colOff>
      <xdr:row>59</xdr:row>
      <xdr:rowOff>93917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85044</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161995</xdr:rowOff>
    </xdr:from>
    <xdr:to>
      <xdr:col>107</xdr:col>
      <xdr:colOff>101600</xdr:colOff>
      <xdr:row>59</xdr:row>
      <xdr:rowOff>92145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83272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8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161747</xdr:rowOff>
    </xdr:from>
    <xdr:to>
      <xdr:col>102</xdr:col>
      <xdr:colOff>165100</xdr:colOff>
      <xdr:row>59</xdr:row>
      <xdr:rowOff>91897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83024</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8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161728</xdr:rowOff>
    </xdr:from>
    <xdr:to>
      <xdr:col>98</xdr:col>
      <xdr:colOff>38100</xdr:colOff>
      <xdr:row>59</xdr:row>
      <xdr:rowOff>91878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83005</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8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153919</xdr:rowOff>
    </xdr:from>
    <xdr:to>
      <xdr:col>116</xdr:col>
      <xdr:colOff>63500</xdr:colOff>
      <xdr:row>75</xdr:row>
      <xdr:rowOff>171422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12669"/>
          <a:ext cx="8382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171422</xdr:rowOff>
    </xdr:from>
    <xdr:to>
      <xdr:col>111</xdr:col>
      <xdr:colOff>177800</xdr:colOff>
      <xdr:row>76</xdr:row>
      <xdr:rowOff>32288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30172"/>
          <a:ext cx="889000" cy="3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32288</xdr:rowOff>
    </xdr:from>
    <xdr:to>
      <xdr:col>107</xdr:col>
      <xdr:colOff>50800</xdr:colOff>
      <xdr:row>76</xdr:row>
      <xdr:rowOff>43520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62488"/>
          <a:ext cx="8890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43520</xdr:rowOff>
    </xdr:from>
    <xdr:to>
      <xdr:col>102</xdr:col>
      <xdr:colOff>114300</xdr:colOff>
      <xdr:row>76</xdr:row>
      <xdr:rowOff>64255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73720"/>
          <a:ext cx="889000" cy="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139421</xdr:rowOff>
    </xdr:from>
    <xdr:to>
      <xdr:col>98</xdr:col>
      <xdr:colOff>38100</xdr:colOff>
      <xdr:row>76</xdr:row>
      <xdr:rowOff>69571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86098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103119</xdr:rowOff>
    </xdr:from>
    <xdr:to>
      <xdr:col>116</xdr:col>
      <xdr:colOff>114300</xdr:colOff>
      <xdr:row>76</xdr:row>
      <xdr:rowOff>33269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81546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4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120622</xdr:rowOff>
    </xdr:from>
    <xdr:to>
      <xdr:col>112</xdr:col>
      <xdr:colOff>38100</xdr:colOff>
      <xdr:row>76</xdr:row>
      <xdr:rowOff>50772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41899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7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152938</xdr:rowOff>
    </xdr:from>
    <xdr:to>
      <xdr:col>107</xdr:col>
      <xdr:colOff>101600</xdr:colOff>
      <xdr:row>76</xdr:row>
      <xdr:rowOff>83088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74215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164170</xdr:rowOff>
    </xdr:from>
    <xdr:to>
      <xdr:col>102</xdr:col>
      <xdr:colOff>165100</xdr:colOff>
      <xdr:row>76</xdr:row>
      <xdr:rowOff>94320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85447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13455</xdr:rowOff>
    </xdr:from>
    <xdr:to>
      <xdr:col>98</xdr:col>
      <xdr:colOff>38100</xdr:colOff>
      <xdr:row>76</xdr:row>
      <xdr:rowOff>115055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106182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人件費は定員適正化、アウトソーシングにより、住民千人当たり職員数は類似団体と比較して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6.18</a:t>
          </a:r>
          <a:r>
            <a:rPr kumimoji="1" lang="ja-JP" altLang="en-US" sz="1300">
              <a:latin typeface="ＭＳ Ｐゴシック" panose="020B0600070205080204" pitchFamily="50" charset="-128"/>
              <a:ea typeface="ＭＳ Ｐゴシック" panose="020B0600070205080204" pitchFamily="50" charset="-128"/>
            </a:rPr>
            <a:t>人下回り、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a:t>
          </a:r>
          <a:r>
            <a:rPr kumimoji="1" lang="en-US" altLang="ja-JP" sz="1300">
              <a:latin typeface="ＭＳ Ｐゴシック" panose="020B0600070205080204" pitchFamily="50" charset="-128"/>
              <a:ea typeface="ＭＳ Ｐゴシック" panose="020B0600070205080204" pitchFamily="50" charset="-128"/>
            </a:rPr>
            <a:t>69,333</a:t>
          </a:r>
          <a:r>
            <a:rPr kumimoji="1" lang="ja-JP" altLang="en-US" sz="1300">
              <a:latin typeface="ＭＳ Ｐゴシック" panose="020B0600070205080204" pitchFamily="50" charset="-128"/>
              <a:ea typeface="ＭＳ Ｐゴシック" panose="020B0600070205080204" pitchFamily="50" charset="-128"/>
            </a:rPr>
            <a:t>円下回った。物件費は、物価高騰の影響や業務のアウトソーシングにより委託料が増加傾向であるものの、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人当たりの物件費は</a:t>
          </a:r>
          <a:r>
            <a:rPr kumimoji="1" lang="en-US" altLang="ja-JP" sz="1300">
              <a:latin typeface="ＭＳ Ｐゴシック" panose="020B0600070205080204" pitchFamily="50" charset="-128"/>
              <a:ea typeface="ＭＳ Ｐゴシック" panose="020B0600070205080204" pitchFamily="50" charset="-128"/>
            </a:rPr>
            <a:t>132,916</a:t>
          </a:r>
          <a:r>
            <a:rPr kumimoji="1" lang="ja-JP" altLang="en-US" sz="1300">
              <a:latin typeface="ＭＳ Ｐゴシック" panose="020B0600070205080204" pitchFamily="50" charset="-128"/>
              <a:ea typeface="ＭＳ Ｐゴシック" panose="020B0600070205080204" pitchFamily="50" charset="-128"/>
            </a:rPr>
            <a:t>円と、類似団体と比較して</a:t>
          </a:r>
          <a:r>
            <a:rPr kumimoji="1" lang="en-US" altLang="ja-JP" sz="1300">
              <a:latin typeface="ＭＳ Ｐゴシック" panose="020B0600070205080204" pitchFamily="50" charset="-128"/>
              <a:ea typeface="ＭＳ Ｐゴシック" panose="020B0600070205080204" pitchFamily="50" charset="-128"/>
            </a:rPr>
            <a:t>42,932</a:t>
          </a:r>
          <a:r>
            <a:rPr kumimoji="1" lang="ja-JP" altLang="en-US" sz="1300">
              <a:latin typeface="ＭＳ Ｐゴシック" panose="020B0600070205080204" pitchFamily="50" charset="-128"/>
              <a:ea typeface="ＭＳ Ｐゴシック" panose="020B0600070205080204" pitchFamily="50" charset="-128"/>
            </a:rPr>
            <a:t>円下回った。維持補修費は積雪量に係る除雪経費を主な要因として減少し、類似団体を</a:t>
          </a:r>
          <a:r>
            <a:rPr kumimoji="1" lang="en-US" altLang="ja-JP" sz="1300">
              <a:latin typeface="ＭＳ Ｐゴシック" panose="020B0600070205080204" pitchFamily="50" charset="-128"/>
              <a:ea typeface="ＭＳ Ｐゴシック" panose="020B0600070205080204" pitchFamily="50" charset="-128"/>
            </a:rPr>
            <a:t>6,882</a:t>
          </a:r>
          <a:r>
            <a:rPr kumimoji="1" lang="ja-JP" altLang="en-US" sz="1300">
              <a:latin typeface="ＭＳ Ｐゴシック" panose="020B0600070205080204" pitchFamily="50" charset="-128"/>
              <a:ea typeface="ＭＳ Ｐゴシック" panose="020B0600070205080204" pitchFamily="50" charset="-128"/>
            </a:rPr>
            <a:t>円下回った。扶助費は、物価高騰対策等の給付金により高い水準で推移しており、前年度を</a:t>
          </a:r>
          <a:r>
            <a:rPr kumimoji="1" lang="en-US" altLang="ja-JP" sz="1300">
              <a:latin typeface="ＭＳ Ｐゴシック" panose="020B0600070205080204" pitchFamily="50" charset="-128"/>
              <a:ea typeface="ＭＳ Ｐゴシック" panose="020B0600070205080204" pitchFamily="50" charset="-128"/>
            </a:rPr>
            <a:t>15,824</a:t>
          </a:r>
          <a:r>
            <a:rPr kumimoji="1" lang="ja-JP" altLang="en-US" sz="1300">
              <a:latin typeface="ＭＳ Ｐゴシック" panose="020B0600070205080204" pitchFamily="50" charset="-128"/>
              <a:ea typeface="ＭＳ Ｐゴシック" panose="020B0600070205080204" pitchFamily="50" charset="-128"/>
            </a:rPr>
            <a:t>円上回った。補助費等は横ばいで、類似団体平均を</a:t>
          </a:r>
          <a:r>
            <a:rPr kumimoji="1" lang="en-US" altLang="ja-JP" sz="1300">
              <a:latin typeface="ＭＳ Ｐゴシック" panose="020B0600070205080204" pitchFamily="50" charset="-128"/>
              <a:ea typeface="ＭＳ Ｐゴシック" panose="020B0600070205080204" pitchFamily="50" charset="-128"/>
            </a:rPr>
            <a:t>59,723</a:t>
          </a:r>
          <a:r>
            <a:rPr kumimoji="1" lang="ja-JP" altLang="en-US" sz="1300">
              <a:latin typeface="ＭＳ Ｐゴシック" panose="020B0600070205080204" pitchFamily="50" charset="-128"/>
              <a:ea typeface="ＭＳ Ｐゴシック" panose="020B0600070205080204" pitchFamily="50" charset="-128"/>
            </a:rPr>
            <a:t>円下回っている。普通建設事業費（新規整備）は、総合福祉健康センターの整備により前年度比で</a:t>
          </a:r>
          <a:r>
            <a:rPr kumimoji="1" lang="en-US" altLang="ja-JP" sz="1300">
              <a:latin typeface="ＭＳ Ｐゴシック" panose="020B0600070205080204" pitchFamily="50" charset="-128"/>
              <a:ea typeface="ＭＳ Ｐゴシック" panose="020B0600070205080204" pitchFamily="50" charset="-128"/>
            </a:rPr>
            <a:t>36,904</a:t>
          </a:r>
          <a:r>
            <a:rPr kumimoji="1" lang="ja-JP" altLang="en-US" sz="1300">
              <a:latin typeface="ＭＳ Ｐゴシック" panose="020B0600070205080204" pitchFamily="50" charset="-128"/>
              <a:ea typeface="ＭＳ Ｐゴシック" panose="020B0600070205080204" pitchFamily="50" charset="-128"/>
            </a:rPr>
            <a:t>円の増、公債費は交付税算入されるものが約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割で類似団体を</a:t>
          </a:r>
          <a:r>
            <a:rPr kumimoji="1" lang="en-US" altLang="ja-JP" sz="1300">
              <a:latin typeface="ＭＳ Ｐゴシック" panose="020B0600070205080204" pitchFamily="50" charset="-128"/>
              <a:ea typeface="ＭＳ Ｐゴシック" panose="020B0600070205080204" pitchFamily="50" charset="-128"/>
            </a:rPr>
            <a:t>3,085</a:t>
          </a:r>
          <a:r>
            <a:rPr kumimoji="1" lang="ja-JP" altLang="en-US" sz="1300">
              <a:latin typeface="ＭＳ Ｐゴシック" panose="020B0600070205080204" pitchFamily="50" charset="-128"/>
              <a:ea typeface="ＭＳ Ｐゴシック" panose="020B0600070205080204" pitchFamily="50" charset="-128"/>
            </a:rPr>
            <a:t>円上回る結果となっており、大型投資事業実施に伴う元金償還で</a:t>
          </a:r>
          <a:r>
            <a:rPr kumimoji="1" lang="en-US" altLang="ja-JP" sz="1300">
              <a:latin typeface="ＭＳ Ｐゴシック" panose="020B0600070205080204" pitchFamily="50" charset="-128"/>
              <a:ea typeface="ＭＳ Ｐゴシック" panose="020B0600070205080204" pitchFamily="50" charset="-128"/>
            </a:rPr>
            <a:t>R7</a:t>
          </a:r>
          <a:r>
            <a:rPr kumimoji="1" lang="ja-JP" altLang="en-US" sz="1300">
              <a:latin typeface="ＭＳ Ｐゴシック" panose="020B0600070205080204" pitchFamily="50" charset="-128"/>
              <a:ea typeface="ＭＳ Ｐゴシック" panose="020B0600070205080204" pitchFamily="50" charset="-128"/>
            </a:rPr>
            <a:t>年度まで増加傾向が見込まれる。積立金は、前年度比</a:t>
          </a:r>
          <a:r>
            <a:rPr kumimoji="1" lang="en-US" altLang="ja-JP" sz="1300">
              <a:latin typeface="ＭＳ Ｐゴシック" panose="020B0600070205080204" pitchFamily="50" charset="-128"/>
              <a:ea typeface="ＭＳ Ｐゴシック" panose="020B0600070205080204" pitchFamily="50" charset="-128"/>
            </a:rPr>
            <a:t>30,715</a:t>
          </a:r>
          <a:r>
            <a:rPr kumimoji="1" lang="ja-JP" altLang="en-US" sz="1300">
              <a:latin typeface="ＭＳ Ｐゴシック" panose="020B0600070205080204" pitchFamily="50" charset="-128"/>
              <a:ea typeface="ＭＳ Ｐゴシック" panose="020B0600070205080204" pitchFamily="50" charset="-128"/>
            </a:rPr>
            <a:t>円減で類似団体を</a:t>
          </a:r>
          <a:r>
            <a:rPr kumimoji="1" lang="en-US" altLang="ja-JP" sz="1300">
              <a:latin typeface="ＭＳ Ｐゴシック" panose="020B0600070205080204" pitchFamily="50" charset="-128"/>
              <a:ea typeface="ＭＳ Ｐゴシック" panose="020B0600070205080204" pitchFamily="50" charset="-128"/>
            </a:rPr>
            <a:t>10,805</a:t>
          </a:r>
          <a:r>
            <a:rPr kumimoji="1" lang="ja-JP" altLang="en-US" sz="1300">
              <a:latin typeface="ＭＳ Ｐゴシック" panose="020B0600070205080204" pitchFamily="50" charset="-128"/>
              <a:ea typeface="ＭＳ Ｐゴシック" panose="020B0600070205080204" pitchFamily="50" charset="-128"/>
            </a:rPr>
            <a:t>円下回っているものの、財政調整基金残高は</a:t>
          </a:r>
          <a:r>
            <a:rPr kumimoji="1" lang="en-US" altLang="ja-JP" sz="1300">
              <a:latin typeface="ＭＳ Ｐゴシック" panose="020B0600070205080204" pitchFamily="50" charset="-128"/>
              <a:ea typeface="ＭＳ Ｐゴシック" panose="020B0600070205080204" pitchFamily="50" charset="-128"/>
            </a:rPr>
            <a:t>2,832</a:t>
          </a:r>
          <a:r>
            <a:rPr kumimoji="1" lang="ja-JP" altLang="en-US" sz="1300">
              <a:latin typeface="ＭＳ Ｐゴシック" panose="020B0600070205080204" pitchFamily="50" charset="-128"/>
              <a:ea typeface="ＭＳ Ｐゴシック" panose="020B0600070205080204" pitchFamily="50" charset="-128"/>
            </a:rPr>
            <a:t>百万円と前年度比</a:t>
          </a:r>
          <a:r>
            <a:rPr kumimoji="1" lang="en-US" altLang="ja-JP" sz="1300">
              <a:latin typeface="ＭＳ Ｐゴシック" panose="020B0600070205080204" pitchFamily="50" charset="-128"/>
              <a:ea typeface="ＭＳ Ｐゴシック" panose="020B0600070205080204" pitchFamily="50" charset="-128"/>
            </a:rPr>
            <a:t>289</a:t>
          </a:r>
          <a:r>
            <a:rPr kumimoji="1" lang="ja-JP" altLang="en-US" sz="1300">
              <a:latin typeface="ＭＳ Ｐゴシック" panose="020B0600070205080204" pitchFamily="50" charset="-128"/>
              <a:ea typeface="ＭＳ Ｐゴシック" panose="020B0600070205080204" pitchFamily="50" charset="-128"/>
            </a:rPr>
            <a:t>百万円増となっている。繰出金は、類似団体を</a:t>
          </a:r>
          <a:r>
            <a:rPr kumimoji="1" lang="en-US" altLang="ja-JP" sz="1300">
              <a:latin typeface="ＭＳ Ｐゴシック" panose="020B0600070205080204" pitchFamily="50" charset="-128"/>
              <a:ea typeface="ＭＳ Ｐゴシック" panose="020B0600070205080204" pitchFamily="50" charset="-128"/>
            </a:rPr>
            <a:t>7,270</a:t>
          </a:r>
          <a:r>
            <a:rPr kumimoji="1" lang="ja-JP" altLang="en-US" sz="1300">
              <a:latin typeface="ＭＳ Ｐゴシック" panose="020B0600070205080204" pitchFamily="50" charset="-128"/>
              <a:ea typeface="ＭＳ Ｐゴシック" panose="020B0600070205080204" pitchFamily="50" charset="-128"/>
            </a:rPr>
            <a:t>円下回っており、今後も法定外繰出金の抑制に努める。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
9,580
216.34
10,063,308
9,819,688
242,454
4,891,707
14,605,456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152146</xdr:rowOff>
    </xdr:from>
    <xdr:to>
      <xdr:col>24</xdr:col>
      <xdr:colOff>63500</xdr:colOff>
      <xdr:row>38</xdr:row>
      <xdr:rowOff>13335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95796"/>
          <a:ext cx="8382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73406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28435"/>
          <a:ext cx="8890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45720</xdr:rowOff>
    </xdr:from>
    <xdr:to>
      <xdr:col>15</xdr:col>
      <xdr:colOff>50800</xdr:colOff>
      <xdr:row>38</xdr:row>
      <xdr:rowOff>73406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60820"/>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45720</xdr:rowOff>
    </xdr:from>
    <xdr:to>
      <xdr:col>10</xdr:col>
      <xdr:colOff>114300</xdr:colOff>
      <xdr:row>38</xdr:row>
      <xdr:rowOff>52705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60820"/>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164338</xdr:rowOff>
    </xdr:from>
    <xdr:to>
      <xdr:col>6</xdr:col>
      <xdr:colOff>38100</xdr:colOff>
      <xdr:row>38</xdr:row>
      <xdr:rowOff>94488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111015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101346</xdr:rowOff>
    </xdr:from>
    <xdr:to>
      <xdr:col>24</xdr:col>
      <xdr:colOff>114300</xdr:colOff>
      <xdr:row>38</xdr:row>
      <xdr:rowOff>31496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79773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55262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22606</xdr:rowOff>
    </xdr:from>
    <xdr:to>
      <xdr:col>15</xdr:col>
      <xdr:colOff>101600</xdr:colOff>
      <xdr:row>38</xdr:row>
      <xdr:rowOff>124206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115333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166370</xdr:rowOff>
    </xdr:from>
    <xdr:to>
      <xdr:col>10</xdr:col>
      <xdr:colOff>165100</xdr:colOff>
      <xdr:row>38</xdr:row>
      <xdr:rowOff>96520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87647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1905</xdr:rowOff>
    </xdr:from>
    <xdr:to>
      <xdr:col>6</xdr:col>
      <xdr:colOff>38100</xdr:colOff>
      <xdr:row>38</xdr:row>
      <xdr:rowOff>103505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94632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112564</xdr:rowOff>
    </xdr:from>
    <xdr:to>
      <xdr:col>24</xdr:col>
      <xdr:colOff>63500</xdr:colOff>
      <xdr:row>57</xdr:row>
      <xdr:rowOff>168570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5214"/>
          <a:ext cx="8382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112564</xdr:rowOff>
    </xdr:from>
    <xdr:to>
      <xdr:col>19</xdr:col>
      <xdr:colOff>177800</xdr:colOff>
      <xdr:row>57</xdr:row>
      <xdr:rowOff>127846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521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25608</xdr:rowOff>
    </xdr:from>
    <xdr:to>
      <xdr:col>15</xdr:col>
      <xdr:colOff>50800</xdr:colOff>
      <xdr:row>57</xdr:row>
      <xdr:rowOff>127846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98258"/>
          <a:ext cx="889000" cy="10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25608</xdr:rowOff>
    </xdr:from>
    <xdr:to>
      <xdr:col>10</xdr:col>
      <xdr:colOff>114300</xdr:colOff>
      <xdr:row>58</xdr:row>
      <xdr:rowOff>106369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98258"/>
          <a:ext cx="889000" cy="25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168917</xdr:rowOff>
    </xdr:from>
    <xdr:to>
      <xdr:col>6</xdr:col>
      <xdr:colOff>38100</xdr:colOff>
      <xdr:row>58</xdr:row>
      <xdr:rowOff>99067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115594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1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117770</xdr:rowOff>
    </xdr:from>
    <xdr:to>
      <xdr:col>24</xdr:col>
      <xdr:colOff>114300</xdr:colOff>
      <xdr:row>58</xdr:row>
      <xdr:rowOff>47920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96197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61764</xdr:rowOff>
    </xdr:from>
    <xdr:to>
      <xdr:col>20</xdr:col>
      <xdr:colOff>38100</xdr:colOff>
      <xdr:row>57</xdr:row>
      <xdr:rowOff>163364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154491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77046</xdr:rowOff>
    </xdr:from>
    <xdr:to>
      <xdr:col>15</xdr:col>
      <xdr:colOff>101600</xdr:colOff>
      <xdr:row>58</xdr:row>
      <xdr:rowOff>7196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169773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4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146258</xdr:rowOff>
    </xdr:from>
    <xdr:to>
      <xdr:col>10</xdr:col>
      <xdr:colOff>165100</xdr:colOff>
      <xdr:row>57</xdr:row>
      <xdr:rowOff>76408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67535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55569</xdr:rowOff>
    </xdr:from>
    <xdr:to>
      <xdr:col>6</xdr:col>
      <xdr:colOff>38100</xdr:colOff>
      <xdr:row>58</xdr:row>
      <xdr:rowOff>157169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148296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9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51460</xdr:rowOff>
    </xdr:from>
    <xdr:to>
      <xdr:col>24</xdr:col>
      <xdr:colOff>63500</xdr:colOff>
      <xdr:row>73</xdr:row>
      <xdr:rowOff>145863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395860"/>
          <a:ext cx="838200" cy="26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145863</xdr:rowOff>
    </xdr:from>
    <xdr:to>
      <xdr:col>19</xdr:col>
      <xdr:colOff>177800</xdr:colOff>
      <xdr:row>75</xdr:row>
      <xdr:rowOff>111646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61713"/>
          <a:ext cx="889000" cy="30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111646</xdr:rowOff>
    </xdr:from>
    <xdr:to>
      <xdr:col>15</xdr:col>
      <xdr:colOff>50800</xdr:colOff>
      <xdr:row>77</xdr:row>
      <xdr:rowOff>12867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0396"/>
          <a:ext cx="889000" cy="24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12867</xdr:rowOff>
    </xdr:from>
    <xdr:to>
      <xdr:col>10</xdr:col>
      <xdr:colOff>114300</xdr:colOff>
      <xdr:row>77</xdr:row>
      <xdr:rowOff>59398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14517"/>
          <a:ext cx="889000" cy="4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104166</xdr:rowOff>
    </xdr:from>
    <xdr:to>
      <xdr:col>6</xdr:col>
      <xdr:colOff>38100</xdr:colOff>
      <xdr:row>77</xdr:row>
      <xdr:rowOff>34316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50843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660</xdr:rowOff>
    </xdr:from>
    <xdr:to>
      <xdr:col>24</xdr:col>
      <xdr:colOff>114300</xdr:colOff>
      <xdr:row>72</xdr:row>
      <xdr:rowOff>102260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100860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7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95063</xdr:rowOff>
    </xdr:from>
    <xdr:to>
      <xdr:col>20</xdr:col>
      <xdr:colOff>38100</xdr:colOff>
      <xdr:row>74</xdr:row>
      <xdr:rowOff>25213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41740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8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60846</xdr:rowOff>
    </xdr:from>
    <xdr:to>
      <xdr:col>15</xdr:col>
      <xdr:colOff>101600</xdr:colOff>
      <xdr:row>75</xdr:row>
      <xdr:rowOff>162446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153573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1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133517</xdr:rowOff>
    </xdr:from>
    <xdr:to>
      <xdr:col>10</xdr:col>
      <xdr:colOff>165100</xdr:colOff>
      <xdr:row>77</xdr:row>
      <xdr:rowOff>63667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54794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5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8598</xdr:rowOff>
    </xdr:from>
    <xdr:to>
      <xdr:col>6</xdr:col>
      <xdr:colOff>38100</xdr:colOff>
      <xdr:row>77</xdr:row>
      <xdr:rowOff>110198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101325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0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87846</xdr:rowOff>
    </xdr:from>
    <xdr:to>
      <xdr:col>24</xdr:col>
      <xdr:colOff>63500</xdr:colOff>
      <xdr:row>97</xdr:row>
      <xdr:rowOff>101561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18496"/>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87846</xdr:rowOff>
    </xdr:from>
    <xdr:to>
      <xdr:col>19</xdr:col>
      <xdr:colOff>177800</xdr:colOff>
      <xdr:row>97</xdr:row>
      <xdr:rowOff>133604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18496"/>
          <a:ext cx="8890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123820</xdr:rowOff>
    </xdr:from>
    <xdr:to>
      <xdr:col>15</xdr:col>
      <xdr:colOff>50800</xdr:colOff>
      <xdr:row>97</xdr:row>
      <xdr:rowOff>133604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54470"/>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123820</xdr:rowOff>
    </xdr:from>
    <xdr:to>
      <xdr:col>10</xdr:col>
      <xdr:colOff>114300</xdr:colOff>
      <xdr:row>97</xdr:row>
      <xdr:rowOff>143255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54470"/>
          <a:ext cx="889000" cy="1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86832</xdr:rowOff>
    </xdr:from>
    <xdr:to>
      <xdr:col>6</xdr:col>
      <xdr:colOff>38100</xdr:colOff>
      <xdr:row>98</xdr:row>
      <xdr:rowOff>16982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33509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50761</xdr:rowOff>
    </xdr:from>
    <xdr:to>
      <xdr:col>24</xdr:col>
      <xdr:colOff>114300</xdr:colOff>
      <xdr:row>97</xdr:row>
      <xdr:rowOff>152361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29188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37046</xdr:rowOff>
    </xdr:from>
    <xdr:to>
      <xdr:col>20</xdr:col>
      <xdr:colOff>38100</xdr:colOff>
      <xdr:row>97</xdr:row>
      <xdr:rowOff>138646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129773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82804</xdr:rowOff>
    </xdr:from>
    <xdr:to>
      <xdr:col>15</xdr:col>
      <xdr:colOff>101600</xdr:colOff>
      <xdr:row>98</xdr:row>
      <xdr:rowOff>12954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73020</xdr:rowOff>
    </xdr:from>
    <xdr:to>
      <xdr:col>10</xdr:col>
      <xdr:colOff>165100</xdr:colOff>
      <xdr:row>98</xdr:row>
      <xdr:rowOff>3170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165747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92455</xdr:rowOff>
    </xdr:from>
    <xdr:to>
      <xdr:col>6</xdr:col>
      <xdr:colOff>38100</xdr:colOff>
      <xdr:row>98</xdr:row>
      <xdr:rowOff>22605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116086</xdr:rowOff>
    </xdr:from>
    <xdr:to>
      <xdr:col>55</xdr:col>
      <xdr:colOff>0</xdr:colOff>
      <xdr:row>56</xdr:row>
      <xdr:rowOff>123767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17286"/>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123767</xdr:rowOff>
    </xdr:from>
    <xdr:to>
      <xdr:col>50</xdr:col>
      <xdr:colOff>114300</xdr:colOff>
      <xdr:row>56</xdr:row>
      <xdr:rowOff>123913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24967"/>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123913</xdr:rowOff>
    </xdr:from>
    <xdr:to>
      <xdr:col>45</xdr:col>
      <xdr:colOff>177800</xdr:colOff>
      <xdr:row>56</xdr:row>
      <xdr:rowOff>149635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25113"/>
          <a:ext cx="8890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149635</xdr:rowOff>
    </xdr:from>
    <xdr:to>
      <xdr:col>41</xdr:col>
      <xdr:colOff>50800</xdr:colOff>
      <xdr:row>56</xdr:row>
      <xdr:rowOff>160850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50835"/>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123913</xdr:rowOff>
    </xdr:from>
    <xdr:to>
      <xdr:col>36</xdr:col>
      <xdr:colOff>165100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65286</xdr:rowOff>
    </xdr:from>
    <xdr:to>
      <xdr:col>55</xdr:col>
      <xdr:colOff>50800</xdr:colOff>
      <xdr:row>56</xdr:row>
      <xdr:rowOff>166886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43713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4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72967</xdr:rowOff>
    </xdr:from>
    <xdr:to>
      <xdr:col>50</xdr:col>
      <xdr:colOff>165100</xdr:colOff>
      <xdr:row>57</xdr:row>
      <xdr:rowOff>3117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165694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6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73113</xdr:rowOff>
    </xdr:from>
    <xdr:to>
      <xdr:col>46</xdr:col>
      <xdr:colOff>38100</xdr:colOff>
      <xdr:row>57</xdr:row>
      <xdr:rowOff>3263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165840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98835</xdr:rowOff>
    </xdr:from>
    <xdr:to>
      <xdr:col>41</xdr:col>
      <xdr:colOff>101600</xdr:colOff>
      <xdr:row>57</xdr:row>
      <xdr:rowOff>28985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0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20112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9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110050</xdr:rowOff>
    </xdr:from>
    <xdr:to>
      <xdr:col>36</xdr:col>
      <xdr:colOff>165100</xdr:colOff>
      <xdr:row>57</xdr:row>
      <xdr:rowOff>40200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56727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73557</xdr:rowOff>
    </xdr:from>
    <xdr:to>
      <xdr:col>55</xdr:col>
      <xdr:colOff>0</xdr:colOff>
      <xdr:row>78</xdr:row>
      <xdr:rowOff>86409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46657"/>
          <a:ext cx="838200" cy="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70955</xdr:rowOff>
    </xdr:from>
    <xdr:to>
      <xdr:col>50</xdr:col>
      <xdr:colOff>114300</xdr:colOff>
      <xdr:row>78</xdr:row>
      <xdr:rowOff>73557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44055"/>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54290</xdr:rowOff>
    </xdr:from>
    <xdr:to>
      <xdr:col>45</xdr:col>
      <xdr:colOff>177800</xdr:colOff>
      <xdr:row>78</xdr:row>
      <xdr:rowOff>70955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27390"/>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54290</xdr:rowOff>
    </xdr:from>
    <xdr:to>
      <xdr:col>41</xdr:col>
      <xdr:colOff>50800</xdr:colOff>
      <xdr:row>78</xdr:row>
      <xdr:rowOff>104546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27390"/>
          <a:ext cx="889000" cy="5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133308</xdr:rowOff>
    </xdr:from>
    <xdr:to>
      <xdr:col>36</xdr:col>
      <xdr:colOff>165100</xdr:colOff>
      <xdr:row>78</xdr:row>
      <xdr:rowOff>63458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79985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35609</xdr:rowOff>
    </xdr:from>
    <xdr:to>
      <xdr:col>55</xdr:col>
      <xdr:colOff>50800</xdr:colOff>
      <xdr:row>78</xdr:row>
      <xdr:rowOff>137209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121986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22757</xdr:rowOff>
    </xdr:from>
    <xdr:to>
      <xdr:col>50</xdr:col>
      <xdr:colOff>165100</xdr:colOff>
      <xdr:row>78</xdr:row>
      <xdr:rowOff>124357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115484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20155</xdr:rowOff>
    </xdr:from>
    <xdr:to>
      <xdr:col>46</xdr:col>
      <xdr:colOff>38100</xdr:colOff>
      <xdr:row>78</xdr:row>
      <xdr:rowOff>121755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112882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8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3490</xdr:rowOff>
    </xdr:from>
    <xdr:to>
      <xdr:col>41</xdr:col>
      <xdr:colOff>101600</xdr:colOff>
      <xdr:row>78</xdr:row>
      <xdr:rowOff>105090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7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96217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6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53746</xdr:rowOff>
    </xdr:from>
    <xdr:to>
      <xdr:col>36</xdr:col>
      <xdr:colOff>165100</xdr:colOff>
      <xdr:row>78</xdr:row>
      <xdr:rowOff>155346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146473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1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113077</xdr:rowOff>
    </xdr:from>
    <xdr:to>
      <xdr:col>55</xdr:col>
      <xdr:colOff>0</xdr:colOff>
      <xdr:row>97</xdr:row>
      <xdr:rowOff>142763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43727"/>
          <a:ext cx="8382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84955</xdr:rowOff>
    </xdr:from>
    <xdr:to>
      <xdr:col>50</xdr:col>
      <xdr:colOff>114300</xdr:colOff>
      <xdr:row>97</xdr:row>
      <xdr:rowOff>113077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15605"/>
          <a:ext cx="8890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142494</xdr:rowOff>
    </xdr:from>
    <xdr:to>
      <xdr:col>45</xdr:col>
      <xdr:colOff>177800</xdr:colOff>
      <xdr:row>97</xdr:row>
      <xdr:rowOff>84955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01694"/>
          <a:ext cx="889000" cy="1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142494</xdr:rowOff>
    </xdr:from>
    <xdr:to>
      <xdr:col>41</xdr:col>
      <xdr:colOff>50800</xdr:colOff>
      <xdr:row>97</xdr:row>
      <xdr:rowOff>41022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01694"/>
          <a:ext cx="889000" cy="6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71256</xdr:rowOff>
    </xdr:from>
    <xdr:to>
      <xdr:col>36</xdr:col>
      <xdr:colOff>165100</xdr:colOff>
      <xdr:row>97</xdr:row>
      <xdr:rowOff>1406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17933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91963</xdr:rowOff>
    </xdr:from>
    <xdr:to>
      <xdr:col>55</xdr:col>
      <xdr:colOff>50800</xdr:colOff>
      <xdr:row>98</xdr:row>
      <xdr:rowOff>22113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6890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62277</xdr:rowOff>
    </xdr:from>
    <xdr:to>
      <xdr:col>50</xdr:col>
      <xdr:colOff>165100</xdr:colOff>
      <xdr:row>97</xdr:row>
      <xdr:rowOff>163877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155004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34155</xdr:rowOff>
    </xdr:from>
    <xdr:to>
      <xdr:col>46</xdr:col>
      <xdr:colOff>38100</xdr:colOff>
      <xdr:row>97</xdr:row>
      <xdr:rowOff>135755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6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126882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5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91694</xdr:rowOff>
    </xdr:from>
    <xdr:to>
      <xdr:col>41</xdr:col>
      <xdr:colOff>101600</xdr:colOff>
      <xdr:row>97</xdr:row>
      <xdr:rowOff>21844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12971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4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161672</xdr:rowOff>
    </xdr:from>
    <xdr:to>
      <xdr:col>36</xdr:col>
      <xdr:colOff>165100</xdr:colOff>
      <xdr:row>97</xdr:row>
      <xdr:rowOff>91822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82949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1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45466</xdr:rowOff>
    </xdr:from>
    <xdr:to>
      <xdr:col>85</xdr:col>
      <xdr:colOff>126364</xdr:colOff>
      <xdr:row>37</xdr:row>
      <xdr:rowOff>101956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88966"/>
          <a:ext cx="1269" cy="125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105783</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101956</xdr:rowOff>
    </xdr:from>
    <xdr:to>
      <xdr:col>86</xdr:col>
      <xdr:colOff>25400</xdr:colOff>
      <xdr:row>37</xdr:row>
      <xdr:rowOff>101956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4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163593</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6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45466</xdr:rowOff>
    </xdr:from>
    <xdr:to>
      <xdr:col>86</xdr:col>
      <xdr:colOff>25400</xdr:colOff>
      <xdr:row>30</xdr:row>
      <xdr:rowOff>45466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8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75921</xdr:rowOff>
    </xdr:from>
    <xdr:to>
      <xdr:col>85</xdr:col>
      <xdr:colOff>127000</xdr:colOff>
      <xdr:row>34</xdr:row>
      <xdr:rowOff>153822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905221"/>
          <a:ext cx="838200" cy="7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56545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57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78118</xdr:rowOff>
    </xdr:from>
    <xdr:to>
      <xdr:col>85</xdr:col>
      <xdr:colOff>177800</xdr:colOff>
      <xdr:row>36</xdr:row>
      <xdr:rowOff>8268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136423</xdr:rowOff>
    </xdr:from>
    <xdr:to>
      <xdr:col>81</xdr:col>
      <xdr:colOff>50800</xdr:colOff>
      <xdr:row>34</xdr:row>
      <xdr:rowOff>75921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108473"/>
          <a:ext cx="889000" cy="79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97879</xdr:rowOff>
    </xdr:from>
    <xdr:to>
      <xdr:col>81</xdr:col>
      <xdr:colOff>101600</xdr:colOff>
      <xdr:row>36</xdr:row>
      <xdr:rowOff>28029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9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19156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136423</xdr:rowOff>
    </xdr:from>
    <xdr:to>
      <xdr:col>76</xdr:col>
      <xdr:colOff>114300</xdr:colOff>
      <xdr:row>35</xdr:row>
      <xdr:rowOff>37274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108473"/>
          <a:ext cx="889000" cy="92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65646</xdr:rowOff>
    </xdr:from>
    <xdr:to>
      <xdr:col>76</xdr:col>
      <xdr:colOff>165100</xdr:colOff>
      <xdr:row>35</xdr:row>
      <xdr:rowOff>167246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6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158373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5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37274</xdr:rowOff>
    </xdr:from>
    <xdr:to>
      <xdr:col>71</xdr:col>
      <xdr:colOff>177800</xdr:colOff>
      <xdr:row>35</xdr:row>
      <xdr:rowOff>157035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38024"/>
          <a:ext cx="889000" cy="1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16104</xdr:rowOff>
    </xdr:from>
    <xdr:to>
      <xdr:col>72</xdr:col>
      <xdr:colOff>38100</xdr:colOff>
      <xdr:row>35</xdr:row>
      <xdr:rowOff>117704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108831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29197</xdr:rowOff>
    </xdr:from>
    <xdr:to>
      <xdr:col>67</xdr:col>
      <xdr:colOff>101600</xdr:colOff>
      <xdr:row>36</xdr:row>
      <xdr:rowOff>130797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121924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103022</xdr:rowOff>
    </xdr:from>
    <xdr:to>
      <xdr:col>85</xdr:col>
      <xdr:colOff>177800</xdr:colOff>
      <xdr:row>35</xdr:row>
      <xdr:rowOff>33172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125899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25121</xdr:rowOff>
    </xdr:from>
    <xdr:to>
      <xdr:col>81</xdr:col>
      <xdr:colOff>101600</xdr:colOff>
      <xdr:row>34</xdr:row>
      <xdr:rowOff>126721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143248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2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85623</xdr:rowOff>
    </xdr:from>
    <xdr:to>
      <xdr:col>76</xdr:col>
      <xdr:colOff>165100</xdr:colOff>
      <xdr:row>30</xdr:row>
      <xdr:rowOff>15773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0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32300</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292795" y="483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157924</xdr:rowOff>
    </xdr:from>
    <xdr:to>
      <xdr:col>72</xdr:col>
      <xdr:colOff>38100</xdr:colOff>
      <xdr:row>35</xdr:row>
      <xdr:rowOff>88074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104601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6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106235</xdr:rowOff>
    </xdr:from>
    <xdr:to>
      <xdr:col>67</xdr:col>
      <xdr:colOff>101600</xdr:colOff>
      <xdr:row>36</xdr:row>
      <xdr:rowOff>36385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52912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8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134781</xdr:rowOff>
    </xdr:from>
    <xdr:to>
      <xdr:col>85</xdr:col>
      <xdr:colOff>127000</xdr:colOff>
      <xdr:row>58</xdr:row>
      <xdr:rowOff>16614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907431"/>
          <a:ext cx="838200" cy="5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145293</xdr:rowOff>
    </xdr:from>
    <xdr:to>
      <xdr:col>81</xdr:col>
      <xdr:colOff>50800</xdr:colOff>
      <xdr:row>58</xdr:row>
      <xdr:rowOff>16614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232143"/>
          <a:ext cx="889000" cy="7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145293</xdr:rowOff>
    </xdr:from>
    <xdr:to>
      <xdr:col>76</xdr:col>
      <xdr:colOff>114300</xdr:colOff>
      <xdr:row>57</xdr:row>
      <xdr:rowOff>83575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232143"/>
          <a:ext cx="889000" cy="62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83575</xdr:rowOff>
    </xdr:from>
    <xdr:to>
      <xdr:col>71</xdr:col>
      <xdr:colOff>177800</xdr:colOff>
      <xdr:row>58</xdr:row>
      <xdr:rowOff>7432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856225"/>
          <a:ext cx="889000" cy="9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59186</xdr:rowOff>
    </xdr:from>
    <xdr:to>
      <xdr:col>67</xdr:col>
      <xdr:colOff>101600</xdr:colOff>
      <xdr:row>57</xdr:row>
      <xdr:rowOff>160786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83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5863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6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83981</xdr:rowOff>
    </xdr:from>
    <xdr:to>
      <xdr:col>85</xdr:col>
      <xdr:colOff>177800</xdr:colOff>
      <xdr:row>58</xdr:row>
      <xdr:rowOff>14131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170358</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137264</xdr:rowOff>
    </xdr:from>
    <xdr:to>
      <xdr:col>81</xdr:col>
      <xdr:colOff>101600</xdr:colOff>
      <xdr:row>58</xdr:row>
      <xdr:rowOff>67414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90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58541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1000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94493</xdr:rowOff>
    </xdr:from>
    <xdr:to>
      <xdr:col>76</xdr:col>
      <xdr:colOff>165100</xdr:colOff>
      <xdr:row>54</xdr:row>
      <xdr:rowOff>24643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1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41170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895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32775</xdr:rowOff>
    </xdr:from>
    <xdr:to>
      <xdr:col>72</xdr:col>
      <xdr:colOff>38100</xdr:colOff>
      <xdr:row>57</xdr:row>
      <xdr:rowOff>134375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0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125502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128082</xdr:rowOff>
    </xdr:from>
    <xdr:to>
      <xdr:col>67</xdr:col>
      <xdr:colOff>101600</xdr:colOff>
      <xdr:row>58</xdr:row>
      <xdr:rowOff>58232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49359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54273</xdr:rowOff>
    </xdr:from>
    <xdr:to>
      <xdr:col>85</xdr:col>
      <xdr:colOff>127000</xdr:colOff>
      <xdr:row>78</xdr:row>
      <xdr:rowOff>91573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255923"/>
          <a:ext cx="838200" cy="20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91573</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64673"/>
          <a:ext cx="889000" cy="1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40292</xdr:rowOff>
    </xdr:from>
    <xdr:to>
      <xdr:col>67</xdr:col>
      <xdr:colOff>101600</xdr:colOff>
      <xdr:row>78</xdr:row>
      <xdr:rowOff>141892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158419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1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3473</xdr:rowOff>
    </xdr:from>
    <xdr:to>
      <xdr:col>85</xdr:col>
      <xdr:colOff>177800</xdr:colOff>
      <xdr:row>77</xdr:row>
      <xdr:rowOff>105073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2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26350</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0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40773</xdr:rowOff>
    </xdr:from>
    <xdr:to>
      <xdr:col>81</xdr:col>
      <xdr:colOff>101600</xdr:colOff>
      <xdr:row>78</xdr:row>
      <xdr:rowOff>142373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158900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78401</xdr:rowOff>
    </xdr:from>
    <xdr:to>
      <xdr:col>85</xdr:col>
      <xdr:colOff>127000</xdr:colOff>
      <xdr:row>96</xdr:row>
      <xdr:rowOff>92566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537601"/>
          <a:ext cx="8382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92566</xdr:rowOff>
    </xdr:from>
    <xdr:to>
      <xdr:col>81</xdr:col>
      <xdr:colOff>50800</xdr:colOff>
      <xdr:row>96</xdr:row>
      <xdr:rowOff>107490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51766"/>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107490</xdr:rowOff>
    </xdr:from>
    <xdr:to>
      <xdr:col>76</xdr:col>
      <xdr:colOff>114300</xdr:colOff>
      <xdr:row>96</xdr:row>
      <xdr:rowOff>120555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66690"/>
          <a:ext cx="889000" cy="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120555</xdr:rowOff>
    </xdr:from>
    <xdr:to>
      <xdr:col>71</xdr:col>
      <xdr:colOff>177800</xdr:colOff>
      <xdr:row>96</xdr:row>
      <xdr:rowOff>138717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579755"/>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9221</xdr:rowOff>
    </xdr:from>
    <xdr:to>
      <xdr:col>67</xdr:col>
      <xdr:colOff>101600</xdr:colOff>
      <xdr:row>97</xdr:row>
      <xdr:rowOff>110821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101948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7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27601</xdr:rowOff>
    </xdr:from>
    <xdr:to>
      <xdr:col>85</xdr:col>
      <xdr:colOff>177800</xdr:colOff>
      <xdr:row>96</xdr:row>
      <xdr:rowOff>129201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8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50478</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33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41766</xdr:rowOff>
    </xdr:from>
    <xdr:to>
      <xdr:col>81</xdr:col>
      <xdr:colOff>101600</xdr:colOff>
      <xdr:row>96</xdr:row>
      <xdr:rowOff>143366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134493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59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56690</xdr:rowOff>
    </xdr:from>
    <xdr:to>
      <xdr:col>76</xdr:col>
      <xdr:colOff>165100</xdr:colOff>
      <xdr:row>96</xdr:row>
      <xdr:rowOff>158290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149417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60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69755</xdr:rowOff>
    </xdr:from>
    <xdr:to>
      <xdr:col>72</xdr:col>
      <xdr:colOff>38100</xdr:colOff>
      <xdr:row>96</xdr:row>
      <xdr:rowOff>171355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16432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30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87917</xdr:rowOff>
    </xdr:from>
    <xdr:to>
      <xdr:col>67</xdr:col>
      <xdr:colOff>101600</xdr:colOff>
      <xdr:row>97</xdr:row>
      <xdr:rowOff>18067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34594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2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86431</xdr:rowOff>
    </xdr:from>
    <xdr:to>
      <xdr:col>98</xdr:col>
      <xdr:colOff>38100</xdr:colOff>
      <xdr:row>39</xdr:row>
      <xdr:rowOff>16581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0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33108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99333" y="6376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議会費は、令和元年度の議員定数削減から類似団体を</a:t>
          </a:r>
          <a:r>
            <a:rPr kumimoji="1" lang="en-US" altLang="ja-JP" sz="1300">
              <a:latin typeface="ＭＳ Ｐゴシック" panose="020B0600070205080204" pitchFamily="50" charset="-128"/>
              <a:ea typeface="ＭＳ Ｐゴシック" panose="020B0600070205080204" pitchFamily="50" charset="-128"/>
            </a:rPr>
            <a:t>2,866</a:t>
          </a:r>
          <a:r>
            <a:rPr kumimoji="1" lang="ja-JP" altLang="en-US" sz="1300">
              <a:latin typeface="ＭＳ Ｐゴシック" panose="020B0600070205080204" pitchFamily="50" charset="-128"/>
              <a:ea typeface="ＭＳ Ｐゴシック" panose="020B0600070205080204" pitchFamily="50" charset="-128"/>
            </a:rPr>
            <a:t>円下回っている。総務費は庁内サーバー更新が終了したこと等により対前年比</a:t>
          </a:r>
          <a:r>
            <a:rPr kumimoji="1" lang="en-US" altLang="ja-JP" sz="1300">
              <a:latin typeface="ＭＳ Ｐゴシック" panose="020B0600070205080204" pitchFamily="50" charset="-128"/>
              <a:ea typeface="ＭＳ Ｐゴシック" panose="020B0600070205080204" pitchFamily="50" charset="-128"/>
            </a:rPr>
            <a:t>34,300</a:t>
          </a:r>
          <a:r>
            <a:rPr kumimoji="1" lang="ja-JP" altLang="en-US" sz="1300">
              <a:latin typeface="ＭＳ Ｐゴシック" panose="020B0600070205080204" pitchFamily="50" charset="-128"/>
              <a:ea typeface="ＭＳ Ｐゴシック" panose="020B0600070205080204" pitchFamily="50" charset="-128"/>
            </a:rPr>
            <a:t>円の減となり、類似団体平均を</a:t>
          </a:r>
          <a:r>
            <a:rPr kumimoji="1" lang="en-US" altLang="ja-JP" sz="1300">
              <a:latin typeface="ＭＳ Ｐゴシック" panose="020B0600070205080204" pitchFamily="50" charset="-128"/>
              <a:ea typeface="ＭＳ Ｐゴシック" panose="020B0600070205080204" pitchFamily="50" charset="-128"/>
            </a:rPr>
            <a:t>71,605</a:t>
          </a:r>
          <a:r>
            <a:rPr kumimoji="1" lang="ja-JP" altLang="en-US" sz="1300">
              <a:latin typeface="ＭＳ Ｐゴシック" panose="020B0600070205080204" pitchFamily="50" charset="-128"/>
              <a:ea typeface="ＭＳ Ｐゴシック" panose="020B0600070205080204" pitchFamily="50" charset="-128"/>
            </a:rPr>
            <a:t>円下回っている。民生費は総合福祉健康センター建設事業費の増により対前年比</a:t>
          </a:r>
          <a:r>
            <a:rPr kumimoji="1" lang="en-US" altLang="ja-JP" sz="1300">
              <a:latin typeface="ＭＳ Ｐゴシック" panose="020B0600070205080204" pitchFamily="50" charset="-128"/>
              <a:ea typeface="ＭＳ Ｐゴシック" panose="020B0600070205080204" pitchFamily="50" charset="-128"/>
            </a:rPr>
            <a:t>58,148</a:t>
          </a:r>
          <a:r>
            <a:rPr kumimoji="1" lang="ja-JP" altLang="en-US" sz="1300">
              <a:latin typeface="ＭＳ Ｐゴシック" panose="020B0600070205080204" pitchFamily="50" charset="-128"/>
              <a:ea typeface="ＭＳ Ｐゴシック" panose="020B0600070205080204" pitchFamily="50" charset="-128"/>
            </a:rPr>
            <a:t>円の増となった。衛生費はコロナ対策が一段落して対前年度比</a:t>
          </a:r>
          <a:r>
            <a:rPr kumimoji="1" lang="en-US" altLang="ja-JP" sz="1300">
              <a:latin typeface="ＭＳ Ｐゴシック" panose="020B0600070205080204" pitchFamily="50" charset="-128"/>
              <a:ea typeface="ＭＳ Ｐゴシック" panose="020B0600070205080204" pitchFamily="50" charset="-128"/>
            </a:rPr>
            <a:t>3,600</a:t>
          </a:r>
          <a:r>
            <a:rPr kumimoji="1" lang="ja-JP" altLang="en-US" sz="1300">
              <a:latin typeface="ＭＳ Ｐゴシック" panose="020B0600070205080204" pitchFamily="50" charset="-128"/>
              <a:ea typeface="ＭＳ Ｐゴシック" panose="020B0600070205080204" pitchFamily="50" charset="-128"/>
            </a:rPr>
            <a:t>円減、類似団体平均を</a:t>
          </a:r>
          <a:r>
            <a:rPr kumimoji="1" lang="en-US" altLang="ja-JP" sz="1300">
              <a:latin typeface="ＭＳ Ｐゴシック" panose="020B0600070205080204" pitchFamily="50" charset="-128"/>
              <a:ea typeface="ＭＳ Ｐゴシック" panose="020B0600070205080204" pitchFamily="50" charset="-128"/>
            </a:rPr>
            <a:t>42,662</a:t>
          </a:r>
          <a:r>
            <a:rPr kumimoji="1" lang="ja-JP" altLang="en-US" sz="1300">
              <a:latin typeface="ＭＳ Ｐゴシック" panose="020B0600070205080204" pitchFamily="50" charset="-128"/>
              <a:ea typeface="ＭＳ Ｐゴシック" panose="020B0600070205080204" pitchFamily="50" charset="-128"/>
            </a:rPr>
            <a:t>円下回っている。労働費は事務事業の見直しにより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円となっている。基幹産業である農林水産業費は前年度から微増で、類似団体平均を</a:t>
          </a:r>
          <a:r>
            <a:rPr kumimoji="1" lang="en-US" altLang="ja-JP" sz="1300">
              <a:latin typeface="ＭＳ Ｐゴシック" panose="020B0600070205080204" pitchFamily="50" charset="-128"/>
              <a:ea typeface="ＭＳ Ｐゴシック" panose="020B0600070205080204" pitchFamily="50" charset="-128"/>
            </a:rPr>
            <a:t>30,800</a:t>
          </a:r>
          <a:r>
            <a:rPr kumimoji="1" lang="ja-JP" altLang="en-US" sz="1300">
              <a:latin typeface="ＭＳ Ｐゴシック" panose="020B0600070205080204" pitchFamily="50" charset="-128"/>
              <a:ea typeface="ＭＳ Ｐゴシック" panose="020B0600070205080204" pitchFamily="50" charset="-128"/>
            </a:rPr>
            <a:t>円下回った。商工費は継続して類似団体を大きく下回っており、前年度比でも減少し、類似団体平均を</a:t>
          </a:r>
          <a:r>
            <a:rPr kumimoji="1" lang="en-US" altLang="ja-JP" sz="1300">
              <a:latin typeface="ＭＳ Ｐゴシック" panose="020B0600070205080204" pitchFamily="50" charset="-128"/>
              <a:ea typeface="ＭＳ Ｐゴシック" panose="020B0600070205080204" pitchFamily="50" charset="-128"/>
            </a:rPr>
            <a:t>32,089</a:t>
          </a:r>
          <a:r>
            <a:rPr kumimoji="1" lang="ja-JP" altLang="en-US" sz="1300">
              <a:latin typeface="ＭＳ Ｐゴシック" panose="020B0600070205080204" pitchFamily="50" charset="-128"/>
              <a:ea typeface="ＭＳ Ｐゴシック" panose="020B0600070205080204" pitchFamily="50" charset="-128"/>
            </a:rPr>
            <a:t>円下回っている。土木費では、主な事業が国補助金に依存し、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から類似団体を継続して下回り、</a:t>
          </a:r>
          <a:r>
            <a:rPr kumimoji="1" lang="en-US" altLang="ja-JP" sz="1300">
              <a:latin typeface="ＭＳ Ｐゴシック" panose="020B0600070205080204" pitchFamily="50" charset="-128"/>
              <a:ea typeface="ＭＳ Ｐゴシック" panose="020B0600070205080204" pitchFamily="50" charset="-128"/>
            </a:rPr>
            <a:t>76,130</a:t>
          </a:r>
          <a:r>
            <a:rPr kumimoji="1" lang="ja-JP" altLang="en-US" sz="1300">
              <a:latin typeface="ＭＳ Ｐゴシック" panose="020B0600070205080204" pitchFamily="50" charset="-128"/>
              <a:ea typeface="ＭＳ Ｐゴシック" panose="020B0600070205080204" pitchFamily="50" charset="-128"/>
            </a:rPr>
            <a:t>円下回っている。消防費は、災害対策費の減等により対前年度比</a:t>
          </a:r>
          <a:r>
            <a:rPr kumimoji="1" lang="en-US" altLang="ja-JP" sz="1300">
              <a:latin typeface="ＭＳ Ｐゴシック" panose="020B0600070205080204" pitchFamily="50" charset="-128"/>
              <a:ea typeface="ＭＳ Ｐゴシック" panose="020B0600070205080204" pitchFamily="50" charset="-128"/>
            </a:rPr>
            <a:t>6,134</a:t>
          </a:r>
          <a:r>
            <a:rPr kumimoji="1" lang="ja-JP" altLang="en-US" sz="1300">
              <a:latin typeface="ＭＳ Ｐゴシック" panose="020B0600070205080204" pitchFamily="50" charset="-128"/>
              <a:ea typeface="ＭＳ Ｐゴシック" panose="020B0600070205080204" pitchFamily="50" charset="-128"/>
            </a:rPr>
            <a:t>円の減となったものの、類似団体平均を</a:t>
          </a:r>
          <a:r>
            <a:rPr kumimoji="1" lang="en-US" altLang="ja-JP" sz="1300">
              <a:latin typeface="ＭＳ Ｐゴシック" panose="020B0600070205080204" pitchFamily="50" charset="-128"/>
              <a:ea typeface="ＭＳ Ｐゴシック" panose="020B0600070205080204" pitchFamily="50" charset="-128"/>
            </a:rPr>
            <a:t>11,539</a:t>
          </a:r>
          <a:r>
            <a:rPr kumimoji="1" lang="ja-JP" altLang="en-US" sz="1300">
              <a:latin typeface="ＭＳ Ｐゴシック" panose="020B0600070205080204" pitchFamily="50" charset="-128"/>
              <a:ea typeface="ＭＳ Ｐゴシック" panose="020B0600070205080204" pitchFamily="50" charset="-128"/>
            </a:rPr>
            <a:t>円上回っている。教育費は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以降継続して類似団体平均を下回っていたが、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３年度に統合小中学校の建設等で一時的に上回った。建設事業が終了した</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４年度以降は再び下回り、前年比</a:t>
          </a:r>
          <a:r>
            <a:rPr kumimoji="1" lang="en-US" altLang="ja-JP" sz="1300">
              <a:latin typeface="ＭＳ Ｐゴシック" panose="020B0600070205080204" pitchFamily="50" charset="-128"/>
              <a:ea typeface="ＭＳ Ｐゴシック" panose="020B0600070205080204" pitchFamily="50" charset="-128"/>
            </a:rPr>
            <a:t>13,985</a:t>
          </a:r>
          <a:r>
            <a:rPr kumimoji="1" lang="ja-JP" altLang="en-US" sz="1300">
              <a:latin typeface="ＭＳ Ｐゴシック" panose="020B0600070205080204" pitchFamily="50" charset="-128"/>
              <a:ea typeface="ＭＳ Ｐゴシック" panose="020B0600070205080204" pitchFamily="50" charset="-128"/>
            </a:rPr>
            <a:t>円の増であるものの、類似団体平均を</a:t>
          </a:r>
          <a:r>
            <a:rPr kumimoji="1" lang="en-US" altLang="ja-JP" sz="1300">
              <a:latin typeface="ＭＳ Ｐゴシック" panose="020B0600070205080204" pitchFamily="50" charset="-128"/>
              <a:ea typeface="ＭＳ Ｐゴシック" panose="020B0600070205080204" pitchFamily="50" charset="-128"/>
            </a:rPr>
            <a:t>52,459</a:t>
          </a:r>
          <a:r>
            <a:rPr kumimoji="1" lang="ja-JP" altLang="en-US" sz="1300">
              <a:latin typeface="ＭＳ Ｐゴシック" panose="020B0600070205080204" pitchFamily="50" charset="-128"/>
              <a:ea typeface="ＭＳ Ｐゴシック" panose="020B0600070205080204" pitchFamily="50" charset="-128"/>
            </a:rPr>
            <a:t>円下回った。公債費は、対前年比</a:t>
          </a:r>
          <a:r>
            <a:rPr kumimoji="1" lang="en-US" altLang="ja-JP" sz="1300">
              <a:latin typeface="ＭＳ Ｐゴシック" panose="020B0600070205080204" pitchFamily="50" charset="-128"/>
              <a:ea typeface="ＭＳ Ｐゴシック" panose="020B0600070205080204" pitchFamily="50" charset="-128"/>
            </a:rPr>
            <a:t>3,718</a:t>
          </a:r>
          <a:r>
            <a:rPr kumimoji="1" lang="ja-JP" altLang="en-US" sz="1300">
              <a:latin typeface="ＭＳ Ｐゴシック" panose="020B0600070205080204" pitchFamily="50" charset="-128"/>
              <a:ea typeface="ＭＳ Ｐゴシック" panose="020B0600070205080204" pitchFamily="50" charset="-128"/>
            </a:rPr>
            <a:t>円増となり、今後も新庁舎建設事業、公営住宅建設事業、十三湖地区ほ場整備事業、統合小中学校建設事業、総合福祉健康センター建設事業等の大型事業の元利償還が続くため、償還が終了する事業を加味しても、</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７年度まで増傾向で推移する見込みである。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年度の町村合併以降、退職者不補充等の歳出削減に努め、公債費も平成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年度をピークに減少傾向が続き実質収支等が改善されてきたところ。令和５年度決算における実質収支額と財政調整基金の合計は</a:t>
          </a:r>
          <a:r>
            <a:rPr kumimoji="1" lang="en-US" altLang="ja-JP" sz="1400">
              <a:latin typeface="ＭＳ ゴシック" pitchFamily="49" charset="-128"/>
              <a:ea typeface="ＭＳ ゴシック" pitchFamily="49" charset="-128"/>
            </a:rPr>
            <a:t>3,074</a:t>
          </a:r>
          <a:r>
            <a:rPr kumimoji="1" lang="ja-JP" altLang="en-US" sz="1400">
              <a:latin typeface="ＭＳ ゴシック" pitchFamily="49" charset="-128"/>
              <a:ea typeface="ＭＳ ゴシック" pitchFamily="49" charset="-128"/>
            </a:rPr>
            <a:t>百万円となり、標準財政規模に占める割合は、増加傾向にある。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赤字額△</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をピークに年々減少し、平成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年度決算で全会計の黒字化を達成し、平成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年度の国民健康保険事業では、臓器移植と肝炎の新薬の突発的な影響により医療費が増大し赤字となったものの、</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以降は黒字決算を保っている。</a:t>
          </a:r>
        </a:p>
        <a:p>
          <a:r>
            <a:rPr kumimoji="1" lang="ja-JP" altLang="en-US" sz="1400">
              <a:latin typeface="ＭＳ ゴシック" pitchFamily="49" charset="-128"/>
              <a:ea typeface="ＭＳ ゴシック" pitchFamily="49" charset="-128"/>
            </a:rPr>
            <a:t>　今後も歳入の確保に取り組むとともに事務事業の見直しなど歳出削減を実施し、法定外操出金の抑制を図り、必要に応じて一般会計繰出金を確保し、連結実質赤字比率の改善に継続的に努め、更なる健全な財政運営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決算では、前年度と比較し公債費が微減した。対前年比</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公債費は近年継続して実施してきた大規模事業に伴い発行した地方債の償還に伴い増加する見込みである。</a:t>
          </a:r>
        </a:p>
        <a:p>
          <a:r>
            <a:rPr kumimoji="1" lang="ja-JP" altLang="en-US" sz="1400">
              <a:latin typeface="ＭＳ ゴシック" pitchFamily="49" charset="-128"/>
              <a:ea typeface="ＭＳ ゴシック" pitchFamily="49" charset="-128"/>
            </a:rPr>
            <a:t>　地方債残高については、基準財政需要額に算入される割合が高い起債を中心に借入れしているが、今後は投資事業の取捨選択に努めるとともに、基金の取崩し等で公債費を抑制し適正化に努める。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年度の地方債残高は、総合福祉健康センター建設事業等の実施に伴い発行した地方債の増により、残高は</a:t>
          </a:r>
          <a:r>
            <a:rPr kumimoji="1" lang="en-US" altLang="ja-JP" sz="1400">
              <a:latin typeface="ＭＳ ゴシック" pitchFamily="49" charset="-128"/>
              <a:ea typeface="ＭＳ ゴシック" pitchFamily="49" charset="-128"/>
            </a:rPr>
            <a:t>14,605</a:t>
          </a:r>
          <a:r>
            <a:rPr kumimoji="1" lang="ja-JP" altLang="en-US" sz="1400">
              <a:latin typeface="ＭＳ ゴシック" pitchFamily="49" charset="-128"/>
              <a:ea typeface="ＭＳ ゴシック" pitchFamily="49" charset="-128"/>
            </a:rPr>
            <a:t>百万円（前年度比</a:t>
          </a:r>
          <a:r>
            <a:rPr kumimoji="1" lang="en-US" altLang="ja-JP" sz="1400">
              <a:latin typeface="ＭＳ ゴシック" pitchFamily="49" charset="-128"/>
              <a:ea typeface="ＭＳ ゴシック" pitchFamily="49" charset="-128"/>
            </a:rPr>
            <a:t>675</a:t>
          </a:r>
          <a:r>
            <a:rPr kumimoji="1" lang="ja-JP" altLang="en-US" sz="1400">
              <a:latin typeface="ＭＳ ゴシック" pitchFamily="49" charset="-128"/>
              <a:ea typeface="ＭＳ ゴシック" pitchFamily="49" charset="-128"/>
            </a:rPr>
            <a:t>百万円増）となっている。</a:t>
          </a:r>
        </a:p>
        <a:p>
          <a:r>
            <a:rPr kumimoji="1" lang="ja-JP" altLang="en-US" sz="1400">
              <a:latin typeface="ＭＳ ゴシック" pitchFamily="49" charset="-128"/>
              <a:ea typeface="ＭＳ ゴシック" pitchFamily="49" charset="-128"/>
            </a:rPr>
            <a:t>　一方で、充当可能財源等歳入については、基金が補助事業の活用や事業見直し等の経営努力により</a:t>
          </a:r>
          <a:r>
            <a:rPr kumimoji="1" lang="en-US" altLang="ja-JP" sz="1400">
              <a:latin typeface="ＭＳ ゴシック" pitchFamily="49" charset="-128"/>
              <a:ea typeface="ＭＳ ゴシック" pitchFamily="49" charset="-128"/>
            </a:rPr>
            <a:t>463</a:t>
          </a:r>
          <a:r>
            <a:rPr kumimoji="1" lang="ja-JP" altLang="en-US" sz="1400">
              <a:latin typeface="ＭＳ ゴシック" pitchFamily="49" charset="-128"/>
              <a:ea typeface="ＭＳ ゴシック" pitchFamily="49" charset="-128"/>
            </a:rPr>
            <a:t>百万円の増加となった。また、基準財政需要額への算入率が高い地方債を活用することにより、基準財政需要額算入見込額も高い水準となった。</a:t>
          </a:r>
        </a:p>
        <a:p>
          <a:r>
            <a:rPr kumimoji="1" lang="ja-JP" altLang="en-US" sz="1400">
              <a:latin typeface="ＭＳ ゴシック" pitchFamily="49" charset="-128"/>
              <a:ea typeface="ＭＳ ゴシック" pitchFamily="49" charset="-128"/>
            </a:rPr>
            <a:t>　投資事業の取捨選択に努めるとともに、基金の取崩しによる世代間負担の平準化等を検討しつつ、適正な公債費の管理に努めていく。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青森県中泊町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基金積立は基本的に税収如何にかかわらず、行革、経費節減等の経営努力により捻出したものを計上している。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令和５年度では、基金の太宗を占める財政調整基金は積立取崩の差引きで実質</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百万円の積立増となり、基金全体としても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その他特定目的基金残高については、基金運用益の積立を行いつつ、一部を取り崩して使用している状況で、近年大きな変動はない。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不透明な国の動向、突発的な大災害等の不測の事態に備えるため、これまでどおり税収如何にかかわらず、行革、経費節減等の経営努力により捻出したものを継続して積立していく方針である。今後、公共施設の老朽化による維持管理・更新費用の増大が見込まれることから、地方債とのバランスを考慮しながら、適正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合併振興基金：合併に伴う地域の振興及び住民の一体感を醸成する事業の財源に充てるため。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地域福祉基金：高齢者等の福祉の増進に関する事業で、民間の団体に対する補助事業及び町が推進する事業の財源に充てるため。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ふるさと活性化対策基金：農村地域で、生産・生活の場として維持し、地域共同体としての連帯意識を高め、地域の活性化に必要な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集落住民の共同活動を支援するために要する経費の財源に充てるため。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青少年育成基金：青少年の文化、スポーツ活動を支援するため。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合併振興基金：基金運用益を積立てている状況である。今年度は大きな変動はない。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森林環境譲与税基金：森林環境譲与税を全額積み立てし、一部を取り崩して森林経営管理事業に充てたものの、増となった。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地域福祉基金：基金運用益を積立てている状況。今年度は大きな変動はない。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ふるさと活性化対策基金：基金運用益を積立てている状況。今年度は大きな変動はない。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青少年育成基金：基金運用益を積立てている状況。今年度は大きな変動はない。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合併振興基金：合併に伴った新町整備事業の財源として今後も活用していく。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森林環境譲与税基金：計画的に森林管理事業を実施する財源に使用していく。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ふるさと活性化対策基金：農業集落共同活動の推進に関する事業の財源を確保するため、今後も現状を維持していく。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青少年育成基金：青少年の文化、スポーツ活動を支援するため今後も現状を維持していく。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財政調整基金は、税収如何にかかわらず、行革・経費節減等の経営努力により捻出したものを計上している。令和５年度対前年比較では、財政調整基金残高は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主に地方交付税の減少及び突発的な大災害等の不測の事態備えるため、また緊急的な新規単独事業の即実行に対応するため、継続的に行革・経費節減等の経営努力により捻出したものを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更に今後は、公共施設の老朽化による維持管理・更新費用の増大が見込まれることから、地方債とのバランスを考慮しながら、適正に活用していく。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年度の起債償還のピークに併せて償還額の平準化を目論んでおり、基金運用益を積立てている状況であるため、前年度と比較し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想定外の繰上償還が生じた場合の財源を確保するため、今後も現況を維持していく。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10063308</v>
      </c>
      <c r="BO4" s="449"/>
      <c r="BP4" s="449"/>
      <c r="BQ4" s="449"/>
      <c r="BR4" s="449"/>
      <c r="BS4" s="449"/>
      <c r="BT4" s="449"/>
      <c r="BU4" s="450"/>
      <c r="BV4" s="448">
        <v>9989808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v>
      </c>
      <c r="CU4" s="589"/>
      <c r="CV4" s="589"/>
      <c r="CW4" s="589"/>
      <c r="CX4" s="589"/>
      <c r="CY4" s="589"/>
      <c r="CZ4" s="589"/>
      <c r="DA4" s="590"/>
      <c r="DB4" s="588">
        <v>5.0999999999999996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9819688</v>
      </c>
      <c r="BO5" s="420"/>
      <c r="BP5" s="420"/>
      <c r="BQ5" s="420"/>
      <c r="BR5" s="420"/>
      <c r="BS5" s="420"/>
      <c r="BT5" s="420"/>
      <c r="BU5" s="421"/>
      <c r="BV5" s="419">
        <v>9662663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93.1</v>
      </c>
      <c r="CU5" s="417"/>
      <c r="CV5" s="417"/>
      <c r="CW5" s="417"/>
      <c r="CX5" s="417"/>
      <c r="CY5" s="417"/>
      <c r="CZ5" s="417"/>
      <c r="DA5" s="418"/>
      <c r="DB5" s="416">
        <v>92.1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243620</v>
      </c>
      <c r="BO6" s="420"/>
      <c r="BP6" s="420"/>
      <c r="BQ6" s="420"/>
      <c r="BR6" s="420"/>
      <c r="BS6" s="420"/>
      <c r="BT6" s="420"/>
      <c r="BU6" s="421"/>
      <c r="BV6" s="419">
        <v>327145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93.4</v>
      </c>
      <c r="CU6" s="563"/>
      <c r="CV6" s="563"/>
      <c r="CW6" s="563"/>
      <c r="CX6" s="563"/>
      <c r="CY6" s="563"/>
      <c r="CZ6" s="563"/>
      <c r="DA6" s="564"/>
      <c r="DB6" s="562">
        <v>93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1166</v>
      </c>
      <c r="BO7" s="420"/>
      <c r="BP7" s="420"/>
      <c r="BQ7" s="420"/>
      <c r="BR7" s="420"/>
      <c r="BS7" s="420"/>
      <c r="BT7" s="420"/>
      <c r="BU7" s="421"/>
      <c r="BV7" s="419">
        <v>81498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4891707</v>
      </c>
      <c r="CU7" s="420"/>
      <c r="CV7" s="420"/>
      <c r="CW7" s="420"/>
      <c r="CX7" s="420"/>
      <c r="CY7" s="420"/>
      <c r="CZ7" s="420"/>
      <c r="DA7" s="421"/>
      <c r="DB7" s="419">
        <v>4847078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242454</v>
      </c>
      <c r="BO8" s="420"/>
      <c r="BP8" s="420"/>
      <c r="BQ8" s="420"/>
      <c r="BR8" s="420"/>
      <c r="BS8" s="420"/>
      <c r="BT8" s="420"/>
      <c r="BU8" s="421"/>
      <c r="BV8" s="419">
        <v>245647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0.22</v>
      </c>
      <c r="CU8" s="523"/>
      <c r="CV8" s="523"/>
      <c r="CW8" s="523"/>
      <c r="CX8" s="523"/>
      <c r="CY8" s="523"/>
      <c r="CZ8" s="523"/>
      <c r="DA8" s="524"/>
      <c r="DB8" s="522">
        <v>0.22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9657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-3193</v>
      </c>
      <c r="BO9" s="420"/>
      <c r="BP9" s="420"/>
      <c r="BQ9" s="420"/>
      <c r="BR9" s="420"/>
      <c r="BS9" s="420"/>
      <c r="BT9" s="420"/>
      <c r="BU9" s="421"/>
      <c r="BV9" s="419">
        <v>2433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18.100000000000001</v>
      </c>
      <c r="CU9" s="417"/>
      <c r="CV9" s="417"/>
      <c r="CW9" s="417"/>
      <c r="CX9" s="417"/>
      <c r="CY9" s="417"/>
      <c r="CZ9" s="417"/>
      <c r="DA9" s="418"/>
      <c r="DB9" s="416">
        <v>16.899999999999999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11187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452079</v>
      </c>
      <c r="BO10" s="420"/>
      <c r="BP10" s="420"/>
      <c r="BQ10" s="420"/>
      <c r="BR10" s="420"/>
      <c r="BS10" s="420"/>
      <c r="BT10" s="420"/>
      <c r="BU10" s="421"/>
      <c r="BV10" s="419">
        <v>952370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9645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162738</v>
      </c>
      <c r="BO12" s="420"/>
      <c r="BP12" s="420"/>
      <c r="BQ12" s="420"/>
      <c r="BR12" s="420"/>
      <c r="BS12" s="420"/>
      <c r="BT12" s="420"/>
      <c r="BU12" s="421"/>
      <c r="BV12" s="419">
        <v>800290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9580</v>
      </c>
      <c r="S13" s="507"/>
      <c r="T13" s="507"/>
      <c r="U13" s="507"/>
      <c r="V13" s="508"/>
      <c r="W13" s="509" t="s">
        <v>131</v>
      </c>
      <c r="X13" s="405"/>
      <c r="Y13" s="405"/>
      <c r="Z13" s="405"/>
      <c r="AA13" s="405"/>
      <c r="AB13" s="406"/>
      <c r="AC13" s="372">
        <v>919</v>
      </c>
      <c r="AD13" s="373"/>
      <c r="AE13" s="373"/>
      <c r="AF13" s="373"/>
      <c r="AG13" s="374"/>
      <c r="AH13" s="372">
        <v>1122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286148</v>
      </c>
      <c r="BO13" s="420"/>
      <c r="BP13" s="420"/>
      <c r="BQ13" s="420"/>
      <c r="BR13" s="420"/>
      <c r="BS13" s="420"/>
      <c r="BT13" s="420"/>
      <c r="BU13" s="421"/>
      <c r="BV13" s="419">
        <v>154513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10.3</v>
      </c>
      <c r="CU13" s="417"/>
      <c r="CV13" s="417"/>
      <c r="CW13" s="417"/>
      <c r="CX13" s="417"/>
      <c r="CY13" s="417"/>
      <c r="CZ13" s="417"/>
      <c r="DA13" s="418"/>
      <c r="DB13" s="416">
        <v>10.6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10000</v>
      </c>
      <c r="S14" s="507"/>
      <c r="T14" s="507"/>
      <c r="U14" s="507"/>
      <c r="V14" s="508"/>
      <c r="W14" s="510"/>
      <c r="X14" s="408"/>
      <c r="Y14" s="408"/>
      <c r="Z14" s="408"/>
      <c r="AA14" s="408"/>
      <c r="AB14" s="409"/>
      <c r="AC14" s="499">
        <v>20.9</v>
      </c>
      <c r="AD14" s="500"/>
      <c r="AE14" s="500"/>
      <c r="AF14" s="500"/>
      <c r="AG14" s="501"/>
      <c r="AH14" s="499">
        <v>23.9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66.2</v>
      </c>
      <c r="CU14" s="517"/>
      <c r="CV14" s="517"/>
      <c r="CW14" s="517"/>
      <c r="CX14" s="517"/>
      <c r="CY14" s="517"/>
      <c r="CZ14" s="517"/>
      <c r="DA14" s="518"/>
      <c r="DB14" s="516">
        <v>64.599999999999994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9937</v>
      </c>
      <c r="S15" s="507"/>
      <c r="T15" s="507"/>
      <c r="U15" s="507"/>
      <c r="V15" s="508"/>
      <c r="W15" s="509" t="s">
        <v>137</v>
      </c>
      <c r="X15" s="405"/>
      <c r="Y15" s="405"/>
      <c r="Z15" s="405"/>
      <c r="AA15" s="405"/>
      <c r="AB15" s="406"/>
      <c r="AC15" s="372">
        <v>1192</v>
      </c>
      <c r="AD15" s="373"/>
      <c r="AE15" s="373"/>
      <c r="AF15" s="373"/>
      <c r="AG15" s="374"/>
      <c r="AH15" s="372">
        <v>1322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1096555</v>
      </c>
      <c r="BO15" s="449"/>
      <c r="BP15" s="449"/>
      <c r="BQ15" s="449"/>
      <c r="BR15" s="449"/>
      <c r="BS15" s="449"/>
      <c r="BT15" s="449"/>
      <c r="BU15" s="450"/>
      <c r="BV15" s="448">
        <v>976396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27.2</v>
      </c>
      <c r="AD16" s="500"/>
      <c r="AE16" s="500"/>
      <c r="AF16" s="500"/>
      <c r="AG16" s="501"/>
      <c r="AH16" s="499">
        <v>28.2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4595922</v>
      </c>
      <c r="BO16" s="420"/>
      <c r="BP16" s="420"/>
      <c r="BQ16" s="420"/>
      <c r="BR16" s="420"/>
      <c r="BS16" s="420"/>
      <c r="BT16" s="420"/>
      <c r="BU16" s="421"/>
      <c r="BV16" s="419">
        <v>4561601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2279</v>
      </c>
      <c r="AD17" s="373"/>
      <c r="AE17" s="373"/>
      <c r="AF17" s="373"/>
      <c r="AG17" s="374"/>
      <c r="AH17" s="372">
        <v>2251</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1373300</v>
      </c>
      <c r="BO17" s="420"/>
      <c r="BP17" s="420"/>
      <c r="BQ17" s="420"/>
      <c r="BR17" s="420"/>
      <c r="BS17" s="420"/>
      <c r="BT17" s="420"/>
      <c r="BU17" s="421"/>
      <c r="BV17" s="419">
        <v>1218753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216.34</v>
      </c>
      <c r="M18" s="472"/>
      <c r="N18" s="472"/>
      <c r="O18" s="472"/>
      <c r="P18" s="472"/>
      <c r="Q18" s="472"/>
      <c r="R18" s="473"/>
      <c r="S18" s="473"/>
      <c r="T18" s="473"/>
      <c r="U18" s="473"/>
      <c r="V18" s="474"/>
      <c r="W18" s="490"/>
      <c r="X18" s="491"/>
      <c r="Y18" s="491"/>
      <c r="Z18" s="491"/>
      <c r="AA18" s="491"/>
      <c r="AB18" s="515"/>
      <c r="AC18" s="389">
        <v>51.9</v>
      </c>
      <c r="AD18" s="390"/>
      <c r="AE18" s="390"/>
      <c r="AF18" s="390"/>
      <c r="AG18" s="475"/>
      <c r="AH18" s="389">
        <v>47.9</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4587620</v>
      </c>
      <c r="BO18" s="420"/>
      <c r="BP18" s="420"/>
      <c r="BQ18" s="420"/>
      <c r="BR18" s="420"/>
      <c r="BS18" s="420"/>
      <c r="BT18" s="420"/>
      <c r="BU18" s="421"/>
      <c r="BV18" s="419">
        <v>4481818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45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6360263</v>
      </c>
      <c r="BO19" s="420"/>
      <c r="BP19" s="420"/>
      <c r="BQ19" s="420"/>
      <c r="BR19" s="420"/>
      <c r="BS19" s="420"/>
      <c r="BT19" s="420"/>
      <c r="BU19" s="421"/>
      <c r="BV19" s="419">
        <v>6816158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3870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14605456</v>
      </c>
      <c r="BO22" s="449"/>
      <c r="BP22" s="449"/>
      <c r="BQ22" s="449"/>
      <c r="BR22" s="449"/>
      <c r="BS22" s="449"/>
      <c r="BT22" s="449"/>
      <c r="BU22" s="450"/>
      <c r="BV22" s="448">
        <v>13929768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11236881</v>
      </c>
      <c r="BO23" s="420"/>
      <c r="BP23" s="420"/>
      <c r="BQ23" s="420"/>
      <c r="BR23" s="420"/>
      <c r="BS23" s="420"/>
      <c r="BT23" s="420"/>
      <c r="BU23" s="421"/>
      <c r="BV23" s="419">
        <v>10140983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6940</v>
      </c>
      <c r="R24" s="373"/>
      <c r="S24" s="373"/>
      <c r="T24" s="373"/>
      <c r="U24" s="373"/>
      <c r="V24" s="374"/>
      <c r="W24" s="462"/>
      <c r="X24" s="399"/>
      <c r="Y24" s="400"/>
      <c r="Z24" s="375" t="s">
        <v>161</v>
      </c>
      <c r="AA24" s="376"/>
      <c r="AB24" s="376"/>
      <c r="AC24" s="376"/>
      <c r="AD24" s="376"/>
      <c r="AE24" s="376"/>
      <c r="AF24" s="376"/>
      <c r="AG24" s="377"/>
      <c r="AH24" s="372">
        <v>105</v>
      </c>
      <c r="AI24" s="373"/>
      <c r="AJ24" s="373"/>
      <c r="AK24" s="373"/>
      <c r="AL24" s="374"/>
      <c r="AM24" s="372">
        <v>321615</v>
      </c>
      <c r="AN24" s="373"/>
      <c r="AO24" s="373"/>
      <c r="AP24" s="373"/>
      <c r="AQ24" s="373"/>
      <c r="AR24" s="374"/>
      <c r="AS24" s="372">
        <v>3063</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12305690</v>
      </c>
      <c r="BO24" s="420"/>
      <c r="BP24" s="420"/>
      <c r="BQ24" s="420"/>
      <c r="BR24" s="420"/>
      <c r="BS24" s="420"/>
      <c r="BT24" s="420"/>
      <c r="BU24" s="421"/>
      <c r="BV24" s="419">
        <v>11348344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5630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274405</v>
      </c>
      <c r="BO25" s="449"/>
      <c r="BP25" s="449"/>
      <c r="BQ25" s="449"/>
      <c r="BR25" s="449"/>
      <c r="BS25" s="449"/>
      <c r="BT25" s="449"/>
      <c r="BU25" s="450"/>
      <c r="BV25" s="448">
        <v>342016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5010</v>
      </c>
      <c r="R26" s="373"/>
      <c r="S26" s="373"/>
      <c r="T26" s="373"/>
      <c r="U26" s="373"/>
      <c r="V26" s="374"/>
      <c r="W26" s="462"/>
      <c r="X26" s="399"/>
      <c r="Y26" s="400"/>
      <c r="Z26" s="375" t="s">
        <v>167</v>
      </c>
      <c r="AA26" s="430"/>
      <c r="AB26" s="430"/>
      <c r="AC26" s="430"/>
      <c r="AD26" s="430"/>
      <c r="AE26" s="430"/>
      <c r="AF26" s="430"/>
      <c r="AG26" s="431"/>
      <c r="AH26" s="372">
        <v>3</v>
      </c>
      <c r="AI26" s="373"/>
      <c r="AJ26" s="373"/>
      <c r="AK26" s="373"/>
      <c r="AL26" s="374"/>
      <c r="AM26" s="372">
        <v>10197</v>
      </c>
      <c r="AN26" s="373"/>
      <c r="AO26" s="373"/>
      <c r="AP26" s="373"/>
      <c r="AQ26" s="373"/>
      <c r="AR26" s="374"/>
      <c r="AS26" s="372">
        <v>3399</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2680</v>
      </c>
      <c r="R27" s="373"/>
      <c r="S27" s="373"/>
      <c r="T27" s="373"/>
      <c r="U27" s="373"/>
      <c r="V27" s="374"/>
      <c r="W27" s="462"/>
      <c r="X27" s="399"/>
      <c r="Y27" s="400"/>
      <c r="Z27" s="375" t="s">
        <v>170</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88192</v>
      </c>
      <c r="BO27" s="454"/>
      <c r="BP27" s="454"/>
      <c r="BQ27" s="454"/>
      <c r="BR27" s="454"/>
      <c r="BS27" s="454"/>
      <c r="BT27" s="454"/>
      <c r="BU27" s="455"/>
      <c r="BV27" s="453">
        <v>88192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2300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2832442</v>
      </c>
      <c r="BO28" s="449"/>
      <c r="BP28" s="449"/>
      <c r="BQ28" s="449"/>
      <c r="BR28" s="449"/>
      <c r="BS28" s="449"/>
      <c r="BT28" s="449"/>
      <c r="BU28" s="450"/>
      <c r="BV28" s="448">
        <v>2543101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11</v>
      </c>
      <c r="M29" s="373"/>
      <c r="N29" s="373"/>
      <c r="O29" s="373"/>
      <c r="P29" s="374"/>
      <c r="Q29" s="372">
        <v>2200</v>
      </c>
      <c r="R29" s="373"/>
      <c r="S29" s="373"/>
      <c r="T29" s="373"/>
      <c r="U29" s="373"/>
      <c r="V29" s="374"/>
      <c r="W29" s="463"/>
      <c r="X29" s="464"/>
      <c r="Y29" s="465"/>
      <c r="Z29" s="375" t="s">
        <v>176</v>
      </c>
      <c r="AA29" s="376"/>
      <c r="AB29" s="376"/>
      <c r="AC29" s="376"/>
      <c r="AD29" s="376"/>
      <c r="AE29" s="376"/>
      <c r="AF29" s="376"/>
      <c r="AG29" s="377"/>
      <c r="AH29" s="372">
        <v>105</v>
      </c>
      <c r="AI29" s="373"/>
      <c r="AJ29" s="373"/>
      <c r="AK29" s="373"/>
      <c r="AL29" s="374"/>
      <c r="AM29" s="372">
        <v>321615</v>
      </c>
      <c r="AN29" s="373"/>
      <c r="AO29" s="373"/>
      <c r="AP29" s="373"/>
      <c r="AQ29" s="373"/>
      <c r="AR29" s="374"/>
      <c r="AS29" s="372">
        <v>3063</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220285</v>
      </c>
      <c r="BO29" s="420"/>
      <c r="BP29" s="420"/>
      <c r="BQ29" s="420"/>
      <c r="BR29" s="420"/>
      <c r="BS29" s="420"/>
      <c r="BT29" s="420"/>
      <c r="BU29" s="421"/>
      <c r="BV29" s="419">
        <v>50743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93.6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684893</v>
      </c>
      <c r="BO30" s="454"/>
      <c r="BP30" s="454"/>
      <c r="BQ30" s="454"/>
      <c r="BR30" s="454"/>
      <c r="BS30" s="454"/>
      <c r="BT30" s="454"/>
      <c r="BU30" s="455"/>
      <c r="BV30" s="453">
        <v>698949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中泊町国民健康保険特別会計（事業勘定）</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中泊町水道事業特別会計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中泊町農業集落排水事業特別会計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青森県市町村職員退職手当組合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中泊町国民健康保険特別会計（診療施設勘定）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中泊町漁業集落排水事業特別会計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青森県交通災害共済組合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中泊町介護保険事業特別会計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青森県後期高齢者医療広域連合(一般会計)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中泊町後期高齢者医療特別会計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青森県後期高齢者医療広域連合(特別会計)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青森県市町村総合事務組合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五所川原地区消防事務組合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つがる西北五広域連合(病院事業会計)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つがる西北五広域連合(一般会計)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西北五広域福祉事務組合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西北五環境整備事務組合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725lDZmkdv2reJsFXxBD04MEDlUKQOjh/mLLjvVIuVFm6MxxQNPRrppe8vpWzyzpH3YNL0m9KMNfZVvRMj0/Q==" saltValue="IpHGu9tCBqGjNz1YPOx7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0" zoomScaleNormal="8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1061037</v>
      </c>
      <c r="S5" s="677"/>
      <c r="T5" s="677"/>
      <c r="U5" s="677"/>
      <c r="V5" s="677"/>
      <c r="W5" s="677"/>
      <c r="X5" s="677"/>
      <c r="Y5" s="702"/>
      <c r="Z5" s="715">
        <v>10.5</v>
      </c>
      <c r="AA5" s="715"/>
      <c r="AB5" s="715"/>
      <c r="AC5" s="715"/>
      <c r="AD5" s="716">
        <v>1061037</v>
      </c>
      <c r="AE5" s="716"/>
      <c r="AF5" s="716"/>
      <c r="AG5" s="716"/>
      <c r="AH5" s="716"/>
      <c r="AI5" s="716"/>
      <c r="AJ5" s="716"/>
      <c r="AK5" s="716"/>
      <c r="AL5" s="703">
        <v>21.6</v>
      </c>
      <c r="AM5" s="685"/>
      <c r="AN5" s="685"/>
      <c r="AO5" s="704"/>
      <c r="AP5" s="679" t="s">
        <v>215</v>
      </c>
      <c r="AQ5" s="680"/>
      <c r="AR5" s="680"/>
      <c r="AS5" s="680"/>
      <c r="AT5" s="680"/>
      <c r="AU5" s="680"/>
      <c r="AV5" s="680"/>
      <c r="AW5" s="680"/>
      <c r="AX5" s="680"/>
      <c r="AY5" s="680"/>
      <c r="AZ5" s="680"/>
      <c r="BA5" s="680"/>
      <c r="BB5" s="680"/>
      <c r="BC5" s="680"/>
      <c r="BD5" s="680"/>
      <c r="BE5" s="680"/>
      <c r="BF5" s="681"/>
      <c r="BG5" s="621">
        <v>1061037</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73370</v>
      </c>
      <c r="S6" s="622"/>
      <c r="T6" s="622"/>
      <c r="U6" s="622"/>
      <c r="V6" s="622"/>
      <c r="W6" s="622"/>
      <c r="X6" s="622"/>
      <c r="Y6" s="623"/>
      <c r="Z6" s="659">
        <v>0.7</v>
      </c>
      <c r="AA6" s="659"/>
      <c r="AB6" s="659"/>
      <c r="AC6" s="659"/>
      <c r="AD6" s="660">
        <v>73370</v>
      </c>
      <c r="AE6" s="660"/>
      <c r="AF6" s="660"/>
      <c r="AG6" s="660"/>
      <c r="AH6" s="660"/>
      <c r="AI6" s="660"/>
      <c r="AJ6" s="660"/>
      <c r="AK6" s="660"/>
      <c r="AL6" s="624">
        <v>1.5</v>
      </c>
      <c r="AM6" s="625"/>
      <c r="AN6" s="625"/>
      <c r="AO6" s="661"/>
      <c r="AP6" s="618" t="s">
        <v>220</v>
      </c>
      <c r="AQ6" s="619"/>
      <c r="AR6" s="619"/>
      <c r="AS6" s="619"/>
      <c r="AT6" s="619"/>
      <c r="AU6" s="619"/>
      <c r="AV6" s="619"/>
      <c r="AW6" s="619"/>
      <c r="AX6" s="619"/>
      <c r="AY6" s="619"/>
      <c r="AZ6" s="619"/>
      <c r="BA6" s="619"/>
      <c r="BB6" s="619"/>
      <c r="BC6" s="619"/>
      <c r="BD6" s="619"/>
      <c r="BE6" s="619"/>
      <c r="BF6" s="620"/>
      <c r="BG6" s="621">
        <v>1061037</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75733</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75733</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293</v>
      </c>
      <c r="S7" s="622"/>
      <c r="T7" s="622"/>
      <c r="U7" s="622"/>
      <c r="V7" s="622"/>
      <c r="W7" s="622"/>
      <c r="X7" s="622"/>
      <c r="Y7" s="623"/>
      <c r="Z7" s="659">
        <v>0</v>
      </c>
      <c r="AA7" s="659"/>
      <c r="AB7" s="659"/>
      <c r="AC7" s="659"/>
      <c r="AD7" s="660">
        <v>293</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330911</v>
      </c>
      <c r="BH7" s="622"/>
      <c r="BI7" s="622"/>
      <c r="BJ7" s="622"/>
      <c r="BK7" s="622"/>
      <c r="BL7" s="622"/>
      <c r="BM7" s="622"/>
      <c r="BN7" s="623"/>
      <c r="BO7" s="659">
        <v>31.2</v>
      </c>
      <c r="BP7" s="659"/>
      <c r="BQ7" s="659"/>
      <c r="BR7" s="659"/>
      <c r="BS7" s="660" t="s">
        <v>122</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1613796</v>
      </c>
      <c r="CS7" s="622"/>
      <c r="CT7" s="622"/>
      <c r="CU7" s="622"/>
      <c r="CV7" s="622"/>
      <c r="CW7" s="622"/>
      <c r="CX7" s="622"/>
      <c r="CY7" s="623"/>
      <c r="CZ7" s="659">
        <v>16.399999999999999</v>
      </c>
      <c r="DA7" s="659"/>
      <c r="DB7" s="659"/>
      <c r="DC7" s="659"/>
      <c r="DD7" s="627">
        <v>32853</v>
      </c>
      <c r="DE7" s="622"/>
      <c r="DF7" s="622"/>
      <c r="DG7" s="622"/>
      <c r="DH7" s="622"/>
      <c r="DI7" s="622"/>
      <c r="DJ7" s="622"/>
      <c r="DK7" s="622"/>
      <c r="DL7" s="622"/>
      <c r="DM7" s="622"/>
      <c r="DN7" s="622"/>
      <c r="DO7" s="622"/>
      <c r="DP7" s="623"/>
      <c r="DQ7" s="627">
        <v>1501500</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2162</v>
      </c>
      <c r="S8" s="622"/>
      <c r="T8" s="622"/>
      <c r="U8" s="622"/>
      <c r="V8" s="622"/>
      <c r="W8" s="622"/>
      <c r="X8" s="622"/>
      <c r="Y8" s="623"/>
      <c r="Z8" s="659">
        <v>0</v>
      </c>
      <c r="AA8" s="659"/>
      <c r="AB8" s="659"/>
      <c r="AC8" s="659"/>
      <c r="AD8" s="660">
        <v>2162</v>
      </c>
      <c r="AE8" s="660"/>
      <c r="AF8" s="660"/>
      <c r="AG8" s="660"/>
      <c r="AH8" s="660"/>
      <c r="AI8" s="660"/>
      <c r="AJ8" s="660"/>
      <c r="AK8" s="660"/>
      <c r="AL8" s="624">
        <v>0</v>
      </c>
      <c r="AM8" s="625"/>
      <c r="AN8" s="625"/>
      <c r="AO8" s="661"/>
      <c r="AP8" s="618" t="s">
        <v>226</v>
      </c>
      <c r="AQ8" s="619"/>
      <c r="AR8" s="619"/>
      <c r="AS8" s="619"/>
      <c r="AT8" s="619"/>
      <c r="AU8" s="619"/>
      <c r="AV8" s="619"/>
      <c r="AW8" s="619"/>
      <c r="AX8" s="619"/>
      <c r="AY8" s="619"/>
      <c r="AZ8" s="619"/>
      <c r="BA8" s="619"/>
      <c r="BB8" s="619"/>
      <c r="BC8" s="619"/>
      <c r="BD8" s="619"/>
      <c r="BE8" s="619"/>
      <c r="BF8" s="620"/>
      <c r="BG8" s="621">
        <v>15022</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3320775</v>
      </c>
      <c r="CS8" s="622"/>
      <c r="CT8" s="622"/>
      <c r="CU8" s="622"/>
      <c r="CV8" s="622"/>
      <c r="CW8" s="622"/>
      <c r="CX8" s="622"/>
      <c r="CY8" s="623"/>
      <c r="CZ8" s="659">
        <v>33.799999999999997</v>
      </c>
      <c r="DA8" s="659"/>
      <c r="DB8" s="659"/>
      <c r="DC8" s="659"/>
      <c r="DD8" s="627">
        <v>1293084</v>
      </c>
      <c r="DE8" s="622"/>
      <c r="DF8" s="622"/>
      <c r="DG8" s="622"/>
      <c r="DH8" s="622"/>
      <c r="DI8" s="622"/>
      <c r="DJ8" s="622"/>
      <c r="DK8" s="622"/>
      <c r="DL8" s="622"/>
      <c r="DM8" s="622"/>
      <c r="DN8" s="622"/>
      <c r="DO8" s="622"/>
      <c r="DP8" s="623"/>
      <c r="DQ8" s="627">
        <v>1198023</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2304</v>
      </c>
      <c r="S9" s="622"/>
      <c r="T9" s="622"/>
      <c r="U9" s="622"/>
      <c r="V9" s="622"/>
      <c r="W9" s="622"/>
      <c r="X9" s="622"/>
      <c r="Y9" s="623"/>
      <c r="Z9" s="659">
        <v>0</v>
      </c>
      <c r="AA9" s="659"/>
      <c r="AB9" s="659"/>
      <c r="AC9" s="659"/>
      <c r="AD9" s="660">
        <v>2304</v>
      </c>
      <c r="AE9" s="660"/>
      <c r="AF9" s="660"/>
      <c r="AG9" s="660"/>
      <c r="AH9" s="660"/>
      <c r="AI9" s="660"/>
      <c r="AJ9" s="660"/>
      <c r="AK9" s="660"/>
      <c r="AL9" s="624">
        <v>0</v>
      </c>
      <c r="AM9" s="625"/>
      <c r="AN9" s="625"/>
      <c r="AO9" s="661"/>
      <c r="AP9" s="618" t="s">
        <v>229</v>
      </c>
      <c r="AQ9" s="619"/>
      <c r="AR9" s="619"/>
      <c r="AS9" s="619"/>
      <c r="AT9" s="619"/>
      <c r="AU9" s="619"/>
      <c r="AV9" s="619"/>
      <c r="AW9" s="619"/>
      <c r="AX9" s="619"/>
      <c r="AY9" s="619"/>
      <c r="AZ9" s="619"/>
      <c r="BA9" s="619"/>
      <c r="BB9" s="619"/>
      <c r="BC9" s="619"/>
      <c r="BD9" s="619"/>
      <c r="BE9" s="619"/>
      <c r="BF9" s="620"/>
      <c r="BG9" s="621">
        <v>280293</v>
      </c>
      <c r="BH9" s="622"/>
      <c r="BI9" s="622"/>
      <c r="BJ9" s="622"/>
      <c r="BK9" s="622"/>
      <c r="BL9" s="622"/>
      <c r="BM9" s="622"/>
      <c r="BN9" s="623"/>
      <c r="BO9" s="659">
        <v>26.4</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723475</v>
      </c>
      <c r="CS9" s="622"/>
      <c r="CT9" s="622"/>
      <c r="CU9" s="622"/>
      <c r="CV9" s="622"/>
      <c r="CW9" s="622"/>
      <c r="CX9" s="622"/>
      <c r="CY9" s="623"/>
      <c r="CZ9" s="659">
        <v>7.4</v>
      </c>
      <c r="DA9" s="659"/>
      <c r="DB9" s="659"/>
      <c r="DC9" s="659"/>
      <c r="DD9" s="627">
        <v>2529</v>
      </c>
      <c r="DE9" s="622"/>
      <c r="DF9" s="622"/>
      <c r="DG9" s="622"/>
      <c r="DH9" s="622"/>
      <c r="DI9" s="622"/>
      <c r="DJ9" s="622"/>
      <c r="DK9" s="622"/>
      <c r="DL9" s="622"/>
      <c r="DM9" s="622"/>
      <c r="DN9" s="622"/>
      <c r="DO9" s="622"/>
      <c r="DP9" s="623"/>
      <c r="DQ9" s="627">
        <v>555973</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17271</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3</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230488</v>
      </c>
      <c r="S11" s="622"/>
      <c r="T11" s="622"/>
      <c r="U11" s="622"/>
      <c r="V11" s="622"/>
      <c r="W11" s="622"/>
      <c r="X11" s="622"/>
      <c r="Y11" s="623"/>
      <c r="Z11" s="624">
        <v>2.2999999999999998</v>
      </c>
      <c r="AA11" s="625"/>
      <c r="AB11" s="625"/>
      <c r="AC11" s="626"/>
      <c r="AD11" s="627">
        <v>230488</v>
      </c>
      <c r="AE11" s="622"/>
      <c r="AF11" s="622"/>
      <c r="AG11" s="622"/>
      <c r="AH11" s="622"/>
      <c r="AI11" s="622"/>
      <c r="AJ11" s="622"/>
      <c r="AK11" s="623"/>
      <c r="AL11" s="624">
        <v>4.7</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18325</v>
      </c>
      <c r="BH11" s="622"/>
      <c r="BI11" s="622"/>
      <c r="BJ11" s="622"/>
      <c r="BK11" s="622"/>
      <c r="BL11" s="622"/>
      <c r="BM11" s="622"/>
      <c r="BN11" s="623"/>
      <c r="BO11" s="659">
        <v>1.7</v>
      </c>
      <c r="BP11" s="659"/>
      <c r="BQ11" s="659"/>
      <c r="BR11" s="659"/>
      <c r="BS11" s="660" t="s">
        <v>122</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773189</v>
      </c>
      <c r="CS11" s="622"/>
      <c r="CT11" s="622"/>
      <c r="CU11" s="622"/>
      <c r="CV11" s="622"/>
      <c r="CW11" s="622"/>
      <c r="CX11" s="622"/>
      <c r="CY11" s="623"/>
      <c r="CZ11" s="659">
        <v>7.9</v>
      </c>
      <c r="DA11" s="659"/>
      <c r="DB11" s="659"/>
      <c r="DC11" s="659"/>
      <c r="DD11" s="627">
        <v>253215</v>
      </c>
      <c r="DE11" s="622"/>
      <c r="DF11" s="622"/>
      <c r="DG11" s="622"/>
      <c r="DH11" s="622"/>
      <c r="DI11" s="622"/>
      <c r="DJ11" s="622"/>
      <c r="DK11" s="622"/>
      <c r="DL11" s="622"/>
      <c r="DM11" s="622"/>
      <c r="DN11" s="622"/>
      <c r="DO11" s="622"/>
      <c r="DP11" s="623"/>
      <c r="DQ11" s="627">
        <v>341692</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595948</v>
      </c>
      <c r="BH12" s="622"/>
      <c r="BI12" s="622"/>
      <c r="BJ12" s="622"/>
      <c r="BK12" s="622"/>
      <c r="BL12" s="622"/>
      <c r="BM12" s="622"/>
      <c r="BN12" s="623"/>
      <c r="BO12" s="659">
        <v>56.2</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112418</v>
      </c>
      <c r="CS12" s="622"/>
      <c r="CT12" s="622"/>
      <c r="CU12" s="622"/>
      <c r="CV12" s="622"/>
      <c r="CW12" s="622"/>
      <c r="CX12" s="622"/>
      <c r="CY12" s="623"/>
      <c r="CZ12" s="659">
        <v>1.1000000000000001</v>
      </c>
      <c r="DA12" s="659"/>
      <c r="DB12" s="659"/>
      <c r="DC12" s="659"/>
      <c r="DD12" s="627">
        <v>5093</v>
      </c>
      <c r="DE12" s="622"/>
      <c r="DF12" s="622"/>
      <c r="DG12" s="622"/>
      <c r="DH12" s="622"/>
      <c r="DI12" s="622"/>
      <c r="DJ12" s="622"/>
      <c r="DK12" s="622"/>
      <c r="DL12" s="622"/>
      <c r="DM12" s="622"/>
      <c r="DN12" s="622"/>
      <c r="DO12" s="622"/>
      <c r="DP12" s="623"/>
      <c r="DQ12" s="627">
        <v>95529</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571384</v>
      </c>
      <c r="BH13" s="622"/>
      <c r="BI13" s="622"/>
      <c r="BJ13" s="622"/>
      <c r="BK13" s="622"/>
      <c r="BL13" s="622"/>
      <c r="BM13" s="622"/>
      <c r="BN13" s="623"/>
      <c r="BO13" s="659">
        <v>53.9</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355230</v>
      </c>
      <c r="CS13" s="622"/>
      <c r="CT13" s="622"/>
      <c r="CU13" s="622"/>
      <c r="CV13" s="622"/>
      <c r="CW13" s="622"/>
      <c r="CX13" s="622"/>
      <c r="CY13" s="623"/>
      <c r="CZ13" s="659">
        <v>3.6</v>
      </c>
      <c r="DA13" s="659"/>
      <c r="DB13" s="659"/>
      <c r="DC13" s="659"/>
      <c r="DD13" s="627">
        <v>109493</v>
      </c>
      <c r="DE13" s="622"/>
      <c r="DF13" s="622"/>
      <c r="DG13" s="622"/>
      <c r="DH13" s="622"/>
      <c r="DI13" s="622"/>
      <c r="DJ13" s="622"/>
      <c r="DK13" s="622"/>
      <c r="DL13" s="622"/>
      <c r="DM13" s="622"/>
      <c r="DN13" s="622"/>
      <c r="DO13" s="622"/>
      <c r="DP13" s="623"/>
      <c r="DQ13" s="627">
        <v>197690</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367</v>
      </c>
      <c r="S14" s="622"/>
      <c r="T14" s="622"/>
      <c r="U14" s="622"/>
      <c r="V14" s="622"/>
      <c r="W14" s="622"/>
      <c r="X14" s="622"/>
      <c r="Y14" s="623"/>
      <c r="Z14" s="659">
        <v>0</v>
      </c>
      <c r="AA14" s="659"/>
      <c r="AB14" s="659"/>
      <c r="AC14" s="659"/>
      <c r="AD14" s="660">
        <v>367</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43807</v>
      </c>
      <c r="BH14" s="622"/>
      <c r="BI14" s="622"/>
      <c r="BJ14" s="622"/>
      <c r="BK14" s="622"/>
      <c r="BL14" s="622"/>
      <c r="BM14" s="622"/>
      <c r="BN14" s="623"/>
      <c r="BO14" s="659">
        <v>4.0999999999999996</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567970</v>
      </c>
      <c r="CS14" s="622"/>
      <c r="CT14" s="622"/>
      <c r="CU14" s="622"/>
      <c r="CV14" s="622"/>
      <c r="CW14" s="622"/>
      <c r="CX14" s="622"/>
      <c r="CY14" s="623"/>
      <c r="CZ14" s="659">
        <v>5.8</v>
      </c>
      <c r="DA14" s="659"/>
      <c r="DB14" s="659"/>
      <c r="DC14" s="659"/>
      <c r="DD14" s="627">
        <v>20735</v>
      </c>
      <c r="DE14" s="622"/>
      <c r="DF14" s="622"/>
      <c r="DG14" s="622"/>
      <c r="DH14" s="622"/>
      <c r="DI14" s="622"/>
      <c r="DJ14" s="622"/>
      <c r="DK14" s="622"/>
      <c r="DL14" s="622"/>
      <c r="DM14" s="622"/>
      <c r="DN14" s="622"/>
      <c r="DO14" s="622"/>
      <c r="DP14" s="623"/>
      <c r="DQ14" s="627">
        <v>547320</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90371</v>
      </c>
      <c r="BH15" s="622"/>
      <c r="BI15" s="622"/>
      <c r="BJ15" s="622"/>
      <c r="BK15" s="622"/>
      <c r="BL15" s="622"/>
      <c r="BM15" s="622"/>
      <c r="BN15" s="623"/>
      <c r="BO15" s="659">
        <v>8.5</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639376</v>
      </c>
      <c r="CS15" s="622"/>
      <c r="CT15" s="622"/>
      <c r="CU15" s="622"/>
      <c r="CV15" s="622"/>
      <c r="CW15" s="622"/>
      <c r="CX15" s="622"/>
      <c r="CY15" s="623"/>
      <c r="CZ15" s="659">
        <v>6.5</v>
      </c>
      <c r="DA15" s="659"/>
      <c r="DB15" s="659"/>
      <c r="DC15" s="659"/>
      <c r="DD15" s="627">
        <v>138067</v>
      </c>
      <c r="DE15" s="622"/>
      <c r="DF15" s="622"/>
      <c r="DG15" s="622"/>
      <c r="DH15" s="622"/>
      <c r="DI15" s="622"/>
      <c r="DJ15" s="622"/>
      <c r="DK15" s="622"/>
      <c r="DL15" s="622"/>
      <c r="DM15" s="622"/>
      <c r="DN15" s="622"/>
      <c r="DO15" s="622"/>
      <c r="DP15" s="623"/>
      <c r="DQ15" s="627">
        <v>444254</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6336</v>
      </c>
      <c r="S16" s="622"/>
      <c r="T16" s="622"/>
      <c r="U16" s="622"/>
      <c r="V16" s="622"/>
      <c r="W16" s="622"/>
      <c r="X16" s="622"/>
      <c r="Y16" s="623"/>
      <c r="Z16" s="659">
        <v>0.1</v>
      </c>
      <c r="AA16" s="659"/>
      <c r="AB16" s="659"/>
      <c r="AC16" s="659"/>
      <c r="AD16" s="660">
        <v>6336</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421597</v>
      </c>
      <c r="CS16" s="622"/>
      <c r="CT16" s="622"/>
      <c r="CU16" s="622"/>
      <c r="CV16" s="622"/>
      <c r="CW16" s="622"/>
      <c r="CX16" s="622"/>
      <c r="CY16" s="623"/>
      <c r="CZ16" s="659">
        <v>4.3</v>
      </c>
      <c r="DA16" s="659"/>
      <c r="DB16" s="659"/>
      <c r="DC16" s="659"/>
      <c r="DD16" s="627" t="s">
        <v>122</v>
      </c>
      <c r="DE16" s="622"/>
      <c r="DF16" s="622"/>
      <c r="DG16" s="622"/>
      <c r="DH16" s="622"/>
      <c r="DI16" s="622"/>
      <c r="DJ16" s="622"/>
      <c r="DK16" s="622"/>
      <c r="DL16" s="622"/>
      <c r="DM16" s="622"/>
      <c r="DN16" s="622"/>
      <c r="DO16" s="622"/>
      <c r="DP16" s="623"/>
      <c r="DQ16" s="627">
        <v>9778</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12403</v>
      </c>
      <c r="S17" s="622"/>
      <c r="T17" s="622"/>
      <c r="U17" s="622"/>
      <c r="V17" s="622"/>
      <c r="W17" s="622"/>
      <c r="X17" s="622"/>
      <c r="Y17" s="623"/>
      <c r="Z17" s="659">
        <v>0.1</v>
      </c>
      <c r="AA17" s="659"/>
      <c r="AB17" s="659"/>
      <c r="AC17" s="659"/>
      <c r="AD17" s="660">
        <v>12403</v>
      </c>
      <c r="AE17" s="660"/>
      <c r="AF17" s="660"/>
      <c r="AG17" s="660"/>
      <c r="AH17" s="660"/>
      <c r="AI17" s="660"/>
      <c r="AJ17" s="660"/>
      <c r="AK17" s="660"/>
      <c r="AL17" s="624">
        <v>0.3</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1216126</v>
      </c>
      <c r="CS17" s="622"/>
      <c r="CT17" s="622"/>
      <c r="CU17" s="622"/>
      <c r="CV17" s="622"/>
      <c r="CW17" s="622"/>
      <c r="CX17" s="622"/>
      <c r="CY17" s="623"/>
      <c r="CZ17" s="659">
        <v>12.4</v>
      </c>
      <c r="DA17" s="659"/>
      <c r="DB17" s="659"/>
      <c r="DC17" s="659"/>
      <c r="DD17" s="627" t="s">
        <v>122</v>
      </c>
      <c r="DE17" s="622"/>
      <c r="DF17" s="622"/>
      <c r="DG17" s="622"/>
      <c r="DH17" s="622"/>
      <c r="DI17" s="622"/>
      <c r="DJ17" s="622"/>
      <c r="DK17" s="622"/>
      <c r="DL17" s="622"/>
      <c r="DM17" s="622"/>
      <c r="DN17" s="622"/>
      <c r="DO17" s="622"/>
      <c r="DP17" s="623"/>
      <c r="DQ17" s="627">
        <v>1149148</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2504</v>
      </c>
      <c r="S18" s="622"/>
      <c r="T18" s="622"/>
      <c r="U18" s="622"/>
      <c r="V18" s="622"/>
      <c r="W18" s="622"/>
      <c r="X18" s="622"/>
      <c r="Y18" s="623"/>
      <c r="Z18" s="659">
        <v>0</v>
      </c>
      <c r="AA18" s="659"/>
      <c r="AB18" s="659"/>
      <c r="AC18" s="659"/>
      <c r="AD18" s="660">
        <v>2504</v>
      </c>
      <c r="AE18" s="660"/>
      <c r="AF18" s="660"/>
      <c r="AG18" s="660"/>
      <c r="AH18" s="660"/>
      <c r="AI18" s="660"/>
      <c r="AJ18" s="660"/>
      <c r="AK18" s="660"/>
      <c r="AL18" s="624">
        <v>0.1</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2468</v>
      </c>
      <c r="S19" s="622"/>
      <c r="T19" s="622"/>
      <c r="U19" s="622"/>
      <c r="V19" s="622"/>
      <c r="W19" s="622"/>
      <c r="X19" s="622"/>
      <c r="Y19" s="623"/>
      <c r="Z19" s="659">
        <v>0</v>
      </c>
      <c r="AA19" s="659"/>
      <c r="AB19" s="659"/>
      <c r="AC19" s="659"/>
      <c r="AD19" s="660">
        <v>2468</v>
      </c>
      <c r="AE19" s="660"/>
      <c r="AF19" s="660"/>
      <c r="AG19" s="660"/>
      <c r="AH19" s="660"/>
      <c r="AI19" s="660"/>
      <c r="AJ19" s="660"/>
      <c r="AK19" s="660"/>
      <c r="AL19" s="624">
        <v>0.1</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v>36</v>
      </c>
      <c r="S20" s="622"/>
      <c r="T20" s="622"/>
      <c r="U20" s="622"/>
      <c r="V20" s="622"/>
      <c r="W20" s="622"/>
      <c r="X20" s="622"/>
      <c r="Y20" s="623"/>
      <c r="Z20" s="659">
        <v>0</v>
      </c>
      <c r="AA20" s="659"/>
      <c r="AB20" s="659"/>
      <c r="AC20" s="659"/>
      <c r="AD20" s="660">
        <v>36</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9819688</v>
      </c>
      <c r="CS20" s="622"/>
      <c r="CT20" s="622"/>
      <c r="CU20" s="622"/>
      <c r="CV20" s="622"/>
      <c r="CW20" s="622"/>
      <c r="CX20" s="622"/>
      <c r="CY20" s="623"/>
      <c r="CZ20" s="659">
        <v>100</v>
      </c>
      <c r="DA20" s="659"/>
      <c r="DB20" s="659"/>
      <c r="DC20" s="659"/>
      <c r="DD20" s="627">
        <v>1855069</v>
      </c>
      <c r="DE20" s="622"/>
      <c r="DF20" s="622"/>
      <c r="DG20" s="622"/>
      <c r="DH20" s="622"/>
      <c r="DI20" s="622"/>
      <c r="DJ20" s="622"/>
      <c r="DK20" s="622"/>
      <c r="DL20" s="622"/>
      <c r="DM20" s="622"/>
      <c r="DN20" s="622"/>
      <c r="DO20" s="622"/>
      <c r="DP20" s="623"/>
      <c r="DQ20" s="627">
        <v>6116643</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3932304</v>
      </c>
      <c r="S21" s="622"/>
      <c r="T21" s="622"/>
      <c r="U21" s="622"/>
      <c r="V21" s="622"/>
      <c r="W21" s="622"/>
      <c r="X21" s="622"/>
      <c r="Y21" s="623"/>
      <c r="Z21" s="659">
        <v>39.1</v>
      </c>
      <c r="AA21" s="659"/>
      <c r="AB21" s="659"/>
      <c r="AC21" s="659"/>
      <c r="AD21" s="660">
        <v>3499367</v>
      </c>
      <c r="AE21" s="660"/>
      <c r="AF21" s="660"/>
      <c r="AG21" s="660"/>
      <c r="AH21" s="660"/>
      <c r="AI21" s="660"/>
      <c r="AJ21" s="660"/>
      <c r="AK21" s="660"/>
      <c r="AL21" s="624">
        <v>71.3</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3499367</v>
      </c>
      <c r="S22" s="622"/>
      <c r="T22" s="622"/>
      <c r="U22" s="622"/>
      <c r="V22" s="622"/>
      <c r="W22" s="622"/>
      <c r="X22" s="622"/>
      <c r="Y22" s="623"/>
      <c r="Z22" s="659">
        <v>34.799999999999997</v>
      </c>
      <c r="AA22" s="659"/>
      <c r="AB22" s="659"/>
      <c r="AC22" s="659"/>
      <c r="AD22" s="660">
        <v>3499367</v>
      </c>
      <c r="AE22" s="660"/>
      <c r="AF22" s="660"/>
      <c r="AG22" s="660"/>
      <c r="AH22" s="660"/>
      <c r="AI22" s="660"/>
      <c r="AJ22" s="660"/>
      <c r="AK22" s="660"/>
      <c r="AL22" s="624">
        <v>71.3</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432932</v>
      </c>
      <c r="S23" s="622"/>
      <c r="T23" s="622"/>
      <c r="U23" s="622"/>
      <c r="V23" s="622"/>
      <c r="W23" s="622"/>
      <c r="X23" s="622"/>
      <c r="Y23" s="623"/>
      <c r="Z23" s="659">
        <v>4.3</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v>5</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3362937</v>
      </c>
      <c r="CS24" s="677"/>
      <c r="CT24" s="677"/>
      <c r="CU24" s="677"/>
      <c r="CV24" s="677"/>
      <c r="CW24" s="677"/>
      <c r="CX24" s="677"/>
      <c r="CY24" s="702"/>
      <c r="CZ24" s="703">
        <v>34.200000000000003</v>
      </c>
      <c r="DA24" s="685"/>
      <c r="DB24" s="685"/>
      <c r="DC24" s="705"/>
      <c r="DD24" s="701">
        <v>2536574</v>
      </c>
      <c r="DE24" s="677"/>
      <c r="DF24" s="677"/>
      <c r="DG24" s="677"/>
      <c r="DH24" s="677"/>
      <c r="DI24" s="677"/>
      <c r="DJ24" s="677"/>
      <c r="DK24" s="702"/>
      <c r="DL24" s="701">
        <v>2291202</v>
      </c>
      <c r="DM24" s="677"/>
      <c r="DN24" s="677"/>
      <c r="DO24" s="677"/>
      <c r="DP24" s="677"/>
      <c r="DQ24" s="677"/>
      <c r="DR24" s="677"/>
      <c r="DS24" s="677"/>
      <c r="DT24" s="677"/>
      <c r="DU24" s="677"/>
      <c r="DV24" s="702"/>
      <c r="DW24" s="703">
        <v>46.5</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5323568</v>
      </c>
      <c r="S25" s="622"/>
      <c r="T25" s="622"/>
      <c r="U25" s="622"/>
      <c r="V25" s="622"/>
      <c r="W25" s="622"/>
      <c r="X25" s="622"/>
      <c r="Y25" s="623"/>
      <c r="Z25" s="659">
        <v>52.9</v>
      </c>
      <c r="AA25" s="659"/>
      <c r="AB25" s="659"/>
      <c r="AC25" s="659"/>
      <c r="AD25" s="660">
        <v>4890631</v>
      </c>
      <c r="AE25" s="660"/>
      <c r="AF25" s="660"/>
      <c r="AG25" s="660"/>
      <c r="AH25" s="660"/>
      <c r="AI25" s="660"/>
      <c r="AJ25" s="660"/>
      <c r="AK25" s="660"/>
      <c r="AL25" s="624">
        <v>99.6</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980608</v>
      </c>
      <c r="CS25" s="634"/>
      <c r="CT25" s="634"/>
      <c r="CU25" s="634"/>
      <c r="CV25" s="634"/>
      <c r="CW25" s="634"/>
      <c r="CX25" s="634"/>
      <c r="CY25" s="635"/>
      <c r="CZ25" s="624">
        <v>10</v>
      </c>
      <c r="DA25" s="636"/>
      <c r="DB25" s="636"/>
      <c r="DC25" s="637"/>
      <c r="DD25" s="627">
        <v>924793</v>
      </c>
      <c r="DE25" s="634"/>
      <c r="DF25" s="634"/>
      <c r="DG25" s="634"/>
      <c r="DH25" s="634"/>
      <c r="DI25" s="634"/>
      <c r="DJ25" s="634"/>
      <c r="DK25" s="635"/>
      <c r="DL25" s="627">
        <v>922799</v>
      </c>
      <c r="DM25" s="634"/>
      <c r="DN25" s="634"/>
      <c r="DO25" s="634"/>
      <c r="DP25" s="634"/>
      <c r="DQ25" s="634"/>
      <c r="DR25" s="634"/>
      <c r="DS25" s="634"/>
      <c r="DT25" s="634"/>
      <c r="DU25" s="634"/>
      <c r="DV25" s="635"/>
      <c r="DW25" s="624">
        <v>18.7</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606103</v>
      </c>
      <c r="CS26" s="622"/>
      <c r="CT26" s="622"/>
      <c r="CU26" s="622"/>
      <c r="CV26" s="622"/>
      <c r="CW26" s="622"/>
      <c r="CX26" s="622"/>
      <c r="CY26" s="623"/>
      <c r="CZ26" s="624">
        <v>6.2</v>
      </c>
      <c r="DA26" s="636"/>
      <c r="DB26" s="636"/>
      <c r="DC26" s="637"/>
      <c r="DD26" s="627">
        <v>563620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2191</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1061037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1166203</v>
      </c>
      <c r="CS27" s="634"/>
      <c r="CT27" s="634"/>
      <c r="CU27" s="634"/>
      <c r="CV27" s="634"/>
      <c r="CW27" s="634"/>
      <c r="CX27" s="634"/>
      <c r="CY27" s="635"/>
      <c r="CZ27" s="624">
        <v>11.9</v>
      </c>
      <c r="DA27" s="636"/>
      <c r="DB27" s="636"/>
      <c r="DC27" s="637"/>
      <c r="DD27" s="627">
        <v>462633</v>
      </c>
      <c r="DE27" s="634"/>
      <c r="DF27" s="634"/>
      <c r="DG27" s="634"/>
      <c r="DH27" s="634"/>
      <c r="DI27" s="634"/>
      <c r="DJ27" s="634"/>
      <c r="DK27" s="635"/>
      <c r="DL27" s="627">
        <v>219255</v>
      </c>
      <c r="DM27" s="634"/>
      <c r="DN27" s="634"/>
      <c r="DO27" s="634"/>
      <c r="DP27" s="634"/>
      <c r="DQ27" s="634"/>
      <c r="DR27" s="634"/>
      <c r="DS27" s="634"/>
      <c r="DT27" s="634"/>
      <c r="DU27" s="634"/>
      <c r="DV27" s="635"/>
      <c r="DW27" s="624">
        <v>4.4000000000000004</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97231</v>
      </c>
      <c r="S28" s="622"/>
      <c r="T28" s="622"/>
      <c r="U28" s="622"/>
      <c r="V28" s="622"/>
      <c r="W28" s="622"/>
      <c r="X28" s="622"/>
      <c r="Y28" s="623"/>
      <c r="Z28" s="659">
        <v>1</v>
      </c>
      <c r="AA28" s="659"/>
      <c r="AB28" s="659"/>
      <c r="AC28" s="659"/>
      <c r="AD28" s="660">
        <v>15079</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1216126</v>
      </c>
      <c r="CS28" s="622"/>
      <c r="CT28" s="622"/>
      <c r="CU28" s="622"/>
      <c r="CV28" s="622"/>
      <c r="CW28" s="622"/>
      <c r="CX28" s="622"/>
      <c r="CY28" s="623"/>
      <c r="CZ28" s="624">
        <v>12.4</v>
      </c>
      <c r="DA28" s="636"/>
      <c r="DB28" s="636"/>
      <c r="DC28" s="637"/>
      <c r="DD28" s="627">
        <v>1149148</v>
      </c>
      <c r="DE28" s="622"/>
      <c r="DF28" s="622"/>
      <c r="DG28" s="622"/>
      <c r="DH28" s="622"/>
      <c r="DI28" s="622"/>
      <c r="DJ28" s="622"/>
      <c r="DK28" s="623"/>
      <c r="DL28" s="627">
        <v>1149148</v>
      </c>
      <c r="DM28" s="622"/>
      <c r="DN28" s="622"/>
      <c r="DO28" s="622"/>
      <c r="DP28" s="622"/>
      <c r="DQ28" s="622"/>
      <c r="DR28" s="622"/>
      <c r="DS28" s="622"/>
      <c r="DT28" s="622"/>
      <c r="DU28" s="622"/>
      <c r="DV28" s="623"/>
      <c r="DW28" s="624">
        <v>23.3</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6093</v>
      </c>
      <c r="S29" s="622"/>
      <c r="T29" s="622"/>
      <c r="U29" s="622"/>
      <c r="V29" s="622"/>
      <c r="W29" s="622"/>
      <c r="X29" s="622"/>
      <c r="Y29" s="623"/>
      <c r="Z29" s="659">
        <v>0.1</v>
      </c>
      <c r="AA29" s="659"/>
      <c r="AB29" s="659"/>
      <c r="AC29" s="659"/>
      <c r="AD29" s="660">
        <v>44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1214979</v>
      </c>
      <c r="CS29" s="634"/>
      <c r="CT29" s="634"/>
      <c r="CU29" s="634"/>
      <c r="CV29" s="634"/>
      <c r="CW29" s="634"/>
      <c r="CX29" s="634"/>
      <c r="CY29" s="635"/>
      <c r="CZ29" s="624">
        <v>12.4</v>
      </c>
      <c r="DA29" s="636"/>
      <c r="DB29" s="636"/>
      <c r="DC29" s="637"/>
      <c r="DD29" s="627">
        <v>1148001</v>
      </c>
      <c r="DE29" s="634"/>
      <c r="DF29" s="634"/>
      <c r="DG29" s="634"/>
      <c r="DH29" s="634"/>
      <c r="DI29" s="634"/>
      <c r="DJ29" s="634"/>
      <c r="DK29" s="635"/>
      <c r="DL29" s="627">
        <v>1148001</v>
      </c>
      <c r="DM29" s="634"/>
      <c r="DN29" s="634"/>
      <c r="DO29" s="634"/>
      <c r="DP29" s="634"/>
      <c r="DQ29" s="634"/>
      <c r="DR29" s="634"/>
      <c r="DS29" s="634"/>
      <c r="DT29" s="634"/>
      <c r="DU29" s="634"/>
      <c r="DV29" s="635"/>
      <c r="DW29" s="624">
        <v>23.3</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1410153</v>
      </c>
      <c r="S30" s="622"/>
      <c r="T30" s="622"/>
      <c r="U30" s="622"/>
      <c r="V30" s="622"/>
      <c r="W30" s="622"/>
      <c r="X30" s="622"/>
      <c r="Y30" s="623"/>
      <c r="Z30" s="659">
        <v>14</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1178112</v>
      </c>
      <c r="CS30" s="622"/>
      <c r="CT30" s="622"/>
      <c r="CU30" s="622"/>
      <c r="CV30" s="622"/>
      <c r="CW30" s="622"/>
      <c r="CX30" s="622"/>
      <c r="CY30" s="623"/>
      <c r="CZ30" s="624">
        <v>12</v>
      </c>
      <c r="DA30" s="636"/>
      <c r="DB30" s="636"/>
      <c r="DC30" s="637"/>
      <c r="DD30" s="627">
        <v>1111134</v>
      </c>
      <c r="DE30" s="622"/>
      <c r="DF30" s="622"/>
      <c r="DG30" s="622"/>
      <c r="DH30" s="622"/>
      <c r="DI30" s="622"/>
      <c r="DJ30" s="622"/>
      <c r="DK30" s="623"/>
      <c r="DL30" s="627">
        <v>1111134</v>
      </c>
      <c r="DM30" s="622"/>
      <c r="DN30" s="622"/>
      <c r="DO30" s="622"/>
      <c r="DP30" s="622"/>
      <c r="DQ30" s="622"/>
      <c r="DR30" s="622"/>
      <c r="DS30" s="622"/>
      <c r="DT30" s="622"/>
      <c r="DU30" s="622"/>
      <c r="DV30" s="623"/>
      <c r="DW30" s="624">
        <v>22.5</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99.3</v>
      </c>
      <c r="BH31" s="684"/>
      <c r="BI31" s="684"/>
      <c r="BJ31" s="684"/>
      <c r="BK31" s="684"/>
      <c r="BL31" s="684"/>
      <c r="BM31" s="685">
        <v>97.5</v>
      </c>
      <c r="BN31" s="684"/>
      <c r="BO31" s="684"/>
      <c r="BP31" s="684"/>
      <c r="BQ31" s="686"/>
      <c r="BR31" s="683">
        <v>99.2</v>
      </c>
      <c r="BS31" s="684"/>
      <c r="BT31" s="684"/>
      <c r="BU31" s="684"/>
      <c r="BV31" s="684"/>
      <c r="BW31" s="684"/>
      <c r="BX31" s="685">
        <v>96.4</v>
      </c>
      <c r="BY31" s="684"/>
      <c r="BZ31" s="684"/>
      <c r="CA31" s="684"/>
      <c r="CB31" s="686"/>
      <c r="CD31" s="642"/>
      <c r="CE31" s="643"/>
      <c r="CF31" s="618" t="s">
        <v>299</v>
      </c>
      <c r="CG31" s="619"/>
      <c r="CH31" s="619"/>
      <c r="CI31" s="619"/>
      <c r="CJ31" s="619"/>
      <c r="CK31" s="619"/>
      <c r="CL31" s="619"/>
      <c r="CM31" s="619"/>
      <c r="CN31" s="619"/>
      <c r="CO31" s="619"/>
      <c r="CP31" s="619"/>
      <c r="CQ31" s="620"/>
      <c r="CR31" s="621">
        <v>36867</v>
      </c>
      <c r="CS31" s="634"/>
      <c r="CT31" s="634"/>
      <c r="CU31" s="634"/>
      <c r="CV31" s="634"/>
      <c r="CW31" s="634"/>
      <c r="CX31" s="634"/>
      <c r="CY31" s="635"/>
      <c r="CZ31" s="624">
        <v>0.4</v>
      </c>
      <c r="DA31" s="636"/>
      <c r="DB31" s="636"/>
      <c r="DC31" s="637"/>
      <c r="DD31" s="627">
        <v>36867</v>
      </c>
      <c r="DE31" s="634"/>
      <c r="DF31" s="634"/>
      <c r="DG31" s="634"/>
      <c r="DH31" s="634"/>
      <c r="DI31" s="634"/>
      <c r="DJ31" s="634"/>
      <c r="DK31" s="635"/>
      <c r="DL31" s="627">
        <v>36867</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624332</v>
      </c>
      <c r="S32" s="622"/>
      <c r="T32" s="622"/>
      <c r="U32" s="622"/>
      <c r="V32" s="622"/>
      <c r="W32" s="622"/>
      <c r="X32" s="622"/>
      <c r="Y32" s="623"/>
      <c r="Z32" s="659">
        <v>6.2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301</v>
      </c>
      <c r="AX32" s="618" t="s">
        <v>302</v>
      </c>
      <c r="AY32" s="619"/>
      <c r="AZ32" s="619"/>
      <c r="BA32" s="619"/>
      <c r="BB32" s="619"/>
      <c r="BC32" s="619"/>
      <c r="BD32" s="619"/>
      <c r="BE32" s="619"/>
      <c r="BF32" s="620"/>
      <c r="BG32" s="687">
        <v>99.3</v>
      </c>
      <c r="BH32" s="634"/>
      <c r="BI32" s="634"/>
      <c r="BJ32" s="634"/>
      <c r="BK32" s="634"/>
      <c r="BL32" s="634"/>
      <c r="BM32" s="625">
        <v>97.6</v>
      </c>
      <c r="BN32" s="634"/>
      <c r="BO32" s="634"/>
      <c r="BP32" s="634"/>
      <c r="BQ32" s="657"/>
      <c r="BR32" s="687">
        <v>99.5</v>
      </c>
      <c r="BS32" s="634"/>
      <c r="BT32" s="634"/>
      <c r="BU32" s="634"/>
      <c r="BV32" s="634"/>
      <c r="BW32" s="634"/>
      <c r="BX32" s="625">
        <v>97.2</v>
      </c>
      <c r="BY32" s="634"/>
      <c r="BZ32" s="634"/>
      <c r="CA32" s="634"/>
      <c r="CB32" s="657"/>
      <c r="CD32" s="644"/>
      <c r="CE32" s="645"/>
      <c r="CF32" s="618" t="s">
        <v>303</v>
      </c>
      <c r="CG32" s="619"/>
      <c r="CH32" s="619"/>
      <c r="CI32" s="619"/>
      <c r="CJ32" s="619"/>
      <c r="CK32" s="619"/>
      <c r="CL32" s="619"/>
      <c r="CM32" s="619"/>
      <c r="CN32" s="619"/>
      <c r="CO32" s="619"/>
      <c r="CP32" s="619"/>
      <c r="CQ32" s="620"/>
      <c r="CR32" s="621">
        <v>1147</v>
      </c>
      <c r="CS32" s="622"/>
      <c r="CT32" s="622"/>
      <c r="CU32" s="622"/>
      <c r="CV32" s="622"/>
      <c r="CW32" s="622"/>
      <c r="CX32" s="622"/>
      <c r="CY32" s="623"/>
      <c r="CZ32" s="624">
        <v>0</v>
      </c>
      <c r="DA32" s="636"/>
      <c r="DB32" s="636"/>
      <c r="DC32" s="637"/>
      <c r="DD32" s="627">
        <v>1147</v>
      </c>
      <c r="DE32" s="622"/>
      <c r="DF32" s="622"/>
      <c r="DG32" s="622"/>
      <c r="DH32" s="622"/>
      <c r="DI32" s="622"/>
      <c r="DJ32" s="622"/>
      <c r="DK32" s="623"/>
      <c r="DL32" s="627">
        <v>1147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35848</v>
      </c>
      <c r="S33" s="622"/>
      <c r="T33" s="622"/>
      <c r="U33" s="622"/>
      <c r="V33" s="622"/>
      <c r="W33" s="622"/>
      <c r="X33" s="622"/>
      <c r="Y33" s="623"/>
      <c r="Z33" s="659">
        <v>0.4</v>
      </c>
      <c r="AA33" s="659"/>
      <c r="AB33" s="659"/>
      <c r="AC33" s="659"/>
      <c r="AD33" s="660">
        <v>5178</v>
      </c>
      <c r="AE33" s="660"/>
      <c r="AF33" s="660"/>
      <c r="AG33" s="660"/>
      <c r="AH33" s="660"/>
      <c r="AI33" s="660"/>
      <c r="AJ33" s="660"/>
      <c r="AK33" s="660"/>
      <c r="AL33" s="624">
        <v>0.1</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99.3</v>
      </c>
      <c r="BH33" s="606"/>
      <c r="BI33" s="606"/>
      <c r="BJ33" s="606"/>
      <c r="BK33" s="606"/>
      <c r="BL33" s="606"/>
      <c r="BM33" s="652">
        <v>97</v>
      </c>
      <c r="BN33" s="606"/>
      <c r="BO33" s="606"/>
      <c r="BP33" s="606"/>
      <c r="BQ33" s="669"/>
      <c r="BR33" s="682">
        <v>98.9</v>
      </c>
      <c r="BS33" s="606"/>
      <c r="BT33" s="606"/>
      <c r="BU33" s="606"/>
      <c r="BV33" s="606"/>
      <c r="BW33" s="606"/>
      <c r="BX33" s="652">
        <v>94.9</v>
      </c>
      <c r="BY33" s="606"/>
      <c r="BZ33" s="606"/>
      <c r="CA33" s="606"/>
      <c r="CB33" s="669"/>
      <c r="CD33" s="618" t="s">
        <v>306</v>
      </c>
      <c r="CE33" s="619"/>
      <c r="CF33" s="619"/>
      <c r="CG33" s="619"/>
      <c r="CH33" s="619"/>
      <c r="CI33" s="619"/>
      <c r="CJ33" s="619"/>
      <c r="CK33" s="619"/>
      <c r="CL33" s="619"/>
      <c r="CM33" s="619"/>
      <c r="CN33" s="619"/>
      <c r="CO33" s="619"/>
      <c r="CP33" s="619"/>
      <c r="CQ33" s="620"/>
      <c r="CR33" s="621">
        <v>4180085</v>
      </c>
      <c r="CS33" s="634"/>
      <c r="CT33" s="634"/>
      <c r="CU33" s="634"/>
      <c r="CV33" s="634"/>
      <c r="CW33" s="634"/>
      <c r="CX33" s="634"/>
      <c r="CY33" s="635"/>
      <c r="CZ33" s="624">
        <v>42.6</v>
      </c>
      <c r="DA33" s="636"/>
      <c r="DB33" s="636"/>
      <c r="DC33" s="637"/>
      <c r="DD33" s="627">
        <v>3476738</v>
      </c>
      <c r="DE33" s="634"/>
      <c r="DF33" s="634"/>
      <c r="DG33" s="634"/>
      <c r="DH33" s="634"/>
      <c r="DI33" s="634"/>
      <c r="DJ33" s="634"/>
      <c r="DK33" s="635"/>
      <c r="DL33" s="627">
        <v>2296418</v>
      </c>
      <c r="DM33" s="634"/>
      <c r="DN33" s="634"/>
      <c r="DO33" s="634"/>
      <c r="DP33" s="634"/>
      <c r="DQ33" s="634"/>
      <c r="DR33" s="634"/>
      <c r="DS33" s="634"/>
      <c r="DT33" s="634"/>
      <c r="DU33" s="634"/>
      <c r="DV33" s="635"/>
      <c r="DW33" s="624">
        <v>46.6</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100840</v>
      </c>
      <c r="S34" s="622"/>
      <c r="T34" s="622"/>
      <c r="U34" s="622"/>
      <c r="V34" s="622"/>
      <c r="W34" s="622"/>
      <c r="X34" s="622"/>
      <c r="Y34" s="623"/>
      <c r="Z34" s="659">
        <v>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1281971</v>
      </c>
      <c r="CS34" s="622"/>
      <c r="CT34" s="622"/>
      <c r="CU34" s="622"/>
      <c r="CV34" s="622"/>
      <c r="CW34" s="622"/>
      <c r="CX34" s="622"/>
      <c r="CY34" s="623"/>
      <c r="CZ34" s="624">
        <v>13.1</v>
      </c>
      <c r="DA34" s="636"/>
      <c r="DB34" s="636"/>
      <c r="DC34" s="637"/>
      <c r="DD34" s="627">
        <v>1005757</v>
      </c>
      <c r="DE34" s="622"/>
      <c r="DF34" s="622"/>
      <c r="DG34" s="622"/>
      <c r="DH34" s="622"/>
      <c r="DI34" s="622"/>
      <c r="DJ34" s="622"/>
      <c r="DK34" s="623"/>
      <c r="DL34" s="627">
        <v>770644</v>
      </c>
      <c r="DM34" s="622"/>
      <c r="DN34" s="622"/>
      <c r="DO34" s="622"/>
      <c r="DP34" s="622"/>
      <c r="DQ34" s="622"/>
      <c r="DR34" s="622"/>
      <c r="DS34" s="622"/>
      <c r="DT34" s="622"/>
      <c r="DU34" s="622"/>
      <c r="DV34" s="623"/>
      <c r="DW34" s="624">
        <v>15.6</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188379</v>
      </c>
      <c r="S35" s="622"/>
      <c r="T35" s="622"/>
      <c r="U35" s="622"/>
      <c r="V35" s="622"/>
      <c r="W35" s="622"/>
      <c r="X35" s="622"/>
      <c r="Y35" s="623"/>
      <c r="Z35" s="659">
        <v>1.9</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149402</v>
      </c>
      <c r="CS35" s="634"/>
      <c r="CT35" s="634"/>
      <c r="CU35" s="634"/>
      <c r="CV35" s="634"/>
      <c r="CW35" s="634"/>
      <c r="CX35" s="634"/>
      <c r="CY35" s="635"/>
      <c r="CZ35" s="624">
        <v>1.5</v>
      </c>
      <c r="DA35" s="636"/>
      <c r="DB35" s="636"/>
      <c r="DC35" s="637"/>
      <c r="DD35" s="627">
        <v>136887</v>
      </c>
      <c r="DE35" s="634"/>
      <c r="DF35" s="634"/>
      <c r="DG35" s="634"/>
      <c r="DH35" s="634"/>
      <c r="DI35" s="634"/>
      <c r="DJ35" s="634"/>
      <c r="DK35" s="635"/>
      <c r="DL35" s="627">
        <v>128152</v>
      </c>
      <c r="DM35" s="634"/>
      <c r="DN35" s="634"/>
      <c r="DO35" s="634"/>
      <c r="DP35" s="634"/>
      <c r="DQ35" s="634"/>
      <c r="DR35" s="634"/>
      <c r="DS35" s="634"/>
      <c r="DT35" s="634"/>
      <c r="DU35" s="634"/>
      <c r="DV35" s="635"/>
      <c r="DW35" s="624">
        <v>2.6</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327145</v>
      </c>
      <c r="S36" s="622"/>
      <c r="T36" s="622"/>
      <c r="U36" s="622"/>
      <c r="V36" s="622"/>
      <c r="W36" s="622"/>
      <c r="X36" s="622"/>
      <c r="Y36" s="623"/>
      <c r="Z36" s="659">
        <v>3.3</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960694</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26893</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1382591</v>
      </c>
      <c r="CS36" s="622"/>
      <c r="CT36" s="622"/>
      <c r="CU36" s="622"/>
      <c r="CV36" s="622"/>
      <c r="CW36" s="622"/>
      <c r="CX36" s="622"/>
      <c r="CY36" s="623"/>
      <c r="CZ36" s="624">
        <v>14.1</v>
      </c>
      <c r="DA36" s="636"/>
      <c r="DB36" s="636"/>
      <c r="DC36" s="637"/>
      <c r="DD36" s="627">
        <v>1101668</v>
      </c>
      <c r="DE36" s="622"/>
      <c r="DF36" s="622"/>
      <c r="DG36" s="622"/>
      <c r="DH36" s="622"/>
      <c r="DI36" s="622"/>
      <c r="DJ36" s="622"/>
      <c r="DK36" s="623"/>
      <c r="DL36" s="627">
        <v>875915</v>
      </c>
      <c r="DM36" s="622"/>
      <c r="DN36" s="622"/>
      <c r="DO36" s="622"/>
      <c r="DP36" s="622"/>
      <c r="DQ36" s="622"/>
      <c r="DR36" s="622"/>
      <c r="DS36" s="622"/>
      <c r="DT36" s="622"/>
      <c r="DU36" s="622"/>
      <c r="DV36" s="623"/>
      <c r="DW36" s="624">
        <v>17.8</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93728</v>
      </c>
      <c r="S37" s="622"/>
      <c r="T37" s="622"/>
      <c r="U37" s="622"/>
      <c r="V37" s="622"/>
      <c r="W37" s="622"/>
      <c r="X37" s="622"/>
      <c r="Y37" s="623"/>
      <c r="Z37" s="659">
        <v>0.9</v>
      </c>
      <c r="AA37" s="659"/>
      <c r="AB37" s="659"/>
      <c r="AC37" s="659"/>
      <c r="AD37" s="660">
        <v>212</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181056</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7439</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617930</v>
      </c>
      <c r="CS37" s="634"/>
      <c r="CT37" s="634"/>
      <c r="CU37" s="634"/>
      <c r="CV37" s="634"/>
      <c r="CW37" s="634"/>
      <c r="CX37" s="634"/>
      <c r="CY37" s="635"/>
      <c r="CZ37" s="624">
        <v>6.3</v>
      </c>
      <c r="DA37" s="636"/>
      <c r="DB37" s="636"/>
      <c r="DC37" s="637"/>
      <c r="DD37" s="627">
        <v>617930</v>
      </c>
      <c r="DE37" s="634"/>
      <c r="DF37" s="634"/>
      <c r="DG37" s="634"/>
      <c r="DH37" s="634"/>
      <c r="DI37" s="634"/>
      <c r="DJ37" s="634"/>
      <c r="DK37" s="635"/>
      <c r="DL37" s="627">
        <v>615007</v>
      </c>
      <c r="DM37" s="634"/>
      <c r="DN37" s="634"/>
      <c r="DO37" s="634"/>
      <c r="DP37" s="634"/>
      <c r="DQ37" s="634"/>
      <c r="DR37" s="634"/>
      <c r="DS37" s="634"/>
      <c r="DT37" s="634"/>
      <c r="DU37" s="634"/>
      <c r="DV37" s="635"/>
      <c r="DW37" s="624">
        <v>12.5</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1853800</v>
      </c>
      <c r="S38" s="622"/>
      <c r="T38" s="622"/>
      <c r="U38" s="622"/>
      <c r="V38" s="622"/>
      <c r="W38" s="622"/>
      <c r="X38" s="622"/>
      <c r="Y38" s="623"/>
      <c r="Z38" s="659">
        <v>18.399999999999999</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50151</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1737</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729487</v>
      </c>
      <c r="CS38" s="622"/>
      <c r="CT38" s="622"/>
      <c r="CU38" s="622"/>
      <c r="CV38" s="622"/>
      <c r="CW38" s="622"/>
      <c r="CX38" s="622"/>
      <c r="CY38" s="623"/>
      <c r="CZ38" s="624">
        <v>7.4</v>
      </c>
      <c r="DA38" s="636"/>
      <c r="DB38" s="636"/>
      <c r="DC38" s="637"/>
      <c r="DD38" s="627">
        <v>597151</v>
      </c>
      <c r="DE38" s="622"/>
      <c r="DF38" s="622"/>
      <c r="DG38" s="622"/>
      <c r="DH38" s="622"/>
      <c r="DI38" s="622"/>
      <c r="DJ38" s="622"/>
      <c r="DK38" s="623"/>
      <c r="DL38" s="627">
        <v>521707</v>
      </c>
      <c r="DM38" s="622"/>
      <c r="DN38" s="622"/>
      <c r="DO38" s="622"/>
      <c r="DP38" s="622"/>
      <c r="DQ38" s="622"/>
      <c r="DR38" s="622"/>
      <c r="DS38" s="622"/>
      <c r="DT38" s="622"/>
      <c r="DU38" s="622"/>
      <c r="DV38" s="623"/>
      <c r="DW38" s="624">
        <v>10.6</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48691</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2649</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633062</v>
      </c>
      <c r="CS39" s="634"/>
      <c r="CT39" s="634"/>
      <c r="CU39" s="634"/>
      <c r="CV39" s="634"/>
      <c r="CW39" s="634"/>
      <c r="CX39" s="634"/>
      <c r="CY39" s="635"/>
      <c r="CZ39" s="624">
        <v>6.4</v>
      </c>
      <c r="DA39" s="636"/>
      <c r="DB39" s="636"/>
      <c r="DC39" s="637"/>
      <c r="DD39" s="627">
        <v>631703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19000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91</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3572</v>
      </c>
      <c r="CS40" s="622"/>
      <c r="CT40" s="622"/>
      <c r="CU40" s="622"/>
      <c r="CV40" s="622"/>
      <c r="CW40" s="622"/>
      <c r="CX40" s="622"/>
      <c r="CY40" s="623"/>
      <c r="CZ40" s="624">
        <v>0</v>
      </c>
      <c r="DA40" s="636"/>
      <c r="DB40" s="636"/>
      <c r="DC40" s="637"/>
      <c r="DD40" s="627">
        <v>3572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10063308</v>
      </c>
      <c r="S41" s="646"/>
      <c r="T41" s="646"/>
      <c r="U41" s="646"/>
      <c r="V41" s="646"/>
      <c r="W41" s="646"/>
      <c r="X41" s="646"/>
      <c r="Y41" s="649"/>
      <c r="Z41" s="650">
        <v>100</v>
      </c>
      <c r="AA41" s="650"/>
      <c r="AB41" s="650"/>
      <c r="AC41" s="650"/>
      <c r="AD41" s="651">
        <v>4911144</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167627</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513169</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358</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2276666</v>
      </c>
      <c r="CS42" s="634"/>
      <c r="CT42" s="634"/>
      <c r="CU42" s="634"/>
      <c r="CV42" s="634"/>
      <c r="CW42" s="634"/>
      <c r="CX42" s="634"/>
      <c r="CY42" s="635"/>
      <c r="CZ42" s="624">
        <v>23.2</v>
      </c>
      <c r="DA42" s="636"/>
      <c r="DB42" s="636"/>
      <c r="DC42" s="637"/>
      <c r="DD42" s="627">
        <v>103331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20634</v>
      </c>
      <c r="CS43" s="634"/>
      <c r="CT43" s="634"/>
      <c r="CU43" s="634"/>
      <c r="CV43" s="634"/>
      <c r="CW43" s="634"/>
      <c r="CX43" s="634"/>
      <c r="CY43" s="635"/>
      <c r="CZ43" s="624">
        <v>0.2</v>
      </c>
      <c r="DA43" s="636"/>
      <c r="DB43" s="636"/>
      <c r="DC43" s="637"/>
      <c r="DD43" s="627">
        <v>20634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1855069</v>
      </c>
      <c r="CS44" s="622"/>
      <c r="CT44" s="622"/>
      <c r="CU44" s="622"/>
      <c r="CV44" s="622"/>
      <c r="CW44" s="622"/>
      <c r="CX44" s="622"/>
      <c r="CY44" s="623"/>
      <c r="CZ44" s="624">
        <v>18.899999999999999</v>
      </c>
      <c r="DA44" s="625"/>
      <c r="DB44" s="625"/>
      <c r="DC44" s="626"/>
      <c r="DD44" s="627">
        <v>93553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174452</v>
      </c>
      <c r="CS45" s="634"/>
      <c r="CT45" s="634"/>
      <c r="CU45" s="634"/>
      <c r="CV45" s="634"/>
      <c r="CW45" s="634"/>
      <c r="CX45" s="634"/>
      <c r="CY45" s="635"/>
      <c r="CZ45" s="624">
        <v>1.8</v>
      </c>
      <c r="DA45" s="636"/>
      <c r="DB45" s="636"/>
      <c r="DC45" s="637"/>
      <c r="DD45" s="627">
        <v>11205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1404550</v>
      </c>
      <c r="CS46" s="622"/>
      <c r="CT46" s="622"/>
      <c r="CU46" s="622"/>
      <c r="CV46" s="622"/>
      <c r="CW46" s="622"/>
      <c r="CX46" s="622"/>
      <c r="CY46" s="623"/>
      <c r="CZ46" s="624">
        <v>14.3</v>
      </c>
      <c r="DA46" s="625"/>
      <c r="DB46" s="625"/>
      <c r="DC46" s="626"/>
      <c r="DD46" s="627">
        <v>79581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421597</v>
      </c>
      <c r="CS47" s="634"/>
      <c r="CT47" s="634"/>
      <c r="CU47" s="634"/>
      <c r="CV47" s="634"/>
      <c r="CW47" s="634"/>
      <c r="CX47" s="634"/>
      <c r="CY47" s="635"/>
      <c r="CZ47" s="624">
        <v>4.3</v>
      </c>
      <c r="DA47" s="636"/>
      <c r="DB47" s="636"/>
      <c r="DC47" s="637"/>
      <c r="DD47" s="627">
        <v>9778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9819688</v>
      </c>
      <c r="CS49" s="606"/>
      <c r="CT49" s="606"/>
      <c r="CU49" s="606"/>
      <c r="CV49" s="606"/>
      <c r="CW49" s="606"/>
      <c r="CX49" s="606"/>
      <c r="CY49" s="607"/>
      <c r="CZ49" s="608">
        <v>100</v>
      </c>
      <c r="DA49" s="609"/>
      <c r="DB49" s="609"/>
      <c r="DC49" s="610"/>
      <c r="DD49" s="611">
        <v>6116643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V41hyYIj4p8+mOovdwKW64QD9uJFLQ1mFksLf6XZKd87IoU9kkWD3h4GfzA/Zx0mi3sySHfNOtI0XXE0KYkLg==" saltValue="+qSf5YtWGnPgDKoebvzld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10064</v>
      </c>
      <c r="R7" s="1103"/>
      <c r="S7" s="1103"/>
      <c r="T7" s="1103"/>
      <c r="U7" s="1103"/>
      <c r="V7" s="1103">
        <v>9820</v>
      </c>
      <c r="W7" s="1103"/>
      <c r="X7" s="1103"/>
      <c r="Y7" s="1103"/>
      <c r="Z7" s="1103"/>
      <c r="AA7" s="1103">
        <v>244</v>
      </c>
      <c r="AB7" s="1103"/>
      <c r="AC7" s="1103"/>
      <c r="AD7" s="1103"/>
      <c r="AE7" s="1104"/>
      <c r="AF7" s="1105">
        <v>242</v>
      </c>
      <c r="AG7" s="1106"/>
      <c r="AH7" s="1106"/>
      <c r="AI7" s="1106"/>
      <c r="AJ7" s="1107"/>
      <c r="AK7" s="1108">
        <v>163</v>
      </c>
      <c r="AL7" s="1109"/>
      <c r="AM7" s="1109"/>
      <c r="AN7" s="1109"/>
      <c r="AO7" s="1109"/>
      <c r="AP7" s="1109">
        <v>14605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f>Q7</f>
        <v>10064</v>
      </c>
      <c r="R23" s="1061"/>
      <c r="S23" s="1061"/>
      <c r="T23" s="1061"/>
      <c r="U23" s="1061"/>
      <c r="V23" s="1061">
        <f t="shared" ref="V23" si="0">V7</f>
        <v>9820</v>
      </c>
      <c r="W23" s="1061"/>
      <c r="X23" s="1061"/>
      <c r="Y23" s="1061"/>
      <c r="Z23" s="1061"/>
      <c r="AA23" s="1061">
        <f t="shared" ref="AA23" si="1">AA7</f>
        <v>244</v>
      </c>
      <c r="AB23" s="1061"/>
      <c r="AC23" s="1061"/>
      <c r="AD23" s="1061"/>
      <c r="AE23" s="1068"/>
      <c r="AF23" s="1069">
        <f>AF7</f>
        <v>242</v>
      </c>
      <c r="AG23" s="1061"/>
      <c r="AH23" s="1061"/>
      <c r="AI23" s="1061"/>
      <c r="AJ23" s="1070"/>
      <c r="AK23" s="1071"/>
      <c r="AL23" s="1072"/>
      <c r="AM23" s="1072"/>
      <c r="AN23" s="1072"/>
      <c r="AO23" s="1072"/>
      <c r="AP23" s="1061">
        <f>AP7</f>
        <v>14605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1417</v>
      </c>
      <c r="R28" s="1051"/>
      <c r="S28" s="1051"/>
      <c r="T28" s="1051"/>
      <c r="U28" s="1051"/>
      <c r="V28" s="1051">
        <v>1390</v>
      </c>
      <c r="W28" s="1051"/>
      <c r="X28" s="1051"/>
      <c r="Y28" s="1051"/>
      <c r="Z28" s="1051"/>
      <c r="AA28" s="1051">
        <v>27</v>
      </c>
      <c r="AB28" s="1051"/>
      <c r="AC28" s="1051"/>
      <c r="AD28" s="1051"/>
      <c r="AE28" s="1052"/>
      <c r="AF28" s="1053">
        <v>27</v>
      </c>
      <c r="AG28" s="1051"/>
      <c r="AH28" s="1051"/>
      <c r="AI28" s="1051"/>
      <c r="AJ28" s="1054"/>
      <c r="AK28" s="1042">
        <v>121</v>
      </c>
      <c r="AL28" s="1043"/>
      <c r="AM28" s="1043"/>
      <c r="AN28" s="1043"/>
      <c r="AO28" s="1043"/>
      <c r="AP28" s="1043" t="s">
        <v>486</v>
      </c>
      <c r="AQ28" s="1043"/>
      <c r="AR28" s="1043"/>
      <c r="AS28" s="1043"/>
      <c r="AT28" s="1043"/>
      <c r="AU28" s="1043" t="s">
        <v>486</v>
      </c>
      <c r="AV28" s="1043"/>
      <c r="AW28" s="1043"/>
      <c r="AX28" s="1043"/>
      <c r="AY28" s="1043"/>
      <c r="AZ28" s="1044" t="s">
        <v>486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143</v>
      </c>
      <c r="R29" s="1039"/>
      <c r="S29" s="1039"/>
      <c r="T29" s="1039"/>
      <c r="U29" s="1039"/>
      <c r="V29" s="1039">
        <v>143</v>
      </c>
      <c r="W29" s="1039"/>
      <c r="X29" s="1039"/>
      <c r="Y29" s="1039"/>
      <c r="Z29" s="1039"/>
      <c r="AA29" s="1039">
        <v>0</v>
      </c>
      <c r="AB29" s="1039"/>
      <c r="AC29" s="1039"/>
      <c r="AD29" s="1039"/>
      <c r="AE29" s="1040"/>
      <c r="AF29" s="1035">
        <v>0</v>
      </c>
      <c r="AG29" s="1036"/>
      <c r="AH29" s="1036"/>
      <c r="AI29" s="1036"/>
      <c r="AJ29" s="1037"/>
      <c r="AK29" s="980">
        <v>61</v>
      </c>
      <c r="AL29" s="971"/>
      <c r="AM29" s="971"/>
      <c r="AN29" s="971"/>
      <c r="AO29" s="971"/>
      <c r="AP29" s="971">
        <v>76</v>
      </c>
      <c r="AQ29" s="971"/>
      <c r="AR29" s="971"/>
      <c r="AS29" s="971"/>
      <c r="AT29" s="971"/>
      <c r="AU29" s="971">
        <v>18</v>
      </c>
      <c r="AV29" s="971"/>
      <c r="AW29" s="971"/>
      <c r="AX29" s="971"/>
      <c r="AY29" s="971"/>
      <c r="AZ29" s="1041" t="s">
        <v>486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1910</v>
      </c>
      <c r="R30" s="1039"/>
      <c r="S30" s="1039"/>
      <c r="T30" s="1039"/>
      <c r="U30" s="1039"/>
      <c r="V30" s="1039">
        <v>1843</v>
      </c>
      <c r="W30" s="1039"/>
      <c r="X30" s="1039"/>
      <c r="Y30" s="1039"/>
      <c r="Z30" s="1039"/>
      <c r="AA30" s="1039">
        <v>67</v>
      </c>
      <c r="AB30" s="1039"/>
      <c r="AC30" s="1039"/>
      <c r="AD30" s="1039"/>
      <c r="AE30" s="1040"/>
      <c r="AF30" s="1035">
        <v>67</v>
      </c>
      <c r="AG30" s="1036"/>
      <c r="AH30" s="1036"/>
      <c r="AI30" s="1036"/>
      <c r="AJ30" s="1037"/>
      <c r="AK30" s="980">
        <v>313</v>
      </c>
      <c r="AL30" s="971"/>
      <c r="AM30" s="971"/>
      <c r="AN30" s="971"/>
      <c r="AO30" s="971"/>
      <c r="AP30" s="971" t="s">
        <v>486</v>
      </c>
      <c r="AQ30" s="971"/>
      <c r="AR30" s="971"/>
      <c r="AS30" s="971"/>
      <c r="AT30" s="971"/>
      <c r="AU30" s="971" t="s">
        <v>486</v>
      </c>
      <c r="AV30" s="971"/>
      <c r="AW30" s="971"/>
      <c r="AX30" s="971"/>
      <c r="AY30" s="971"/>
      <c r="AZ30" s="1041" t="s">
        <v>486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158</v>
      </c>
      <c r="R31" s="1039"/>
      <c r="S31" s="1039"/>
      <c r="T31" s="1039"/>
      <c r="U31" s="1039"/>
      <c r="V31" s="1039">
        <v>155</v>
      </c>
      <c r="W31" s="1039"/>
      <c r="X31" s="1039"/>
      <c r="Y31" s="1039"/>
      <c r="Z31" s="1039"/>
      <c r="AA31" s="1039">
        <v>3</v>
      </c>
      <c r="AB31" s="1039"/>
      <c r="AC31" s="1039"/>
      <c r="AD31" s="1039"/>
      <c r="AE31" s="1040"/>
      <c r="AF31" s="1035">
        <v>3</v>
      </c>
      <c r="AG31" s="1036"/>
      <c r="AH31" s="1036"/>
      <c r="AI31" s="1036"/>
      <c r="AJ31" s="1037"/>
      <c r="AK31" s="980">
        <v>62</v>
      </c>
      <c r="AL31" s="971"/>
      <c r="AM31" s="971"/>
      <c r="AN31" s="971"/>
      <c r="AO31" s="971"/>
      <c r="AP31" s="971" t="s">
        <v>486</v>
      </c>
      <c r="AQ31" s="971"/>
      <c r="AR31" s="971"/>
      <c r="AS31" s="971"/>
      <c r="AT31" s="971"/>
      <c r="AU31" s="971" t="s">
        <v>486</v>
      </c>
      <c r="AV31" s="971"/>
      <c r="AW31" s="971"/>
      <c r="AX31" s="971"/>
      <c r="AY31" s="971"/>
      <c r="AZ31" s="1041" t="s">
        <v>486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391</v>
      </c>
      <c r="C32" s="1031"/>
      <c r="D32" s="1031"/>
      <c r="E32" s="1031"/>
      <c r="F32" s="1031"/>
      <c r="G32" s="1031"/>
      <c r="H32" s="1031"/>
      <c r="I32" s="1031"/>
      <c r="J32" s="1031"/>
      <c r="K32" s="1031"/>
      <c r="L32" s="1031"/>
      <c r="M32" s="1031"/>
      <c r="N32" s="1031"/>
      <c r="O32" s="1031"/>
      <c r="P32" s="1032"/>
      <c r="Q32" s="1038">
        <v>310</v>
      </c>
      <c r="R32" s="1039"/>
      <c r="S32" s="1039"/>
      <c r="T32" s="1039"/>
      <c r="U32" s="1039"/>
      <c r="V32" s="1039">
        <v>266</v>
      </c>
      <c r="W32" s="1039"/>
      <c r="X32" s="1039"/>
      <c r="Y32" s="1039"/>
      <c r="Z32" s="1039"/>
      <c r="AA32" s="1039">
        <v>44</v>
      </c>
      <c r="AB32" s="1039"/>
      <c r="AC32" s="1039"/>
      <c r="AD32" s="1039"/>
      <c r="AE32" s="1040"/>
      <c r="AF32" s="1035">
        <v>146</v>
      </c>
      <c r="AG32" s="1036"/>
      <c r="AH32" s="1036"/>
      <c r="AI32" s="1036"/>
      <c r="AJ32" s="1037"/>
      <c r="AK32" s="980">
        <v>19</v>
      </c>
      <c r="AL32" s="971"/>
      <c r="AM32" s="971"/>
      <c r="AN32" s="971"/>
      <c r="AO32" s="971"/>
      <c r="AP32" s="971">
        <v>1025</v>
      </c>
      <c r="AQ32" s="971"/>
      <c r="AR32" s="971"/>
      <c r="AS32" s="971"/>
      <c r="AT32" s="971"/>
      <c r="AU32" s="971">
        <v>119</v>
      </c>
      <c r="AV32" s="971"/>
      <c r="AW32" s="971"/>
      <c r="AX32" s="971"/>
      <c r="AY32" s="971"/>
      <c r="AZ32" s="1041" t="s">
        <v>486</v>
      </c>
      <c r="BA32" s="1041"/>
      <c r="BB32" s="1041"/>
      <c r="BC32" s="1041"/>
      <c r="BD32" s="1041"/>
      <c r="BE32" s="972" t="s">
        <v>556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392</v>
      </c>
      <c r="C33" s="1031"/>
      <c r="D33" s="1031"/>
      <c r="E33" s="1031"/>
      <c r="F33" s="1031"/>
      <c r="G33" s="1031"/>
      <c r="H33" s="1031"/>
      <c r="I33" s="1031"/>
      <c r="J33" s="1031"/>
      <c r="K33" s="1031"/>
      <c r="L33" s="1031"/>
      <c r="M33" s="1031"/>
      <c r="N33" s="1031"/>
      <c r="O33" s="1031"/>
      <c r="P33" s="1032"/>
      <c r="Q33" s="1038">
        <v>44</v>
      </c>
      <c r="R33" s="1039"/>
      <c r="S33" s="1039"/>
      <c r="T33" s="1039"/>
      <c r="U33" s="1039"/>
      <c r="V33" s="1039">
        <v>44</v>
      </c>
      <c r="W33" s="1039"/>
      <c r="X33" s="1039"/>
      <c r="Y33" s="1039"/>
      <c r="Z33" s="1039"/>
      <c r="AA33" s="1039">
        <v>0</v>
      </c>
      <c r="AB33" s="1039"/>
      <c r="AC33" s="1039"/>
      <c r="AD33" s="1039"/>
      <c r="AE33" s="1040"/>
      <c r="AF33" s="1035">
        <v>-1</v>
      </c>
      <c r="AG33" s="1036"/>
      <c r="AH33" s="1036"/>
      <c r="AI33" s="1036"/>
      <c r="AJ33" s="1037"/>
      <c r="AK33" s="980">
        <v>31</v>
      </c>
      <c r="AL33" s="971"/>
      <c r="AM33" s="971"/>
      <c r="AN33" s="971"/>
      <c r="AO33" s="971"/>
      <c r="AP33" s="971">
        <v>74</v>
      </c>
      <c r="AQ33" s="971"/>
      <c r="AR33" s="971"/>
      <c r="AS33" s="971"/>
      <c r="AT33" s="971"/>
      <c r="AU33" s="971">
        <v>74</v>
      </c>
      <c r="AV33" s="971"/>
      <c r="AW33" s="971"/>
      <c r="AX33" s="971"/>
      <c r="AY33" s="971"/>
      <c r="AZ33" s="1041" t="s">
        <v>486</v>
      </c>
      <c r="BA33" s="1041"/>
      <c r="BB33" s="1041"/>
      <c r="BC33" s="1041"/>
      <c r="BD33" s="1041"/>
      <c r="BE33" s="972" t="s">
        <v>557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393</v>
      </c>
      <c r="C34" s="1031"/>
      <c r="D34" s="1031"/>
      <c r="E34" s="1031"/>
      <c r="F34" s="1031"/>
      <c r="G34" s="1031"/>
      <c r="H34" s="1031"/>
      <c r="I34" s="1031"/>
      <c r="J34" s="1031"/>
      <c r="K34" s="1031"/>
      <c r="L34" s="1031"/>
      <c r="M34" s="1031"/>
      <c r="N34" s="1031"/>
      <c r="O34" s="1031"/>
      <c r="P34" s="1032"/>
      <c r="Q34" s="1038">
        <v>28</v>
      </c>
      <c r="R34" s="1039"/>
      <c r="S34" s="1039"/>
      <c r="T34" s="1039"/>
      <c r="U34" s="1039"/>
      <c r="V34" s="1039">
        <v>28</v>
      </c>
      <c r="W34" s="1039"/>
      <c r="X34" s="1039"/>
      <c r="Y34" s="1039"/>
      <c r="Z34" s="1039"/>
      <c r="AA34" s="1039">
        <v>0</v>
      </c>
      <c r="AB34" s="1039"/>
      <c r="AC34" s="1039"/>
      <c r="AD34" s="1039"/>
      <c r="AE34" s="1040"/>
      <c r="AF34" s="1035">
        <v>-1</v>
      </c>
      <c r="AG34" s="1036"/>
      <c r="AH34" s="1036"/>
      <c r="AI34" s="1036"/>
      <c r="AJ34" s="1037"/>
      <c r="AK34" s="980">
        <v>18</v>
      </c>
      <c r="AL34" s="971"/>
      <c r="AM34" s="971"/>
      <c r="AN34" s="971"/>
      <c r="AO34" s="971"/>
      <c r="AP34" s="971">
        <v>70</v>
      </c>
      <c r="AQ34" s="971"/>
      <c r="AR34" s="971"/>
      <c r="AS34" s="971"/>
      <c r="AT34" s="971"/>
      <c r="AU34" s="971">
        <v>70</v>
      </c>
      <c r="AV34" s="971"/>
      <c r="AW34" s="971"/>
      <c r="AX34" s="971"/>
      <c r="AY34" s="971"/>
      <c r="AZ34" s="1041" t="s">
        <v>486</v>
      </c>
      <c r="BA34" s="1041"/>
      <c r="BB34" s="1041"/>
      <c r="BC34" s="1041"/>
      <c r="BD34" s="1041"/>
      <c r="BE34" s="972" t="s">
        <v>557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f>AF28+AF29+AF30+AF31+AF32+AF33+AF34</f>
        <v>241</v>
      </c>
      <c r="AG63" s="959"/>
      <c r="AH63" s="959"/>
      <c r="AI63" s="959"/>
      <c r="AJ63" s="1022"/>
      <c r="AK63" s="1023"/>
      <c r="AL63" s="963"/>
      <c r="AM63" s="963"/>
      <c r="AN63" s="963"/>
      <c r="AO63" s="963"/>
      <c r="AP63" s="959">
        <f>AP29+AP32+AP33+AP34</f>
        <v>1245</v>
      </c>
      <c r="AQ63" s="959"/>
      <c r="AR63" s="959"/>
      <c r="AS63" s="959"/>
      <c r="AT63" s="959"/>
      <c r="AU63" s="959">
        <f>AU29+AU32+AU33+AU34</f>
        <v>281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398</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5908</v>
      </c>
      <c r="R68" s="982"/>
      <c r="S68" s="982"/>
      <c r="T68" s="982"/>
      <c r="U68" s="982"/>
      <c r="V68" s="982">
        <v>3386</v>
      </c>
      <c r="W68" s="982"/>
      <c r="X68" s="982"/>
      <c r="Y68" s="982"/>
      <c r="Z68" s="982"/>
      <c r="AA68" s="982">
        <f>Q68-V68</f>
        <v>2522</v>
      </c>
      <c r="AB68" s="982"/>
      <c r="AC68" s="982"/>
      <c r="AD68" s="982"/>
      <c r="AE68" s="982"/>
      <c r="AF68" s="982">
        <v>2522</v>
      </c>
      <c r="AG68" s="982"/>
      <c r="AH68" s="982"/>
      <c r="AI68" s="982"/>
      <c r="AJ68" s="982"/>
      <c r="AK68" s="982" t="s">
        <v>486</v>
      </c>
      <c r="AL68" s="982"/>
      <c r="AM68" s="982"/>
      <c r="AN68" s="982"/>
      <c r="AO68" s="982"/>
      <c r="AP68" s="982" t="s">
        <v>486</v>
      </c>
      <c r="AQ68" s="982"/>
      <c r="AR68" s="982"/>
      <c r="AS68" s="982"/>
      <c r="AT68" s="982"/>
      <c r="AU68" s="982" t="s">
        <v>486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127</v>
      </c>
      <c r="R69" s="971"/>
      <c r="S69" s="971"/>
      <c r="T69" s="971"/>
      <c r="U69" s="971"/>
      <c r="V69" s="971">
        <v>122</v>
      </c>
      <c r="W69" s="971"/>
      <c r="X69" s="971"/>
      <c r="Y69" s="971"/>
      <c r="Z69" s="971"/>
      <c r="AA69" s="971">
        <f t="shared" ref="AA69:AA77" si="2">Q69-V69</f>
        <v>5</v>
      </c>
      <c r="AB69" s="971"/>
      <c r="AC69" s="971"/>
      <c r="AD69" s="971"/>
      <c r="AE69" s="971"/>
      <c r="AF69" s="971">
        <v>5</v>
      </c>
      <c r="AG69" s="971"/>
      <c r="AH69" s="971"/>
      <c r="AI69" s="971"/>
      <c r="AJ69" s="971"/>
      <c r="AK69" s="971">
        <v>10</v>
      </c>
      <c r="AL69" s="971"/>
      <c r="AM69" s="971"/>
      <c r="AN69" s="971"/>
      <c r="AO69" s="971"/>
      <c r="AP69" s="971" t="s">
        <v>486</v>
      </c>
      <c r="AQ69" s="971"/>
      <c r="AR69" s="971"/>
      <c r="AS69" s="971"/>
      <c r="AT69" s="971"/>
      <c r="AU69" s="971" t="s">
        <v>486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617</v>
      </c>
      <c r="R70" s="971"/>
      <c r="S70" s="971"/>
      <c r="T70" s="971"/>
      <c r="U70" s="971"/>
      <c r="V70" s="971">
        <v>567</v>
      </c>
      <c r="W70" s="971"/>
      <c r="X70" s="971"/>
      <c r="Y70" s="971"/>
      <c r="Z70" s="971"/>
      <c r="AA70" s="971">
        <f t="shared" si="2"/>
        <v>50</v>
      </c>
      <c r="AB70" s="971"/>
      <c r="AC70" s="971"/>
      <c r="AD70" s="971"/>
      <c r="AE70" s="971"/>
      <c r="AF70" s="971">
        <v>50</v>
      </c>
      <c r="AG70" s="971"/>
      <c r="AH70" s="971"/>
      <c r="AI70" s="971"/>
      <c r="AJ70" s="971"/>
      <c r="AK70" s="971">
        <v>39</v>
      </c>
      <c r="AL70" s="971"/>
      <c r="AM70" s="971"/>
      <c r="AN70" s="971"/>
      <c r="AO70" s="971"/>
      <c r="AP70" s="971" t="s">
        <v>486</v>
      </c>
      <c r="AQ70" s="971"/>
      <c r="AR70" s="971"/>
      <c r="AS70" s="971"/>
      <c r="AT70" s="971"/>
      <c r="AU70" s="971" t="s">
        <v>486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549</v>
      </c>
      <c r="C71" s="975"/>
      <c r="D71" s="975"/>
      <c r="E71" s="975"/>
      <c r="F71" s="975"/>
      <c r="G71" s="975"/>
      <c r="H71" s="975"/>
      <c r="I71" s="975"/>
      <c r="J71" s="975"/>
      <c r="K71" s="975"/>
      <c r="L71" s="975"/>
      <c r="M71" s="975"/>
      <c r="N71" s="975"/>
      <c r="O71" s="975"/>
      <c r="P71" s="976"/>
      <c r="Q71" s="977">
        <v>177493</v>
      </c>
      <c r="R71" s="971"/>
      <c r="S71" s="971"/>
      <c r="T71" s="971"/>
      <c r="U71" s="971"/>
      <c r="V71" s="971">
        <v>175048</v>
      </c>
      <c r="W71" s="971"/>
      <c r="X71" s="971"/>
      <c r="Y71" s="971"/>
      <c r="Z71" s="971"/>
      <c r="AA71" s="971">
        <f t="shared" si="2"/>
        <v>2445</v>
      </c>
      <c r="AB71" s="971"/>
      <c r="AC71" s="971"/>
      <c r="AD71" s="971"/>
      <c r="AE71" s="971"/>
      <c r="AF71" s="971">
        <v>2442</v>
      </c>
      <c r="AG71" s="971"/>
      <c r="AH71" s="971"/>
      <c r="AI71" s="971"/>
      <c r="AJ71" s="971"/>
      <c r="AK71" s="971">
        <v>6094</v>
      </c>
      <c r="AL71" s="971"/>
      <c r="AM71" s="971"/>
      <c r="AN71" s="971"/>
      <c r="AO71" s="971"/>
      <c r="AP71" s="971" t="s">
        <v>486</v>
      </c>
      <c r="AQ71" s="971"/>
      <c r="AR71" s="971"/>
      <c r="AS71" s="971"/>
      <c r="AT71" s="971"/>
      <c r="AU71" s="971" t="s">
        <v>486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550</v>
      </c>
      <c r="C72" s="975"/>
      <c r="D72" s="975"/>
      <c r="E72" s="975"/>
      <c r="F72" s="975"/>
      <c r="G72" s="975"/>
      <c r="H72" s="975"/>
      <c r="I72" s="975"/>
      <c r="J72" s="975"/>
      <c r="K72" s="975"/>
      <c r="L72" s="975"/>
      <c r="M72" s="975"/>
      <c r="N72" s="975"/>
      <c r="O72" s="975"/>
      <c r="P72" s="976"/>
      <c r="Q72" s="977">
        <v>895</v>
      </c>
      <c r="R72" s="971"/>
      <c r="S72" s="971"/>
      <c r="T72" s="971"/>
      <c r="U72" s="971"/>
      <c r="V72" s="971">
        <v>875</v>
      </c>
      <c r="W72" s="971"/>
      <c r="X72" s="971"/>
      <c r="Y72" s="971"/>
      <c r="Z72" s="971"/>
      <c r="AA72" s="971">
        <f t="shared" si="2"/>
        <v>20</v>
      </c>
      <c r="AB72" s="971"/>
      <c r="AC72" s="971"/>
      <c r="AD72" s="971"/>
      <c r="AE72" s="971"/>
      <c r="AF72" s="971">
        <v>20</v>
      </c>
      <c r="AG72" s="971"/>
      <c r="AH72" s="971"/>
      <c r="AI72" s="971"/>
      <c r="AJ72" s="971"/>
      <c r="AK72" s="971">
        <v>60</v>
      </c>
      <c r="AL72" s="971"/>
      <c r="AM72" s="971"/>
      <c r="AN72" s="971"/>
      <c r="AO72" s="971"/>
      <c r="AP72" s="971" t="s">
        <v>486</v>
      </c>
      <c r="AQ72" s="971"/>
      <c r="AR72" s="971"/>
      <c r="AS72" s="971"/>
      <c r="AT72" s="971"/>
      <c r="AU72" s="971" t="s">
        <v>486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2426</v>
      </c>
      <c r="R73" s="971"/>
      <c r="S73" s="971"/>
      <c r="T73" s="971"/>
      <c r="U73" s="971"/>
      <c r="V73" s="971">
        <v>2345</v>
      </c>
      <c r="W73" s="971"/>
      <c r="X73" s="971"/>
      <c r="Y73" s="971"/>
      <c r="Z73" s="971"/>
      <c r="AA73" s="971">
        <f t="shared" si="2"/>
        <v>81</v>
      </c>
      <c r="AB73" s="971"/>
      <c r="AC73" s="971"/>
      <c r="AD73" s="971"/>
      <c r="AE73" s="971"/>
      <c r="AF73" s="971">
        <v>81</v>
      </c>
      <c r="AG73" s="971"/>
      <c r="AH73" s="971"/>
      <c r="AI73" s="971"/>
      <c r="AJ73" s="971"/>
      <c r="AK73" s="971" t="s">
        <v>486</v>
      </c>
      <c r="AL73" s="971"/>
      <c r="AM73" s="971"/>
      <c r="AN73" s="971"/>
      <c r="AO73" s="971"/>
      <c r="AP73" s="971">
        <v>6</v>
      </c>
      <c r="AQ73" s="971"/>
      <c r="AR73" s="971"/>
      <c r="AS73" s="971"/>
      <c r="AT73" s="971"/>
      <c r="AU73" s="971">
        <v>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552</v>
      </c>
      <c r="C74" s="975"/>
      <c r="D74" s="975"/>
      <c r="E74" s="975"/>
      <c r="F74" s="975"/>
      <c r="G74" s="975"/>
      <c r="H74" s="975"/>
      <c r="I74" s="975"/>
      <c r="J74" s="975"/>
      <c r="K74" s="975"/>
      <c r="L74" s="975"/>
      <c r="M74" s="975"/>
      <c r="N74" s="975"/>
      <c r="O74" s="975"/>
      <c r="P74" s="976"/>
      <c r="Q74" s="977">
        <v>15763</v>
      </c>
      <c r="R74" s="971"/>
      <c r="S74" s="971"/>
      <c r="T74" s="971"/>
      <c r="U74" s="971"/>
      <c r="V74" s="971">
        <v>16076</v>
      </c>
      <c r="W74" s="971"/>
      <c r="X74" s="971"/>
      <c r="Y74" s="971"/>
      <c r="Z74" s="971"/>
      <c r="AA74" s="971">
        <f t="shared" si="2"/>
        <v>-313</v>
      </c>
      <c r="AB74" s="971"/>
      <c r="AC74" s="971"/>
      <c r="AD74" s="971"/>
      <c r="AE74" s="971"/>
      <c r="AF74" s="971">
        <v>5467</v>
      </c>
      <c r="AG74" s="971"/>
      <c r="AH74" s="971"/>
      <c r="AI74" s="971"/>
      <c r="AJ74" s="971"/>
      <c r="AK74" s="971" t="s">
        <v>486</v>
      </c>
      <c r="AL74" s="971"/>
      <c r="AM74" s="971"/>
      <c r="AN74" s="971"/>
      <c r="AO74" s="971"/>
      <c r="AP74" s="971">
        <v>4949</v>
      </c>
      <c r="AQ74" s="971"/>
      <c r="AR74" s="971"/>
      <c r="AS74" s="971"/>
      <c r="AT74" s="971"/>
      <c r="AU74" s="971">
        <v>95</v>
      </c>
      <c r="AV74" s="971"/>
      <c r="AW74" s="971"/>
      <c r="AX74" s="971"/>
      <c r="AY74" s="971"/>
      <c r="AZ74" s="972" t="s">
        <v>556</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553</v>
      </c>
      <c r="C75" s="975"/>
      <c r="D75" s="975"/>
      <c r="E75" s="975"/>
      <c r="F75" s="975"/>
      <c r="G75" s="975"/>
      <c r="H75" s="975"/>
      <c r="I75" s="975"/>
      <c r="J75" s="975"/>
      <c r="K75" s="975"/>
      <c r="L75" s="975"/>
      <c r="M75" s="975"/>
      <c r="N75" s="975"/>
      <c r="O75" s="975"/>
      <c r="P75" s="976"/>
      <c r="Q75" s="978">
        <v>115</v>
      </c>
      <c r="R75" s="979"/>
      <c r="S75" s="979"/>
      <c r="T75" s="979"/>
      <c r="U75" s="980"/>
      <c r="V75" s="981">
        <v>110</v>
      </c>
      <c r="W75" s="979"/>
      <c r="X75" s="979"/>
      <c r="Y75" s="979"/>
      <c r="Z75" s="980"/>
      <c r="AA75" s="981">
        <f t="shared" si="2"/>
        <v>5</v>
      </c>
      <c r="AB75" s="979"/>
      <c r="AC75" s="979"/>
      <c r="AD75" s="979"/>
      <c r="AE75" s="980"/>
      <c r="AF75" s="981">
        <v>5</v>
      </c>
      <c r="AG75" s="979"/>
      <c r="AH75" s="979"/>
      <c r="AI75" s="979"/>
      <c r="AJ75" s="980"/>
      <c r="AK75" s="981">
        <v>4</v>
      </c>
      <c r="AL75" s="979"/>
      <c r="AM75" s="979"/>
      <c r="AN75" s="979"/>
      <c r="AO75" s="980"/>
      <c r="AP75" s="981" t="s">
        <v>486</v>
      </c>
      <c r="AQ75" s="979"/>
      <c r="AR75" s="979"/>
      <c r="AS75" s="979"/>
      <c r="AT75" s="980"/>
      <c r="AU75" s="981" t="s">
        <v>486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554</v>
      </c>
      <c r="C76" s="975"/>
      <c r="D76" s="975"/>
      <c r="E76" s="975"/>
      <c r="F76" s="975"/>
      <c r="G76" s="975"/>
      <c r="H76" s="975"/>
      <c r="I76" s="975"/>
      <c r="J76" s="975"/>
      <c r="K76" s="975"/>
      <c r="L76" s="975"/>
      <c r="M76" s="975"/>
      <c r="N76" s="975"/>
      <c r="O76" s="975"/>
      <c r="P76" s="976"/>
      <c r="Q76" s="978">
        <v>258</v>
      </c>
      <c r="R76" s="979"/>
      <c r="S76" s="979"/>
      <c r="T76" s="979"/>
      <c r="U76" s="980"/>
      <c r="V76" s="981">
        <v>248</v>
      </c>
      <c r="W76" s="979"/>
      <c r="X76" s="979"/>
      <c r="Y76" s="979"/>
      <c r="Z76" s="980"/>
      <c r="AA76" s="981">
        <f t="shared" si="2"/>
        <v>10</v>
      </c>
      <c r="AB76" s="979"/>
      <c r="AC76" s="979"/>
      <c r="AD76" s="979"/>
      <c r="AE76" s="980"/>
      <c r="AF76" s="981">
        <v>10</v>
      </c>
      <c r="AG76" s="979"/>
      <c r="AH76" s="979"/>
      <c r="AI76" s="979"/>
      <c r="AJ76" s="980"/>
      <c r="AK76" s="981">
        <v>15</v>
      </c>
      <c r="AL76" s="979"/>
      <c r="AM76" s="979"/>
      <c r="AN76" s="979"/>
      <c r="AO76" s="980"/>
      <c r="AP76" s="981" t="s">
        <v>486</v>
      </c>
      <c r="AQ76" s="979"/>
      <c r="AR76" s="979"/>
      <c r="AS76" s="979"/>
      <c r="AT76" s="980"/>
      <c r="AU76" s="981" t="s">
        <v>486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555</v>
      </c>
      <c r="C77" s="975"/>
      <c r="D77" s="975"/>
      <c r="E77" s="975"/>
      <c r="F77" s="975"/>
      <c r="G77" s="975"/>
      <c r="H77" s="975"/>
      <c r="I77" s="975"/>
      <c r="J77" s="975"/>
      <c r="K77" s="975"/>
      <c r="L77" s="975"/>
      <c r="M77" s="975"/>
      <c r="N77" s="975"/>
      <c r="O77" s="975"/>
      <c r="P77" s="976"/>
      <c r="Q77" s="978">
        <v>1046</v>
      </c>
      <c r="R77" s="979"/>
      <c r="S77" s="979"/>
      <c r="T77" s="979"/>
      <c r="U77" s="980"/>
      <c r="V77" s="981">
        <v>984</v>
      </c>
      <c r="W77" s="979"/>
      <c r="X77" s="979"/>
      <c r="Y77" s="979"/>
      <c r="Z77" s="980"/>
      <c r="AA77" s="981">
        <f t="shared" si="2"/>
        <v>62</v>
      </c>
      <c r="AB77" s="979"/>
      <c r="AC77" s="979"/>
      <c r="AD77" s="979"/>
      <c r="AE77" s="980"/>
      <c r="AF77" s="981">
        <v>62</v>
      </c>
      <c r="AG77" s="979"/>
      <c r="AH77" s="979"/>
      <c r="AI77" s="979"/>
      <c r="AJ77" s="980"/>
      <c r="AK77" s="981" t="s">
        <v>486</v>
      </c>
      <c r="AL77" s="979"/>
      <c r="AM77" s="979"/>
      <c r="AN77" s="979"/>
      <c r="AO77" s="980"/>
      <c r="AP77" s="981">
        <v>56</v>
      </c>
      <c r="AQ77" s="979"/>
      <c r="AR77" s="979"/>
      <c r="AS77" s="979"/>
      <c r="AT77" s="980"/>
      <c r="AU77" s="981">
        <v>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AF68+AF69+AF70+AF71+AF72+AF73+AF74+AF75+AF76+AF77</f>
        <v>10664</v>
      </c>
      <c r="AG88" s="959"/>
      <c r="AH88" s="959"/>
      <c r="AI88" s="959"/>
      <c r="AJ88" s="959"/>
      <c r="AK88" s="963"/>
      <c r="AL88" s="963"/>
      <c r="AM88" s="963"/>
      <c r="AN88" s="963"/>
      <c r="AO88" s="963"/>
      <c r="AP88" s="959">
        <f>AP73+AP74+AP77</f>
        <v>5011</v>
      </c>
      <c r="AQ88" s="959"/>
      <c r="AR88" s="959"/>
      <c r="AS88" s="959"/>
      <c r="AT88" s="959"/>
      <c r="AU88" s="959">
        <f>AU73+AU74+AU77</f>
        <v>96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293</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293</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293</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1216619</v>
      </c>
      <c r="AB110" s="889"/>
      <c r="AC110" s="889"/>
      <c r="AD110" s="889"/>
      <c r="AE110" s="890"/>
      <c r="AF110" s="891">
        <v>1222431</v>
      </c>
      <c r="AG110" s="889"/>
      <c r="AH110" s="889"/>
      <c r="AI110" s="889"/>
      <c r="AJ110" s="890"/>
      <c r="AK110" s="891">
        <v>1214979</v>
      </c>
      <c r="AL110" s="889"/>
      <c r="AM110" s="889"/>
      <c r="AN110" s="889"/>
      <c r="AO110" s="890"/>
      <c r="AP110" s="892">
        <v>29.9</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13619295</v>
      </c>
      <c r="BR110" s="842"/>
      <c r="BS110" s="842"/>
      <c r="BT110" s="842"/>
      <c r="BU110" s="842"/>
      <c r="BV110" s="842">
        <v>13929768</v>
      </c>
      <c r="BW110" s="842"/>
      <c r="BX110" s="842"/>
      <c r="BY110" s="842"/>
      <c r="BZ110" s="842"/>
      <c r="CA110" s="842">
        <v>14605456</v>
      </c>
      <c r="CB110" s="842"/>
      <c r="CC110" s="842"/>
      <c r="CD110" s="842"/>
      <c r="CE110" s="842"/>
      <c r="CF110" s="866">
        <v>359.5</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429414</v>
      </c>
      <c r="BR112" s="817"/>
      <c r="BS112" s="817"/>
      <c r="BT112" s="817"/>
      <c r="BU112" s="817"/>
      <c r="BV112" s="817">
        <v>351386</v>
      </c>
      <c r="BW112" s="817"/>
      <c r="BX112" s="817"/>
      <c r="BY112" s="817"/>
      <c r="BZ112" s="817"/>
      <c r="CA112" s="817">
        <v>280104</v>
      </c>
      <c r="CB112" s="817"/>
      <c r="CC112" s="817"/>
      <c r="CD112" s="817"/>
      <c r="CE112" s="817"/>
      <c r="CF112" s="875">
        <v>6.9</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73458</v>
      </c>
      <c r="AB113" s="919"/>
      <c r="AC113" s="919"/>
      <c r="AD113" s="919"/>
      <c r="AE113" s="920"/>
      <c r="AF113" s="921">
        <v>69550</v>
      </c>
      <c r="AG113" s="919"/>
      <c r="AH113" s="919"/>
      <c r="AI113" s="919"/>
      <c r="AJ113" s="920"/>
      <c r="AK113" s="921">
        <v>67007</v>
      </c>
      <c r="AL113" s="919"/>
      <c r="AM113" s="919"/>
      <c r="AN113" s="919"/>
      <c r="AO113" s="920"/>
      <c r="AP113" s="922">
        <v>1.6</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122492</v>
      </c>
      <c r="BR113" s="817"/>
      <c r="BS113" s="817"/>
      <c r="BT113" s="817"/>
      <c r="BU113" s="817"/>
      <c r="BV113" s="817">
        <v>105374</v>
      </c>
      <c r="BW113" s="817"/>
      <c r="BX113" s="817"/>
      <c r="BY113" s="817"/>
      <c r="BZ113" s="817"/>
      <c r="CA113" s="817">
        <v>96160</v>
      </c>
      <c r="CB113" s="817"/>
      <c r="CC113" s="817"/>
      <c r="CD113" s="817"/>
      <c r="CE113" s="817"/>
      <c r="CF113" s="875">
        <v>2.4</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20938</v>
      </c>
      <c r="AB114" s="780"/>
      <c r="AC114" s="780"/>
      <c r="AD114" s="780"/>
      <c r="AE114" s="781"/>
      <c r="AF114" s="782">
        <v>19607</v>
      </c>
      <c r="AG114" s="780"/>
      <c r="AH114" s="780"/>
      <c r="AI114" s="780"/>
      <c r="AJ114" s="781"/>
      <c r="AK114" s="782">
        <v>22979</v>
      </c>
      <c r="AL114" s="780"/>
      <c r="AM114" s="780"/>
      <c r="AN114" s="780"/>
      <c r="AO114" s="781"/>
      <c r="AP114" s="824">
        <v>0.6</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1049248</v>
      </c>
      <c r="BR114" s="817"/>
      <c r="BS114" s="817"/>
      <c r="BT114" s="817"/>
      <c r="BU114" s="817"/>
      <c r="BV114" s="817">
        <v>1017484</v>
      </c>
      <c r="BW114" s="817"/>
      <c r="BX114" s="817"/>
      <c r="BY114" s="817"/>
      <c r="BZ114" s="817"/>
      <c r="CA114" s="817">
        <v>1005875</v>
      </c>
      <c r="CB114" s="817"/>
      <c r="CC114" s="817"/>
      <c r="CD114" s="817"/>
      <c r="CE114" s="817"/>
      <c r="CF114" s="875">
        <v>24.8</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v>14190</v>
      </c>
      <c r="AL115" s="919"/>
      <c r="AM115" s="919"/>
      <c r="AN115" s="919"/>
      <c r="AO115" s="920"/>
      <c r="AP115" s="922">
        <v>0.3</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850</v>
      </c>
      <c r="AB116" s="780"/>
      <c r="AC116" s="780"/>
      <c r="AD116" s="780"/>
      <c r="AE116" s="781"/>
      <c r="AF116" s="782">
        <v>1277</v>
      </c>
      <c r="AG116" s="780"/>
      <c r="AH116" s="780"/>
      <c r="AI116" s="780"/>
      <c r="AJ116" s="781"/>
      <c r="AK116" s="782">
        <v>1147</v>
      </c>
      <c r="AL116" s="780"/>
      <c r="AM116" s="780"/>
      <c r="AN116" s="780"/>
      <c r="AO116" s="781"/>
      <c r="AP116" s="824">
        <v>0</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1311865</v>
      </c>
      <c r="AB117" s="903"/>
      <c r="AC117" s="903"/>
      <c r="AD117" s="903"/>
      <c r="AE117" s="904"/>
      <c r="AF117" s="905">
        <v>1312865</v>
      </c>
      <c r="AG117" s="903"/>
      <c r="AH117" s="903"/>
      <c r="AI117" s="903"/>
      <c r="AJ117" s="904"/>
      <c r="AK117" s="905">
        <v>1320302</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293</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440</v>
      </c>
      <c r="BP119" s="878"/>
      <c r="BQ119" s="879">
        <v>15220449</v>
      </c>
      <c r="BR119" s="845"/>
      <c r="BS119" s="845"/>
      <c r="BT119" s="845"/>
      <c r="BU119" s="845"/>
      <c r="BV119" s="845">
        <v>15404012</v>
      </c>
      <c r="BW119" s="845"/>
      <c r="BX119" s="845"/>
      <c r="BY119" s="845"/>
      <c r="BZ119" s="845"/>
      <c r="CA119" s="845">
        <v>15987595</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2512058</v>
      </c>
      <c r="BR120" s="842"/>
      <c r="BS120" s="842"/>
      <c r="BT120" s="842"/>
      <c r="BU120" s="842"/>
      <c r="BV120" s="842">
        <v>2669583</v>
      </c>
      <c r="BW120" s="842"/>
      <c r="BX120" s="842"/>
      <c r="BY120" s="842"/>
      <c r="BZ120" s="842"/>
      <c r="CA120" s="842">
        <v>3133452</v>
      </c>
      <c r="CB120" s="842"/>
      <c r="CC120" s="842"/>
      <c r="CD120" s="842"/>
      <c r="CE120" s="842"/>
      <c r="CF120" s="866">
        <v>77.099999999999994</v>
      </c>
      <c r="CG120" s="867"/>
      <c r="CH120" s="867"/>
      <c r="CI120" s="867"/>
      <c r="CJ120" s="867"/>
      <c r="CK120" s="868" t="s">
        <v>444</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196148</v>
      </c>
      <c r="DH120" s="842"/>
      <c r="DI120" s="842"/>
      <c r="DJ120" s="842"/>
      <c r="DK120" s="842"/>
      <c r="DL120" s="842">
        <v>160481</v>
      </c>
      <c r="DM120" s="842"/>
      <c r="DN120" s="842"/>
      <c r="DO120" s="842"/>
      <c r="DP120" s="842"/>
      <c r="DQ120" s="842">
        <v>118870</v>
      </c>
      <c r="DR120" s="842"/>
      <c r="DS120" s="842"/>
      <c r="DT120" s="842"/>
      <c r="DU120" s="842"/>
      <c r="DV120" s="843">
        <v>2.9</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v>14190</v>
      </c>
      <c r="AL121" s="780"/>
      <c r="AM121" s="780"/>
      <c r="AN121" s="780"/>
      <c r="AO121" s="781"/>
      <c r="AP121" s="824">
        <v>0.3</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881187</v>
      </c>
      <c r="BR121" s="817"/>
      <c r="BS121" s="817"/>
      <c r="BT121" s="817"/>
      <c r="BU121" s="817"/>
      <c r="BV121" s="817">
        <v>815582</v>
      </c>
      <c r="BW121" s="817"/>
      <c r="BX121" s="817"/>
      <c r="BY121" s="817"/>
      <c r="BZ121" s="817"/>
      <c r="CA121" s="817">
        <v>766237</v>
      </c>
      <c r="CB121" s="817"/>
      <c r="CC121" s="817"/>
      <c r="CD121" s="817"/>
      <c r="CE121" s="817"/>
      <c r="CF121" s="875">
        <v>18.899999999999999</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112991</v>
      </c>
      <c r="DH121" s="817"/>
      <c r="DI121" s="817"/>
      <c r="DJ121" s="817"/>
      <c r="DK121" s="817"/>
      <c r="DL121" s="817">
        <v>90698</v>
      </c>
      <c r="DM121" s="817"/>
      <c r="DN121" s="817"/>
      <c r="DO121" s="817"/>
      <c r="DP121" s="817"/>
      <c r="DQ121" s="817">
        <v>74246</v>
      </c>
      <c r="DR121" s="817"/>
      <c r="DS121" s="817"/>
      <c r="DT121" s="817"/>
      <c r="DU121" s="817"/>
      <c r="DV121" s="794">
        <v>1.8</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9275830</v>
      </c>
      <c r="BR122" s="845"/>
      <c r="BS122" s="845"/>
      <c r="BT122" s="845"/>
      <c r="BU122" s="845"/>
      <c r="BV122" s="845">
        <v>9329963</v>
      </c>
      <c r="BW122" s="845"/>
      <c r="BX122" s="845"/>
      <c r="BY122" s="845"/>
      <c r="BZ122" s="845"/>
      <c r="CA122" s="845">
        <v>9398152</v>
      </c>
      <c r="CB122" s="845"/>
      <c r="CC122" s="845"/>
      <c r="CD122" s="845"/>
      <c r="CE122" s="845"/>
      <c r="CF122" s="846">
        <v>231.4</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92461</v>
      </c>
      <c r="DH122" s="817"/>
      <c r="DI122" s="817"/>
      <c r="DJ122" s="817"/>
      <c r="DK122" s="817"/>
      <c r="DL122" s="817">
        <v>78076</v>
      </c>
      <c r="DM122" s="817"/>
      <c r="DN122" s="817"/>
      <c r="DO122" s="817"/>
      <c r="DP122" s="817"/>
      <c r="DQ122" s="817">
        <v>69856</v>
      </c>
      <c r="DR122" s="817"/>
      <c r="DS122" s="817"/>
      <c r="DT122" s="817"/>
      <c r="DU122" s="817"/>
      <c r="DV122" s="794">
        <v>1.7</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448</v>
      </c>
      <c r="BP123" s="878"/>
      <c r="BQ123" s="832">
        <v>12669075</v>
      </c>
      <c r="BR123" s="833"/>
      <c r="BS123" s="833"/>
      <c r="BT123" s="833"/>
      <c r="BU123" s="833"/>
      <c r="BV123" s="833">
        <v>12815128</v>
      </c>
      <c r="BW123" s="833"/>
      <c r="BX123" s="833"/>
      <c r="BY123" s="833"/>
      <c r="BZ123" s="833"/>
      <c r="CA123" s="833">
        <v>13297841</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v>27814</v>
      </c>
      <c r="DH123" s="780"/>
      <c r="DI123" s="780"/>
      <c r="DJ123" s="780"/>
      <c r="DK123" s="781"/>
      <c r="DL123" s="782">
        <v>22131</v>
      </c>
      <c r="DM123" s="780"/>
      <c r="DN123" s="780"/>
      <c r="DO123" s="780"/>
      <c r="DP123" s="781"/>
      <c r="DQ123" s="782">
        <v>17632</v>
      </c>
      <c r="DR123" s="780"/>
      <c r="DS123" s="780"/>
      <c r="DT123" s="780"/>
      <c r="DU123" s="781"/>
      <c r="DV123" s="824">
        <v>0.4</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62.2</v>
      </c>
      <c r="BR124" s="831"/>
      <c r="BS124" s="831"/>
      <c r="BT124" s="831"/>
      <c r="BU124" s="831"/>
      <c r="BV124" s="831">
        <v>64.599999999999994</v>
      </c>
      <c r="BW124" s="831"/>
      <c r="BX124" s="831"/>
      <c r="BY124" s="831"/>
      <c r="BZ124" s="831"/>
      <c r="CA124" s="831">
        <v>66.2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70792</v>
      </c>
      <c r="AB128" s="801"/>
      <c r="AC128" s="801"/>
      <c r="AD128" s="801"/>
      <c r="AE128" s="802"/>
      <c r="AF128" s="803">
        <v>69652</v>
      </c>
      <c r="AG128" s="801"/>
      <c r="AH128" s="801"/>
      <c r="AI128" s="801"/>
      <c r="AJ128" s="802"/>
      <c r="AK128" s="803">
        <v>66978</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4898270</v>
      </c>
      <c r="AB129" s="780"/>
      <c r="AC129" s="780"/>
      <c r="AD129" s="780"/>
      <c r="AE129" s="781"/>
      <c r="AF129" s="782">
        <v>4847078</v>
      </c>
      <c r="AG129" s="780"/>
      <c r="AH129" s="780"/>
      <c r="AI129" s="780"/>
      <c r="AJ129" s="781"/>
      <c r="AK129" s="782">
        <v>4891707</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802508</v>
      </c>
      <c r="AB130" s="780"/>
      <c r="AC130" s="780"/>
      <c r="AD130" s="780"/>
      <c r="AE130" s="781"/>
      <c r="AF130" s="782">
        <v>843922</v>
      </c>
      <c r="AG130" s="780"/>
      <c r="AH130" s="780"/>
      <c r="AI130" s="780"/>
      <c r="AJ130" s="781"/>
      <c r="AK130" s="782">
        <v>829547</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10.3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4095762</v>
      </c>
      <c r="AB131" s="764"/>
      <c r="AC131" s="764"/>
      <c r="AD131" s="764"/>
      <c r="AE131" s="765"/>
      <c r="AF131" s="766">
        <v>4003156</v>
      </c>
      <c r="AG131" s="764"/>
      <c r="AH131" s="764"/>
      <c r="AI131" s="764"/>
      <c r="AJ131" s="765"/>
      <c r="AK131" s="766">
        <v>4062160</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66.2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10.7077755</v>
      </c>
      <c r="AB132" s="745"/>
      <c r="AC132" s="745"/>
      <c r="AD132" s="745"/>
      <c r="AE132" s="746"/>
      <c r="AF132" s="747">
        <v>9.9744051939999991</v>
      </c>
      <c r="AG132" s="745"/>
      <c r="AH132" s="745"/>
      <c r="AI132" s="745"/>
      <c r="AJ132" s="746"/>
      <c r="AK132" s="747">
        <v>10.432306949999999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11.3</v>
      </c>
      <c r="AB133" s="724"/>
      <c r="AC133" s="724"/>
      <c r="AD133" s="724"/>
      <c r="AE133" s="725"/>
      <c r="AF133" s="723">
        <v>10.6</v>
      </c>
      <c r="AG133" s="724"/>
      <c r="AH133" s="724"/>
      <c r="AI133" s="724"/>
      <c r="AJ133" s="725"/>
      <c r="AK133" s="723">
        <v>10.3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udE9q+MS1EU5eJMRpgQDtt+PcuNbmZqPlIX5AHAR2hooBVdOP6HCm40b+K3lGznntAB+FAuXgcNNE93vQxUyQ==" saltValue="CzBh/H/k1JMKgx34PCt13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az9dhNTd1vboXZehjemdNyX+GqbPU1eOKU8KiNhmboc3+b3ZYbE9fR5mAH1h3VwhTIb0iQ9cHzzlfJ36xlk0A==" saltValue="/vCoU54vN64Cs3E0s/nY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rPUGKTG4R7OXqbfjYdQXmFe8GFlKcF7rvzWDnIJrebI5VyocuaD0TBqGwmuoUUU6h/1zjsiVPEzrBf4AFyBow==" saltValue="jQvmzGTCmC5ikQtmVDElX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980608</v>
      </c>
      <c r="AP9" s="281">
        <v>101670</v>
      </c>
      <c r="AQ9" s="282">
        <v>171003</v>
      </c>
      <c r="AR9" s="283">
        <v>-40.5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472661</v>
      </c>
      <c r="AP10" s="284">
        <v>49006</v>
      </c>
      <c r="AQ10" s="285">
        <v>27322</v>
      </c>
      <c r="AR10" s="286">
        <v>79.400000000000006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34310</v>
      </c>
      <c r="AP11" s="284">
        <v>3557</v>
      </c>
      <c r="AQ11" s="285">
        <v>5560</v>
      </c>
      <c r="AR11" s="286">
        <v>-36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49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61547</v>
      </c>
      <c r="AP13" s="284">
        <v>6381</v>
      </c>
      <c r="AQ13" s="285">
        <v>6397</v>
      </c>
      <c r="AR13" s="286">
        <v>-0.3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20634</v>
      </c>
      <c r="AP14" s="284">
        <v>2139</v>
      </c>
      <c r="AQ14" s="285">
        <v>3603</v>
      </c>
      <c r="AR14" s="286">
        <v>-40.6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-83834</v>
      </c>
      <c r="AP15" s="284">
        <v>-8692</v>
      </c>
      <c r="AQ15" s="285">
        <v>-9266</v>
      </c>
      <c r="AR15" s="286">
        <v>-6.2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1485926</v>
      </c>
      <c r="AP16" s="284">
        <v>154062</v>
      </c>
      <c r="AQ16" s="285">
        <v>204668</v>
      </c>
      <c r="AR16" s="286">
        <v>-24.7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10.89</v>
      </c>
      <c r="AP21" s="298">
        <v>17.07</v>
      </c>
      <c r="AQ21" s="299">
        <v>-6.18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93.6</v>
      </c>
      <c r="AP22" s="303">
        <v>95.6</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1214979</v>
      </c>
      <c r="AP32" s="312">
        <v>125970</v>
      </c>
      <c r="AQ32" s="313">
        <v>121688</v>
      </c>
      <c r="AR32" s="314">
        <v>3.5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v>42</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v>167</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67007</v>
      </c>
      <c r="AP35" s="312">
        <v>6947</v>
      </c>
      <c r="AQ35" s="313">
        <v>24481</v>
      </c>
      <c r="AR35" s="314">
        <v>-71.599999999999994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22979</v>
      </c>
      <c r="AP36" s="312">
        <v>2382</v>
      </c>
      <c r="AQ36" s="313">
        <v>4187</v>
      </c>
      <c r="AR36" s="314">
        <v>-43.1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14190</v>
      </c>
      <c r="AP37" s="312">
        <v>1471</v>
      </c>
      <c r="AQ37" s="313">
        <v>813</v>
      </c>
      <c r="AR37" s="314">
        <v>80.900000000000006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v>1147</v>
      </c>
      <c r="AP38" s="315">
        <v>119</v>
      </c>
      <c r="AQ38" s="316">
        <v>19</v>
      </c>
      <c r="AR38" s="304">
        <v>526.29999999999995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-66978</v>
      </c>
      <c r="AP39" s="312">
        <v>-6944</v>
      </c>
      <c r="AQ39" s="313">
        <v>-4925</v>
      </c>
      <c r="AR39" s="314">
        <v>41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-829547</v>
      </c>
      <c r="AP40" s="312">
        <v>-86008</v>
      </c>
      <c r="AQ40" s="313">
        <v>-96916</v>
      </c>
      <c r="AR40" s="314">
        <v>-11.3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423777</v>
      </c>
      <c r="AP41" s="312">
        <v>43937</v>
      </c>
      <c r="AQ41" s="313">
        <v>49555</v>
      </c>
      <c r="AR41" s="314">
        <v>-11.3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834044</v>
      </c>
      <c r="AN51" s="334">
        <v>76581</v>
      </c>
      <c r="AO51" s="335">
        <v>26.2</v>
      </c>
      <c r="AP51" s="336">
        <v>118252</v>
      </c>
      <c r="AQ51" s="337">
        <v>2.8</v>
      </c>
      <c r="AR51" s="338">
        <v>23.4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270755</v>
      </c>
      <c r="AN52" s="342">
        <v>24860</v>
      </c>
      <c r="AO52" s="343">
        <v>56.9</v>
      </c>
      <c r="AP52" s="344">
        <v>49994</v>
      </c>
      <c r="AQ52" s="345">
        <v>-7.1</v>
      </c>
      <c r="AR52" s="346">
        <v>64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995747</v>
      </c>
      <c r="AN53" s="334">
        <v>94223</v>
      </c>
      <c r="AO53" s="335">
        <v>23</v>
      </c>
      <c r="AP53" s="336">
        <v>200194</v>
      </c>
      <c r="AQ53" s="337">
        <v>69.3</v>
      </c>
      <c r="AR53" s="338">
        <v>-46.3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408694</v>
      </c>
      <c r="AN54" s="342">
        <v>38673</v>
      </c>
      <c r="AO54" s="343">
        <v>55.6</v>
      </c>
      <c r="AP54" s="344">
        <v>106422</v>
      </c>
      <c r="AQ54" s="345">
        <v>112.9</v>
      </c>
      <c r="AR54" s="346">
        <v>-57.3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2720275</v>
      </c>
      <c r="AN55" s="334">
        <v>264670</v>
      </c>
      <c r="AO55" s="335">
        <v>180.9</v>
      </c>
      <c r="AP55" s="336">
        <v>196914</v>
      </c>
      <c r="AQ55" s="337">
        <v>-1.6</v>
      </c>
      <c r="AR55" s="338">
        <v>182.5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1516376</v>
      </c>
      <c r="AN56" s="342">
        <v>147536</v>
      </c>
      <c r="AO56" s="343">
        <v>281.5</v>
      </c>
      <c r="AP56" s="344">
        <v>98966</v>
      </c>
      <c r="AQ56" s="345">
        <v>-7</v>
      </c>
      <c r="AR56" s="346">
        <v>288.5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1382880</v>
      </c>
      <c r="AN57" s="334">
        <v>138288</v>
      </c>
      <c r="AO57" s="335">
        <v>-47.8</v>
      </c>
      <c r="AP57" s="336">
        <v>204757</v>
      </c>
      <c r="AQ57" s="337">
        <v>4</v>
      </c>
      <c r="AR57" s="338">
        <v>-51.8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1067524</v>
      </c>
      <c r="AN58" s="342">
        <v>106752</v>
      </c>
      <c r="AO58" s="343">
        <v>-27.6</v>
      </c>
      <c r="AP58" s="344">
        <v>106071</v>
      </c>
      <c r="AQ58" s="345">
        <v>7.2</v>
      </c>
      <c r="AR58" s="346">
        <v>-34.799999999999997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1855069</v>
      </c>
      <c r="AN59" s="334">
        <v>192335</v>
      </c>
      <c r="AO59" s="335">
        <v>39.1</v>
      </c>
      <c r="AP59" s="336">
        <v>194971</v>
      </c>
      <c r="AQ59" s="337">
        <v>-4.8</v>
      </c>
      <c r="AR59" s="338">
        <v>43.9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1404550</v>
      </c>
      <c r="AN60" s="342">
        <v>145625</v>
      </c>
      <c r="AO60" s="343">
        <v>36.4</v>
      </c>
      <c r="AP60" s="344">
        <v>105966</v>
      </c>
      <c r="AQ60" s="345">
        <v>-0.1</v>
      </c>
      <c r="AR60" s="346">
        <v>36.5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1557603</v>
      </c>
      <c r="AN61" s="349">
        <v>153219</v>
      </c>
      <c r="AO61" s="350">
        <v>44.3</v>
      </c>
      <c r="AP61" s="351">
        <v>183018</v>
      </c>
      <c r="AQ61" s="352">
        <v>13.9</v>
      </c>
      <c r="AR61" s="338">
        <v>30.4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933580</v>
      </c>
      <c r="AN62" s="342">
        <v>92689</v>
      </c>
      <c r="AO62" s="343">
        <v>80.599999999999994</v>
      </c>
      <c r="AP62" s="344">
        <v>93484</v>
      </c>
      <c r="AQ62" s="345">
        <v>21.2</v>
      </c>
      <c r="AR62" s="346">
        <v>59.4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KVZTxSwEqDQarJRDXR2sjeuFOfaNsITeeqL0BI6v0od7UhJ4edzqE2YBwZTflwy1FEEBXv04P2f4LRhTOYu+Q==" saltValue="R7b38qTaVT4SSP9KFTOW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3/EPsafBjnZGbWgaYfzA33WnvXTuJVb29wgxQ3CYskYDszelsGimfIjKoKy+qvMwBTXaib+3qcPO57IjQ52G6A==" saltValue="h+fo2JgkhM2OqfvUN0GU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ftMyokonzH04gG1kqvj/9iCxi+AFpijfQpmyzI0l2Ah4UVj6xf128n2lhvsjo5F+Zjc89sbcysrz01Wq/b1lMA==" saltValue="c9XZHHaXqo7UxMxF6huR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34.93</v>
      </c>
      <c r="G47" s="12">
        <v>40.270000000000003</v>
      </c>
      <c r="H47" s="12">
        <v>48.81</v>
      </c>
      <c r="I47" s="12">
        <v>52.47</v>
      </c>
      <c r="J47" s="13">
        <v>57.9</v>
      </c>
    </row>
    <row r="48" spans="2:10" ht="57.75" customHeight="1" x14ac:dyDescent="0.15">
      <c r="B48" s="14"/>
      <c r="C48" s="1141" t="s">
        <v>4</v>
      </c>
      <c r="D48" s="1141"/>
      <c r="E48" s="1142"/>
      <c r="F48" s="15">
        <v>3.95</v>
      </c>
      <c r="G48" s="16">
        <v>2.6</v>
      </c>
      <c r="H48" s="16">
        <v>4.97</v>
      </c>
      <c r="I48" s="16">
        <v>5.07</v>
      </c>
      <c r="J48" s="17">
        <v>4.96</v>
      </c>
    </row>
    <row r="49" spans="2:10" ht="57.75" customHeight="1" thickBot="1" x14ac:dyDescent="0.2">
      <c r="B49" s="18"/>
      <c r="C49" s="1143" t="s">
        <v>5</v>
      </c>
      <c r="D49" s="1143"/>
      <c r="E49" s="1144"/>
      <c r="F49" s="19">
        <v>1.74</v>
      </c>
      <c r="G49" s="20">
        <v>5.62</v>
      </c>
      <c r="H49" s="20">
        <v>12.89</v>
      </c>
      <c r="I49" s="20">
        <v>3.19</v>
      </c>
      <c r="J49" s="21">
        <v>5.85</v>
      </c>
    </row>
    <row r="50" spans="2:10" x14ac:dyDescent="0.15"/>
  </sheetData>
  <sheetProtection algorithmName="SHA-512" hashValue="N3EuyO0qIZ1JB6FYSAx4HpiEOO4bHkdDsSrbMV5CvQN1LOFmhtCgOo/dmaddlvR/adN93UOLGEoeLf18eUxYhQ==" saltValue="bSpedfezJQQcYO99PDk0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529</v>
      </c>
      <c r="D34" s="1151"/>
      <c r="E34" s="1152"/>
      <c r="F34" s="32">
        <v>0.01</v>
      </c>
      <c r="G34" s="33">
        <v>0.01</v>
      </c>
      <c r="H34" s="33">
        <v>0.01</v>
      </c>
      <c r="I34" s="33">
        <v>0.02</v>
      </c>
      <c r="J34" s="34" t="s">
        <v>530</v>
      </c>
      <c r="K34" s="22"/>
      <c r="L34" s="22"/>
      <c r="M34" s="22"/>
      <c r="N34" s="22"/>
      <c r="O34" s="22"/>
      <c r="P34" s="22"/>
    </row>
    <row r="35" spans="1:16" ht="39" customHeight="1" x14ac:dyDescent="0.15">
      <c r="A35" s="22"/>
      <c r="B35" s="35"/>
      <c r="C35" s="1145" t="s">
        <v>531</v>
      </c>
      <c r="D35" s="1146"/>
      <c r="E35" s="1147"/>
      <c r="F35" s="36">
        <v>0</v>
      </c>
      <c r="G35" s="37">
        <v>0</v>
      </c>
      <c r="H35" s="37">
        <v>0</v>
      </c>
      <c r="I35" s="37">
        <v>0.01</v>
      </c>
      <c r="J35" s="38" t="s">
        <v>532</v>
      </c>
      <c r="K35" s="22"/>
      <c r="L35" s="22"/>
      <c r="M35" s="22"/>
      <c r="N35" s="22"/>
      <c r="O35" s="22"/>
      <c r="P35" s="22"/>
    </row>
    <row r="36" spans="1:16" ht="39" customHeight="1" x14ac:dyDescent="0.15">
      <c r="A36" s="22"/>
      <c r="B36" s="35"/>
      <c r="C36" s="1145" t="s">
        <v>533</v>
      </c>
      <c r="D36" s="1146"/>
      <c r="E36" s="1147"/>
      <c r="F36" s="36">
        <v>3.94</v>
      </c>
      <c r="G36" s="37">
        <v>2.59</v>
      </c>
      <c r="H36" s="37">
        <v>4.96</v>
      </c>
      <c r="I36" s="37">
        <v>5.0599999999999996</v>
      </c>
      <c r="J36" s="38">
        <v>4.95</v>
      </c>
      <c r="K36" s="22"/>
      <c r="L36" s="22"/>
      <c r="M36" s="22"/>
      <c r="N36" s="22"/>
      <c r="O36" s="22"/>
      <c r="P36" s="22"/>
    </row>
    <row r="37" spans="1:16" ht="39" customHeight="1" x14ac:dyDescent="0.15">
      <c r="A37" s="22"/>
      <c r="B37" s="35"/>
      <c r="C37" s="1145" t="s">
        <v>534</v>
      </c>
      <c r="D37" s="1146"/>
      <c r="E37" s="1147"/>
      <c r="F37" s="36">
        <v>5.89</v>
      </c>
      <c r="G37" s="37">
        <v>5.29</v>
      </c>
      <c r="H37" s="37">
        <v>4.5199999999999996</v>
      </c>
      <c r="I37" s="37">
        <v>3.66</v>
      </c>
      <c r="J37" s="38">
        <v>2.99</v>
      </c>
      <c r="K37" s="22"/>
      <c r="L37" s="22"/>
      <c r="M37" s="22"/>
      <c r="N37" s="22"/>
      <c r="O37" s="22"/>
      <c r="P37" s="22"/>
    </row>
    <row r="38" spans="1:16" ht="39" customHeight="1" x14ac:dyDescent="0.15">
      <c r="A38" s="22"/>
      <c r="B38" s="35"/>
      <c r="C38" s="1145" t="s">
        <v>535</v>
      </c>
      <c r="D38" s="1146"/>
      <c r="E38" s="1147"/>
      <c r="F38" s="36">
        <v>0.35</v>
      </c>
      <c r="G38" s="37">
        <v>0.73</v>
      </c>
      <c r="H38" s="37">
        <v>0.76</v>
      </c>
      <c r="I38" s="37">
        <v>0.56999999999999995</v>
      </c>
      <c r="J38" s="38">
        <v>1.36</v>
      </c>
      <c r="K38" s="22"/>
      <c r="L38" s="22"/>
      <c r="M38" s="22"/>
      <c r="N38" s="22"/>
      <c r="O38" s="22"/>
      <c r="P38" s="22"/>
    </row>
    <row r="39" spans="1:16" ht="39" customHeight="1" x14ac:dyDescent="0.15">
      <c r="A39" s="22"/>
      <c r="B39" s="35"/>
      <c r="C39" s="1145" t="s">
        <v>536</v>
      </c>
      <c r="D39" s="1146"/>
      <c r="E39" s="1147"/>
      <c r="F39" s="36">
        <v>2.61</v>
      </c>
      <c r="G39" s="37">
        <v>1.9</v>
      </c>
      <c r="H39" s="37">
        <v>1.48</v>
      </c>
      <c r="I39" s="37">
        <v>0.57999999999999996</v>
      </c>
      <c r="J39" s="38">
        <v>0.54</v>
      </c>
      <c r="K39" s="22"/>
      <c r="L39" s="22"/>
      <c r="M39" s="22"/>
      <c r="N39" s="22"/>
      <c r="O39" s="22"/>
      <c r="P39" s="22"/>
    </row>
    <row r="40" spans="1:16" ht="39" customHeight="1" x14ac:dyDescent="0.15">
      <c r="A40" s="22"/>
      <c r="B40" s="35"/>
      <c r="C40" s="1145" t="s">
        <v>537</v>
      </c>
      <c r="D40" s="1146"/>
      <c r="E40" s="1147"/>
      <c r="F40" s="36">
        <v>7.0000000000000007E-2</v>
      </c>
      <c r="G40" s="37">
        <v>7.0000000000000007E-2</v>
      </c>
      <c r="H40" s="37">
        <v>0.08</v>
      </c>
      <c r="I40" s="37">
        <v>7.0000000000000007E-2</v>
      </c>
      <c r="J40" s="38">
        <v>0.05</v>
      </c>
      <c r="K40" s="22"/>
      <c r="L40" s="22"/>
      <c r="M40" s="22"/>
      <c r="N40" s="22"/>
      <c r="O40" s="22"/>
      <c r="P40" s="22"/>
    </row>
    <row r="41" spans="1:16" ht="39" customHeight="1" x14ac:dyDescent="0.15">
      <c r="A41" s="22"/>
      <c r="B41" s="35"/>
      <c r="C41" s="1145" t="s">
        <v>538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lUjiCsOTFGQOOgr+SzeuYHvtKRGSbMvYZMVUJz5Uc3CxvIVC5I2PTIfi6zxds5lVRxrG9koMJZGNIwtc03RGg==" saltValue="KBhYf8UZwCR+UViuYZvh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1201</v>
      </c>
      <c r="L45" s="60">
        <v>1215</v>
      </c>
      <c r="M45" s="60">
        <v>1217</v>
      </c>
      <c r="N45" s="60">
        <v>1222</v>
      </c>
      <c r="O45" s="61">
        <v>1215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82</v>
      </c>
      <c r="L48" s="64">
        <v>82</v>
      </c>
      <c r="M48" s="64">
        <v>73</v>
      </c>
      <c r="N48" s="64">
        <v>70</v>
      </c>
      <c r="O48" s="65">
        <v>67</v>
      </c>
      <c r="P48" s="48"/>
      <c r="Q48" s="48"/>
      <c r="R48" s="48"/>
      <c r="S48" s="48"/>
      <c r="T48" s="48"/>
      <c r="U48" s="48"/>
    </row>
    <row r="49" spans="1:21" ht="30.75" customHeight="1" x14ac:dyDescent="0.15">
      <c r="A49" s="48"/>
      <c r="B49" s="1178"/>
      <c r="C49" s="1179"/>
      <c r="D49" s="62"/>
      <c r="E49" s="1155" t="s">
        <v>14</v>
      </c>
      <c r="F49" s="1155"/>
      <c r="G49" s="1155"/>
      <c r="H49" s="1155"/>
      <c r="I49" s="1155"/>
      <c r="J49" s="1156"/>
      <c r="K49" s="63">
        <v>15</v>
      </c>
      <c r="L49" s="64">
        <v>16</v>
      </c>
      <c r="M49" s="64">
        <v>21</v>
      </c>
      <c r="N49" s="64">
        <v>20</v>
      </c>
      <c r="O49" s="65">
        <v>23</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v>14</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1</v>
      </c>
      <c r="N51" s="64">
        <v>1</v>
      </c>
      <c r="O51" s="65">
        <v>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856</v>
      </c>
      <c r="L52" s="64">
        <v>881</v>
      </c>
      <c r="M52" s="64">
        <v>873</v>
      </c>
      <c r="N52" s="64">
        <v>914</v>
      </c>
      <c r="O52" s="65">
        <v>896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442</v>
      </c>
      <c r="L53" s="69">
        <v>432</v>
      </c>
      <c r="M53" s="69">
        <v>439</v>
      </c>
      <c r="N53" s="69">
        <v>399</v>
      </c>
      <c r="O53" s="70">
        <v>424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X9tHY9CKibHmr18LgOpK/YvvYyB6uoedlZA7nluYDlEZs7mzmM0yXMBbU7X4dFhGabDvwYqIDvNLTUr1gmleA==" saltValue="r9OGvK0iZUnVaIBpINxFK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11946</v>
      </c>
      <c r="J41" s="356">
        <v>11979</v>
      </c>
      <c r="K41" s="356">
        <v>13619</v>
      </c>
      <c r="L41" s="356">
        <v>13930</v>
      </c>
      <c r="M41" s="357">
        <v>14605</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569</v>
      </c>
      <c r="J43" s="359">
        <v>542</v>
      </c>
      <c r="K43" s="359">
        <v>429</v>
      </c>
      <c r="L43" s="359">
        <v>351</v>
      </c>
      <c r="M43" s="360">
        <v>280</v>
      </c>
    </row>
    <row r="44" spans="2:13" ht="27.75" customHeight="1" x14ac:dyDescent="0.15">
      <c r="B44" s="1186"/>
      <c r="C44" s="1187"/>
      <c r="D44" s="106"/>
      <c r="E44" s="1190" t="s">
        <v>34</v>
      </c>
      <c r="F44" s="1190"/>
      <c r="G44" s="1190"/>
      <c r="H44" s="1191"/>
      <c r="I44" s="358">
        <v>144</v>
      </c>
      <c r="J44" s="359">
        <v>135</v>
      </c>
      <c r="K44" s="359">
        <v>122</v>
      </c>
      <c r="L44" s="359">
        <v>105</v>
      </c>
      <c r="M44" s="360">
        <v>96</v>
      </c>
    </row>
    <row r="45" spans="2:13" ht="27.75" customHeight="1" x14ac:dyDescent="0.15">
      <c r="B45" s="1186"/>
      <c r="C45" s="1187"/>
      <c r="D45" s="106"/>
      <c r="E45" s="1190" t="s">
        <v>35</v>
      </c>
      <c r="F45" s="1190"/>
      <c r="G45" s="1190"/>
      <c r="H45" s="1191"/>
      <c r="I45" s="358">
        <v>1150</v>
      </c>
      <c r="J45" s="359">
        <v>1083</v>
      </c>
      <c r="K45" s="359">
        <v>1049</v>
      </c>
      <c r="L45" s="359">
        <v>1017</v>
      </c>
      <c r="M45" s="360">
        <v>1006</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1632</v>
      </c>
      <c r="J50" s="359">
        <v>1957</v>
      </c>
      <c r="K50" s="359">
        <v>2512</v>
      </c>
      <c r="L50" s="359">
        <v>2670</v>
      </c>
      <c r="M50" s="360">
        <v>3133</v>
      </c>
    </row>
    <row r="51" spans="2:13" ht="27.75" customHeight="1" x14ac:dyDescent="0.15">
      <c r="B51" s="1186"/>
      <c r="C51" s="1187"/>
      <c r="D51" s="106"/>
      <c r="E51" s="1190" t="s">
        <v>42</v>
      </c>
      <c r="F51" s="1190"/>
      <c r="G51" s="1190"/>
      <c r="H51" s="1191"/>
      <c r="I51" s="358">
        <v>895</v>
      </c>
      <c r="J51" s="359">
        <v>965</v>
      </c>
      <c r="K51" s="359">
        <v>881</v>
      </c>
      <c r="L51" s="359">
        <v>816</v>
      </c>
      <c r="M51" s="360">
        <v>766</v>
      </c>
    </row>
    <row r="52" spans="2:13" ht="27.75" customHeight="1" x14ac:dyDescent="0.15">
      <c r="B52" s="1188"/>
      <c r="C52" s="1189"/>
      <c r="D52" s="106"/>
      <c r="E52" s="1190" t="s">
        <v>43</v>
      </c>
      <c r="F52" s="1190"/>
      <c r="G52" s="1190"/>
      <c r="H52" s="1191"/>
      <c r="I52" s="358">
        <v>7999</v>
      </c>
      <c r="J52" s="359">
        <v>7568</v>
      </c>
      <c r="K52" s="359">
        <v>9276</v>
      </c>
      <c r="L52" s="359">
        <v>9330</v>
      </c>
      <c r="M52" s="360">
        <v>9398</v>
      </c>
    </row>
    <row r="53" spans="2:13" ht="27.75" customHeight="1" thickBot="1" x14ac:dyDescent="0.2">
      <c r="B53" s="1192" t="s">
        <v>19</v>
      </c>
      <c r="C53" s="1193"/>
      <c r="D53" s="110"/>
      <c r="E53" s="1194" t="s">
        <v>44</v>
      </c>
      <c r="F53" s="1194"/>
      <c r="G53" s="1194"/>
      <c r="H53" s="1195"/>
      <c r="I53" s="361">
        <v>3283</v>
      </c>
      <c r="J53" s="362">
        <v>3248</v>
      </c>
      <c r="K53" s="362">
        <v>2551</v>
      </c>
      <c r="L53" s="362">
        <v>2589</v>
      </c>
      <c r="M53" s="363">
        <v>2690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Wu/BuLh0qCSat+uZj+DPzzKXPiumSQL3f4yoxbaRCP7H0G+qdu/0zvBvG48PmW7HrAMB6q82yyZtK1J4R7m6g==" saltValue="weX4bqSsueoPk0Bzg5Vr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2391</v>
      </c>
      <c r="G55" s="122">
        <v>2543</v>
      </c>
      <c r="H55" s="123">
        <v>2832</v>
      </c>
    </row>
    <row r="56" spans="2:8" ht="52.5" customHeight="1" x14ac:dyDescent="0.15">
      <c r="B56" s="124"/>
      <c r="C56" s="1213" t="s">
        <v>47</v>
      </c>
      <c r="D56" s="1213"/>
      <c r="E56" s="1214"/>
      <c r="F56" s="125">
        <v>51</v>
      </c>
      <c r="G56" s="125">
        <v>51</v>
      </c>
      <c r="H56" s="126">
        <v>220</v>
      </c>
    </row>
    <row r="57" spans="2:8" ht="53.25" customHeight="1" x14ac:dyDescent="0.15">
      <c r="B57" s="124"/>
      <c r="C57" s="1215" t="s">
        <v>48</v>
      </c>
      <c r="D57" s="1215"/>
      <c r="E57" s="1216"/>
      <c r="F57" s="127">
        <v>733</v>
      </c>
      <c r="G57" s="127">
        <v>699</v>
      </c>
      <c r="H57" s="128">
        <v>685</v>
      </c>
    </row>
    <row r="58" spans="2:8" ht="45.75" customHeight="1" x14ac:dyDescent="0.15">
      <c r="B58" s="129"/>
      <c r="C58" s="1203" t="s">
        <v>558</v>
      </c>
      <c r="D58" s="1204"/>
      <c r="E58" s="1205"/>
      <c r="F58" s="130">
        <v>673</v>
      </c>
      <c r="G58" s="130">
        <v>633</v>
      </c>
      <c r="H58" s="131">
        <v>614</v>
      </c>
    </row>
    <row r="59" spans="2:8" ht="45.75" customHeight="1" x14ac:dyDescent="0.15">
      <c r="B59" s="129"/>
      <c r="C59" s="1203" t="s">
        <v>559</v>
      </c>
      <c r="D59" s="1204"/>
      <c r="E59" s="1205"/>
      <c r="F59" s="130">
        <v>14</v>
      </c>
      <c r="G59" s="130">
        <v>20</v>
      </c>
      <c r="H59" s="131">
        <v>26</v>
      </c>
    </row>
    <row r="60" spans="2:8" ht="45.75" customHeight="1" x14ac:dyDescent="0.15">
      <c r="B60" s="129"/>
      <c r="C60" s="1203" t="s">
        <v>560</v>
      </c>
      <c r="D60" s="1204"/>
      <c r="E60" s="1205"/>
      <c r="F60" s="130">
        <v>20</v>
      </c>
      <c r="G60" s="130">
        <v>20</v>
      </c>
      <c r="H60" s="131">
        <v>20</v>
      </c>
    </row>
    <row r="61" spans="2:8" ht="45.75" customHeight="1" x14ac:dyDescent="0.15">
      <c r="B61" s="129"/>
      <c r="C61" s="1203" t="s">
        <v>561</v>
      </c>
      <c r="D61" s="1204"/>
      <c r="E61" s="1205"/>
      <c r="F61" s="130">
        <v>15</v>
      </c>
      <c r="G61" s="130">
        <v>15</v>
      </c>
      <c r="H61" s="131">
        <v>15</v>
      </c>
    </row>
    <row r="62" spans="2:8" ht="45.75" customHeight="1" thickBot="1" x14ac:dyDescent="0.2">
      <c r="B62" s="132"/>
      <c r="C62" s="1206" t="s">
        <v>562</v>
      </c>
      <c r="D62" s="1207"/>
      <c r="E62" s="1208"/>
      <c r="F62" s="133">
        <v>5</v>
      </c>
      <c r="G62" s="133">
        <v>5</v>
      </c>
      <c r="H62" s="134">
        <v>5</v>
      </c>
    </row>
    <row r="63" spans="2:8" ht="52.5" customHeight="1" thickBot="1" x14ac:dyDescent="0.2">
      <c r="B63" s="135"/>
      <c r="C63" s="1209" t="s">
        <v>49</v>
      </c>
      <c r="D63" s="1209"/>
      <c r="E63" s="1210"/>
      <c r="F63" s="136">
        <v>3175</v>
      </c>
      <c r="G63" s="136">
        <v>3293</v>
      </c>
      <c r="H63" s="137">
        <v>3738</v>
      </c>
    </row>
    <row r="64" spans="2:8" x14ac:dyDescent="0.15"/>
  </sheetData>
  <sheetProtection algorithmName="SHA-512" hashValue="U7k281s9+BQ509CjvFyJncG8o2F49pV8MN2yHZs0mkfVqC0zWK8YzcFRZUh33sKGpPL1ImVZ9IikGGdbM0d+5Q==" saltValue="jHm05sqOPZ2cBQpi8k98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76581</v>
      </c>
      <c r="E3" s="156"/>
      <c r="F3" s="157">
        <v>118252</v>
      </c>
      <c r="G3" s="158"/>
      <c r="H3" s="159"/>
    </row>
    <row r="4" spans="1:8" x14ac:dyDescent="0.15">
      <c r="A4" s="160"/>
      <c r="B4" s="161"/>
      <c r="C4" s="162"/>
      <c r="D4" s="163">
        <v>24860</v>
      </c>
      <c r="E4" s="164"/>
      <c r="F4" s="165">
        <v>49994</v>
      </c>
      <c r="G4" s="166"/>
      <c r="H4" s="167"/>
    </row>
    <row r="5" spans="1:8" x14ac:dyDescent="0.15">
      <c r="A5" s="148" t="s">
        <v>518</v>
      </c>
      <c r="B5" s="153"/>
      <c r="C5" s="154"/>
      <c r="D5" s="155">
        <v>94223</v>
      </c>
      <c r="E5" s="156"/>
      <c r="F5" s="157">
        <v>200194</v>
      </c>
      <c r="G5" s="158"/>
      <c r="H5" s="159"/>
    </row>
    <row r="6" spans="1:8" x14ac:dyDescent="0.15">
      <c r="A6" s="160"/>
      <c r="B6" s="161"/>
      <c r="C6" s="162"/>
      <c r="D6" s="163">
        <v>38673</v>
      </c>
      <c r="E6" s="164"/>
      <c r="F6" s="165">
        <v>106422</v>
      </c>
      <c r="G6" s="166"/>
      <c r="H6" s="167"/>
    </row>
    <row r="7" spans="1:8" x14ac:dyDescent="0.15">
      <c r="A7" s="148" t="s">
        <v>519</v>
      </c>
      <c r="B7" s="153"/>
      <c r="C7" s="154"/>
      <c r="D7" s="155">
        <v>264670</v>
      </c>
      <c r="E7" s="156"/>
      <c r="F7" s="157">
        <v>196914</v>
      </c>
      <c r="G7" s="158"/>
      <c r="H7" s="159"/>
    </row>
    <row r="8" spans="1:8" x14ac:dyDescent="0.15">
      <c r="A8" s="160"/>
      <c r="B8" s="161"/>
      <c r="C8" s="162"/>
      <c r="D8" s="163">
        <v>147536</v>
      </c>
      <c r="E8" s="164"/>
      <c r="F8" s="165">
        <v>98966</v>
      </c>
      <c r="G8" s="166"/>
      <c r="H8" s="167"/>
    </row>
    <row r="9" spans="1:8" x14ac:dyDescent="0.15">
      <c r="A9" s="148" t="s">
        <v>520</v>
      </c>
      <c r="B9" s="153"/>
      <c r="C9" s="154"/>
      <c r="D9" s="155">
        <v>138288</v>
      </c>
      <c r="E9" s="156"/>
      <c r="F9" s="157">
        <v>204757</v>
      </c>
      <c r="G9" s="158"/>
      <c r="H9" s="159"/>
    </row>
    <row r="10" spans="1:8" x14ac:dyDescent="0.15">
      <c r="A10" s="160"/>
      <c r="B10" s="161"/>
      <c r="C10" s="162"/>
      <c r="D10" s="163">
        <v>106752</v>
      </c>
      <c r="E10" s="164"/>
      <c r="F10" s="165">
        <v>106071</v>
      </c>
      <c r="G10" s="166"/>
      <c r="H10" s="167"/>
    </row>
    <row r="11" spans="1:8" x14ac:dyDescent="0.15">
      <c r="A11" s="148" t="s">
        <v>521</v>
      </c>
      <c r="B11" s="153"/>
      <c r="C11" s="154"/>
      <c r="D11" s="155">
        <v>192335</v>
      </c>
      <c r="E11" s="156"/>
      <c r="F11" s="157">
        <v>194971</v>
      </c>
      <c r="G11" s="158"/>
      <c r="H11" s="159"/>
    </row>
    <row r="12" spans="1:8" x14ac:dyDescent="0.15">
      <c r="A12" s="160"/>
      <c r="B12" s="161"/>
      <c r="C12" s="168"/>
      <c r="D12" s="163">
        <v>145625</v>
      </c>
      <c r="E12" s="164"/>
      <c r="F12" s="165">
        <v>105966</v>
      </c>
      <c r="G12" s="166"/>
      <c r="H12" s="167"/>
    </row>
    <row r="13" spans="1:8" x14ac:dyDescent="0.15">
      <c r="A13" s="148"/>
      <c r="B13" s="153"/>
      <c r="C13" s="169"/>
      <c r="D13" s="170">
        <v>153219</v>
      </c>
      <c r="E13" s="171"/>
      <c r="F13" s="172">
        <v>183018</v>
      </c>
      <c r="G13" s="173"/>
      <c r="H13" s="159"/>
    </row>
    <row r="14" spans="1:8" x14ac:dyDescent="0.15">
      <c r="A14" s="160"/>
      <c r="B14" s="161"/>
      <c r="C14" s="162"/>
      <c r="D14" s="163">
        <v>92689</v>
      </c>
      <c r="E14" s="164"/>
      <c r="F14" s="165">
        <v>93484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3.95</v>
      </c>
      <c r="C19" s="174">
        <f>ROUND(VALUE(SUBSTITUTE(実質収支比率等に係る経年分析!G$48,"▲","-")),2)</f>
        <v>2.6</v>
      </c>
      <c r="D19" s="174">
        <f>ROUND(VALUE(SUBSTITUTE(実質収支比率等に係る経年分析!H$48,"▲","-")),2)</f>
        <v>4.97</v>
      </c>
      <c r="E19" s="174">
        <f>ROUND(VALUE(SUBSTITUTE(実質収支比率等に係る経年分析!I$48,"▲","-")),2)</f>
        <v>5.07</v>
      </c>
      <c r="F19" s="174">
        <f>ROUND(VALUE(SUBSTITUTE(実質収支比率等に係る経年分析!J$48,"▲","-")),2)</f>
        <v>4.96</v>
      </c>
    </row>
    <row r="20" spans="1:11" x14ac:dyDescent="0.15">
      <c r="A20" s="174" t="s">
        <v>53</v>
      </c>
      <c r="B20" s="174">
        <f>ROUND(VALUE(SUBSTITUTE(実質収支比率等に係る経年分析!F$47,"▲","-")),2)</f>
        <v>34.93</v>
      </c>
      <c r="C20" s="174">
        <f>ROUND(VALUE(SUBSTITUTE(実質収支比率等に係る経年分析!G$47,"▲","-")),2)</f>
        <v>40.270000000000003</v>
      </c>
      <c r="D20" s="174">
        <f>ROUND(VALUE(SUBSTITUTE(実質収支比率等に係る経年分析!H$47,"▲","-")),2)</f>
        <v>48.81</v>
      </c>
      <c r="E20" s="174">
        <f>ROUND(VALUE(SUBSTITUTE(実質収支比率等に係る経年分析!I$47,"▲","-")),2)</f>
        <v>52.47</v>
      </c>
      <c r="F20" s="174">
        <f>ROUND(VALUE(SUBSTITUTE(実質収支比率等に係る経年分析!J$47,"▲","-")),2)</f>
        <v>57.9</v>
      </c>
    </row>
    <row r="21" spans="1:11" x14ac:dyDescent="0.15">
      <c r="A21" s="174" t="s">
        <v>54</v>
      </c>
      <c r="B21" s="174">
        <f>IF(ISNUMBER(VALUE(SUBSTITUTE(実質収支比率等に係る経年分析!F$49,"▲","-"))),ROUND(VALUE(SUBSTITUTE(実質収支比率等に係る経年分析!F$49,"▲","-")),2),NA())</f>
        <v>1.74</v>
      </c>
      <c r="C21" s="174">
        <f>IF(ISNUMBER(VALUE(SUBSTITUTE(実質収支比率等に係る経年分析!G$49,"▲","-"))),ROUND(VALUE(SUBSTITUTE(実質収支比率等に係る経年分析!G$49,"▲","-")),2),NA())</f>
        <v>5.62</v>
      </c>
      <c r="D21" s="174">
        <f>IF(ISNUMBER(VALUE(SUBSTITUTE(実質収支比率等に係る経年分析!H$49,"▲","-"))),ROUND(VALUE(SUBSTITUTE(実質収支比率等に係る経年分析!H$49,"▲","-")),2),NA())</f>
        <v>12.89</v>
      </c>
      <c r="E21" s="174">
        <f>IF(ISNUMBER(VALUE(SUBSTITUTE(実質収支比率等に係る経年分析!I$49,"▲","-"))),ROUND(VALUE(SUBSTITUTE(実質収支比率等に係る経年分析!I$49,"▲","-")),2),NA())</f>
        <v>3.19</v>
      </c>
      <c r="F21" s="174">
        <f>IF(ISNUMBER(VALUE(SUBSTITUTE(実質収支比率等に係る経年分析!J$49,"▲","-"))),ROUND(VALUE(SUBSTITUTE(実質収支比率等に係る経年分析!J$49,"▲","-")),2),NA())</f>
        <v>5.85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中泊町国民健康保険特別会計（診療施設勘定）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中泊町後期高齢者医療特別会計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中泊町国民健康保険特別会計（事業勘定）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2.61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1.48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0.57999999999999996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0.54</v>
      </c>
    </row>
    <row r="32" spans="1:11" x14ac:dyDescent="0.15">
      <c r="A32" s="175" t="str">
        <f>IF(連結実質赤字比率に係る赤字・黒字の構成分析!C$38="",NA(),連結実質赤字比率に係る赤字・黒字の構成分析!C$38)</f>
        <v>中泊町介護保険事業特別会計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0.56999999999999995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1.36</v>
      </c>
    </row>
    <row r="33" spans="1:16" x14ac:dyDescent="0.15">
      <c r="A33" s="175" t="str">
        <f>IF(連結実質赤字比率に係る赤字・黒字の構成分析!C$37="",NA(),連結実質赤字比率に係る赤字・黒字の構成分析!C$37)</f>
        <v>中泊町水道事業特別会計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5.89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5.29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4.5199999999999996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5.0599999999999996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4.95</v>
      </c>
    </row>
    <row r="35" spans="1:16" x14ac:dyDescent="0.15">
      <c r="A35" s="175" t="str">
        <f>IF(連結実質赤字比率に係る赤字・黒字の構成分析!C$35="",NA(),連結実質赤字比率に係る赤字・黒字の構成分析!C$35)</f>
        <v>中泊町漁業集落排水事業特別会計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0.01</v>
      </c>
      <c r="J35" s="175">
        <f>IF(ROUND(VALUE(SUBSTITUTE(連結実質赤字比率に係る赤字・黒字の構成分析!J$35,"▲", "-")), 2) &lt; 0, ABS(ROUND(VALUE(SUBSTITUTE(連結実質赤字比率に係る赤字・黒字の構成分析!J$35,"▲", "-")), 2)), NA())</f>
        <v>0.01</v>
      </c>
      <c r="K35" s="175" t="e">
        <f>IF(ROUND(VALUE(SUBSTITUTE(連結実質赤字比率に係る赤字・黒字の構成分析!J$35,"▲", "-")), 2) &gt;= 0, ABS(ROUND(VALUE(SUBSTITUTE(連結実質赤字比率に係る赤字・黒字の構成分析!J$35,"▲", "-")), 2)), NA())</f>
        <v>#N/A</v>
      </c>
    </row>
    <row r="36" spans="1:16" x14ac:dyDescent="0.15">
      <c r="A36" s="175" t="str">
        <f>IF(連結実質赤字比率に係る赤字・黒字の構成分析!C$34="",NA(),連結実質赤字比率に係る赤字・黒字の構成分析!C$34)</f>
        <v>中泊町農業集落排水事業特別会計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0.02</v>
      </c>
      <c r="J36" s="175">
        <f>IF(ROUND(VALUE(SUBSTITUTE(連結実質赤字比率に係る赤字・黒字の構成分析!J$34,"▲", "-")), 2) &lt; 0, ABS(ROUND(VALUE(SUBSTITUTE(連結実質赤字比率に係る赤字・黒字の構成分析!J$34,"▲", "-")), 2)), NA())</f>
        <v>0.02</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856</v>
      </c>
      <c r="E42" s="176"/>
      <c r="F42" s="176"/>
      <c r="G42" s="176">
        <f>'実質公債費比率（分子）の構造'!L$52</f>
        <v>881</v>
      </c>
      <c r="H42" s="176"/>
      <c r="I42" s="176"/>
      <c r="J42" s="176">
        <f>'実質公債費比率（分子）の構造'!M$52</f>
        <v>873</v>
      </c>
      <c r="K42" s="176"/>
      <c r="L42" s="176"/>
      <c r="M42" s="176">
        <f>'実質公債費比率（分子）の構造'!N$52</f>
        <v>914</v>
      </c>
      <c r="N42" s="176"/>
      <c r="O42" s="176"/>
      <c r="P42" s="176">
        <f>'実質公債費比率（分子）の構造'!O$52</f>
        <v>896</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1</v>
      </c>
      <c r="L43" s="176"/>
      <c r="M43" s="176"/>
      <c r="N43" s="176">
        <f>'実質公債費比率（分子）の構造'!O$51</f>
        <v>1</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f>'実質公債費比率（分子）の構造'!O$50</f>
        <v>14</v>
      </c>
      <c r="O44" s="176"/>
      <c r="P44" s="176"/>
    </row>
    <row r="45" spans="1:16" x14ac:dyDescent="0.15">
      <c r="A45" s="176" t="s">
        <v>63</v>
      </c>
      <c r="B45" s="176">
        <f>'実質公債費比率（分子）の構造'!K$49</f>
        <v>15</v>
      </c>
      <c r="C45" s="176"/>
      <c r="D45" s="176"/>
      <c r="E45" s="176">
        <f>'実質公債費比率（分子）の構造'!L$49</f>
        <v>16</v>
      </c>
      <c r="F45" s="176"/>
      <c r="G45" s="176"/>
      <c r="H45" s="176">
        <f>'実質公債費比率（分子）の構造'!M$49</f>
        <v>21</v>
      </c>
      <c r="I45" s="176"/>
      <c r="J45" s="176"/>
      <c r="K45" s="176">
        <f>'実質公債費比率（分子）の構造'!N$49</f>
        <v>20</v>
      </c>
      <c r="L45" s="176"/>
      <c r="M45" s="176"/>
      <c r="N45" s="176">
        <f>'実質公債費比率（分子）の構造'!O$49</f>
        <v>23</v>
      </c>
      <c r="O45" s="176"/>
      <c r="P45" s="176"/>
    </row>
    <row r="46" spans="1:16" x14ac:dyDescent="0.15">
      <c r="A46" s="176" t="s">
        <v>64</v>
      </c>
      <c r="B46" s="176">
        <f>'実質公債費比率（分子）の構造'!K$48</f>
        <v>82</v>
      </c>
      <c r="C46" s="176"/>
      <c r="D46" s="176"/>
      <c r="E46" s="176">
        <f>'実質公債費比率（分子）の構造'!L$48</f>
        <v>82</v>
      </c>
      <c r="F46" s="176"/>
      <c r="G46" s="176"/>
      <c r="H46" s="176">
        <f>'実質公債費比率（分子）の構造'!M$48</f>
        <v>73</v>
      </c>
      <c r="I46" s="176"/>
      <c r="J46" s="176"/>
      <c r="K46" s="176">
        <f>'実質公債費比率（分子）の構造'!N$48</f>
        <v>70</v>
      </c>
      <c r="L46" s="176"/>
      <c r="M46" s="176"/>
      <c r="N46" s="176">
        <f>'実質公債費比率（分子）の構造'!O$48</f>
        <v>67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1201</v>
      </c>
      <c r="C49" s="176"/>
      <c r="D49" s="176"/>
      <c r="E49" s="176">
        <f>'実質公債費比率（分子）の構造'!L$45</f>
        <v>1215</v>
      </c>
      <c r="F49" s="176"/>
      <c r="G49" s="176"/>
      <c r="H49" s="176">
        <f>'実質公債費比率（分子）の構造'!M$45</f>
        <v>1217</v>
      </c>
      <c r="I49" s="176"/>
      <c r="J49" s="176"/>
      <c r="K49" s="176">
        <f>'実質公債費比率（分子）の構造'!N$45</f>
        <v>1222</v>
      </c>
      <c r="L49" s="176"/>
      <c r="M49" s="176"/>
      <c r="N49" s="176">
        <f>'実質公債費比率（分子）の構造'!O$45</f>
        <v>1215</v>
      </c>
      <c r="O49" s="176"/>
      <c r="P49" s="176"/>
    </row>
    <row r="50" spans="1:16" x14ac:dyDescent="0.15">
      <c r="A50" s="176" t="s">
        <v>67</v>
      </c>
      <c r="B50" s="176" t="e">
        <f>NA()</f>
        <v>#N/A</v>
      </c>
      <c r="C50" s="176">
        <f>IF(ISNUMBER('実質公債費比率（分子）の構造'!K$53),'実質公債費比率（分子）の構造'!K$53,NA())</f>
        <v>442</v>
      </c>
      <c r="D50" s="176" t="e">
        <f>NA()</f>
        <v>#N/A</v>
      </c>
      <c r="E50" s="176" t="e">
        <f>NA()</f>
        <v>#N/A</v>
      </c>
      <c r="F50" s="176">
        <f>IF(ISNUMBER('実質公債費比率（分子）の構造'!L$53),'実質公債費比率（分子）の構造'!L$53,NA())</f>
        <v>432</v>
      </c>
      <c r="G50" s="176" t="e">
        <f>NA()</f>
        <v>#N/A</v>
      </c>
      <c r="H50" s="176" t="e">
        <f>NA()</f>
        <v>#N/A</v>
      </c>
      <c r="I50" s="176">
        <f>IF(ISNUMBER('実質公債費比率（分子）の構造'!M$53),'実質公債費比率（分子）の構造'!M$53,NA())</f>
        <v>439</v>
      </c>
      <c r="J50" s="176" t="e">
        <f>NA()</f>
        <v>#N/A</v>
      </c>
      <c r="K50" s="176" t="e">
        <f>NA()</f>
        <v>#N/A</v>
      </c>
      <c r="L50" s="176">
        <f>IF(ISNUMBER('実質公債費比率（分子）の構造'!N$53),'実質公債費比率（分子）の構造'!N$53,NA())</f>
        <v>399</v>
      </c>
      <c r="M50" s="176" t="e">
        <f>NA()</f>
        <v>#N/A</v>
      </c>
      <c r="N50" s="176" t="e">
        <f>NA()</f>
        <v>#N/A</v>
      </c>
      <c r="O50" s="176">
        <f>IF(ISNUMBER('実質公債費比率（分子）の構造'!O$53),'実質公債費比率（分子）の構造'!O$53,NA())</f>
        <v>424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7999</v>
      </c>
      <c r="E56" s="175"/>
      <c r="F56" s="175"/>
      <c r="G56" s="175">
        <f>'将来負担比率（分子）の構造'!J$52</f>
        <v>7568</v>
      </c>
      <c r="H56" s="175"/>
      <c r="I56" s="175"/>
      <c r="J56" s="175">
        <f>'将来負担比率（分子）の構造'!K$52</f>
        <v>9276</v>
      </c>
      <c r="K56" s="175"/>
      <c r="L56" s="175"/>
      <c r="M56" s="175">
        <f>'将来負担比率（分子）の構造'!L$52</f>
        <v>9330</v>
      </c>
      <c r="N56" s="175"/>
      <c r="O56" s="175"/>
      <c r="P56" s="175">
        <f>'将来負担比率（分子）の構造'!M$52</f>
        <v>9398</v>
      </c>
    </row>
    <row r="57" spans="1:16" x14ac:dyDescent="0.15">
      <c r="A57" s="175" t="s">
        <v>42</v>
      </c>
      <c r="B57" s="175"/>
      <c r="C57" s="175"/>
      <c r="D57" s="175">
        <f>'将来負担比率（分子）の構造'!I$51</f>
        <v>895</v>
      </c>
      <c r="E57" s="175"/>
      <c r="F57" s="175"/>
      <c r="G57" s="175">
        <f>'将来負担比率（分子）の構造'!J$51</f>
        <v>965</v>
      </c>
      <c r="H57" s="175"/>
      <c r="I57" s="175"/>
      <c r="J57" s="175">
        <f>'将来負担比率（分子）の構造'!K$51</f>
        <v>881</v>
      </c>
      <c r="K57" s="175"/>
      <c r="L57" s="175"/>
      <c r="M57" s="175">
        <f>'将来負担比率（分子）の構造'!L$51</f>
        <v>816</v>
      </c>
      <c r="N57" s="175"/>
      <c r="O57" s="175"/>
      <c r="P57" s="175">
        <f>'将来負担比率（分子）の構造'!M$51</f>
        <v>766</v>
      </c>
    </row>
    <row r="58" spans="1:16" x14ac:dyDescent="0.15">
      <c r="A58" s="175" t="s">
        <v>41</v>
      </c>
      <c r="B58" s="175"/>
      <c r="C58" s="175"/>
      <c r="D58" s="175">
        <f>'将来負担比率（分子）の構造'!I$50</f>
        <v>1632</v>
      </c>
      <c r="E58" s="175"/>
      <c r="F58" s="175"/>
      <c r="G58" s="175">
        <f>'将来負担比率（分子）の構造'!J$50</f>
        <v>1957</v>
      </c>
      <c r="H58" s="175"/>
      <c r="I58" s="175"/>
      <c r="J58" s="175">
        <f>'将来負担比率（分子）の構造'!K$50</f>
        <v>2512</v>
      </c>
      <c r="K58" s="175"/>
      <c r="L58" s="175"/>
      <c r="M58" s="175">
        <f>'将来負担比率（分子）の構造'!L$50</f>
        <v>2670</v>
      </c>
      <c r="N58" s="175"/>
      <c r="O58" s="175"/>
      <c r="P58" s="175">
        <f>'将来負担比率（分子）の構造'!M$50</f>
        <v>3133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1150</v>
      </c>
      <c r="C62" s="175"/>
      <c r="D62" s="175"/>
      <c r="E62" s="175">
        <f>'将来負担比率（分子）の構造'!J$45</f>
        <v>1083</v>
      </c>
      <c r="F62" s="175"/>
      <c r="G62" s="175"/>
      <c r="H62" s="175">
        <f>'将来負担比率（分子）の構造'!K$45</f>
        <v>1049</v>
      </c>
      <c r="I62" s="175"/>
      <c r="J62" s="175"/>
      <c r="K62" s="175">
        <f>'将来負担比率（分子）の構造'!L$45</f>
        <v>1017</v>
      </c>
      <c r="L62" s="175"/>
      <c r="M62" s="175"/>
      <c r="N62" s="175">
        <f>'将来負担比率（分子）の構造'!M$45</f>
        <v>1006</v>
      </c>
      <c r="O62" s="175"/>
      <c r="P62" s="175"/>
    </row>
    <row r="63" spans="1:16" x14ac:dyDescent="0.15">
      <c r="A63" s="175" t="s">
        <v>34</v>
      </c>
      <c r="B63" s="175">
        <f>'将来負担比率（分子）の構造'!I$44</f>
        <v>144</v>
      </c>
      <c r="C63" s="175"/>
      <c r="D63" s="175"/>
      <c r="E63" s="175">
        <f>'将来負担比率（分子）の構造'!J$44</f>
        <v>135</v>
      </c>
      <c r="F63" s="175"/>
      <c r="G63" s="175"/>
      <c r="H63" s="175">
        <f>'将来負担比率（分子）の構造'!K$44</f>
        <v>122</v>
      </c>
      <c r="I63" s="175"/>
      <c r="J63" s="175"/>
      <c r="K63" s="175">
        <f>'将来負担比率（分子）の構造'!L$44</f>
        <v>105</v>
      </c>
      <c r="L63" s="175"/>
      <c r="M63" s="175"/>
      <c r="N63" s="175">
        <f>'将来負担比率（分子）の構造'!M$44</f>
        <v>96</v>
      </c>
      <c r="O63" s="175"/>
      <c r="P63" s="175"/>
    </row>
    <row r="64" spans="1:16" x14ac:dyDescent="0.15">
      <c r="A64" s="175" t="s">
        <v>33</v>
      </c>
      <c r="B64" s="175">
        <f>'将来負担比率（分子）の構造'!I$43</f>
        <v>569</v>
      </c>
      <c r="C64" s="175"/>
      <c r="D64" s="175"/>
      <c r="E64" s="175">
        <f>'将来負担比率（分子）の構造'!J$43</f>
        <v>542</v>
      </c>
      <c r="F64" s="175"/>
      <c r="G64" s="175"/>
      <c r="H64" s="175">
        <f>'将来負担比率（分子）の構造'!K$43</f>
        <v>429</v>
      </c>
      <c r="I64" s="175"/>
      <c r="J64" s="175"/>
      <c r="K64" s="175">
        <f>'将来負担比率（分子）の構造'!L$43</f>
        <v>351</v>
      </c>
      <c r="L64" s="175"/>
      <c r="M64" s="175"/>
      <c r="N64" s="175">
        <f>'将来負担比率（分子）の構造'!M$43</f>
        <v>280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11946</v>
      </c>
      <c r="C66" s="175"/>
      <c r="D66" s="175"/>
      <c r="E66" s="175">
        <f>'将来負担比率（分子）の構造'!J$41</f>
        <v>11979</v>
      </c>
      <c r="F66" s="175"/>
      <c r="G66" s="175"/>
      <c r="H66" s="175">
        <f>'将来負担比率（分子）の構造'!K$41</f>
        <v>13619</v>
      </c>
      <c r="I66" s="175"/>
      <c r="J66" s="175"/>
      <c r="K66" s="175">
        <f>'将来負担比率（分子）の構造'!L$41</f>
        <v>13930</v>
      </c>
      <c r="L66" s="175"/>
      <c r="M66" s="175"/>
      <c r="N66" s="175">
        <f>'将来負担比率（分子）の構造'!M$41</f>
        <v>14605</v>
      </c>
      <c r="O66" s="175"/>
      <c r="P66" s="175"/>
    </row>
    <row r="67" spans="1:16" x14ac:dyDescent="0.15">
      <c r="A67" s="175" t="s">
        <v>71</v>
      </c>
      <c r="B67" s="175" t="e">
        <f>NA()</f>
        <v>#N/A</v>
      </c>
      <c r="C67" s="175">
        <f>IF(ISNUMBER('将来負担比率（分子）の構造'!I$53), IF('将来負担比率（分子）の構造'!I$53 &lt; 0, 0, '将来負担比率（分子）の構造'!I$53), NA())</f>
        <v>3283</v>
      </c>
      <c r="D67" s="175" t="e">
        <f>NA()</f>
        <v>#N/A</v>
      </c>
      <c r="E67" s="175" t="e">
        <f>NA()</f>
        <v>#N/A</v>
      </c>
      <c r="F67" s="175">
        <f>IF(ISNUMBER('将来負担比率（分子）の構造'!J$53), IF('将来負担比率（分子）の構造'!J$53 &lt; 0, 0, '将来負担比率（分子）の構造'!J$53), NA())</f>
        <v>3248</v>
      </c>
      <c r="G67" s="175" t="e">
        <f>NA()</f>
        <v>#N/A</v>
      </c>
      <c r="H67" s="175" t="e">
        <f>NA()</f>
        <v>#N/A</v>
      </c>
      <c r="I67" s="175">
        <f>IF(ISNUMBER('将来負担比率（分子）の構造'!K$53), IF('将来負担比率（分子）の構造'!K$53 &lt; 0, 0, '将来負担比率（分子）の構造'!K$53), NA())</f>
        <v>2551</v>
      </c>
      <c r="J67" s="175" t="e">
        <f>NA()</f>
        <v>#N/A</v>
      </c>
      <c r="K67" s="175" t="e">
        <f>NA()</f>
        <v>#N/A</v>
      </c>
      <c r="L67" s="175">
        <f>IF(ISNUMBER('将来負担比率（分子）の構造'!L$53), IF('将来負担比率（分子）の構造'!L$53 &lt; 0, 0, '将来負担比率（分子）の構造'!L$53), NA())</f>
        <v>2589</v>
      </c>
      <c r="M67" s="175" t="e">
        <f>NA()</f>
        <v>#N/A</v>
      </c>
      <c r="N67" s="175" t="e">
        <f>NA()</f>
        <v>#N/A</v>
      </c>
      <c r="O67" s="175">
        <f>IF(ISNUMBER('将来負担比率（分子）の構造'!M$53), IF('将来負担比率（分子）の構造'!M$53 &lt; 0, 0, '将来負担比率（分子）の構造'!M$53), NA())</f>
        <v>2690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2391</v>
      </c>
      <c r="C72" s="179">
        <f>基金残高に係る経年分析!G55</f>
        <v>2543</v>
      </c>
      <c r="D72" s="179">
        <f>基金残高に係る経年分析!H55</f>
        <v>2832</v>
      </c>
    </row>
    <row r="73" spans="1:16" x14ac:dyDescent="0.15">
      <c r="A73" s="178" t="s">
        <v>74</v>
      </c>
      <c r="B73" s="179">
        <f>基金残高に係る経年分析!F56</f>
        <v>51</v>
      </c>
      <c r="C73" s="179">
        <f>基金残高に係る経年分析!G56</f>
        <v>51</v>
      </c>
      <c r="D73" s="179">
        <f>基金残高に係る経年分析!H56</f>
        <v>220</v>
      </c>
    </row>
    <row r="74" spans="1:16" x14ac:dyDescent="0.15">
      <c r="A74" s="178" t="s">
        <v>75</v>
      </c>
      <c r="B74" s="179">
        <f>基金残高に係る経年分析!F57</f>
        <v>733</v>
      </c>
      <c r="C74" s="179">
        <f>基金残高に係る経年分析!G57</f>
        <v>699</v>
      </c>
      <c r="D74" s="179">
        <f>基金残高に係る経年分析!H57</f>
        <v>685</v>
      </c>
    </row>
  </sheetData>
  <sheetProtection algorithmName="SHA-512" hashValue="anO4Qq1u9pXFQZgEx92pS9/O6zifFBSV5YwRo6ImA1FofCphBbUGiIntT9Bf++5FrSH98M1AmoR5wcf5WHT5vw==" saltValue="tT2fTOBalW6d5wVqZI6x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2025-03-19T02:49:45Z</cp:lastPrinted>
  <dcterms:created xsi:type="dcterms:W3CDTF">2025-02-19T00:29:28Z</dcterms:created>
  <dcterms:modified xsi:type="dcterms:W3CDTF">2025-03-24T00:08:37Z</dcterms:modified>
  <cp:category/>
</cp:coreProperties>
</file>