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jogesuido\share\財務1\経営比較分析表関係（総務省）\R2(R1)「水道・下水道」\"/>
    </mc:Choice>
  </mc:AlternateContent>
  <xr:revisionPtr revIDLastSave="0" documentId="13_ncr:1_{2A120264-ACE8-46BD-9F08-C6767BC73D18}" xr6:coauthVersionLast="46" xr6:coauthVersionMax="46" xr10:uidLastSave="{00000000-0000-0000-0000-000000000000}"/>
  <workbookProtection workbookAlgorithmName="SHA-512" workbookHashValue="FcYLGwJY8eUukwjXV8SX3MPRvAuDeqg+XvyOzG/HnwAWv71O+zwNNXFTQUxD3CyKnwxgPS9JN38AgZPMZSVc5Q==" workbookSaltValue="zykBzXw0SVU4pCdsf8BzI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<sst xmlns="http://schemas.openxmlformats.org/spreadsheetml/2006/main" count="231" uniqueCount="117">
  <si>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</si>
  <si>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</si>
  <si>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</si>
  <si>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</si>
  <si>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</si>
  <si>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</si>
  <si>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</si>
  <si>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</si>
  <si>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</si>
  <si>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</si>
  <si>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</si>
  <si>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</si>
  <si>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</si>
  <si>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</si>
  <si>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</si>
  <si>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</si>
  <si>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</si>
  <si>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</si>
  <si>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</si>
  <si>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</si>
  <si>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</si>
  <si>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</si>
  <si>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</si>
  <si>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</si>
  <si>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</si>
  <si>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</si>
  <si>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</si>
  <si>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</si>
  <si>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</si>
  <si>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</si>
  <si>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</si>
  <si>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</si>
  <si>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</si>
  <si>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</si>
  <si>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</si>
  <si>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</si>
  <si>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</si>
  <si>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</si>
  <si>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</si>
  <si>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</si>
  <si>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</si>
  <si>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</si>
  <si>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</si>
  <si>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</si>
  <si>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</si>
  <si>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</si>
  <si>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</si>
  <si>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</si>
  <si>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</si>
  <si>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</si>
  <si>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</si>
  <si>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</si>
  <si>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</si>
  <si>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</si>
  <si>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</si>
  <si>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</si>
  <si>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</si>
  <si>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</si>
  <si>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</si>
  <si>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</si>
  <si>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</si>
  <si>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</si>
  <si>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</si>
  <si>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</si>
  <si>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</si>
  <si>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</si>
  <si>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</si>
  <si>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</si>
  <si>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</si>
  <si>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</si>
  <si>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</si>
  <si>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</si>
  <si>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</si>
  <si>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</si>
  <si>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</si>
  <si>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</si>
  <si>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</si>
  <si>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</si>
  <si>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</si>
  <si>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</si>
  <si>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</si>
  <si>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</si>
  <si>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</si>
  <si>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</si>
  <si>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</si>
  <si>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</si>
  <si>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</si>
  <si>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</si>
  <si>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</si>
  <si>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</si>
  <si>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</si>
  <si>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</si>
  <si>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</si>
  <si>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</si>
  <si>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</si>
  <si>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</si>
  <si>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</si>
  <si>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</si>
  <si>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</si>
  <si>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</si>
  <si>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</si>
  <si>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</si>
  <si>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</si>
  <si>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</si>
  <si>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</si>
  <si>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</si>
  <si>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</si>
  <si>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</si>
  <si>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</si>
  <si>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</si>
  <si>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</si>
  <si>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</si>
  <si>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</si>
  <si>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</si>
  <si>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小規模集合排水処理施設事業では、平成28年度から経常収支比率は低下しており、累積欠損金比率も類似団体と比較して高い傾向にある。しかし、下水道事業全体で見ると平成28年度に累積欠損金が解消され、収支は安定している。
  企業債残高については今後とも、投資対象の費用対効果の精査と効率的な施設整備を基本として、可能な限り費用を抑制し、将来の投資に備える財源確保に努めたい。
  また当市では事業ごとの経営状況により、使用料をそれぞれに設定するのでは結果的に実施された事業の不採算部分の責任を地域住民が負わされ、料金格差が生じることで住居地域による不公平感が否めないため、統一の料金設定を採用している。
  そのため事業ごとに分析すると経営状況はあまり好ましくないが、下水道事業全体で考えると概ね健全な経営状況にあると言える。</t>
    <rPh sb="160" eb="162">
      <t>ヒヨウ</t>
    </rPh>
    <phoneticPr fontId="4"/>
  </si>
  <si>
    <t xml:space="preserve">  今後は人口減少に伴い使用料収入も減少していくことから、公共下水道事業の負担とならないようにできる限りの維持管理費用の削減と老朽化した施設等についても、適正な維持管理を行いながら計画的な更新を行っていくことが必要である。
</t>
  </si>
  <si>
    <t xml:space="preserve">  老朽化の状況については、類似団体と比較すると有形固定資産減価償却率は高くなってはいるものの、管渠老朽化率については対象となる管渠が発生していないことから、現状では施設等の改築・更新は必要ないと考えられる。
  しかし、今後施設等の老朽化が進み改築・更新が必要となった際には一気に費用が増加しないように計画的に更新していくことに留意しなければならない。</t>
    <rPh sb="36" eb="37">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</si>
</sst>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E5-4C6C-B785-5AB27DFB00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DE5-4C6C-B785-5AB27DFB00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31.25</c:v>
                </c:pt>
                <c:pt idx="1">
                  <c:v>31.25</c:v>
                </c:pt>
                <c:pt idx="2">
                  <c:v>31.25</c:v>
                </c:pt>
                <c:pt idx="3">
                  <c:v>31.25</c:v>
                </c:pt>
                <c:pt idx="4">
                  <c:v>31.25</c:v>
                </c:pt>
              </c:numCache>
            </c:numRef>
          </c:val>
          <c:extLst>
            <c:ext xmlns:c16="http://schemas.microsoft.com/office/drawing/2014/chart" uri="{C3380CC4-5D6E-409C-BE32-E72D297353CC}">
              <c16:uniqueId val="{00000000-5607-4AEB-A3B1-DF5E3687A5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c:ext xmlns:c16="http://schemas.microsoft.com/office/drawing/2014/chart" uri="{C3380CC4-5D6E-409C-BE32-E72D297353CC}">
              <c16:uniqueId val="{00000001-5607-4AEB-A3B1-DF5E3687A5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c:v>
                </c:pt>
                <c:pt idx="1">
                  <c:v>92.31</c:v>
                </c:pt>
                <c:pt idx="2">
                  <c:v>92.31</c:v>
                </c:pt>
                <c:pt idx="3">
                  <c:v>92.59</c:v>
                </c:pt>
                <c:pt idx="4">
                  <c:v>92</c:v>
                </c:pt>
              </c:numCache>
            </c:numRef>
          </c:val>
          <c:extLst>
            <c:ext xmlns:c16="http://schemas.microsoft.com/office/drawing/2014/chart" uri="{C3380CC4-5D6E-409C-BE32-E72D297353CC}">
              <c16:uniqueId val="{00000000-0954-4D9B-829C-CEB616E077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c:ext xmlns:c16="http://schemas.microsoft.com/office/drawing/2014/chart" uri="{C3380CC4-5D6E-409C-BE32-E72D297353CC}">
              <c16:uniqueId val="{00000001-0954-4D9B-829C-CEB616E077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46.21</c:v>
                </c:pt>
                <c:pt idx="1">
                  <c:v>54.87</c:v>
                </c:pt>
                <c:pt idx="2">
                  <c:v>53.74</c:v>
                </c:pt>
                <c:pt idx="3">
                  <c:v>52.24</c:v>
                </c:pt>
                <c:pt idx="4">
                  <c:v>52.23</c:v>
                </c:pt>
              </c:numCache>
            </c:numRef>
          </c:val>
          <c:extLst>
            <c:ext xmlns:c16="http://schemas.microsoft.com/office/drawing/2014/chart" uri="{C3380CC4-5D6E-409C-BE32-E72D297353CC}">
              <c16:uniqueId val="{00000000-93E3-49D2-8DF4-2D86F07FC0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94.85</c:v>
                </c:pt>
                <c:pt idx="1">
                  <c:v>96.1</c:v>
                </c:pt>
                <c:pt idx="2">
                  <c:v>97.69</c:v>
                </c:pt>
                <c:pt idx="3">
                  <c:v>91.26</c:v>
                </c:pt>
                <c:pt idx="4">
                  <c:v>99.2</c:v>
                </c:pt>
              </c:numCache>
            </c:numRef>
          </c:val>
          <c:smooth val="0"/>
          <c:extLst>
            <c:ext xmlns:c16="http://schemas.microsoft.com/office/drawing/2014/chart" uri="{C3380CC4-5D6E-409C-BE32-E72D297353CC}">
              <c16:uniqueId val="{00000001-93E3-49D2-8DF4-2D86F07FC0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34.54</c:v>
                </c:pt>
                <c:pt idx="1">
                  <c:v>38.58</c:v>
                </c:pt>
                <c:pt idx="2">
                  <c:v>42.35</c:v>
                </c:pt>
                <c:pt idx="3">
                  <c:v>45.06</c:v>
                </c:pt>
                <c:pt idx="4">
                  <c:v>46.29</c:v>
                </c:pt>
              </c:numCache>
            </c:numRef>
          </c:val>
          <c:extLst>
            <c:ext xmlns:c16="http://schemas.microsoft.com/office/drawing/2014/chart" uri="{C3380CC4-5D6E-409C-BE32-E72D297353CC}">
              <c16:uniqueId val="{00000000-594D-4A68-9101-AE9C5F4BB5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33.58</c:v>
                </c:pt>
                <c:pt idx="1">
                  <c:v>32.36</c:v>
                </c:pt>
                <c:pt idx="2">
                  <c:v>31.73</c:v>
                </c:pt>
                <c:pt idx="3">
                  <c:v>30.28</c:v>
                </c:pt>
                <c:pt idx="4">
                  <c:v>31</c:v>
                </c:pt>
              </c:numCache>
            </c:numRef>
          </c:val>
          <c:smooth val="0"/>
          <c:extLst>
            <c:ext xmlns:c16="http://schemas.microsoft.com/office/drawing/2014/chart" uri="{C3380CC4-5D6E-409C-BE32-E72D297353CC}">
              <c16:uniqueId val="{00000001-594D-4A68-9101-AE9C5F4BB5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74-495E-B311-4092D4E96B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274-495E-B311-4092D4E96B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7707.89</c:v>
                </c:pt>
                <c:pt idx="1">
                  <c:v>8357.75</c:v>
                </c:pt>
                <c:pt idx="2">
                  <c:v>10802.81</c:v>
                </c:pt>
                <c:pt idx="3">
                  <c:v>11784.13</c:v>
                </c:pt>
                <c:pt idx="4">
                  <c:v>13498.73</c:v>
                </c:pt>
              </c:numCache>
            </c:numRef>
          </c:val>
          <c:extLst>
            <c:ext xmlns:c16="http://schemas.microsoft.com/office/drawing/2014/chart" uri="{C3380CC4-5D6E-409C-BE32-E72D297353CC}">
              <c16:uniqueId val="{00000000-6699-42F0-962D-ACBFFF3600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1033.78</c:v>
                </c:pt>
                <c:pt idx="1">
                  <c:v>929.29</c:v>
                </c:pt>
                <c:pt idx="2">
                  <c:v>1037.73</c:v>
                </c:pt>
                <c:pt idx="3">
                  <c:v>1597.09</c:v>
                </c:pt>
                <c:pt idx="4">
                  <c:v>1500.46</c:v>
                </c:pt>
              </c:numCache>
            </c:numRef>
          </c:val>
          <c:smooth val="0"/>
          <c:extLst>
            <c:ext xmlns:c16="http://schemas.microsoft.com/office/drawing/2014/chart" uri="{C3380CC4-5D6E-409C-BE32-E72D297353CC}">
              <c16:uniqueId val="{00000001-6699-42F0-962D-ACBFFF3600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0.75</c:v>
                </c:pt>
                <c:pt idx="1">
                  <c:v>0.61</c:v>
                </c:pt>
                <c:pt idx="2">
                  <c:v>11.01</c:v>
                </c:pt>
                <c:pt idx="3">
                  <c:v>8.65</c:v>
                </c:pt>
                <c:pt idx="4">
                  <c:v>6.72</c:v>
                </c:pt>
              </c:numCache>
            </c:numRef>
          </c:val>
          <c:extLst>
            <c:ext xmlns:c16="http://schemas.microsoft.com/office/drawing/2014/chart" uri="{C3380CC4-5D6E-409C-BE32-E72D297353CC}">
              <c16:uniqueId val="{00000000-B8AE-4601-B217-FE8E4BB927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133.78</c:v>
                </c:pt>
                <c:pt idx="1">
                  <c:v>216.89</c:v>
                </c:pt>
                <c:pt idx="2">
                  <c:v>89.03</c:v>
                </c:pt>
                <c:pt idx="3">
                  <c:v>88.56</c:v>
                </c:pt>
                <c:pt idx="4">
                  <c:v>81.260000000000005</c:v>
                </c:pt>
              </c:numCache>
            </c:numRef>
          </c:val>
          <c:smooth val="0"/>
          <c:extLst>
            <c:ext xmlns:c16="http://schemas.microsoft.com/office/drawing/2014/chart" uri="{C3380CC4-5D6E-409C-BE32-E72D297353CC}">
              <c16:uniqueId val="{00000001-B8AE-4601-B217-FE8E4BB927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18689.099999999999</c:v>
                </c:pt>
                <c:pt idx="1">
                  <c:v>16151.06</c:v>
                </c:pt>
                <c:pt idx="2">
                  <c:v>16829.32</c:v>
                </c:pt>
                <c:pt idx="3">
                  <c:v>15019.05</c:v>
                </c:pt>
                <c:pt idx="4">
                  <c:v>14217.3</c:v>
                </c:pt>
              </c:numCache>
            </c:numRef>
          </c:val>
          <c:extLst>
            <c:ext xmlns:c16="http://schemas.microsoft.com/office/drawing/2014/chart" uri="{C3380CC4-5D6E-409C-BE32-E72D297353CC}">
              <c16:uniqueId val="{00000000-382C-4C12-BD8C-174BD916B3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c:ext xmlns:c16="http://schemas.microsoft.com/office/drawing/2014/chart" uri="{C3380CC4-5D6E-409C-BE32-E72D297353CC}">
              <c16:uniqueId val="{00000001-382C-4C12-BD8C-174BD916B3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6.41</c:v>
                </c:pt>
                <c:pt idx="1">
                  <c:v>8.08</c:v>
                </c:pt>
                <c:pt idx="2">
                  <c:v>7.29</c:v>
                </c:pt>
                <c:pt idx="3">
                  <c:v>8.2200000000000006</c:v>
                </c:pt>
                <c:pt idx="4">
                  <c:v>9.35</c:v>
                </c:pt>
              </c:numCache>
            </c:numRef>
          </c:val>
          <c:extLst>
            <c:ext xmlns:c16="http://schemas.microsoft.com/office/drawing/2014/chart" uri="{C3380CC4-5D6E-409C-BE32-E72D297353CC}">
              <c16:uniqueId val="{00000000-9788-4A17-8791-4406C47A7D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9788-4A17-8791-4406C47A7D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2360.27</c:v>
                </c:pt>
                <c:pt idx="1">
                  <c:v>1931.36</c:v>
                </c:pt>
                <c:pt idx="2">
                  <c:v>2208.2800000000002</c:v>
                </c:pt>
                <c:pt idx="3">
                  <c:v>1985.05</c:v>
                </c:pt>
                <c:pt idx="4">
                  <c:v>1782.15</c:v>
                </c:pt>
              </c:numCache>
            </c:numRef>
          </c:val>
          <c:extLst>
            <c:ext xmlns:c16="http://schemas.microsoft.com/office/drawing/2014/chart" uri="{C3380CC4-5D6E-409C-BE32-E72D297353CC}">
              <c16:uniqueId val="{00000000-9C51-4F20-A0E6-1C73942DF1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c:ext xmlns:c16="http://schemas.microsoft.com/office/drawing/2014/chart" uri="{C3380CC4-5D6E-409C-BE32-E72D297353CC}">
              <c16:uniqueId val="{00000001-9C51-4F20-A0E6-1C73942DF1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T12" sqref="T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青森県　弘前市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小規模集合排水処理</v>
      </c>
      <c r="Q8" s="78"/>
      <c r="R8" s="78"/>
      <c r="S8" s="78"/>
      <c r="T8" s="78"/>
      <c r="U8" s="78"/>
      <c r="V8" s="78"/>
      <c r="W8" s="78" t="str">
        <f>データ!L6</f>
        <v>I2</v>
      </c>
      <c r="X8" s="78"/>
      <c r="Y8" s="78"/>
      <c r="Z8" s="78"/>
      <c r="AA8" s="78"/>
      <c r="AB8" s="78"/>
      <c r="AC8" s="78"/>
      <c r="AD8" s="79" t="str">
        <f>データ!$M$6</f>
        <v>非設置</v>
      </c>
      <c r="AE8" s="79"/>
      <c r="AF8" s="79"/>
      <c r="AG8" s="79"/>
      <c r="AH8" s="79"/>
      <c r="AI8" s="79"/>
      <c r="AJ8" s="79"/>
      <c r="AK8" s="3"/>
      <c r="AL8" s="75">
        <f>データ!S6</f>
        <v>170212</v>
      </c>
      <c r="AM8" s="75"/>
      <c r="AN8" s="75"/>
      <c r="AO8" s="75"/>
      <c r="AP8" s="75"/>
      <c r="AQ8" s="75"/>
      <c r="AR8" s="75"/>
      <c r="AS8" s="75"/>
      <c r="AT8" s="74">
        <f>データ!T6</f>
        <v>524.20000000000005</v>
      </c>
      <c r="AU8" s="74"/>
      <c r="AV8" s="74"/>
      <c r="AW8" s="74"/>
      <c r="AX8" s="74"/>
      <c r="AY8" s="74"/>
      <c r="AZ8" s="74"/>
      <c r="BA8" s="74"/>
      <c r="BB8" s="74">
        <f>データ!U6</f>
        <v>324.70999999999998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-14.77</v>
      </c>
      <c r="J10" s="74"/>
      <c r="K10" s="74"/>
      <c r="L10" s="74"/>
      <c r="M10" s="74"/>
      <c r="N10" s="74"/>
      <c r="O10" s="74"/>
      <c r="P10" s="74">
        <f>データ!P6</f>
        <v>0.01</v>
      </c>
      <c r="Q10" s="74"/>
      <c r="R10" s="74"/>
      <c r="S10" s="74"/>
      <c r="T10" s="74"/>
      <c r="U10" s="74"/>
      <c r="V10" s="74"/>
      <c r="W10" s="74">
        <f>データ!Q6</f>
        <v>98</v>
      </c>
      <c r="X10" s="74"/>
      <c r="Y10" s="74"/>
      <c r="Z10" s="74"/>
      <c r="AA10" s="74"/>
      <c r="AB10" s="74"/>
      <c r="AC10" s="74"/>
      <c r="AD10" s="75">
        <f>データ!R6</f>
        <v>3145</v>
      </c>
      <c r="AE10" s="75"/>
      <c r="AF10" s="75"/>
      <c r="AG10" s="75"/>
      <c r="AH10" s="75"/>
      <c r="AI10" s="75"/>
      <c r="AJ10" s="75"/>
      <c r="AK10" s="2"/>
      <c r="AL10" s="75">
        <f>データ!V6</f>
        <v>25</v>
      </c>
      <c r="AM10" s="75"/>
      <c r="AN10" s="75"/>
      <c r="AO10" s="75"/>
      <c r="AP10" s="75"/>
      <c r="AQ10" s="75"/>
      <c r="AR10" s="75"/>
      <c r="AS10" s="75"/>
      <c r="AT10" s="74">
        <f>データ!W6</f>
        <v>0.04</v>
      </c>
      <c r="AU10" s="74"/>
      <c r="AV10" s="74"/>
      <c r="AW10" s="74"/>
      <c r="AX10" s="74"/>
      <c r="AY10" s="74"/>
      <c r="AZ10" s="74"/>
      <c r="BA10" s="74"/>
      <c r="BB10" s="74">
        <f>データ!X6</f>
        <v>625</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FzlKhY16+xcN0v2kEeGfwz8ZUs8k38vKV6jQ8I61rQsV5m8ncPVWv12fcTW8TJFlH5XhC0H4koJ5esQ7q0v60Q==" saltValue="jF64MqifxlYKNlhl3+TG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22021</v>
      </c>
      <c r="D6" s="33">
        <f t="shared" si="3"/>
        <v>46</v>
      </c>
      <c r="E6" s="33">
        <f t="shared" si="3"/>
        <v>17</v>
      </c>
      <c r="F6" s="33">
        <f t="shared" si="3"/>
        <v>9</v>
      </c>
      <c r="G6" s="33">
        <f t="shared" si="3"/>
        <v>0</v>
      </c>
      <c r="H6" s="33" t="str">
        <f t="shared" si="3"/>
        <v>青森県　弘前市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-14.77</v>
      </c>
      <c r="P6" s="34">
        <f t="shared" si="3"/>
        <v>0.01</v>
      </c>
      <c r="Q6" s="34">
        <f t="shared" si="3"/>
        <v>98</v>
      </c>
      <c r="R6" s="34">
        <f t="shared" si="3"/>
        <v>3145</v>
      </c>
      <c r="S6" s="34">
        <f t="shared" si="3"/>
        <v>170212</v>
      </c>
      <c r="T6" s="34">
        <f t="shared" si="3"/>
        <v>524.20000000000005</v>
      </c>
      <c r="U6" s="34">
        <f t="shared" si="3"/>
        <v>324.70999999999998</v>
      </c>
      <c r="V6" s="34">
        <f t="shared" si="3"/>
        <v>25</v>
      </c>
      <c r="W6" s="34">
        <f t="shared" si="3"/>
        <v>0.04</v>
      </c>
      <c r="X6" s="34">
        <f t="shared" si="3"/>
        <v>625</v>
      </c>
      <c r="Y6" s="35">
        <f>IF(Y7="",NA(),Y7)</f>
        <v>46.21</v>
      </c>
      <c r="Z6" s="35">
        <f t="shared" ref="Z6:AH6" si="4">IF(Z7="",NA(),Z7)</f>
        <v>54.87</v>
      </c>
      <c r="AA6" s="35">
        <f t="shared" si="4"/>
        <v>53.74</v>
      </c>
      <c r="AB6" s="35">
        <f t="shared" si="4"/>
        <v>52.24</v>
      </c>
      <c r="AC6" s="35">
        <f t="shared" si="4"/>
        <v>52.23</v>
      </c>
      <c r="AD6" s="35">
        <f t="shared" si="4"/>
        <v>94.85</v>
      </c>
      <c r="AE6" s="35">
        <f t="shared" si="4"/>
        <v>96.1</v>
      </c>
      <c r="AF6" s="35">
        <f t="shared" si="4"/>
        <v>97.69</v>
      </c>
      <c r="AG6" s="35">
        <f t="shared" si="4"/>
        <v>91.26</v>
      </c>
      <c r="AH6" s="35">
        <f t="shared" si="4"/>
        <v>99.2</v>
      </c>
      <c r="AI6" s="34" t="str">
        <f>IF(AI7="","",IF(AI7="-","【-】","【"&amp;SUBSTITUTE(TEXT(AI7,"#,##0.00"),"-","△")&amp;"】"))</f>
        <v>【98.84】</v>
      </c>
      <c r="AJ6" s="35">
        <f>IF(AJ7="",NA(),AJ7)</f>
        <v>7707.89</v>
      </c>
      <c r="AK6" s="35">
        <f t="shared" ref="AK6:AS6" si="5">IF(AK7="",NA(),AK7)</f>
        <v>8357.75</v>
      </c>
      <c r="AL6" s="35">
        <f t="shared" si="5"/>
        <v>10802.81</v>
      </c>
      <c r="AM6" s="35">
        <f t="shared" si="5"/>
        <v>11784.13</v>
      </c>
      <c r="AN6" s="35">
        <f t="shared" si="5"/>
        <v>13498.73</v>
      </c>
      <c r="AO6" s="35">
        <f t="shared" si="5"/>
        <v>1033.78</v>
      </c>
      <c r="AP6" s="35">
        <f t="shared" si="5"/>
        <v>929.29</v>
      </c>
      <c r="AQ6" s="35">
        <f t="shared" si="5"/>
        <v>1037.73</v>
      </c>
      <c r="AR6" s="35">
        <f t="shared" si="5"/>
        <v>1597.09</v>
      </c>
      <c r="AS6" s="35">
        <f t="shared" si="5"/>
        <v>1500.46</v>
      </c>
      <c r="AT6" s="34" t="str">
        <f>IF(AT7="","",IF(AT7="-","【-】","【"&amp;SUBSTITUTE(TEXT(AT7,"#,##0.00"),"-","△")&amp;"】"))</f>
        <v>【1,399.60】</v>
      </c>
      <c r="AU6" s="35">
        <f>IF(AU7="",NA(),AU7)</f>
        <v>0.75</v>
      </c>
      <c r="AV6" s="35">
        <f t="shared" ref="AV6:BD6" si="6">IF(AV7="",NA(),AV7)</f>
        <v>0.61</v>
      </c>
      <c r="AW6" s="35">
        <f t="shared" si="6"/>
        <v>11.01</v>
      </c>
      <c r="AX6" s="35">
        <f t="shared" si="6"/>
        <v>8.65</v>
      </c>
      <c r="AY6" s="35">
        <f t="shared" si="6"/>
        <v>6.72</v>
      </c>
      <c r="AZ6" s="35">
        <f t="shared" si="6"/>
        <v>133.78</v>
      </c>
      <c r="BA6" s="35">
        <f t="shared" si="6"/>
        <v>216.89</v>
      </c>
      <c r="BB6" s="35">
        <f t="shared" si="6"/>
        <v>89.03</v>
      </c>
      <c r="BC6" s="35">
        <f t="shared" si="6"/>
        <v>88.56</v>
      </c>
      <c r="BD6" s="35">
        <f t="shared" si="6"/>
        <v>81.260000000000005</v>
      </c>
      <c r="BE6" s="34" t="str">
        <f>IF(BE7="","",IF(BE7="-","【-】","【"&amp;SUBSTITUTE(TEXT(BE7,"#,##0.00"),"-","△")&amp;"】"))</f>
        <v>【83.42】</v>
      </c>
      <c r="BF6" s="35">
        <f>IF(BF7="",NA(),BF7)</f>
        <v>18689.099999999999</v>
      </c>
      <c r="BG6" s="35">
        <f t="shared" ref="BG6:BO6" si="7">IF(BG7="",NA(),BG7)</f>
        <v>16151.06</v>
      </c>
      <c r="BH6" s="35">
        <f t="shared" si="7"/>
        <v>16829.32</v>
      </c>
      <c r="BI6" s="35">
        <f t="shared" si="7"/>
        <v>15019.05</v>
      </c>
      <c r="BJ6" s="35">
        <f t="shared" si="7"/>
        <v>14217.3</v>
      </c>
      <c r="BK6" s="35">
        <f t="shared" si="7"/>
        <v>2464.06</v>
      </c>
      <c r="BL6" s="35">
        <f t="shared" si="7"/>
        <v>1914.94</v>
      </c>
      <c r="BM6" s="35">
        <f t="shared" si="7"/>
        <v>1759.36</v>
      </c>
      <c r="BN6" s="35">
        <f t="shared" si="7"/>
        <v>1837.88</v>
      </c>
      <c r="BO6" s="35">
        <f t="shared" si="7"/>
        <v>1748.51</v>
      </c>
      <c r="BP6" s="34" t="str">
        <f>IF(BP7="","",IF(BP7="-","【-】","【"&amp;SUBSTITUTE(TEXT(BP7,"#,##0.00"),"-","△")&amp;"】"))</f>
        <v>【1,682.85】</v>
      </c>
      <c r="BQ6" s="35">
        <f>IF(BQ7="",NA(),BQ7)</f>
        <v>6.41</v>
      </c>
      <c r="BR6" s="35">
        <f t="shared" ref="BR6:BZ6" si="8">IF(BR7="",NA(),BR7)</f>
        <v>8.08</v>
      </c>
      <c r="BS6" s="35">
        <f t="shared" si="8"/>
        <v>7.29</v>
      </c>
      <c r="BT6" s="35">
        <f t="shared" si="8"/>
        <v>8.2200000000000006</v>
      </c>
      <c r="BU6" s="35">
        <f t="shared" si="8"/>
        <v>9.35</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2360.27</v>
      </c>
      <c r="CC6" s="35">
        <f t="shared" ref="CC6:CK6" si="9">IF(CC7="",NA(),CC7)</f>
        <v>1931.36</v>
      </c>
      <c r="CD6" s="35">
        <f t="shared" si="9"/>
        <v>2208.2800000000002</v>
      </c>
      <c r="CE6" s="35">
        <f t="shared" si="9"/>
        <v>1985.05</v>
      </c>
      <c r="CF6" s="35">
        <f t="shared" si="9"/>
        <v>1782.15</v>
      </c>
      <c r="CG6" s="35">
        <f t="shared" si="9"/>
        <v>561.54</v>
      </c>
      <c r="CH6" s="35">
        <f t="shared" si="9"/>
        <v>553.77</v>
      </c>
      <c r="CI6" s="35">
        <f t="shared" si="9"/>
        <v>508.64</v>
      </c>
      <c r="CJ6" s="35">
        <f t="shared" si="9"/>
        <v>525.22</v>
      </c>
      <c r="CK6" s="35">
        <f t="shared" si="9"/>
        <v>520.91999999999996</v>
      </c>
      <c r="CL6" s="34" t="str">
        <f>IF(CL7="","",IF(CL7="-","【-】","【"&amp;SUBSTITUTE(TEXT(CL7,"#,##0.00"),"-","△")&amp;"】"))</f>
        <v>【510.14】</v>
      </c>
      <c r="CM6" s="35">
        <f>IF(CM7="",NA(),CM7)</f>
        <v>31.25</v>
      </c>
      <c r="CN6" s="35">
        <f t="shared" ref="CN6:CV6" si="10">IF(CN7="",NA(),CN7)</f>
        <v>31.25</v>
      </c>
      <c r="CO6" s="35">
        <f t="shared" si="10"/>
        <v>31.25</v>
      </c>
      <c r="CP6" s="35">
        <f t="shared" si="10"/>
        <v>31.25</v>
      </c>
      <c r="CQ6" s="35">
        <f t="shared" si="10"/>
        <v>31.25</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96</v>
      </c>
      <c r="CY6" s="35">
        <f t="shared" ref="CY6:DG6" si="11">IF(CY7="",NA(),CY7)</f>
        <v>92.31</v>
      </c>
      <c r="CZ6" s="35">
        <f t="shared" si="11"/>
        <v>92.31</v>
      </c>
      <c r="DA6" s="35">
        <f t="shared" si="11"/>
        <v>92.59</v>
      </c>
      <c r="DB6" s="35">
        <f t="shared" si="11"/>
        <v>92</v>
      </c>
      <c r="DC6" s="35">
        <f t="shared" si="11"/>
        <v>88.64</v>
      </c>
      <c r="DD6" s="35">
        <f t="shared" si="11"/>
        <v>89.93</v>
      </c>
      <c r="DE6" s="35">
        <f t="shared" si="11"/>
        <v>89.88</v>
      </c>
      <c r="DF6" s="35">
        <f t="shared" si="11"/>
        <v>91.52</v>
      </c>
      <c r="DG6" s="35">
        <f t="shared" si="11"/>
        <v>90.33</v>
      </c>
      <c r="DH6" s="34" t="str">
        <f>IF(DH7="","",IF(DH7="-","【-】","【"&amp;SUBSTITUTE(TEXT(DH7,"#,##0.00"),"-","△")&amp;"】"))</f>
        <v>【90.15】</v>
      </c>
      <c r="DI6" s="35">
        <f>IF(DI7="",NA(),DI7)</f>
        <v>34.54</v>
      </c>
      <c r="DJ6" s="35">
        <f t="shared" ref="DJ6:DR6" si="12">IF(DJ7="",NA(),DJ7)</f>
        <v>38.58</v>
      </c>
      <c r="DK6" s="35">
        <f t="shared" si="12"/>
        <v>42.35</v>
      </c>
      <c r="DL6" s="35">
        <f t="shared" si="12"/>
        <v>45.06</v>
      </c>
      <c r="DM6" s="35">
        <f t="shared" si="12"/>
        <v>46.29</v>
      </c>
      <c r="DN6" s="35">
        <f t="shared" si="12"/>
        <v>33.58</v>
      </c>
      <c r="DO6" s="35">
        <f t="shared" si="12"/>
        <v>32.36</v>
      </c>
      <c r="DP6" s="35">
        <f t="shared" si="12"/>
        <v>31.73</v>
      </c>
      <c r="DQ6" s="35">
        <f t="shared" si="12"/>
        <v>30.28</v>
      </c>
      <c r="DR6" s="35">
        <f t="shared" si="12"/>
        <v>31</v>
      </c>
      <c r="DS6" s="34" t="str">
        <f>IF(DS7="","",IF(DS7="-","【-】","【"&amp;SUBSTITUTE(TEXT(DS7,"#,##0.00"),"-","△")&amp;"】"))</f>
        <v>【30.43】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8" s="36" customFormat="1" x14ac:dyDescent="0.15">
      <c r="A7" s="28"/>
      <c r="B7" s="37">
        <v>2019</v>
      </c>
      <c r="C7" s="37">
        <v>22021</v>
      </c>
      <c r="D7" s="37">
        <v>46</v>
      </c>
      <c r="E7" s="37">
        <v>17</v>
      </c>
      <c r="F7" s="37">
        <v>9</v>
      </c>
      <c r="G7" s="37">
        <v>0</v>
      </c>
      <c r="H7" s="37" t="s">
        <v>96</v>
      </c>
      <c r="I7" s="37" t="s">
        <v>97</v>
      </c>
      <c r="J7" s="37" t="s">
        <v>98</v>
      </c>
      <c r="K7" s="37" t="s">
        <v>99</v>
      </c>
      <c r="L7" s="37" t="s">
        <v>100</v>
      </c>
      <c r="M7" s="37" t="s">
        <v>101</v>
      </c>
      <c r="N7" s="38" t="s">
        <v>102</v>
      </c>
      <c r="O7" s="38">
        <v>-14.77</v>
      </c>
      <c r="P7" s="38">
        <v>0.01</v>
      </c>
      <c r="Q7" s="38">
        <v>98</v>
      </c>
      <c r="R7" s="38">
        <v>3145</v>
      </c>
      <c r="S7" s="38">
        <v>170212</v>
      </c>
      <c r="T7" s="38">
        <v>524.20000000000005</v>
      </c>
      <c r="U7" s="38">
        <v>324.70999999999998</v>
      </c>
      <c r="V7" s="38">
        <v>25</v>
      </c>
      <c r="W7" s="38">
        <v>0.04</v>
      </c>
      <c r="X7" s="38">
        <v>625</v>
      </c>
      <c r="Y7" s="38">
        <v>46.21</v>
      </c>
      <c r="Z7" s="38">
        <v>54.87</v>
      </c>
      <c r="AA7" s="38">
        <v>53.74</v>
      </c>
      <c r="AB7" s="38">
        <v>52.24</v>
      </c>
      <c r="AC7" s="38">
        <v>52.23</v>
      </c>
      <c r="AD7" s="38">
        <v>94.85</v>
      </c>
      <c r="AE7" s="38">
        <v>96.1</v>
      </c>
      <c r="AF7" s="38">
        <v>97.69</v>
      </c>
      <c r="AG7" s="38">
        <v>91.26</v>
      </c>
      <c r="AH7" s="38">
        <v>99.2</v>
      </c>
      <c r="AI7" s="38">
        <v>98.84</v>
      </c>
      <c r="AJ7" s="38">
        <v>7707.89</v>
      </c>
      <c r="AK7" s="38">
        <v>8357.75</v>
      </c>
      <c r="AL7" s="38">
        <v>10802.81</v>
      </c>
      <c r="AM7" s="38">
        <v>11784.13</v>
      </c>
      <c r="AN7" s="38">
        <v>13498.73</v>
      </c>
      <c r="AO7" s="38">
        <v>1033.78</v>
      </c>
      <c r="AP7" s="38">
        <v>929.29</v>
      </c>
      <c r="AQ7" s="38">
        <v>1037.73</v>
      </c>
      <c r="AR7" s="38">
        <v>1597.09</v>
      </c>
      <c r="AS7" s="38">
        <v>1500.46</v>
      </c>
      <c r="AT7" s="38">
        <v>1399.6</v>
      </c>
      <c r="AU7" s="38">
        <v>0.75</v>
      </c>
      <c r="AV7" s="38">
        <v>0.61</v>
      </c>
      <c r="AW7" s="38">
        <v>11.01</v>
      </c>
      <c r="AX7" s="38">
        <v>8.65</v>
      </c>
      <c r="AY7" s="38">
        <v>6.72</v>
      </c>
      <c r="AZ7" s="38">
        <v>133.78</v>
      </c>
      <c r="BA7" s="38">
        <v>216.89</v>
      </c>
      <c r="BB7" s="38">
        <v>89.03</v>
      </c>
      <c r="BC7" s="38">
        <v>88.56</v>
      </c>
      <c r="BD7" s="38">
        <v>81.260000000000005</v>
      </c>
      <c r="BE7" s="38">
        <v>83.42</v>
      </c>
      <c r="BF7" s="38">
        <v>18689.099999999999</v>
      </c>
      <c r="BG7" s="38">
        <v>16151.06</v>
      </c>
      <c r="BH7" s="38">
        <v>16829.32</v>
      </c>
      <c r="BI7" s="38">
        <v>15019.05</v>
      </c>
      <c r="BJ7" s="38">
        <v>14217.3</v>
      </c>
      <c r="BK7" s="38">
        <v>2464.06</v>
      </c>
      <c r="BL7" s="38">
        <v>1914.94</v>
      </c>
      <c r="BM7" s="38">
        <v>1759.36</v>
      </c>
      <c r="BN7" s="38">
        <v>1837.88</v>
      </c>
      <c r="BO7" s="38">
        <v>1748.51</v>
      </c>
      <c r="BP7" s="38">
        <v>1682.85</v>
      </c>
      <c r="BQ7" s="38">
        <v>6.41</v>
      </c>
      <c r="BR7" s="38">
        <v>8.08</v>
      </c>
      <c r="BS7" s="38">
        <v>7.29</v>
      </c>
      <c r="BT7" s="38">
        <v>8.2200000000000006</v>
      </c>
      <c r="BU7" s="38">
        <v>9.35</v>
      </c>
      <c r="BV7" s="38">
        <v>32.909999999999997</v>
      </c>
      <c r="BW7" s="38">
        <v>34.020000000000003</v>
      </c>
      <c r="BX7" s="38">
        <v>37.200000000000003</v>
      </c>
      <c r="BY7" s="38">
        <v>35.03</v>
      </c>
      <c r="BZ7" s="38">
        <v>34.99</v>
      </c>
      <c r="CA7" s="38">
        <v>36.18</v>
      </c>
      <c r="CB7" s="38">
        <v>2360.27</v>
      </c>
      <c r="CC7" s="38">
        <v>1931.36</v>
      </c>
      <c r="CD7" s="38">
        <v>2208.2800000000002</v>
      </c>
      <c r="CE7" s="38">
        <v>1985.05</v>
      </c>
      <c r="CF7" s="38">
        <v>1782.15</v>
      </c>
      <c r="CG7" s="38">
        <v>561.54</v>
      </c>
      <c r="CH7" s="38">
        <v>553.77</v>
      </c>
      <c r="CI7" s="38">
        <v>508.64</v>
      </c>
      <c r="CJ7" s="38">
        <v>525.22</v>
      </c>
      <c r="CK7" s="38">
        <v>520.91999999999996</v>
      </c>
      <c r="CL7" s="38">
        <v>510.14</v>
      </c>
      <c r="CM7" s="38">
        <v>31.25</v>
      </c>
      <c r="CN7" s="38">
        <v>31.25</v>
      </c>
      <c r="CO7" s="38">
        <v>31.25</v>
      </c>
      <c r="CP7" s="38">
        <v>31.25</v>
      </c>
      <c r="CQ7" s="38">
        <v>31.25</v>
      </c>
      <c r="CR7" s="38">
        <v>34.92</v>
      </c>
      <c r="CS7" s="38">
        <v>36.44</v>
      </c>
      <c r="CT7" s="38">
        <v>34.29</v>
      </c>
      <c r="CU7" s="38">
        <v>35.340000000000003</v>
      </c>
      <c r="CV7" s="38">
        <v>34.68</v>
      </c>
      <c r="CW7" s="38">
        <v>35.17</v>
      </c>
      <c r="CX7" s="38">
        <v>96</v>
      </c>
      <c r="CY7" s="38">
        <v>92.31</v>
      </c>
      <c r="CZ7" s="38">
        <v>92.31</v>
      </c>
      <c r="DA7" s="38">
        <v>92.59</v>
      </c>
      <c r="DB7" s="38">
        <v>92</v>
      </c>
      <c r="DC7" s="38">
        <v>88.64</v>
      </c>
      <c r="DD7" s="38">
        <v>89.93</v>
      </c>
      <c r="DE7" s="38">
        <v>89.88</v>
      </c>
      <c r="DF7" s="38">
        <v>91.52</v>
      </c>
      <c r="DG7" s="38">
        <v>90.33</v>
      </c>
      <c r="DH7" s="38">
        <v>90.15</v>
      </c>
      <c r="DI7" s="38">
        <v>34.54</v>
      </c>
      <c r="DJ7" s="38">
        <v>38.58</v>
      </c>
      <c r="DK7" s="38">
        <v>42.35</v>
      </c>
      <c r="DL7" s="38">
        <v>45.06</v>
      </c>
      <c r="DM7" s="38">
        <v>46.29</v>
      </c>
      <c r="DN7" s="38">
        <v>33.58</v>
      </c>
      <c r="DO7" s="38">
        <v>32.36</v>
      </c>
      <c r="DP7" s="38">
        <v>31.73</v>
      </c>
      <c r="DQ7" s="38">
        <v>30.28</v>
      </c>
      <c r="DR7" s="38">
        <v>31</v>
      </c>
      <c r="DS7" s="38">
        <v>30.43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0.01</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