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jogesuido\share\財務1\経営比較分析表関係（総務省）\R2(R1)「水道・下水道」\"/>
    </mc:Choice>
  </mc:AlternateContent>
  <xr:revisionPtr revIDLastSave="0" documentId="13_ncr:1_{2E99D570-C2AB-4F4D-8264-C1762ABD7092}" xr6:coauthVersionLast="46" xr6:coauthVersionMax="46" xr10:uidLastSave="{00000000-0000-0000-0000-000000000000}"/>
  <workbookProtection workbookAlgorithmName="SHA-512" workbookHashValue="urvy+1CaTztXPitPC3YcBQs4ruaPzlVAKKaB6T8zh0gFkwvLbqpeRoVrmvDOBqG6g7TvdzDVPBwnRaYGOuT3bQ==" workbookSaltValue="WUJXePHiE9tA2n6FwVdFH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W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<sst xmlns="http://schemas.openxmlformats.org/spreadsheetml/2006/main" count="231" uniqueCount="116">
  <si>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</si>
  <si>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</si>
  <si>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</si>
  <si>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</si>
  <si>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</si>
  <si>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</si>
  <si>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</si>
  <si>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</si>
  <si>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</si>
  <si>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</si>
  <si>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</si>
  <si>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</si>
  <si>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</si>
  <si>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</si>
  <si>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</si>
  <si>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</si>
  <si>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</si>
  <si>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</si>
  <si>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</si>
  <si>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</si>
  <si>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</si>
  <si>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</si>
  <si>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</si>
  <si>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</si>
  <si>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</si>
  <si>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</si>
  <si>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</si>
  <si>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</si>
  <si>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</si>
  <si>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</si>
  <si>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</si>
  <si>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</si>
  <si>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</si>
  <si>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</si>
  <si>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</si>
  <si>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</si>
  <si>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</si>
  <si>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</si>
  <si>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</si>
  <si>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</si>
  <si>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</si>
  <si>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</si>
  <si>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</si>
  <si>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</si>
  <si>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</si>
  <si>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</si>
  <si>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</si>
  <si>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</si>
  <si>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</si>
  <si>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</si>
  <si>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</si>
  <si>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</si>
  <si>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</si>
  <si>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</si>
  <si>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</si>
  <si>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</si>
  <si>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</si>
  <si>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</si>
  <si>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</si>
  <si>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</si>
  <si>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</si>
  <si>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</si>
  <si>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</si>
  <si>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</si>
  <si>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</si>
  <si>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</si>
  <si>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</si>
  <si>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</si>
  <si>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</si>
  <si>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</si>
  <si>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</si>
  <si>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</si>
  <si>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</si>
  <si>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</si>
  <si>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</si>
  <si>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</si>
  <si>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</si>
  <si>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</si>
  <si>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</si>
  <si>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</si>
  <si>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</si>
  <si>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</si>
  <si>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</si>
  <si>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</si>
  <si>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</si>
  <si>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</si>
  <si>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</si>
  <si>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</si>
  <si>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</si>
  <si>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</si>
  <si>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</si>
  <si>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</si>
  <si>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</si>
  <si>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</si>
  <si>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</si>
  <si>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</si>
  <si>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</si>
  <si>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</si>
  <si>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</si>
  <si>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</si>
  <si>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</si>
  <si>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</si>
  <si>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</si>
  <si>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</si>
  <si>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</si>
  <si>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</si>
  <si>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</si>
  <si>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</si>
  <si>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</si>
  <si>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</si>
  <si>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</si>
  <si>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</si>
  <si>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</si>
  <si>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では、経常収支比率は類似団体と比較して低く、累積欠損金比率は類似団体と比較して高い傾向にある。しかし、下水道事業全体で見ると平成28年度に累積欠損金が解消され、収支は安定している。
  企業債残高については、平成27年度から新規に未整備地区の整備を開始したため企業債残高が増加し比率が上昇している。今後は比率は横ばいで推移すると考えられるが、投資対象の費用対効果の精査と効率的な施設整備を基本として、可能な限り費用を抑制し、更なる将来の投資に備える財源確保に努めたい。
　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
　そのため事業ごとに分析すると経営状況はあまり好ましくないが、下水道事業全体で考えると概ね健全な経営状況にあると言える。</t>
    <rPh sb="24" eb="26">
      <t>ルイジ</t>
    </rPh>
    <rPh sb="26" eb="28">
      <t>ダンタイ</t>
    </rPh>
    <rPh sb="29" eb="31">
      <t>ヒカク</t>
    </rPh>
    <rPh sb="33" eb="34">
      <t>ヒク</t>
    </rPh>
    <phoneticPr fontId="4"/>
  </si>
  <si>
    <t>　老朽化の状況については、類似団体と比較すると有形固定資産減価償却率は減少傾向にあり、管渠老朽化率についても対象となる管渠が発生していないことから、現状では施設等の改築・更新は必要ないと考えられる。
　しかし、今後施設等の老朽化が進み改築・更新が必要となった際には一気に費用が増加しないように計画的に更新していくことに留意しなければならない。</t>
    <rPh sb="35" eb="37">
      <t>ゲンショウ</t>
    </rPh>
    <rPh sb="37" eb="39">
      <t>ケイコウ</t>
    </rPh>
    <phoneticPr fontId="4"/>
  </si>
  <si>
    <t>　今後は人口減少に伴い使用料収入も減少していくことから、公共下水道事業の負担とならないようにできる限りの維持管理費用の削減と老朽化した施設等についても、適正な維持管理を行いながら計画的な更新を行っていくことが必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</si>
</sst>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D4-426D-A5E4-3D2BBE4281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06D4-426D-A5E4-3D2BBE4281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53.64</c:v>
                </c:pt>
                <c:pt idx="1">
                  <c:v>52.55</c:v>
                </c:pt>
                <c:pt idx="2">
                  <c:v>60.55</c:v>
                </c:pt>
                <c:pt idx="3">
                  <c:v>68.09</c:v>
                </c:pt>
                <c:pt idx="4">
                  <c:v>64.180000000000007</c:v>
                </c:pt>
              </c:numCache>
            </c:numRef>
          </c:val>
          <c:extLst>
            <c:ext xmlns:c16="http://schemas.microsoft.com/office/drawing/2014/chart" uri="{C3380CC4-5D6E-409C-BE32-E72D297353CC}">
              <c16:uniqueId val="{00000000-39D5-4ABA-A980-DE5730D02D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39D5-4ABA-A980-DE5730D02D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93.8</c:v>
                </c:pt>
                <c:pt idx="1">
                  <c:v>94.2</c:v>
                </c:pt>
                <c:pt idx="2">
                  <c:v>94.28</c:v>
                </c:pt>
                <c:pt idx="3">
                  <c:v>94.69</c:v>
                </c:pt>
                <c:pt idx="4">
                  <c:v>95.21</c:v>
                </c:pt>
              </c:numCache>
            </c:numRef>
          </c:val>
          <c:extLst>
            <c:ext xmlns:c16="http://schemas.microsoft.com/office/drawing/2014/chart" uri="{C3380CC4-5D6E-409C-BE32-E72D297353CC}">
              <c16:uniqueId val="{00000000-D9C3-41FB-8B91-908C95DE07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D9C3-41FB-8B91-908C95DE07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86.88</c:v>
                </c:pt>
                <c:pt idx="1">
                  <c:v>92.8</c:v>
                </c:pt>
                <c:pt idx="2">
                  <c:v>79.260000000000005</c:v>
                </c:pt>
                <c:pt idx="3">
                  <c:v>81.31</c:v>
                </c:pt>
                <c:pt idx="4">
                  <c:v>82.98</c:v>
                </c:pt>
              </c:numCache>
            </c:numRef>
          </c:val>
          <c:extLst>
            <c:ext xmlns:c16="http://schemas.microsoft.com/office/drawing/2014/chart" uri="{C3380CC4-5D6E-409C-BE32-E72D297353CC}">
              <c16:uniqueId val="{00000000-31B2-4168-9FD8-4EF7674D8C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31B2-4168-9FD8-4EF7674D8C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31.29</c:v>
                </c:pt>
                <c:pt idx="1">
                  <c:v>30.04</c:v>
                </c:pt>
                <c:pt idx="2">
                  <c:v>28.29</c:v>
                </c:pt>
                <c:pt idx="3">
                  <c:v>24.56</c:v>
                </c:pt>
                <c:pt idx="4">
                  <c:v>19</c:v>
                </c:pt>
              </c:numCache>
            </c:numRef>
          </c:val>
          <c:extLst>
            <c:ext xmlns:c16="http://schemas.microsoft.com/office/drawing/2014/chart" uri="{C3380CC4-5D6E-409C-BE32-E72D297353CC}">
              <c16:uniqueId val="{00000000-6B91-4A1C-A135-8B8D25A2F4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6B91-4A1C-A135-8B8D25A2F4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61-4FE6-A63F-6E2F42CF11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2C61-4FE6-A63F-6E2F42CF11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426.8</c:v>
                </c:pt>
                <c:pt idx="1">
                  <c:v>469.54</c:v>
                </c:pt>
                <c:pt idx="2">
                  <c:v>539</c:v>
                </c:pt>
                <c:pt idx="3">
                  <c:v>611.53</c:v>
                </c:pt>
                <c:pt idx="4">
                  <c:v>648.73</c:v>
                </c:pt>
              </c:numCache>
            </c:numRef>
          </c:val>
          <c:extLst>
            <c:ext xmlns:c16="http://schemas.microsoft.com/office/drawing/2014/chart" uri="{C3380CC4-5D6E-409C-BE32-E72D297353CC}">
              <c16:uniqueId val="{00000000-FD74-4AE1-A06A-6C70C00204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FD74-4AE1-A06A-6C70C00204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2.0099999999999998</c:v>
                </c:pt>
                <c:pt idx="1">
                  <c:v>3.95</c:v>
                </c:pt>
                <c:pt idx="2">
                  <c:v>5.16</c:v>
                </c:pt>
                <c:pt idx="3">
                  <c:v>7.44</c:v>
                </c:pt>
                <c:pt idx="4">
                  <c:v>7.83</c:v>
                </c:pt>
              </c:numCache>
            </c:numRef>
          </c:val>
          <c:extLst>
            <c:ext xmlns:c16="http://schemas.microsoft.com/office/drawing/2014/chart" uri="{C3380CC4-5D6E-409C-BE32-E72D297353CC}">
              <c16:uniqueId val="{00000000-7242-4008-A437-03488F1B14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7242-4008-A437-03488F1B14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1595.01</c:v>
                </c:pt>
                <c:pt idx="1">
                  <c:v>1950.63</c:v>
                </c:pt>
                <c:pt idx="2">
                  <c:v>2620.8200000000002</c:v>
                </c:pt>
                <c:pt idx="3">
                  <c:v>3202.38</c:v>
                </c:pt>
                <c:pt idx="4">
                  <c:v>5255.78</c:v>
                </c:pt>
              </c:numCache>
            </c:numRef>
          </c:val>
          <c:extLst>
            <c:ext xmlns:c16="http://schemas.microsoft.com/office/drawing/2014/chart" uri="{C3380CC4-5D6E-409C-BE32-E72D297353CC}">
              <c16:uniqueId val="{00000000-A635-48BB-B1DB-38688A2F2A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635-48BB-B1DB-38688A2F2A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82.36</c:v>
                </c:pt>
                <c:pt idx="1">
                  <c:v>95.58</c:v>
                </c:pt>
                <c:pt idx="2">
                  <c:v>69.209999999999994</c:v>
                </c:pt>
                <c:pt idx="3">
                  <c:v>70.599999999999994</c:v>
                </c:pt>
                <c:pt idx="4">
                  <c:v>71.61</c:v>
                </c:pt>
              </c:numCache>
            </c:numRef>
          </c:val>
          <c:extLst>
            <c:ext xmlns:c16="http://schemas.microsoft.com/office/drawing/2014/chart" uri="{C3380CC4-5D6E-409C-BE32-E72D297353CC}">
              <c16:uniqueId val="{00000000-A805-4484-9CC8-A0D7B5151C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A805-4484-9CC8-A0D7B5151C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203.58</c:v>
                </c:pt>
                <c:pt idx="1">
                  <c:v>171.87</c:v>
                </c:pt>
                <c:pt idx="2">
                  <c:v>233.3</c:v>
                </c:pt>
                <c:pt idx="3">
                  <c:v>226.66</c:v>
                </c:pt>
                <c:pt idx="4">
                  <c:v>225.99</c:v>
                </c:pt>
              </c:numCache>
            </c:numRef>
          </c:val>
          <c:extLst>
            <c:ext xmlns:c16="http://schemas.microsoft.com/office/drawing/2014/chart" uri="{C3380CC4-5D6E-409C-BE32-E72D297353CC}">
              <c16:uniqueId val="{00000000-F814-4CAA-A8B6-6E4600EECB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F814-4CAA-A8B6-6E4600EECB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弘前市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170212</v>
      </c>
      <c r="AM8" s="51"/>
      <c r="AN8" s="51"/>
      <c r="AO8" s="51"/>
      <c r="AP8" s="51"/>
      <c r="AQ8" s="51"/>
      <c r="AR8" s="51"/>
      <c r="AS8" s="51"/>
      <c r="AT8" s="46">
        <f>データ!T6</f>
        <v>524.20000000000005</v>
      </c>
      <c r="AU8" s="46"/>
      <c r="AV8" s="46"/>
      <c r="AW8" s="46"/>
      <c r="AX8" s="46"/>
      <c r="AY8" s="46"/>
      <c r="AZ8" s="46"/>
      <c r="BA8" s="46"/>
      <c r="BB8" s="46">
        <f>データ!U6</f>
        <v>324.70999999999998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39.299999999999997</v>
      </c>
      <c r="J10" s="46"/>
      <c r="K10" s="46"/>
      <c r="L10" s="46"/>
      <c r="M10" s="46"/>
      <c r="N10" s="46"/>
      <c r="O10" s="46"/>
      <c r="P10" s="46">
        <f>データ!P6</f>
        <v>1.1599999999999999</v>
      </c>
      <c r="Q10" s="46"/>
      <c r="R10" s="46"/>
      <c r="S10" s="46"/>
      <c r="T10" s="46"/>
      <c r="U10" s="46"/>
      <c r="V10" s="46"/>
      <c r="W10" s="46">
        <f>データ!Q6</f>
        <v>73.209999999999994</v>
      </c>
      <c r="X10" s="46"/>
      <c r="Y10" s="46"/>
      <c r="Z10" s="46"/>
      <c r="AA10" s="46"/>
      <c r="AB10" s="46"/>
      <c r="AC10" s="46"/>
      <c r="AD10" s="51">
        <f>データ!R6</f>
        <v>3145</v>
      </c>
      <c r="AE10" s="51"/>
      <c r="AF10" s="51"/>
      <c r="AG10" s="51"/>
      <c r="AH10" s="51"/>
      <c r="AI10" s="51"/>
      <c r="AJ10" s="51"/>
      <c r="AK10" s="2"/>
      <c r="AL10" s="51">
        <f>データ!V6</f>
        <v>1963</v>
      </c>
      <c r="AM10" s="51"/>
      <c r="AN10" s="51"/>
      <c r="AO10" s="51"/>
      <c r="AP10" s="51"/>
      <c r="AQ10" s="51"/>
      <c r="AR10" s="51"/>
      <c r="AS10" s="51"/>
      <c r="AT10" s="46">
        <f>データ!W6</f>
        <v>0.56999999999999995</v>
      </c>
      <c r="AU10" s="46"/>
      <c r="AV10" s="46"/>
      <c r="AW10" s="46"/>
      <c r="AX10" s="46"/>
      <c r="AY10" s="46"/>
      <c r="AZ10" s="46"/>
      <c r="BA10" s="46"/>
      <c r="BB10" s="46">
        <f>データ!X6</f>
        <v>3443.86</v>
      </c>
      <c r="BC10" s="46"/>
      <c r="BD10" s="46"/>
      <c r="BE10" s="46"/>
      <c r="BF10" s="46"/>
      <c r="BG10" s="46"/>
      <c r="BH10" s="46"/>
      <c r="BI10" s="4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114</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89"/>
      <c r="BN66" s="89"/>
      <c r="BO66" s="89"/>
      <c r="BP66" s="89"/>
      <c r="BQ66" s="89"/>
      <c r="BR66" s="89"/>
      <c r="BS66" s="89"/>
      <c r="BT66" s="89"/>
      <c r="BU66" s="89"/>
      <c r="BV66" s="89"/>
      <c r="BW66" s="89"/>
      <c r="BX66" s="89"/>
      <c r="BY66" s="89"/>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89"/>
      <c r="BN67" s="89"/>
      <c r="BO67" s="89"/>
      <c r="BP67" s="89"/>
      <c r="BQ67" s="89"/>
      <c r="BR67" s="89"/>
      <c r="BS67" s="89"/>
      <c r="BT67" s="89"/>
      <c r="BU67" s="89"/>
      <c r="BV67" s="89"/>
      <c r="BW67" s="89"/>
      <c r="BX67" s="89"/>
      <c r="BY67" s="89"/>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89"/>
      <c r="BN68" s="89"/>
      <c r="BO68" s="89"/>
      <c r="BP68" s="89"/>
      <c r="BQ68" s="89"/>
      <c r="BR68" s="89"/>
      <c r="BS68" s="89"/>
      <c r="BT68" s="89"/>
      <c r="BU68" s="89"/>
      <c r="BV68" s="89"/>
      <c r="BW68" s="89"/>
      <c r="BX68" s="89"/>
      <c r="BY68" s="89"/>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89"/>
      <c r="BN69" s="89"/>
      <c r="BO69" s="89"/>
      <c r="BP69" s="89"/>
      <c r="BQ69" s="89"/>
      <c r="BR69" s="89"/>
      <c r="BS69" s="89"/>
      <c r="BT69" s="89"/>
      <c r="BU69" s="89"/>
      <c r="BV69" s="89"/>
      <c r="BW69" s="89"/>
      <c r="BX69" s="89"/>
      <c r="BY69" s="89"/>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89"/>
      <c r="BN70" s="89"/>
      <c r="BO70" s="89"/>
      <c r="BP70" s="89"/>
      <c r="BQ70" s="89"/>
      <c r="BR70" s="89"/>
      <c r="BS70" s="89"/>
      <c r="BT70" s="89"/>
      <c r="BU70" s="89"/>
      <c r="BV70" s="89"/>
      <c r="BW70" s="89"/>
      <c r="BX70" s="89"/>
      <c r="BY70" s="89"/>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89"/>
      <c r="BN71" s="89"/>
      <c r="BO71" s="89"/>
      <c r="BP71" s="89"/>
      <c r="BQ71" s="89"/>
      <c r="BR71" s="89"/>
      <c r="BS71" s="89"/>
      <c r="BT71" s="89"/>
      <c r="BU71" s="89"/>
      <c r="BV71" s="89"/>
      <c r="BW71" s="89"/>
      <c r="BX71" s="89"/>
      <c r="BY71" s="89"/>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89"/>
      <c r="BN72" s="89"/>
      <c r="BO72" s="89"/>
      <c r="BP72" s="89"/>
      <c r="BQ72" s="89"/>
      <c r="BR72" s="89"/>
      <c r="BS72" s="89"/>
      <c r="BT72" s="89"/>
      <c r="BU72" s="89"/>
      <c r="BV72" s="89"/>
      <c r="BW72" s="89"/>
      <c r="BX72" s="89"/>
      <c r="BY72" s="89"/>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89"/>
      <c r="BN73" s="89"/>
      <c r="BO73" s="89"/>
      <c r="BP73" s="89"/>
      <c r="BQ73" s="89"/>
      <c r="BR73" s="89"/>
      <c r="BS73" s="89"/>
      <c r="BT73" s="89"/>
      <c r="BU73" s="89"/>
      <c r="BV73" s="89"/>
      <c r="BW73" s="89"/>
      <c r="BX73" s="89"/>
      <c r="BY73" s="89"/>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89"/>
      <c r="BN74" s="89"/>
      <c r="BO74" s="89"/>
      <c r="BP74" s="89"/>
      <c r="BQ74" s="89"/>
      <c r="BR74" s="89"/>
      <c r="BS74" s="89"/>
      <c r="BT74" s="89"/>
      <c r="BU74" s="89"/>
      <c r="BV74" s="89"/>
      <c r="BW74" s="89"/>
      <c r="BX74" s="89"/>
      <c r="BY74" s="89"/>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89"/>
      <c r="BN75" s="89"/>
      <c r="BO75" s="89"/>
      <c r="BP75" s="89"/>
      <c r="BQ75" s="89"/>
      <c r="BR75" s="89"/>
      <c r="BS75" s="89"/>
      <c r="BT75" s="89"/>
      <c r="BU75" s="89"/>
      <c r="BV75" s="89"/>
      <c r="BW75" s="89"/>
      <c r="BX75" s="89"/>
      <c r="BY75" s="89"/>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89"/>
      <c r="BN76" s="89"/>
      <c r="BO76" s="89"/>
      <c r="BP76" s="89"/>
      <c r="BQ76" s="89"/>
      <c r="BR76" s="89"/>
      <c r="BS76" s="89"/>
      <c r="BT76" s="89"/>
      <c r="BU76" s="89"/>
      <c r="BV76" s="89"/>
      <c r="BW76" s="89"/>
      <c r="BX76" s="89"/>
      <c r="BY76" s="89"/>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89"/>
      <c r="BN77" s="89"/>
      <c r="BO77" s="89"/>
      <c r="BP77" s="89"/>
      <c r="BQ77" s="89"/>
      <c r="BR77" s="89"/>
      <c r="BS77" s="89"/>
      <c r="BT77" s="89"/>
      <c r="BU77" s="89"/>
      <c r="BV77" s="89"/>
      <c r="BW77" s="89"/>
      <c r="BX77" s="89"/>
      <c r="BY77" s="89"/>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89"/>
      <c r="BN78" s="89"/>
      <c r="BO78" s="89"/>
      <c r="BP78" s="89"/>
      <c r="BQ78" s="89"/>
      <c r="BR78" s="89"/>
      <c r="BS78" s="89"/>
      <c r="BT78" s="89"/>
      <c r="BU78" s="89"/>
      <c r="BV78" s="89"/>
      <c r="BW78" s="89"/>
      <c r="BX78" s="89"/>
      <c r="BY78" s="89"/>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89"/>
      <c r="BN79" s="89"/>
      <c r="BO79" s="89"/>
      <c r="BP79" s="89"/>
      <c r="BQ79" s="89"/>
      <c r="BR79" s="89"/>
      <c r="BS79" s="89"/>
      <c r="BT79" s="89"/>
      <c r="BU79" s="89"/>
      <c r="BV79" s="89"/>
      <c r="BW79" s="89"/>
      <c r="BX79" s="89"/>
      <c r="BY79" s="89"/>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89"/>
      <c r="BN80" s="89"/>
      <c r="BO80" s="89"/>
      <c r="BP80" s="89"/>
      <c r="BQ80" s="89"/>
      <c r="BR80" s="89"/>
      <c r="BS80" s="89"/>
      <c r="BT80" s="89"/>
      <c r="BU80" s="89"/>
      <c r="BV80" s="89"/>
      <c r="BW80" s="89"/>
      <c r="BX80" s="89"/>
      <c r="BY80" s="89"/>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89"/>
      <c r="BN81" s="89"/>
      <c r="BO81" s="89"/>
      <c r="BP81" s="89"/>
      <c r="BQ81" s="89"/>
      <c r="BR81" s="89"/>
      <c r="BS81" s="89"/>
      <c r="BT81" s="89"/>
      <c r="BU81" s="89"/>
      <c r="BV81" s="89"/>
      <c r="BW81" s="89"/>
      <c r="BX81" s="89"/>
      <c r="BY81" s="89"/>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htx3XPe2OZu7sxzF2suyZjelkirwS7goH2nrrGbcoJkLCfuTtTCxNBXcFee6pKHAzZxf/yJjJSPqvThlUr9sEg==" saltValue="c5c4ExRCg/JvbyjC3kDz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22021</v>
      </c>
      <c r="D6" s="33">
        <f t="shared" si="3"/>
        <v>46</v>
      </c>
      <c r="E6" s="33">
        <f t="shared" si="3"/>
        <v>17</v>
      </c>
      <c r="F6" s="33">
        <f t="shared" si="3"/>
        <v>4</v>
      </c>
      <c r="G6" s="33">
        <f t="shared" si="3"/>
        <v>0</v>
      </c>
      <c r="H6" s="33" t="str">
        <f t="shared" si="3"/>
        <v>青森県　弘前市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39.299999999999997</v>
      </c>
      <c r="P6" s="34">
        <f t="shared" si="3"/>
        <v>1.1599999999999999</v>
      </c>
      <c r="Q6" s="34">
        <f t="shared" si="3"/>
        <v>73.209999999999994</v>
      </c>
      <c r="R6" s="34">
        <f t="shared" si="3"/>
        <v>3145</v>
      </c>
      <c r="S6" s="34">
        <f t="shared" si="3"/>
        <v>170212</v>
      </c>
      <c r="T6" s="34">
        <f t="shared" si="3"/>
        <v>524.20000000000005</v>
      </c>
      <c r="U6" s="34">
        <f t="shared" si="3"/>
        <v>324.70999999999998</v>
      </c>
      <c r="V6" s="34">
        <f t="shared" si="3"/>
        <v>1963</v>
      </c>
      <c r="W6" s="34">
        <f t="shared" si="3"/>
        <v>0.56999999999999995</v>
      </c>
      <c r="X6" s="34">
        <f t="shared" si="3"/>
        <v>3443.86</v>
      </c>
      <c r="Y6" s="35">
        <f>IF(Y7="",NA(),Y7)</f>
        <v>86.88</v>
      </c>
      <c r="Z6" s="35">
        <f t="shared" ref="Z6:AH6" si="4">IF(Z7="",NA(),Z7)</f>
        <v>92.8</v>
      </c>
      <c r="AA6" s="35">
        <f t="shared" si="4"/>
        <v>79.260000000000005</v>
      </c>
      <c r="AB6" s="35">
        <f t="shared" si="4"/>
        <v>81.31</v>
      </c>
      <c r="AC6" s="35">
        <f t="shared" si="4"/>
        <v>82.98</v>
      </c>
      <c r="AD6" s="35">
        <f t="shared" si="4"/>
        <v>100.94</v>
      </c>
      <c r="AE6" s="35">
        <f t="shared" si="4"/>
        <v>100.85</v>
      </c>
      <c r="AF6" s="35">
        <f t="shared" si="4"/>
        <v>102.13</v>
      </c>
      <c r="AG6" s="35">
        <f t="shared" si="4"/>
        <v>101.72</v>
      </c>
      <c r="AH6" s="35">
        <f t="shared" si="4"/>
        <v>102.73</v>
      </c>
      <c r="AI6" s="34" t="str">
        <f>IF(AI7="","",IF(AI7="-","【-】","【"&amp;SUBSTITUTE(TEXT(AI7,"#,##0.00"),"-","△")&amp;"】"))</f>
        <v>【102.87】</v>
      </c>
      <c r="AJ6" s="35">
        <f>IF(AJ7="",NA(),AJ7)</f>
        <v>426.8</v>
      </c>
      <c r="AK6" s="35">
        <f t="shared" ref="AK6:AS6" si="5">IF(AK7="",NA(),AK7)</f>
        <v>469.54</v>
      </c>
      <c r="AL6" s="35">
        <f t="shared" si="5"/>
        <v>539</v>
      </c>
      <c r="AM6" s="35">
        <f t="shared" si="5"/>
        <v>611.53</v>
      </c>
      <c r="AN6" s="35">
        <f t="shared" si="5"/>
        <v>648.73</v>
      </c>
      <c r="AO6" s="35">
        <f t="shared" si="5"/>
        <v>101.85</v>
      </c>
      <c r="AP6" s="35">
        <f t="shared" si="5"/>
        <v>110.77</v>
      </c>
      <c r="AQ6" s="35">
        <f t="shared" si="5"/>
        <v>109.51</v>
      </c>
      <c r="AR6" s="35">
        <f t="shared" si="5"/>
        <v>112.88</v>
      </c>
      <c r="AS6" s="35">
        <f t="shared" si="5"/>
        <v>94.97</v>
      </c>
      <c r="AT6" s="34" t="str">
        <f>IF(AT7="","",IF(AT7="-","【-】","【"&amp;SUBSTITUTE(TEXT(AT7,"#,##0.00"),"-","△")&amp;"】"))</f>
        <v>【76.63】</v>
      </c>
      <c r="AU6" s="35">
        <f>IF(AU7="",NA(),AU7)</f>
        <v>2.0099999999999998</v>
      </c>
      <c r="AV6" s="35">
        <f t="shared" ref="AV6:BD6" si="6">IF(AV7="",NA(),AV7)</f>
        <v>3.95</v>
      </c>
      <c r="AW6" s="35">
        <f t="shared" si="6"/>
        <v>5.16</v>
      </c>
      <c r="AX6" s="35">
        <f t="shared" si="6"/>
        <v>7.44</v>
      </c>
      <c r="AY6" s="35">
        <f t="shared" si="6"/>
        <v>7.83</v>
      </c>
      <c r="AZ6" s="35">
        <f t="shared" si="6"/>
        <v>49.07</v>
      </c>
      <c r="BA6" s="35">
        <f t="shared" si="6"/>
        <v>46.78</v>
      </c>
      <c r="BB6" s="35">
        <f t="shared" si="6"/>
        <v>47.44</v>
      </c>
      <c r="BC6" s="35">
        <f t="shared" si="6"/>
        <v>49.18</v>
      </c>
      <c r="BD6" s="35">
        <f t="shared" si="6"/>
        <v>47.72</v>
      </c>
      <c r="BE6" s="34" t="str">
        <f>IF(BE7="","",IF(BE7="-","【-】","【"&amp;SUBSTITUTE(TEXT(BE7,"#,##0.00"),"-","△")&amp;"】"))</f>
        <v>【49.61】</v>
      </c>
      <c r="BF6" s="35">
        <f>IF(BF7="",NA(),BF7)</f>
        <v>1595.01</v>
      </c>
      <c r="BG6" s="35">
        <f t="shared" ref="BG6:BO6" si="7">IF(BG7="",NA(),BG7)</f>
        <v>1950.63</v>
      </c>
      <c r="BH6" s="35">
        <f t="shared" si="7"/>
        <v>2620.8200000000002</v>
      </c>
      <c r="BI6" s="35">
        <f t="shared" si="7"/>
        <v>3202.38</v>
      </c>
      <c r="BJ6" s="35">
        <f t="shared" si="7"/>
        <v>5255.78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82.36</v>
      </c>
      <c r="BR6" s="35">
        <f t="shared" ref="BR6:BZ6" si="8">IF(BR7="",NA(),BR7)</f>
        <v>95.58</v>
      </c>
      <c r="BS6" s="35">
        <f t="shared" si="8"/>
        <v>69.209999999999994</v>
      </c>
      <c r="BT6" s="35">
        <f t="shared" si="8"/>
        <v>70.599999999999994</v>
      </c>
      <c r="BU6" s="35">
        <f t="shared" si="8"/>
        <v>71.61</v>
      </c>
      <c r="BV6" s="35">
        <f t="shared" si="8"/>
        <v>66.22</v>
      </c>
      <c r="BW6" s="35">
        <f t="shared" si="8"/>
        <v>69.87</v>
      </c>
      <c r="BX6" s="35">
        <f t="shared" si="8"/>
        <v>74.3</v>
      </c>
      <c r="BY6" s="35">
        <f t="shared" si="8"/>
        <v>72.260000000000005</v>
      </c>
      <c r="BZ6" s="35">
        <f t="shared" si="8"/>
        <v>71.84</v>
      </c>
      <c r="CA6" s="34" t="str">
        <f>IF(CA7="","",IF(CA7="-","【-】","【"&amp;SUBSTITUTE(TEXT(CA7,"#,##0.00"),"-","△")&amp;"】"))</f>
        <v>【74.17】</v>
      </c>
      <c r="CB6" s="35">
        <f>IF(CB7="",NA(),CB7)</f>
        <v>203.58</v>
      </c>
      <c r="CC6" s="35">
        <f t="shared" ref="CC6:CK6" si="9">IF(CC7="",NA(),CC7)</f>
        <v>171.87</v>
      </c>
      <c r="CD6" s="35">
        <f t="shared" si="9"/>
        <v>233.3</v>
      </c>
      <c r="CE6" s="35">
        <f t="shared" si="9"/>
        <v>226.66</v>
      </c>
      <c r="CF6" s="35">
        <f t="shared" si="9"/>
        <v>225.99</v>
      </c>
      <c r="CG6" s="35">
        <f t="shared" si="9"/>
        <v>246.72</v>
      </c>
      <c r="CH6" s="35">
        <f t="shared" si="9"/>
        <v>234.96</v>
      </c>
      <c r="CI6" s="35">
        <f t="shared" si="9"/>
        <v>221.81</v>
      </c>
      <c r="CJ6" s="35">
        <f t="shared" si="9"/>
        <v>230.02</v>
      </c>
      <c r="CK6" s="35">
        <f t="shared" si="9"/>
        <v>228.47</v>
      </c>
      <c r="CL6" s="34" t="str">
        <f>IF(CL7="","",IF(CL7="-","【-】","【"&amp;SUBSTITUTE(TEXT(CL7,"#,##0.00"),"-","△")&amp;"】"))</f>
        <v>【218.56】</v>
      </c>
      <c r="CM6" s="35">
        <f>IF(CM7="",NA(),CM7)</f>
        <v>53.64</v>
      </c>
      <c r="CN6" s="35">
        <f t="shared" ref="CN6:CV6" si="10">IF(CN7="",NA(),CN7)</f>
        <v>52.55</v>
      </c>
      <c r="CO6" s="35">
        <f t="shared" si="10"/>
        <v>60.55</v>
      </c>
      <c r="CP6" s="35">
        <f t="shared" si="10"/>
        <v>68.09</v>
      </c>
      <c r="CQ6" s="35">
        <f t="shared" si="10"/>
        <v>64.180000000000007</v>
      </c>
      <c r="CR6" s="35">
        <f t="shared" si="10"/>
        <v>41.35</v>
      </c>
      <c r="CS6" s="35">
        <f t="shared" si="10"/>
        <v>42.9</v>
      </c>
      <c r="CT6" s="35">
        <f t="shared" si="10"/>
        <v>43.36</v>
      </c>
      <c r="CU6" s="35">
        <f t="shared" si="10"/>
        <v>42.56</v>
      </c>
      <c r="CV6" s="35">
        <f t="shared" si="10"/>
        <v>42.47</v>
      </c>
      <c r="CW6" s="34" t="str">
        <f>IF(CW7="","",IF(CW7="-","【-】","【"&amp;SUBSTITUTE(TEXT(CW7,"#,##0.00"),"-","△")&amp;"】"))</f>
        <v>【42.86】</v>
      </c>
      <c r="CX6" s="35">
        <f>IF(CX7="",NA(),CX7)</f>
        <v>93.8</v>
      </c>
      <c r="CY6" s="35">
        <f t="shared" ref="CY6:DG6" si="11">IF(CY7="",NA(),CY7)</f>
        <v>94.2</v>
      </c>
      <c r="CZ6" s="35">
        <f t="shared" si="11"/>
        <v>94.28</v>
      </c>
      <c r="DA6" s="35">
        <f t="shared" si="11"/>
        <v>94.69</v>
      </c>
      <c r="DB6" s="35">
        <f t="shared" si="11"/>
        <v>95.21</v>
      </c>
      <c r="DC6" s="35">
        <f t="shared" si="11"/>
        <v>82.9</v>
      </c>
      <c r="DD6" s="35">
        <f t="shared" si="11"/>
        <v>83.5</v>
      </c>
      <c r="DE6" s="35">
        <f t="shared" si="11"/>
        <v>83.06</v>
      </c>
      <c r="DF6" s="35">
        <f t="shared" si="11"/>
        <v>83.32</v>
      </c>
      <c r="DG6" s="35">
        <f t="shared" si="11"/>
        <v>83.75</v>
      </c>
      <c r="DH6" s="34" t="str">
        <f>IF(DH7="","",IF(DH7="-","【-】","【"&amp;SUBSTITUTE(TEXT(DH7,"#,##0.00"),"-","△")&amp;"】"))</f>
        <v>【84.20】</v>
      </c>
      <c r="DI6" s="35">
        <f>IF(DI7="",NA(),DI7)</f>
        <v>31.29</v>
      </c>
      <c r="DJ6" s="35">
        <f t="shared" ref="DJ6:DR6" si="12">IF(DJ7="",NA(),DJ7)</f>
        <v>30.04</v>
      </c>
      <c r="DK6" s="35">
        <f t="shared" si="12"/>
        <v>28.29</v>
      </c>
      <c r="DL6" s="35">
        <f t="shared" si="12"/>
        <v>24.56</v>
      </c>
      <c r="DM6" s="35">
        <f t="shared" si="12"/>
        <v>19</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22021</v>
      </c>
      <c r="D7" s="37">
        <v>46</v>
      </c>
      <c r="E7" s="37">
        <v>17</v>
      </c>
      <c r="F7" s="37">
        <v>4</v>
      </c>
      <c r="G7" s="37">
        <v>0</v>
      </c>
      <c r="H7" s="37" t="s">
        <v>96</v>
      </c>
      <c r="I7" s="37" t="s">
        <v>97</v>
      </c>
      <c r="J7" s="37" t="s">
        <v>98</v>
      </c>
      <c r="K7" s="37" t="s">
        <v>99</v>
      </c>
      <c r="L7" s="37" t="s">
        <v>100</v>
      </c>
      <c r="M7" s="37" t="s">
        <v>101</v>
      </c>
      <c r="N7" s="38" t="s">
        <v>102</v>
      </c>
      <c r="O7" s="38">
        <v>39.299999999999997</v>
      </c>
      <c r="P7" s="38">
        <v>1.1599999999999999</v>
      </c>
      <c r="Q7" s="38">
        <v>73.209999999999994</v>
      </c>
      <c r="R7" s="38">
        <v>3145</v>
      </c>
      <c r="S7" s="38">
        <v>170212</v>
      </c>
      <c r="T7" s="38">
        <v>524.20000000000005</v>
      </c>
      <c r="U7" s="38">
        <v>324.70999999999998</v>
      </c>
      <c r="V7" s="38">
        <v>1963</v>
      </c>
      <c r="W7" s="38">
        <v>0.56999999999999995</v>
      </c>
      <c r="X7" s="38">
        <v>3443.86</v>
      </c>
      <c r="Y7" s="38">
        <v>86.88</v>
      </c>
      <c r="Z7" s="38">
        <v>92.8</v>
      </c>
      <c r="AA7" s="38">
        <v>79.260000000000005</v>
      </c>
      <c r="AB7" s="38">
        <v>81.31</v>
      </c>
      <c r="AC7" s="38">
        <v>82.98</v>
      </c>
      <c r="AD7" s="38">
        <v>100.94</v>
      </c>
      <c r="AE7" s="38">
        <v>100.85</v>
      </c>
      <c r="AF7" s="38">
        <v>102.13</v>
      </c>
      <c r="AG7" s="38">
        <v>101.72</v>
      </c>
      <c r="AH7" s="38">
        <v>102.73</v>
      </c>
      <c r="AI7" s="38">
        <v>102.87</v>
      </c>
      <c r="AJ7" s="38">
        <v>426.8</v>
      </c>
      <c r="AK7" s="38">
        <v>469.54</v>
      </c>
      <c r="AL7" s="38">
        <v>539</v>
      </c>
      <c r="AM7" s="38">
        <v>611.53</v>
      </c>
      <c r="AN7" s="38">
        <v>648.73</v>
      </c>
      <c r="AO7" s="38">
        <v>101.85</v>
      </c>
      <c r="AP7" s="38">
        <v>110.77</v>
      </c>
      <c r="AQ7" s="38">
        <v>109.51</v>
      </c>
      <c r="AR7" s="38">
        <v>112.88</v>
      </c>
      <c r="AS7" s="38">
        <v>94.97</v>
      </c>
      <c r="AT7" s="38">
        <v>76.63</v>
      </c>
      <c r="AU7" s="38">
        <v>2.0099999999999998</v>
      </c>
      <c r="AV7" s="38">
        <v>3.95</v>
      </c>
      <c r="AW7" s="38">
        <v>5.16</v>
      </c>
      <c r="AX7" s="38">
        <v>7.44</v>
      </c>
      <c r="AY7" s="38">
        <v>7.83</v>
      </c>
      <c r="AZ7" s="38">
        <v>49.07</v>
      </c>
      <c r="BA7" s="38">
        <v>46.78</v>
      </c>
      <c r="BB7" s="38">
        <v>47.44</v>
      </c>
      <c r="BC7" s="38">
        <v>49.18</v>
      </c>
      <c r="BD7" s="38">
        <v>47.72</v>
      </c>
      <c r="BE7" s="38">
        <v>49.61</v>
      </c>
      <c r="BF7" s="38">
        <v>1595.01</v>
      </c>
      <c r="BG7" s="38">
        <v>1950.63</v>
      </c>
      <c r="BH7" s="38">
        <v>2620.8200000000002</v>
      </c>
      <c r="BI7" s="38">
        <v>3202.38</v>
      </c>
      <c r="BJ7" s="38">
        <v>5255.78</v>
      </c>
      <c r="BK7" s="38">
        <v>1434.89</v>
      </c>
      <c r="BL7" s="38">
        <v>1298.9100000000001</v>
      </c>
      <c r="BM7" s="38">
        <v>1243.71</v>
      </c>
      <c r="BN7" s="38">
        <v>1194.1500000000001</v>
      </c>
      <c r="BO7" s="38">
        <v>1206.79</v>
      </c>
      <c r="BP7" s="38">
        <v>1218.7</v>
      </c>
      <c r="BQ7" s="38">
        <v>82.36</v>
      </c>
      <c r="BR7" s="38">
        <v>95.58</v>
      </c>
      <c r="BS7" s="38">
        <v>69.209999999999994</v>
      </c>
      <c r="BT7" s="38">
        <v>70.599999999999994</v>
      </c>
      <c r="BU7" s="38">
        <v>71.61</v>
      </c>
      <c r="BV7" s="38">
        <v>66.22</v>
      </c>
      <c r="BW7" s="38">
        <v>69.87</v>
      </c>
      <c r="BX7" s="38">
        <v>74.3</v>
      </c>
      <c r="BY7" s="38">
        <v>72.260000000000005</v>
      </c>
      <c r="BZ7" s="38">
        <v>71.84</v>
      </c>
      <c r="CA7" s="38">
        <v>74.17</v>
      </c>
      <c r="CB7" s="38">
        <v>203.58</v>
      </c>
      <c r="CC7" s="38">
        <v>171.87</v>
      </c>
      <c r="CD7" s="38">
        <v>233.3</v>
      </c>
      <c r="CE7" s="38">
        <v>226.66</v>
      </c>
      <c r="CF7" s="38">
        <v>225.99</v>
      </c>
      <c r="CG7" s="38">
        <v>246.72</v>
      </c>
      <c r="CH7" s="38">
        <v>234.96</v>
      </c>
      <c r="CI7" s="38">
        <v>221.81</v>
      </c>
      <c r="CJ7" s="38">
        <v>230.02</v>
      </c>
      <c r="CK7" s="38">
        <v>228.47</v>
      </c>
      <c r="CL7" s="38">
        <v>218.56</v>
      </c>
      <c r="CM7" s="38">
        <v>53.64</v>
      </c>
      <c r="CN7" s="38">
        <v>52.55</v>
      </c>
      <c r="CO7" s="38">
        <v>60.55</v>
      </c>
      <c r="CP7" s="38">
        <v>68.09</v>
      </c>
      <c r="CQ7" s="38">
        <v>64.180000000000007</v>
      </c>
      <c r="CR7" s="38">
        <v>41.35</v>
      </c>
      <c r="CS7" s="38">
        <v>42.9</v>
      </c>
      <c r="CT7" s="38">
        <v>43.36</v>
      </c>
      <c r="CU7" s="38">
        <v>42.56</v>
      </c>
      <c r="CV7" s="38">
        <v>42.47</v>
      </c>
      <c r="CW7" s="38">
        <v>42.86</v>
      </c>
      <c r="CX7" s="38">
        <v>93.8</v>
      </c>
      <c r="CY7" s="38">
        <v>94.2</v>
      </c>
      <c r="CZ7" s="38">
        <v>94.28</v>
      </c>
      <c r="DA7" s="38">
        <v>94.69</v>
      </c>
      <c r="DB7" s="38">
        <v>95.21</v>
      </c>
      <c r="DC7" s="38">
        <v>82.9</v>
      </c>
      <c r="DD7" s="38">
        <v>83.5</v>
      </c>
      <c r="DE7" s="38">
        <v>83.06</v>
      </c>
      <c r="DF7" s="38">
        <v>83.32</v>
      </c>
      <c r="DG7" s="38">
        <v>83.75</v>
      </c>
      <c r="DH7" s="38">
        <v>84.2</v>
      </c>
      <c r="DI7" s="38">
        <v>31.29</v>
      </c>
      <c r="DJ7" s="38">
        <v>30.04</v>
      </c>
      <c r="DK7" s="38">
        <v>28.29</v>
      </c>
      <c r="DL7" s="38">
        <v>24.56</v>
      </c>
      <c r="DM7" s="38">
        <v>19</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