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599\Desktop\10 平川市_経営比較分析表\20210208_平川市（下水道）\20210208_平川市（下水道）\特環\"/>
    </mc:Choice>
  </mc:AlternateContent>
  <workbookProtection workbookAlgorithmName="SHA-512" workbookHashValue="Joba2pdQuew/uojYU6TQpOiwnQdz7zNyqSobGPwfD0CEO6v4qqU9YqRSLE4LbB3PKPoy2kaPoou1NijxW1D5HA==" workbookSaltValue="IagXKOa/MdeoHXzMnMfz2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AL8" i="4" s="1"/>
  <c r="R6" i="5"/>
  <c r="AD10" i="4" s="1"/>
  <c r="Q6" i="5"/>
  <c r="P6" i="5"/>
  <c r="P10" i="4" s="1"/>
  <c r="O6" i="5"/>
  <c r="I10" i="4" s="1"/>
  <c r="N6" i="5"/>
  <c r="M6" i="5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K85" i="4"/>
  <c r="J85" i="4"/>
  <c r="I85" i="4"/>
  <c r="H85" i="4"/>
  <c r="G85" i="4"/>
  <c r="BB10" i="4"/>
  <c r="W10" i="4"/>
  <c r="B10" i="4"/>
  <c r="BB8" i="4"/>
  <c r="AT8" i="4"/>
  <c r="AD8" i="4"/>
  <c r="W8" i="4"/>
</calcChain>
</file>

<file path=xl/sharedStrings.xml><?xml version="1.0" encoding="utf-8"?>
<sst xmlns="http://schemas.openxmlformats.org/spreadsheetml/2006/main" count="231" uniqueCount="117">
  <si>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</si>
  <si>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</si>
  <si>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</si>
  <si>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</si>
  <si>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</si>
  <si>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</si>
  <si>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</si>
  <si>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</si>
  <si>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</si>
  <si>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</si>
  <si>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</si>
  <si>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</si>
  <si>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</si>
  <si>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</si>
  <si>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</si>
  <si>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</si>
  <si>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</si>
  <si>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</si>
  <si>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</si>
  <si>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</si>
  <si>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</si>
  <si>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</si>
  <si>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</si>
  <si>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</si>
  <si>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</si>
  <si>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</si>
  <si>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</si>
  <si>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</si>
  <si>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</si>
  <si>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</si>
  <si>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</si>
  <si>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</si>
  <si>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</si>
  <si>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</si>
  <si>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</si>
  <si>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</si>
  <si>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</si>
  <si>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</si>
  <si>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</si>
  <si>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</si>
  <si>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</si>
  <si>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</si>
  <si>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</si>
  <si>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</si>
  <si>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</si>
  <si>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</si>
  <si>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</si>
  <si>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</si>
  <si>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</si>
  <si>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</si>
  <si>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</si>
  <si>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</si>
  <si>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</si>
  <si>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</si>
  <si>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</si>
  <si>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</si>
  <si>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</si>
  <si>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</si>
  <si>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</si>
  <si>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</si>
  <si>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</si>
  <si>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</si>
  <si>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</si>
  <si>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</si>
  <si>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</si>
  <si>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</si>
  <si>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</si>
  <si>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</si>
  <si>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</si>
  <si>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</si>
  <si>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</si>
  <si>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</si>
  <si>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</si>
  <si>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</si>
  <si>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</si>
  <si>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</si>
  <si>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</si>
  <si>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</si>
  <si>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</si>
  <si>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</si>
  <si>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</si>
  <si>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</si>
  <si>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</si>
  <si>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</si>
  <si>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</si>
  <si>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</si>
  <si>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</si>
  <si>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</si>
  <si>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</si>
  <si>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</si>
  <si>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</si>
  <si>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</si>
  <si>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</si>
  <si>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</si>
  <si>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</si>
  <si>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</si>
  <si>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青森県　平川市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</si>
  <si>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</si>
  <si>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</si>
  <si>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</si>
  <si>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</si>
  <si>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</si>
  <si>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</si>
  <si>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</si>
  <si>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</si>
  <si>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</si>
  <si>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</si>
  <si>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</si>
  <si>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</si>
  <si>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</si>
  <si>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</si>
  <si>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</si>
  <si>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</si>
  <si>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</si>
  <si>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有形固定資産減価償却率について、類似団体と比較しても高い比率となっている。
　処理施設等の計画的な点検による早期修繕を行うことで、重大な故障等を未然に防ぐ必要がある。</t>
    <phoneticPr fontId="4"/>
  </si>
  <si>
    <t>　人口減少による使用料の減収は、今後も避けられないため、厳しい経営状況が続くと考えられる。
　よって、料金の適正化、水洗化率向上へ向けた取組み、料金収入の確保など経営改善を実施する。
　また、計画的な点検により早期修繕を行うことで長寿命化を図り、突発的な経費が発生しないよう維持修繕、改築更新に努める。</t>
    <phoneticPr fontId="4"/>
  </si>
  <si>
    <t>　経常収支比率について、過去5年間100％を下回っており、累積欠損金比率も年々増加している。
　経費回収率においては、H30より微増となっているが、40%を下回っている。依然として使用料で賄えておらず、一般会計からの繰入金で賄われている。よって、適正な使用料収入の確保やより一層の費用削減策が必要である。
　汚水処理原価は類似団体と比較して、2倍近い値を示している。適正な使用料収入の確保及び汚水処理費の削減、接続率向上に向けた取組みが必要である。
　水洗化率は、微増傾向にあるものの、公共用水域の水質保全と料金収入増加の観点から、向上へ向けた取組みが必要である。
　施設利用率は計画処理能力の3分の1以下と過大なスペックとなっており、対応年数等を踏まえ、必要に応じて見直しも検討しなければならない。</t>
    <rPh sb="64" eb="66">
      <t>ビゾウ</t>
    </rPh>
    <rPh sb="299" eb="301">
      <t>イカ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</si>
</sst>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48-4742-8553-0D494B1B7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48-4742-8553-0D494B1B7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27.53</c:v>
                </c:pt>
                <c:pt idx="1">
                  <c:v>25.53</c:v>
                </c:pt>
                <c:pt idx="2">
                  <c:v>28.47</c:v>
                </c:pt>
                <c:pt idx="3">
                  <c:v>27.93</c:v>
                </c:pt>
                <c:pt idx="4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9-46C7-9ED4-A25CB150B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41.35</c:v>
                </c:pt>
                <c:pt idx="1">
                  <c:v>42.9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9-46C7-9ED4-A25CB150B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57.98</c:v>
                </c:pt>
                <c:pt idx="1">
                  <c:v>59.21</c:v>
                </c:pt>
                <c:pt idx="2">
                  <c:v>60.66</c:v>
                </c:pt>
                <c:pt idx="3">
                  <c:v>61.8</c:v>
                </c:pt>
                <c:pt idx="4">
                  <c:v>62.88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7-44FD-8407-0D89975F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</c:v>
                </c:pt>
                <c:pt idx="1">
                  <c:v>83.5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27-44FD-8407-0D89975F7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85.05</c:v>
                </c:pt>
                <c:pt idx="1">
                  <c:v>83.6</c:v>
                </c:pt>
                <c:pt idx="2">
                  <c:v>82.58</c:v>
                </c:pt>
                <c:pt idx="3">
                  <c:v>98.35</c:v>
                </c:pt>
                <c:pt idx="4">
                  <c:v>97.81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1B-4F7B-AD02-53EF7BEFC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100.94</c:v>
                </c:pt>
                <c:pt idx="1">
                  <c:v>100.85</c:v>
                </c:pt>
                <c:pt idx="2">
                  <c:v>102.13</c:v>
                </c:pt>
                <c:pt idx="3">
                  <c:v>101.72</c:v>
                </c:pt>
                <c:pt idx="4">
                  <c:v>102.73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B-4F7B-AD02-53EF7BEFC6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32.81</c:v>
                </c:pt>
                <c:pt idx="1">
                  <c:v>34.950000000000003</c:v>
                </c:pt>
                <c:pt idx="2">
                  <c:v>36.82</c:v>
                </c:pt>
                <c:pt idx="3">
                  <c:v>38.880000000000003</c:v>
                </c:pt>
                <c:pt idx="4">
                  <c:v>40.93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BE-4F99-8B48-EFE471E8F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22.79</c:v>
                </c:pt>
                <c:pt idx="1">
                  <c:v>22.77</c:v>
                </c:pt>
                <c:pt idx="2">
                  <c:v>23.93</c:v>
                </c:pt>
                <c:pt idx="3">
                  <c:v>24.68</c:v>
                </c:pt>
                <c:pt idx="4">
                  <c:v>24.68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BE-4F99-8B48-EFE471E8F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0-476B-8B40-AD1FF3972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 formatCode="#,##0.00;&quot;△&quot;#,##0.00;&quot;-&quot;">
                  <c:v>0.04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0.01</c:v>
                </c:pt>
                <c:pt idx="4" formatCode="#,##0.00;&quot;△&quot;#,##0.00;&quot;-&quot;">
                  <c:v>8.6199999999999992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0-476B-8B40-AD1FF3972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775.18</c:v>
                </c:pt>
                <c:pt idx="1">
                  <c:v>876.84</c:v>
                </c:pt>
                <c:pt idx="2">
                  <c:v>975.09</c:v>
                </c:pt>
                <c:pt idx="3">
                  <c:v>1037.6500000000001</c:v>
                </c:pt>
                <c:pt idx="4">
                  <c:v>1036.23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EE-432F-BBC0-0E4EFC9B1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101.85</c:v>
                </c:pt>
                <c:pt idx="1">
                  <c:v>110.77</c:v>
                </c:pt>
                <c:pt idx="2">
                  <c:v>109.51</c:v>
                </c:pt>
                <c:pt idx="3">
                  <c:v>112.88</c:v>
                </c:pt>
                <c:pt idx="4">
                  <c:v>94.97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EE-432F-BBC0-0E4EFC9B1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21.41</c:v>
                </c:pt>
                <c:pt idx="1">
                  <c:v>20.93</c:v>
                </c:pt>
                <c:pt idx="2">
                  <c:v>34.700000000000003</c:v>
                </c:pt>
                <c:pt idx="3">
                  <c:v>22.02</c:v>
                </c:pt>
                <c:pt idx="4">
                  <c:v>25.55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F-43C4-B340-1EB1A3669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49.07</c:v>
                </c:pt>
                <c:pt idx="1">
                  <c:v>46.78</c:v>
                </c:pt>
                <c:pt idx="2">
                  <c:v>47.44</c:v>
                </c:pt>
                <c:pt idx="3">
                  <c:v>49.18</c:v>
                </c:pt>
                <c:pt idx="4">
                  <c:v>47.72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BF-43C4-B340-1EB1A3669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2145.11</c:v>
                </c:pt>
                <c:pt idx="1">
                  <c:v>1983.34</c:v>
                </c:pt>
                <c:pt idx="2">
                  <c:v>1891.3</c:v>
                </c:pt>
                <c:pt idx="3">
                  <c:v>1819.19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C8-43D4-9EDE-CA6C1DA9A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1434.89</c:v>
                </c:pt>
                <c:pt idx="1">
                  <c:v>1298.9100000000001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C8-43D4-9EDE-CA6C1DA9A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42.41</c:v>
                </c:pt>
                <c:pt idx="1">
                  <c:v>42.38</c:v>
                </c:pt>
                <c:pt idx="2">
                  <c:v>42.17</c:v>
                </c:pt>
                <c:pt idx="3">
                  <c:v>36.32</c:v>
                </c:pt>
                <c:pt idx="4">
                  <c:v>38.549999999999997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4-4D54-A43C-D0B98C946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66.22</c:v>
                </c:pt>
                <c:pt idx="1">
                  <c:v>69.87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04-4D54-A43C-D0B98C946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413.36</c:v>
                </c:pt>
                <c:pt idx="1">
                  <c:v>414.5</c:v>
                </c:pt>
                <c:pt idx="2">
                  <c:v>415.96</c:v>
                </c:pt>
                <c:pt idx="3">
                  <c:v>478.66</c:v>
                </c:pt>
                <c:pt idx="4">
                  <c:v>451.77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B-4548-B031-F5D4B422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246.72</c:v>
                </c:pt>
                <c:pt idx="1">
                  <c:v>234.96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1B-4548-B031-F5D4B4223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S13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青森県　平川市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特定環境保全公共下水道</v>
      </c>
      <c r="Q8" s="49"/>
      <c r="R8" s="49"/>
      <c r="S8" s="49"/>
      <c r="T8" s="49"/>
      <c r="U8" s="49"/>
      <c r="V8" s="49"/>
      <c r="W8" s="49" t="str">
        <f>データ!L6</f>
        <v>D2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31112</v>
      </c>
      <c r="AM8" s="51"/>
      <c r="AN8" s="51"/>
      <c r="AO8" s="51"/>
      <c r="AP8" s="51"/>
      <c r="AQ8" s="51"/>
      <c r="AR8" s="51"/>
      <c r="AS8" s="51"/>
      <c r="AT8" s="46">
        <f>データ!T6</f>
        <v>346.01</v>
      </c>
      <c r="AU8" s="46"/>
      <c r="AV8" s="46"/>
      <c r="AW8" s="46"/>
      <c r="AX8" s="46"/>
      <c r="AY8" s="46"/>
      <c r="AZ8" s="46"/>
      <c r="BA8" s="46"/>
      <c r="BB8" s="46">
        <f>データ!U6</f>
        <v>89.92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78.290000000000006</v>
      </c>
      <c r="J10" s="46"/>
      <c r="K10" s="46"/>
      <c r="L10" s="46"/>
      <c r="M10" s="46"/>
      <c r="N10" s="46"/>
      <c r="O10" s="46"/>
      <c r="P10" s="46">
        <f>データ!P6</f>
        <v>5.15</v>
      </c>
      <c r="Q10" s="46"/>
      <c r="R10" s="46"/>
      <c r="S10" s="46"/>
      <c r="T10" s="46"/>
      <c r="U10" s="46"/>
      <c r="V10" s="46"/>
      <c r="W10" s="46">
        <f>データ!Q6</f>
        <v>78.23</v>
      </c>
      <c r="X10" s="46"/>
      <c r="Y10" s="46"/>
      <c r="Z10" s="46"/>
      <c r="AA10" s="46"/>
      <c r="AB10" s="46"/>
      <c r="AC10" s="46"/>
      <c r="AD10" s="51">
        <f>データ!R6</f>
        <v>3124</v>
      </c>
      <c r="AE10" s="51"/>
      <c r="AF10" s="51"/>
      <c r="AG10" s="51"/>
      <c r="AH10" s="51"/>
      <c r="AI10" s="51"/>
      <c r="AJ10" s="51"/>
      <c r="AK10" s="2"/>
      <c r="AL10" s="51">
        <f>データ!V6</f>
        <v>1592</v>
      </c>
      <c r="AM10" s="51"/>
      <c r="AN10" s="51"/>
      <c r="AO10" s="51"/>
      <c r="AP10" s="51"/>
      <c r="AQ10" s="51"/>
      <c r="AR10" s="51"/>
      <c r="AS10" s="51"/>
      <c r="AT10" s="46">
        <f>データ!W6</f>
        <v>0.74</v>
      </c>
      <c r="AU10" s="46"/>
      <c r="AV10" s="46"/>
      <c r="AW10" s="46"/>
      <c r="AX10" s="46"/>
      <c r="AY10" s="46"/>
      <c r="AZ10" s="46"/>
      <c r="BA10" s="46"/>
      <c r="BB10" s="46">
        <f>データ!X6</f>
        <v>2151.35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116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115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【102.87】</v>
      </c>
      <c r="F85" s="26" t="str">
        <f>データ!AT6</f>
        <v>【76.63】</v>
      </c>
      <c r="G85" s="26" t="str">
        <f>データ!BE6</f>
        <v>【49.61】</v>
      </c>
      <c r="H85" s="26" t="str">
        <f>データ!BP6</f>
        <v>【1,218.70】</v>
      </c>
      <c r="I85" s="26" t="str">
        <f>データ!CA6</f>
        <v>【74.17】</v>
      </c>
      <c r="J85" s="26" t="str">
        <f>データ!CL6</f>
        <v>【218.56】</v>
      </c>
      <c r="K85" s="26" t="str">
        <f>データ!CW6</f>
        <v>【42.86】</v>
      </c>
      <c r="L85" s="26" t="str">
        <f>データ!DH6</f>
        <v>【84.20】</v>
      </c>
      <c r="M85" s="26" t="str">
        <f>データ!DS6</f>
        <v>【25.37】</v>
      </c>
      <c r="N85" s="26" t="str">
        <f>データ!ED6</f>
        <v>【6.20】</v>
      </c>
      <c r="O85" s="26" t="str">
        <f>データ!EO6</f>
        <v>【0.28】</v>
      </c>
    </row>
  </sheetData>
  <sheetProtection algorithmName="SHA-512" hashValue="TYL2p2e3OXT7eD3CNn+QCIHg6YuYrIX4QqMn/4FrxBH+ehmOTsASlY9cBle5vcf8fTursM1kMAcQq1+OdL9RFQ==" saltValue="xmnMihk8aq+5UmT2vPHcu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2019</v>
      </c>
      <c r="C6" s="33">
        <f t="shared" ref="C6:X6" si="3">C7</f>
        <v>22101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青森県　平川市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78.290000000000006</v>
      </c>
      <c r="P6" s="34">
        <f t="shared" si="3"/>
        <v>5.15</v>
      </c>
      <c r="Q6" s="34">
        <f t="shared" si="3"/>
        <v>78.23</v>
      </c>
      <c r="R6" s="34">
        <f t="shared" si="3"/>
        <v>3124</v>
      </c>
      <c r="S6" s="34">
        <f t="shared" si="3"/>
        <v>31112</v>
      </c>
      <c r="T6" s="34">
        <f t="shared" si="3"/>
        <v>346.01</v>
      </c>
      <c r="U6" s="34">
        <f t="shared" si="3"/>
        <v>89.92</v>
      </c>
      <c r="V6" s="34">
        <f t="shared" si="3"/>
        <v>1592</v>
      </c>
      <c r="W6" s="34">
        <f t="shared" si="3"/>
        <v>0.74</v>
      </c>
      <c r="X6" s="34">
        <f t="shared" si="3"/>
        <v>2151.35</v>
      </c>
      <c r="Y6" s="35">
        <f>IF(Y7="",NA(),Y7)</f>
        <v>85.05</v>
      </c>
      <c r="Z6" s="35">
        <f t="shared" ref="Z6:AH6" si="4">IF(Z7="",NA(),Z7)</f>
        <v>83.6</v>
      </c>
      <c r="AA6" s="35">
        <f t="shared" si="4"/>
        <v>82.58</v>
      </c>
      <c r="AB6" s="35">
        <f t="shared" si="4"/>
        <v>98.35</v>
      </c>
      <c r="AC6" s="35">
        <f t="shared" si="4"/>
        <v>97.81</v>
      </c>
      <c r="AD6" s="35">
        <f t="shared" si="4"/>
        <v>100.94</v>
      </c>
      <c r="AE6" s="35">
        <f t="shared" si="4"/>
        <v>100.85</v>
      </c>
      <c r="AF6" s="35">
        <f t="shared" si="4"/>
        <v>102.13</v>
      </c>
      <c r="AG6" s="35">
        <f t="shared" si="4"/>
        <v>101.72</v>
      </c>
      <c r="AH6" s="35">
        <f t="shared" si="4"/>
        <v>102.73</v>
      </c>
      <c r="AI6" s="34" t="str">
        <f>IF(AI7="","",IF(AI7="-","【-】","【"&amp;SUBSTITUTE(TEXT(AI7,"#,##0.00"),"-","△")&amp;"】"))</f>
        <v>【102.87】</v>
      </c>
      <c r="AJ6" s="35">
        <f>IF(AJ7="",NA(),AJ7)</f>
        <v>775.18</v>
      </c>
      <c r="AK6" s="35">
        <f t="shared" ref="AK6:AS6" si="5">IF(AK7="",NA(),AK7)</f>
        <v>876.84</v>
      </c>
      <c r="AL6" s="35">
        <f t="shared" si="5"/>
        <v>975.09</v>
      </c>
      <c r="AM6" s="35">
        <f t="shared" si="5"/>
        <v>1037.6500000000001</v>
      </c>
      <c r="AN6" s="35">
        <f t="shared" si="5"/>
        <v>1036.23</v>
      </c>
      <c r="AO6" s="35">
        <f t="shared" si="5"/>
        <v>101.85</v>
      </c>
      <c r="AP6" s="35">
        <f t="shared" si="5"/>
        <v>110.77</v>
      </c>
      <c r="AQ6" s="35">
        <f t="shared" si="5"/>
        <v>109.51</v>
      </c>
      <c r="AR6" s="35">
        <f t="shared" si="5"/>
        <v>112.88</v>
      </c>
      <c r="AS6" s="35">
        <f t="shared" si="5"/>
        <v>94.97</v>
      </c>
      <c r="AT6" s="34" t="str">
        <f>IF(AT7="","",IF(AT7="-","【-】","【"&amp;SUBSTITUTE(TEXT(AT7,"#,##0.00"),"-","△")&amp;"】"))</f>
        <v>【76.63】</v>
      </c>
      <c r="AU6" s="35">
        <f>IF(AU7="",NA(),AU7)</f>
        <v>21.41</v>
      </c>
      <c r="AV6" s="35">
        <f t="shared" ref="AV6:BD6" si="6">IF(AV7="",NA(),AV7)</f>
        <v>20.93</v>
      </c>
      <c r="AW6" s="35">
        <f t="shared" si="6"/>
        <v>34.700000000000003</v>
      </c>
      <c r="AX6" s="35">
        <f t="shared" si="6"/>
        <v>22.02</v>
      </c>
      <c r="AY6" s="35">
        <f t="shared" si="6"/>
        <v>25.55</v>
      </c>
      <c r="AZ6" s="35">
        <f t="shared" si="6"/>
        <v>49.07</v>
      </c>
      <c r="BA6" s="35">
        <f t="shared" si="6"/>
        <v>46.78</v>
      </c>
      <c r="BB6" s="35">
        <f t="shared" si="6"/>
        <v>47.44</v>
      </c>
      <c r="BC6" s="35">
        <f t="shared" si="6"/>
        <v>49.18</v>
      </c>
      <c r="BD6" s="35">
        <f t="shared" si="6"/>
        <v>47.72</v>
      </c>
      <c r="BE6" s="34" t="str">
        <f>IF(BE7="","",IF(BE7="-","【-】","【"&amp;SUBSTITUTE(TEXT(BE7,"#,##0.00"),"-","△")&amp;"】"))</f>
        <v>【49.61】</v>
      </c>
      <c r="BF6" s="35">
        <f>IF(BF7="",NA(),BF7)</f>
        <v>2145.11</v>
      </c>
      <c r="BG6" s="35">
        <f t="shared" ref="BG6:BO6" si="7">IF(BG7="",NA(),BG7)</f>
        <v>1983.34</v>
      </c>
      <c r="BH6" s="35">
        <f t="shared" si="7"/>
        <v>1891.3</v>
      </c>
      <c r="BI6" s="35">
        <f t="shared" si="7"/>
        <v>1819.19</v>
      </c>
      <c r="BJ6" s="34">
        <f t="shared" si="7"/>
        <v>0</v>
      </c>
      <c r="BK6" s="35">
        <f t="shared" si="7"/>
        <v>1434.89</v>
      </c>
      <c r="BL6" s="35">
        <f t="shared" si="7"/>
        <v>1298.9100000000001</v>
      </c>
      <c r="BM6" s="35">
        <f t="shared" si="7"/>
        <v>1243.71</v>
      </c>
      <c r="BN6" s="35">
        <f t="shared" si="7"/>
        <v>1194.1500000000001</v>
      </c>
      <c r="BO6" s="35">
        <f t="shared" si="7"/>
        <v>1206.79</v>
      </c>
      <c r="BP6" s="34" t="str">
        <f>IF(BP7="","",IF(BP7="-","【-】","【"&amp;SUBSTITUTE(TEXT(BP7,"#,##0.00"),"-","△")&amp;"】"))</f>
        <v>【1,218.70】</v>
      </c>
      <c r="BQ6" s="35">
        <f>IF(BQ7="",NA(),BQ7)</f>
        <v>42.41</v>
      </c>
      <c r="BR6" s="35">
        <f t="shared" ref="BR6:BZ6" si="8">IF(BR7="",NA(),BR7)</f>
        <v>42.38</v>
      </c>
      <c r="BS6" s="35">
        <f t="shared" si="8"/>
        <v>42.17</v>
      </c>
      <c r="BT6" s="35">
        <f t="shared" si="8"/>
        <v>36.32</v>
      </c>
      <c r="BU6" s="35">
        <f t="shared" si="8"/>
        <v>38.549999999999997</v>
      </c>
      <c r="BV6" s="35">
        <f t="shared" si="8"/>
        <v>66.22</v>
      </c>
      <c r="BW6" s="35">
        <f t="shared" si="8"/>
        <v>69.87</v>
      </c>
      <c r="BX6" s="35">
        <f t="shared" si="8"/>
        <v>74.3</v>
      </c>
      <c r="BY6" s="35">
        <f t="shared" si="8"/>
        <v>72.260000000000005</v>
      </c>
      <c r="BZ6" s="35">
        <f t="shared" si="8"/>
        <v>71.84</v>
      </c>
      <c r="CA6" s="34" t="str">
        <f>IF(CA7="","",IF(CA7="-","【-】","【"&amp;SUBSTITUTE(TEXT(CA7,"#,##0.00"),"-","△")&amp;"】"))</f>
        <v>【74.17】</v>
      </c>
      <c r="CB6" s="35">
        <f>IF(CB7="",NA(),CB7)</f>
        <v>413.36</v>
      </c>
      <c r="CC6" s="35">
        <f t="shared" ref="CC6:CK6" si="9">IF(CC7="",NA(),CC7)</f>
        <v>414.5</v>
      </c>
      <c r="CD6" s="35">
        <f t="shared" si="9"/>
        <v>415.96</v>
      </c>
      <c r="CE6" s="35">
        <f t="shared" si="9"/>
        <v>478.66</v>
      </c>
      <c r="CF6" s="35">
        <f t="shared" si="9"/>
        <v>451.77</v>
      </c>
      <c r="CG6" s="35">
        <f t="shared" si="9"/>
        <v>246.72</v>
      </c>
      <c r="CH6" s="35">
        <f t="shared" si="9"/>
        <v>234.96</v>
      </c>
      <c r="CI6" s="35">
        <f t="shared" si="9"/>
        <v>221.81</v>
      </c>
      <c r="CJ6" s="35">
        <f t="shared" si="9"/>
        <v>230.02</v>
      </c>
      <c r="CK6" s="35">
        <f t="shared" si="9"/>
        <v>228.47</v>
      </c>
      <c r="CL6" s="34" t="str">
        <f>IF(CL7="","",IF(CL7="-","【-】","【"&amp;SUBSTITUTE(TEXT(CL7,"#,##0.00"),"-","△")&amp;"】"))</f>
        <v>【218.56】</v>
      </c>
      <c r="CM6" s="35">
        <f>IF(CM7="",NA(),CM7)</f>
        <v>27.53</v>
      </c>
      <c r="CN6" s="35">
        <f t="shared" ref="CN6:CV6" si="10">IF(CN7="",NA(),CN7)</f>
        <v>25.53</v>
      </c>
      <c r="CO6" s="35">
        <f t="shared" si="10"/>
        <v>28.47</v>
      </c>
      <c r="CP6" s="35">
        <f t="shared" si="10"/>
        <v>27.93</v>
      </c>
      <c r="CQ6" s="35">
        <f t="shared" si="10"/>
        <v>25.8</v>
      </c>
      <c r="CR6" s="35">
        <f t="shared" si="10"/>
        <v>41.35</v>
      </c>
      <c r="CS6" s="35">
        <f t="shared" si="10"/>
        <v>42.9</v>
      </c>
      <c r="CT6" s="35">
        <f t="shared" si="10"/>
        <v>43.36</v>
      </c>
      <c r="CU6" s="35">
        <f t="shared" si="10"/>
        <v>42.56</v>
      </c>
      <c r="CV6" s="35">
        <f t="shared" si="10"/>
        <v>42.47</v>
      </c>
      <c r="CW6" s="34" t="str">
        <f>IF(CW7="","",IF(CW7="-","【-】","【"&amp;SUBSTITUTE(TEXT(CW7,"#,##0.00"),"-","△")&amp;"】"))</f>
        <v>【42.86】</v>
      </c>
      <c r="CX6" s="35">
        <f>IF(CX7="",NA(),CX7)</f>
        <v>57.98</v>
      </c>
      <c r="CY6" s="35">
        <f t="shared" ref="CY6:DG6" si="11">IF(CY7="",NA(),CY7)</f>
        <v>59.21</v>
      </c>
      <c r="CZ6" s="35">
        <f t="shared" si="11"/>
        <v>60.66</v>
      </c>
      <c r="DA6" s="35">
        <f t="shared" si="11"/>
        <v>61.8</v>
      </c>
      <c r="DB6" s="35">
        <f t="shared" si="11"/>
        <v>62.88</v>
      </c>
      <c r="DC6" s="35">
        <f t="shared" si="11"/>
        <v>82.9</v>
      </c>
      <c r="DD6" s="35">
        <f t="shared" si="11"/>
        <v>83.5</v>
      </c>
      <c r="DE6" s="35">
        <f t="shared" si="11"/>
        <v>83.06</v>
      </c>
      <c r="DF6" s="35">
        <f t="shared" si="11"/>
        <v>83.32</v>
      </c>
      <c r="DG6" s="35">
        <f t="shared" si="11"/>
        <v>83.75</v>
      </c>
      <c r="DH6" s="34" t="str">
        <f>IF(DH7="","",IF(DH7="-","【-】","【"&amp;SUBSTITUTE(TEXT(DH7,"#,##0.00"),"-","△")&amp;"】"))</f>
        <v>【84.20】</v>
      </c>
      <c r="DI6" s="35">
        <f>IF(DI7="",NA(),DI7)</f>
        <v>32.81</v>
      </c>
      <c r="DJ6" s="35">
        <f t="shared" ref="DJ6:DR6" si="12">IF(DJ7="",NA(),DJ7)</f>
        <v>34.950000000000003</v>
      </c>
      <c r="DK6" s="35">
        <f t="shared" si="12"/>
        <v>36.82</v>
      </c>
      <c r="DL6" s="35">
        <f t="shared" si="12"/>
        <v>38.880000000000003</v>
      </c>
      <c r="DM6" s="35">
        <f t="shared" si="12"/>
        <v>40.93</v>
      </c>
      <c r="DN6" s="35">
        <f t="shared" si="12"/>
        <v>22.79</v>
      </c>
      <c r="DO6" s="35">
        <f t="shared" si="12"/>
        <v>22.77</v>
      </c>
      <c r="DP6" s="35">
        <f t="shared" si="12"/>
        <v>23.93</v>
      </c>
      <c r="DQ6" s="35">
        <f t="shared" si="12"/>
        <v>24.68</v>
      </c>
      <c r="DR6" s="35">
        <f t="shared" si="12"/>
        <v>24.68</v>
      </c>
      <c r="DS6" s="34" t="str">
        <f>IF(DS7="","",IF(DS7="-","【-】","【"&amp;SUBSTITUTE(TEXT(DS7,"#,##0.00"),"-","△")&amp;"】"))</f>
        <v>【25.37】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>
        <f t="shared" si="13"/>
        <v>0.04</v>
      </c>
      <c r="DZ6" s="34">
        <f t="shared" si="13"/>
        <v>0</v>
      </c>
      <c r="EA6" s="34">
        <f t="shared" si="13"/>
        <v>0</v>
      </c>
      <c r="EB6" s="35">
        <f t="shared" si="13"/>
        <v>0.01</v>
      </c>
      <c r="EC6" s="35">
        <f t="shared" si="13"/>
        <v>8.6199999999999992</v>
      </c>
      <c r="ED6" s="34" t="str">
        <f>IF(ED7="","",IF(ED7="-","【-】","【"&amp;SUBSTITUTE(TEXT(ED7,"#,##0.00"),"-","△")&amp;"】"))</f>
        <v>【6.20】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7.0000000000000007E-2</v>
      </c>
      <c r="EK6" s="35">
        <f t="shared" si="14"/>
        <v>0.09</v>
      </c>
      <c r="EL6" s="35">
        <f t="shared" si="14"/>
        <v>0.09</v>
      </c>
      <c r="EM6" s="35">
        <f t="shared" si="14"/>
        <v>0.13</v>
      </c>
      <c r="EN6" s="35">
        <f t="shared" si="14"/>
        <v>0.36</v>
      </c>
      <c r="EO6" s="34" t="str">
        <f>IF(EO7="","",IF(EO7="-","【-】","【"&amp;SUBSTITUTE(TEXT(EO7,"#,##0.00"),"-","△")&amp;"】"))</f>
        <v>【0.28】</v>
      </c>
    </row>
    <row r="7" spans="1:148" s="36" customFormat="1" x14ac:dyDescent="0.15">
      <c r="A7" s="28"/>
      <c r="B7" s="37">
        <v>2019</v>
      </c>
      <c r="C7" s="37">
        <v>22101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78.290000000000006</v>
      </c>
      <c r="P7" s="38">
        <v>5.15</v>
      </c>
      <c r="Q7" s="38">
        <v>78.23</v>
      </c>
      <c r="R7" s="38">
        <v>3124</v>
      </c>
      <c r="S7" s="38">
        <v>31112</v>
      </c>
      <c r="T7" s="38">
        <v>346.01</v>
      </c>
      <c r="U7" s="38">
        <v>89.92</v>
      </c>
      <c r="V7" s="38">
        <v>1592</v>
      </c>
      <c r="W7" s="38">
        <v>0.74</v>
      </c>
      <c r="X7" s="38">
        <v>2151.35</v>
      </c>
      <c r="Y7" s="38">
        <v>85.05</v>
      </c>
      <c r="Z7" s="38">
        <v>83.6</v>
      </c>
      <c r="AA7" s="38">
        <v>82.58</v>
      </c>
      <c r="AB7" s="38">
        <v>98.35</v>
      </c>
      <c r="AC7" s="38">
        <v>97.81</v>
      </c>
      <c r="AD7" s="38">
        <v>100.94</v>
      </c>
      <c r="AE7" s="38">
        <v>100.85</v>
      </c>
      <c r="AF7" s="38">
        <v>102.13</v>
      </c>
      <c r="AG7" s="38">
        <v>101.72</v>
      </c>
      <c r="AH7" s="38">
        <v>102.73</v>
      </c>
      <c r="AI7" s="38">
        <v>102.87</v>
      </c>
      <c r="AJ7" s="38">
        <v>775.18</v>
      </c>
      <c r="AK7" s="38">
        <v>876.84</v>
      </c>
      <c r="AL7" s="38">
        <v>975.09</v>
      </c>
      <c r="AM7" s="38">
        <v>1037.6500000000001</v>
      </c>
      <c r="AN7" s="38">
        <v>1036.23</v>
      </c>
      <c r="AO7" s="38">
        <v>101.85</v>
      </c>
      <c r="AP7" s="38">
        <v>110.77</v>
      </c>
      <c r="AQ7" s="38">
        <v>109.51</v>
      </c>
      <c r="AR7" s="38">
        <v>112.88</v>
      </c>
      <c r="AS7" s="38">
        <v>94.97</v>
      </c>
      <c r="AT7" s="38">
        <v>76.63</v>
      </c>
      <c r="AU7" s="38">
        <v>21.41</v>
      </c>
      <c r="AV7" s="38">
        <v>20.93</v>
      </c>
      <c r="AW7" s="38">
        <v>34.700000000000003</v>
      </c>
      <c r="AX7" s="38">
        <v>22.02</v>
      </c>
      <c r="AY7" s="38">
        <v>25.55</v>
      </c>
      <c r="AZ7" s="38">
        <v>49.07</v>
      </c>
      <c r="BA7" s="38">
        <v>46.78</v>
      </c>
      <c r="BB7" s="38">
        <v>47.44</v>
      </c>
      <c r="BC7" s="38">
        <v>49.18</v>
      </c>
      <c r="BD7" s="38">
        <v>47.72</v>
      </c>
      <c r="BE7" s="38">
        <v>49.61</v>
      </c>
      <c r="BF7" s="38">
        <v>2145.11</v>
      </c>
      <c r="BG7" s="38">
        <v>1983.34</v>
      </c>
      <c r="BH7" s="38">
        <v>1891.3</v>
      </c>
      <c r="BI7" s="38">
        <v>1819.19</v>
      </c>
      <c r="BJ7" s="38">
        <v>0</v>
      </c>
      <c r="BK7" s="38">
        <v>1434.89</v>
      </c>
      <c r="BL7" s="38">
        <v>1298.9100000000001</v>
      </c>
      <c r="BM7" s="38">
        <v>1243.71</v>
      </c>
      <c r="BN7" s="38">
        <v>1194.1500000000001</v>
      </c>
      <c r="BO7" s="38">
        <v>1206.79</v>
      </c>
      <c r="BP7" s="38">
        <v>1218.7</v>
      </c>
      <c r="BQ7" s="38">
        <v>42.41</v>
      </c>
      <c r="BR7" s="38">
        <v>42.38</v>
      </c>
      <c r="BS7" s="38">
        <v>42.17</v>
      </c>
      <c r="BT7" s="38">
        <v>36.32</v>
      </c>
      <c r="BU7" s="38">
        <v>38.549999999999997</v>
      </c>
      <c r="BV7" s="38">
        <v>66.22</v>
      </c>
      <c r="BW7" s="38">
        <v>69.87</v>
      </c>
      <c r="BX7" s="38">
        <v>74.3</v>
      </c>
      <c r="BY7" s="38">
        <v>72.260000000000005</v>
      </c>
      <c r="BZ7" s="38">
        <v>71.84</v>
      </c>
      <c r="CA7" s="38">
        <v>74.17</v>
      </c>
      <c r="CB7" s="38">
        <v>413.36</v>
      </c>
      <c r="CC7" s="38">
        <v>414.5</v>
      </c>
      <c r="CD7" s="38">
        <v>415.96</v>
      </c>
      <c r="CE7" s="38">
        <v>478.66</v>
      </c>
      <c r="CF7" s="38">
        <v>451.77</v>
      </c>
      <c r="CG7" s="38">
        <v>246.72</v>
      </c>
      <c r="CH7" s="38">
        <v>234.96</v>
      </c>
      <c r="CI7" s="38">
        <v>221.81</v>
      </c>
      <c r="CJ7" s="38">
        <v>230.02</v>
      </c>
      <c r="CK7" s="38">
        <v>228.47</v>
      </c>
      <c r="CL7" s="38">
        <v>218.56</v>
      </c>
      <c r="CM7" s="38">
        <v>27.53</v>
      </c>
      <c r="CN7" s="38">
        <v>25.53</v>
      </c>
      <c r="CO7" s="38">
        <v>28.47</v>
      </c>
      <c r="CP7" s="38">
        <v>27.93</v>
      </c>
      <c r="CQ7" s="38">
        <v>25.8</v>
      </c>
      <c r="CR7" s="38">
        <v>41.35</v>
      </c>
      <c r="CS7" s="38">
        <v>42.9</v>
      </c>
      <c r="CT7" s="38">
        <v>43.36</v>
      </c>
      <c r="CU7" s="38">
        <v>42.56</v>
      </c>
      <c r="CV7" s="38">
        <v>42.47</v>
      </c>
      <c r="CW7" s="38">
        <v>42.86</v>
      </c>
      <c r="CX7" s="38">
        <v>57.98</v>
      </c>
      <c r="CY7" s="38">
        <v>59.21</v>
      </c>
      <c r="CZ7" s="38">
        <v>60.66</v>
      </c>
      <c r="DA7" s="38">
        <v>61.8</v>
      </c>
      <c r="DB7" s="38">
        <v>62.88</v>
      </c>
      <c r="DC7" s="38">
        <v>82.9</v>
      </c>
      <c r="DD7" s="38">
        <v>83.5</v>
      </c>
      <c r="DE7" s="38">
        <v>83.06</v>
      </c>
      <c r="DF7" s="38">
        <v>83.32</v>
      </c>
      <c r="DG7" s="38">
        <v>83.75</v>
      </c>
      <c r="DH7" s="38">
        <v>84.2</v>
      </c>
      <c r="DI7" s="38">
        <v>32.81</v>
      </c>
      <c r="DJ7" s="38">
        <v>34.950000000000003</v>
      </c>
      <c r="DK7" s="38">
        <v>36.82</v>
      </c>
      <c r="DL7" s="38">
        <v>38.880000000000003</v>
      </c>
      <c r="DM7" s="38">
        <v>40.93</v>
      </c>
      <c r="DN7" s="38">
        <v>22.79</v>
      </c>
      <c r="DO7" s="38">
        <v>22.77</v>
      </c>
      <c r="DP7" s="38">
        <v>23.93</v>
      </c>
      <c r="DQ7" s="38">
        <v>24.68</v>
      </c>
      <c r="DR7" s="38">
        <v>24.68</v>
      </c>
      <c r="DS7" s="38">
        <v>25.37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0.04</v>
      </c>
      <c r="DZ7" s="38">
        <v>0</v>
      </c>
      <c r="EA7" s="38">
        <v>0</v>
      </c>
      <c r="EB7" s="38">
        <v>0.01</v>
      </c>
      <c r="EC7" s="38">
        <v>8.6199999999999992</v>
      </c>
      <c r="ED7" s="38">
        <v>6.2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7.0000000000000007E-2</v>
      </c>
      <c r="EK7" s="38">
        <v>0.09</v>
      </c>
      <c r="EL7" s="38">
        <v>0.09</v>
      </c>
      <c r="EM7" s="38">
        <v>0.13</v>
      </c>
      <c r="EN7" s="38">
        <v>0.36</v>
      </c>
      <c r="EO7" s="38">
        <v>0.28000000000000003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110</v>
      </c>
      <c r="E13" t="s">
        <v>110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599</cp:lastModifiedBy>
  <cp:lastPrinted>2021-02-08T09:26:44Z</cp:lastPrinted>
  <dcterms:created xsi:type="dcterms:W3CDTF">2020-12-04T02:31:44Z</dcterms:created>
  <dcterms:modified xsi:type="dcterms:W3CDTF">2021-02-08T09:30:09Z</dcterms:modified>
  <cp:category/>
</cp:coreProperties>
</file>