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３\R040105_【〆切128（金）】公営企業に係る経営比較分析表（令和２年度決算）の分析等について（依頼）\04_確認作業\02_作業用フォルダ\06_病院\最終版\"/>
    </mc:Choice>
  </mc:AlternateContent>
  <xr:revisionPtr revIDLastSave="0" documentId="13_ncr:1_{4CD0F8C3-E95D-42E3-90AD-6B781ED0EF01}" xr6:coauthVersionLast="36" xr6:coauthVersionMax="36" xr10:uidLastSave="{00000000-0000-0000-0000-000000000000}"/>
  <workbookProtection workbookAlgorithmName="SHA-512" workbookHashValue="J3bvxNmgyHk25XyaUKlkxcn9kC4hqNNA0CDFoiihJ3Hw/da4cb6PWkzLrGLpy/TZbmUUDUACxPHlYqPuRfuX3w==" workbookSaltValue="OosNEP/ip+OfZr9QqEjwqA==" workbookSpinCount="100000" lockStructure="1"/>
  <bookViews>
    <workbookView xWindow="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AA6" i="5"/>
  <c r="JW8" i="4" s="1"/>
  <c r="Z6" i="5"/>
  <c r="Y6" i="5"/>
  <c r="X6" i="5"/>
  <c r="W6" i="5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JW10" i="4"/>
  <c r="ID10" i="4"/>
  <c r="FZ10" i="4"/>
  <c r="CN10" i="4"/>
  <c r="AU10" i="4"/>
  <c r="B10" i="4"/>
  <c r="LP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CS78" i="4"/>
  <c r="BX54" i="4"/>
  <c r="BX32" i="4"/>
  <c r="MN54" i="4"/>
  <c r="MN32" i="4"/>
  <c r="C11" i="5"/>
  <c r="D11" i="5"/>
  <c r="E11" i="5"/>
  <c r="B11" i="5"/>
  <c r="FH78" i="4" l="1"/>
  <c r="DS54" i="4"/>
  <c r="DS32" i="4"/>
  <c r="AN78" i="4"/>
  <c r="AE54" i="4"/>
  <c r="AE32" i="4"/>
  <c r="KU54" i="4"/>
  <c r="KC78" i="4"/>
  <c r="HG54" i="4"/>
  <c r="HG32" i="4"/>
  <c r="KU32" i="4"/>
  <c r="LY54" i="4"/>
  <c r="LY32" i="4"/>
  <c r="EW54" i="4"/>
  <c r="EW32" i="4"/>
  <c r="LO78" i="4"/>
  <c r="IK54" i="4"/>
  <c r="IK32" i="4"/>
  <c r="GT78" i="4"/>
  <c r="BZ78" i="4"/>
  <c r="BI54" i="4"/>
  <c r="BI32" i="4"/>
  <c r="JJ78" i="4"/>
  <c r="GR54" i="4"/>
  <c r="GR32" i="4"/>
  <c r="EO78" i="4"/>
  <c r="DD54" i="4"/>
  <c r="DD32" i="4"/>
  <c r="P54" i="4"/>
  <c r="P32" i="4"/>
  <c r="U78" i="4"/>
  <c r="KF54" i="4"/>
  <c r="KF32" i="4"/>
  <c r="BG78" i="4"/>
  <c r="AT54" i="4"/>
  <c r="AT32" i="4"/>
  <c r="LJ54" i="4"/>
  <c r="LJ32" i="4"/>
  <c r="HV32" i="4"/>
  <c r="KV78" i="4"/>
  <c r="HV54" i="4"/>
  <c r="GA78" i="4"/>
  <c r="EH54" i="4"/>
  <c r="EH32" i="4"/>
</calcChain>
</file>

<file path=xl/sharedStrings.xml><?xml version="1.0" encoding="utf-8"?>
<sst xmlns="http://schemas.openxmlformats.org/spreadsheetml/2006/main" count="324" uniqueCount="182">
  <si>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</si>
  <si>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</si>
  <si>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</si>
  <si>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</si>
  <si>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</si>
  <si>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</si>
  <si>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</si>
  <si>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</si>
  <si>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</si>
  <si>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</si>
  <si>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</si>
  <si>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</si>
  <si>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</si>
  <si>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</si>
  <si>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</si>
  <si>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</si>
  <si>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</si>
  <si>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</si>
  <si>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</si>
  <si>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</si>
  <si>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</si>
  <si>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</si>
  <si>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</si>
  <si>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</si>
  <si>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</si>
  <si>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</si>
  <si>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</si>
  <si>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</si>
  <si>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</si>
  <si>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</si>
  <si>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</si>
  <si>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</si>
  <si>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</si>
  <si>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</si>
  <si>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</si>
  <si>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</si>
  <si>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</si>
  <si>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</si>
  <si>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</si>
  <si>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</si>
  <si>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</si>
  <si>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</si>
  <si>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</si>
  <si>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</si>
  <si>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</si>
  <si>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</si>
  <si>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</si>
  <si>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</si>
  <si>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</si>
  <si>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</si>
  <si>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</si>
  <si>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</si>
  <si>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</si>
  <si>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</si>
  <si>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</si>
  <si>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</si>
  <si>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</si>
  <si>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</si>
  <si>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</si>
  <si>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</si>
  <si>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</si>
  <si>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</si>
  <si>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</si>
  <si>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</si>
  <si>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</si>
  <si>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</si>
  <si>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</si>
  <si>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</si>
  <si>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</si>
  <si>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</si>
  <si>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</si>
  <si>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</si>
  <si>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</si>
  <si>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</si>
  <si>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</si>
  <si>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</si>
  <si>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</si>
  <si>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</si>
  <si>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</si>
  <si>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</si>
  <si>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</si>
  <si>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</si>
  <si>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</si>
  <si>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</si>
  <si>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</si>
  <si>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</si>
  <si>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</si>
  <si>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</si>
  <si>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</si>
  <si>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</si>
  <si>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</si>
  <si>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</si>
  <si>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</si>
  <si>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</si>
  <si>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</si>
  <si>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</si>
  <si>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</si>
  <si>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</si>
  <si>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</si>
  <si>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</si>
  <si>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</si>
  <si>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</si>
  <si>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</si>
  <si>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</si>
  <si>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</si>
  <si>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</si>
  <si>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</si>
  <si>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</si>
  <si>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</si>
  <si>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</si>
  <si>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</si>
  <si>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</si>
  <si>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</si>
  <si>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</si>
  <si>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</si>
  <si>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</si>
  <si>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</si>
  <si>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</si>
  <si>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</si>
  <si>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</si>
  <si>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</si>
  <si>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</si>
  <si>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</si>
  <si>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</si>
  <si>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</si>
  <si>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</si>
  <si>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</si>
  <si>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</si>
  <si>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</si>
  <si>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</si>
  <si>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</si>
  <si>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</si>
  <si>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</si>
  <si>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</si>
  <si>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</si>
  <si>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</si>
  <si>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</si>
  <si>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</si>
  <si>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</si>
  <si>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</si>
  <si>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</si>
  <si>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</si>
  <si>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</si>
  <si>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</si>
  <si>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</si>
  <si>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</si>
  <si>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</si>
  <si>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</si>
  <si>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</si>
  <si>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</si>
  <si>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</si>
  <si>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</si>
  <si>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</si>
  <si>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</si>
  <si>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</si>
  <si>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</si>
  <si>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</si>
  <si>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</si>
  <si>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</si>
  <si>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</si>
  <si>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</si>
  <si>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南部町</t>
  </si>
  <si>
    <t>国民健康保険南部町医療センター</t>
  </si>
  <si>
    <t>当然財務</t>
  </si>
  <si>
    <t>病院事業</t>
  </si>
  <si>
    <t>一般病院</t>
  </si>
  <si>
    <t>50床以上～100床未満</t>
  </si>
  <si>
    <t>非設置</t>
  </si>
  <si>
    <t>直営</t>
  </si>
  <si>
    <t>ド 透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</si>
  <si>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</si>
  <si>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</si>
  <si>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</si>
  <si>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</si>
  <si>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</si>
  <si>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</si>
  <si>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</si>
  <si>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</si>
  <si>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一次医療圏における急性期医療や慢性期医療に重点を置き、特殊医療の人工透析やリハビリテーション及び救急医療、在宅・地域医療などの医療提供を行っている。
また、不採算・特殊部門に関わる医療の提供も行い、公立病院としての役割も担っている。</t>
    <phoneticPr fontId="5"/>
  </si>
  <si>
    <t>平成２６年度の新築移転に伴い、施設整備及び医療機器の更新を行った経緯があり、建物及び医療器械等は比較的新しい物となっている。
①有形固定資産減価償却率
上記理由による。
②器械備品減価償却率
耐用年数を過ぎた医療器械から、優先度を考慮し、計画的に更新していく。
③１床当たり有形固定資産
上記理由による</t>
    <rPh sb="40" eb="41">
      <t>オヨ</t>
    </rPh>
    <rPh sb="113" eb="116">
      <t>ユウセンド</t>
    </rPh>
    <rPh sb="117" eb="119">
      <t>コウリョ</t>
    </rPh>
    <phoneticPr fontId="5"/>
  </si>
  <si>
    <t>１．経営の健全性・効率性については、経常収支比率は100％を超えたものの、職員給与費への繰入金依存度が高くなってきていることから、八戸圏域内の病院施設等と連携し、病床利用率の増加図るとともに、計画的な職員採用、適正な職員配置を行い、健全な病院事業運営に努める。
２．老朽化の状況においては、器械備品について、優先度を考慮し、計画的かつ過剰にならないよう更新していく必要がある。</t>
    <rPh sb="18" eb="24">
      <t>ケイジョウシュウシヒリツ</t>
    </rPh>
    <rPh sb="30" eb="31">
      <t>コ</t>
    </rPh>
    <rPh sb="37" eb="39">
      <t>ショクイン</t>
    </rPh>
    <rPh sb="39" eb="41">
      <t>キュウヨ</t>
    </rPh>
    <rPh sb="41" eb="42">
      <t>ヒ</t>
    </rPh>
    <rPh sb="44" eb="46">
      <t>クリイレ</t>
    </rPh>
    <rPh sb="46" eb="47">
      <t>キン</t>
    </rPh>
    <rPh sb="47" eb="50">
      <t>イゾンド</t>
    </rPh>
    <rPh sb="51" eb="52">
      <t>タカ</t>
    </rPh>
    <rPh sb="65" eb="67">
      <t>ハチノヘ</t>
    </rPh>
    <rPh sb="67" eb="70">
      <t>ケンイキナイ</t>
    </rPh>
    <rPh sb="71" eb="73">
      <t>ビョウイン</t>
    </rPh>
    <rPh sb="73" eb="75">
      <t>シセツ</t>
    </rPh>
    <rPh sb="75" eb="76">
      <t>トウ</t>
    </rPh>
    <rPh sb="77" eb="79">
      <t>レンケイ</t>
    </rPh>
    <rPh sb="81" eb="86">
      <t>ビョウショウリヨウリツ</t>
    </rPh>
    <rPh sb="87" eb="89">
      <t>ゾウカ</t>
    </rPh>
    <rPh sb="89" eb="90">
      <t>ハカ</t>
    </rPh>
    <rPh sb="96" eb="99">
      <t>ケイカクテキ</t>
    </rPh>
    <rPh sb="100" eb="104">
      <t>ショクインサイヨウ</t>
    </rPh>
    <rPh sb="105" eb="107">
      <t>テキセイ</t>
    </rPh>
    <rPh sb="108" eb="112">
      <t>ショクインハイチ</t>
    </rPh>
    <rPh sb="113" eb="114">
      <t>オコナ</t>
    </rPh>
    <rPh sb="116" eb="118">
      <t>ケンゼン</t>
    </rPh>
    <rPh sb="155" eb="158">
      <t>ユウセンド</t>
    </rPh>
    <rPh sb="159" eb="161">
      <t>コウリョ</t>
    </rPh>
    <phoneticPr fontId="5"/>
  </si>
  <si>
    <t>①経常収支比率：類似病院平均値を上回った原因は､一般病棟及び療養病棟の病床利用率の増、並びに抗原・PCR検査による公衆衛生活動収益の増と考えられる。
②医業収支比率：類似病院平均を上回っており維持していく｡
③累積欠損金比率：なし。
④病床利用率：R1から一般・療養病床ともに増となった。今後も八戸圏域内の病院施設等と連携を図り、病床利用率90％を維持していく。
⑤入院患者1人1日当たり収益：類似病院平均値よりも下回っている。これは療養病床が、一般病床より病床数が多く、病床利用率も高いことから、下回る結果となっている。
⑥外来患者1人1日当たり収益：当院の患者の年齢層は高く、定期的な診察が多いため、類似病院平均値より下回っている。
⑦職員給与費対医業収益比率：会計年度任用職員制度開始に伴い比率が増となった。類似病院平均を下回っているが、全国平均を上回っているため、適正な職員配置が必要である。
⑧材料費対医業収益比率：当院の患者層を勘案すれば、妥当と考えられるため、この数値を維持していく。</t>
    <rPh sb="24" eb="26">
      <t>イッパン</t>
    </rPh>
    <rPh sb="26" eb="28">
      <t>ビョウトウ</t>
    </rPh>
    <rPh sb="28" eb="29">
      <t>オヨ</t>
    </rPh>
    <rPh sb="30" eb="32">
      <t>リョウヨウ</t>
    </rPh>
    <rPh sb="32" eb="34">
      <t>ビョウトウ</t>
    </rPh>
    <rPh sb="35" eb="37">
      <t>ビョウショウ</t>
    </rPh>
    <rPh sb="37" eb="40">
      <t>リヨウリツ</t>
    </rPh>
    <rPh sb="43" eb="44">
      <t>ナラ</t>
    </rPh>
    <rPh sb="66" eb="67">
      <t>ゾウ</t>
    </rPh>
    <rPh sb="128" eb="130">
      <t>イッパン</t>
    </rPh>
    <rPh sb="131" eb="133">
      <t>リョウヨウ</t>
    </rPh>
    <rPh sb="133" eb="135">
      <t>ビョウショウ</t>
    </rPh>
    <rPh sb="138" eb="139">
      <t>ゾウ</t>
    </rPh>
    <rPh sb="144" eb="146">
      <t>コンゴ</t>
    </rPh>
    <rPh sb="147" eb="149">
      <t>ハチノヘ</t>
    </rPh>
    <rPh sb="149" eb="150">
      <t>ケン</t>
    </rPh>
    <rPh sb="150" eb="152">
      <t>イキナイ</t>
    </rPh>
    <rPh sb="153" eb="155">
      <t>ビョウイン</t>
    </rPh>
    <rPh sb="155" eb="157">
      <t>シセツ</t>
    </rPh>
    <rPh sb="157" eb="158">
      <t>トウ</t>
    </rPh>
    <rPh sb="159" eb="161">
      <t>レンケイ</t>
    </rPh>
    <rPh sb="162" eb="163">
      <t>ハカ</t>
    </rPh>
    <rPh sb="165" eb="170">
      <t>ビョウショウリヨウリツ</t>
    </rPh>
    <rPh sb="174" eb="176">
      <t>イジ</t>
    </rPh>
    <rPh sb="219" eb="221">
      <t>ビョウショウ</t>
    </rPh>
    <rPh sb="225" eb="227">
      <t>ビョウショウ</t>
    </rPh>
    <rPh sb="346" eb="347">
      <t>トモナ</t>
    </rPh>
    <rPh sb="389" eb="391">
      <t>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</si>
</sst>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89.7</c:v>
                </c:pt>
                <c:pt idx="1">
                  <c:v>92.5</c:v>
                </c:pt>
                <c:pt idx="2">
                  <c:v>92.5</c:v>
                </c:pt>
                <c:pt idx="3">
                  <c:v>89.7</c:v>
                </c:pt>
                <c:pt idx="4">
                  <c:v>92.3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758-A0CE-E64F27A3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67.900000000000006</c:v>
                </c:pt>
                <c:pt idx="2">
                  <c:v>66.900000000000006</c:v>
                </c:pt>
                <c:pt idx="3">
                  <c:v>66.099999999999994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3-4758-A0CE-E64F27A3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6912</c:v>
                </c:pt>
                <c:pt idx="1">
                  <c:v>6966</c:v>
                </c:pt>
                <c:pt idx="2">
                  <c:v>7257</c:v>
                </c:pt>
                <c:pt idx="3">
                  <c:v>7262</c:v>
                </c:pt>
                <c:pt idx="4">
                  <c:v>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7-45BF-A64C-B2216CDB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8797</c:v>
                </c:pt>
                <c:pt idx="1">
                  <c:v>8852</c:v>
                </c:pt>
                <c:pt idx="2">
                  <c:v>9060</c:v>
                </c:pt>
                <c:pt idx="3">
                  <c:v>9135</c:v>
                </c:pt>
                <c:pt idx="4">
                  <c:v>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7-45BF-A64C-B2216CDB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21997</c:v>
                </c:pt>
                <c:pt idx="1">
                  <c:v>21622</c:v>
                </c:pt>
                <c:pt idx="2">
                  <c:v>20988</c:v>
                </c:pt>
                <c:pt idx="3">
                  <c:v>21128</c:v>
                </c:pt>
                <c:pt idx="4">
                  <c:v>21001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8-465B-B3B0-959B6CA7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24882</c:v>
                </c:pt>
                <c:pt idx="1">
                  <c:v>25249</c:v>
                </c:pt>
                <c:pt idx="2">
                  <c:v>25711</c:v>
                </c:pt>
                <c:pt idx="3">
                  <c:v>26415</c:v>
                </c:pt>
                <c:pt idx="4">
                  <c:v>27227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8-465B-B3B0-959B6CA7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E-4348-A000-68CAB27D2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107.2</c:v>
                </c:pt>
                <c:pt idx="1">
                  <c:v>114.4</c:v>
                </c:pt>
                <c:pt idx="2">
                  <c:v>117</c:v>
                </c:pt>
                <c:pt idx="3">
                  <c:v>118.8</c:v>
                </c:pt>
                <c:pt idx="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E-4348-A000-68CAB27D2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88.6</c:v>
                </c:pt>
                <c:pt idx="1">
                  <c:v>87.7</c:v>
                </c:pt>
                <c:pt idx="2">
                  <c:v>85.8</c:v>
                </c:pt>
                <c:pt idx="3">
                  <c:v>85.4</c:v>
                </c:pt>
                <c:pt idx="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1-4899-9ED9-D8F33F051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77.900000000000006</c:v>
                </c:pt>
                <c:pt idx="1">
                  <c:v>78.099999999999994</c:v>
                </c:pt>
                <c:pt idx="2">
                  <c:v>77</c:v>
                </c:pt>
                <c:pt idx="3">
                  <c:v>77.099999999999994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1-4899-9ED9-D8F33F051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108.3</c:v>
                </c:pt>
                <c:pt idx="1">
                  <c:v>98.9</c:v>
                </c:pt>
                <c:pt idx="2">
                  <c:v>97.1</c:v>
                </c:pt>
                <c:pt idx="3">
                  <c:v>97.9</c:v>
                </c:pt>
                <c:pt idx="4">
                  <c:v>101.1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7-445E-A225-DF19A05C3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98.4</c:v>
                </c:pt>
                <c:pt idx="1">
                  <c:v>98.2</c:v>
                </c:pt>
                <c:pt idx="2">
                  <c:v>97.5</c:v>
                </c:pt>
                <c:pt idx="3">
                  <c:v>97.7</c:v>
                </c:pt>
                <c:pt idx="4">
                  <c:v>100.7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7-445E-A225-DF19A05C3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27.1</c:v>
                </c:pt>
                <c:pt idx="2">
                  <c:v>29.9</c:v>
                </c:pt>
                <c:pt idx="3">
                  <c:v>31.8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5-433C-924E-B687EA414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54.2</c:v>
                </c:pt>
                <c:pt idx="1">
                  <c:v>53.8</c:v>
                </c:pt>
                <c:pt idx="2">
                  <c:v>56.1</c:v>
                </c:pt>
                <c:pt idx="3">
                  <c:v>56.4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5-433C-924E-B687EA414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69.3</c:v>
                </c:pt>
                <c:pt idx="2">
                  <c:v>73</c:v>
                </c:pt>
                <c:pt idx="3">
                  <c:v>73.900000000000006</c:v>
                </c:pt>
                <c:pt idx="4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B-49C8-89DA-FA6FE407B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71</c:v>
                </c:pt>
                <c:pt idx="2">
                  <c:v>73.2</c:v>
                </c:pt>
                <c:pt idx="3">
                  <c:v>73.400000000000006</c:v>
                </c:pt>
                <c:pt idx="4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BB-49C8-89DA-FA6FE407B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34723106</c:v>
                </c:pt>
                <c:pt idx="1">
                  <c:v>34574212</c:v>
                </c:pt>
                <c:pt idx="2">
                  <c:v>34316591</c:v>
                </c:pt>
                <c:pt idx="3">
                  <c:v>34928848</c:v>
                </c:pt>
                <c:pt idx="4">
                  <c:v>37968045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B-4E13-8903-5F4A1BDAE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36941419</c:v>
                </c:pt>
                <c:pt idx="1">
                  <c:v>38480542</c:v>
                </c:pt>
                <c:pt idx="2">
                  <c:v>38744035</c:v>
                </c:pt>
                <c:pt idx="3">
                  <c:v>40117620</c:v>
                </c:pt>
                <c:pt idx="4">
                  <c:v>42330999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B-4E13-8903-5F4A1BDAE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12.3</c:v>
                </c:pt>
                <c:pt idx="1">
                  <c:v>13.4</c:v>
                </c:pt>
                <c:pt idx="2">
                  <c:v>13.5</c:v>
                </c:pt>
                <c:pt idx="3">
                  <c:v>13</c:v>
                </c:pt>
                <c:pt idx="4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6B3-8359-5264846B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17</c:v>
                </c:pt>
                <c:pt idx="2">
                  <c:v>16.5</c:v>
                </c:pt>
                <c:pt idx="3">
                  <c:v>16</c:v>
                </c:pt>
                <c:pt idx="4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A-46B3-8359-5264846B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58.7</c:v>
                </c:pt>
                <c:pt idx="1">
                  <c:v>61.7</c:v>
                </c:pt>
                <c:pt idx="2">
                  <c:v>63.6</c:v>
                </c:pt>
                <c:pt idx="3">
                  <c:v>62.8</c:v>
                </c:pt>
                <c:pt idx="4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8-4066-9DBA-A176C9C78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70.3</c:v>
                </c:pt>
                <c:pt idx="2">
                  <c:v>71.099999999999994</c:v>
                </c:pt>
                <c:pt idx="3">
                  <c:v>72</c:v>
                </c:pt>
                <c:pt idx="4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8-4066-9DBA-A176C9C78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GY18" zoomScale="80" zoomScaleNormal="80" zoomScaleSheetLayoutView="70" workbookViewId="0">
      <selection activeCell="NJ39" sqref="NJ39:NX51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青森県南部町　国民健康保険南部町医療センター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2" t="s">
        <v>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2" t="s">
        <v>2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4"/>
      <c r="CN7" s="142" t="s">
        <v>3</v>
      </c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4"/>
      <c r="EG7" s="142" t="s">
        <v>4</v>
      </c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4"/>
      <c r="FZ7" s="142" t="s">
        <v>5</v>
      </c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4"/>
      <c r="ID7" s="142" t="s">
        <v>6</v>
      </c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4"/>
      <c r="JW7" s="142" t="s">
        <v>7</v>
      </c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4"/>
      <c r="LP7" s="142" t="s">
        <v>8</v>
      </c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当然財務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50床以上～100床未満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26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>
        <f>データ!AA6</f>
        <v>40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7" t="s">
        <v>10</v>
      </c>
      <c r="NK8" s="14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2" t="s">
        <v>13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4"/>
      <c r="CN9" s="142" t="s">
        <v>14</v>
      </c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4"/>
      <c r="EG9" s="142" t="s">
        <v>15</v>
      </c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4"/>
      <c r="FZ9" s="142" t="s">
        <v>16</v>
      </c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4"/>
      <c r="ID9" s="142" t="s">
        <v>17</v>
      </c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4"/>
      <c r="JW9" s="142" t="s">
        <v>18</v>
      </c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4"/>
      <c r="LP9" s="142" t="s">
        <v>19</v>
      </c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4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10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透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データ!AC6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66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5" t="s">
        <v>22</v>
      </c>
      <c r="NK10" s="146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2" t="s">
        <v>24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2" t="s">
        <v>25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4"/>
      <c r="CN11" s="142" t="s">
        <v>26</v>
      </c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4"/>
      <c r="EG11" s="142" t="s">
        <v>27</v>
      </c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4"/>
      <c r="FZ11" s="142" t="s">
        <v>28</v>
      </c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4"/>
      <c r="ID11" s="142" t="s">
        <v>29</v>
      </c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4"/>
      <c r="JW11" s="142" t="s">
        <v>30</v>
      </c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4"/>
      <c r="LP11" s="142" t="s">
        <v>31</v>
      </c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17569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4909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第２種該当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-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１０：１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26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>
        <f>データ!AG6</f>
        <v>40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66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4" t="s">
        <v>39</v>
      </c>
      <c r="NK18" s="125"/>
      <c r="NL18" s="125"/>
      <c r="NM18" s="120" t="s">
        <v>40</v>
      </c>
      <c r="NN18" s="121"/>
      <c r="NO18" s="124" t="s">
        <v>39</v>
      </c>
      <c r="NP18" s="125"/>
      <c r="NQ18" s="125"/>
      <c r="NR18" s="120" t="s">
        <v>40</v>
      </c>
      <c r="NS18" s="121"/>
      <c r="NT18" s="124" t="s">
        <v>39</v>
      </c>
      <c r="NU18" s="125"/>
      <c r="NV18" s="125"/>
      <c r="NW18" s="120" t="s">
        <v>40</v>
      </c>
      <c r="NX18" s="12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6"/>
      <c r="NK19" s="127"/>
      <c r="NL19" s="127"/>
      <c r="NM19" s="122"/>
      <c r="NN19" s="123"/>
      <c r="NO19" s="126"/>
      <c r="NP19" s="127"/>
      <c r="NQ19" s="127"/>
      <c r="NR19" s="122"/>
      <c r="NS19" s="123"/>
      <c r="NT19" s="126"/>
      <c r="NU19" s="127"/>
      <c r="NV19" s="127"/>
      <c r="NW19" s="122"/>
      <c r="NX19" s="12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43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178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108.3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98.9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97.1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97.9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101.1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88.6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87.7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85.8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85.4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83.3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89.7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92.5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92.5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89.7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92.3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98.4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98.2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97.5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97.7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100.7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77.900000000000006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78.099999999999994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77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77.099999999999994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73.8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107.2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114.4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117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118.8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136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66.8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67.900000000000006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66.900000000000006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66.099999999999994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62.3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61" t="s">
        <v>181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179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21997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21622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20988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21128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21001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6912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6966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7257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7262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7691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58.7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61.7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63.6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62.8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71.3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12.3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13.4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13.5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13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13.9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24882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25249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25711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26415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27227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8797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8852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9060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9135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9509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69.5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70.3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71.099999999999994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72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77.7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17.399999999999999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17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16.5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16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15.7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180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24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27.1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29.9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31.8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31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64.099999999999994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69.3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73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73.900000000000006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51.5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34723106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34574212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34316591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34928848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37968045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54.2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53.8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56.1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56.4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56.9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70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71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73.2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73.400000000000006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72.5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36941419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38480542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38744035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40117620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42330999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fmSg82vULpKy/4Osp7GmjF5Tiiz/DX8anVnEIJcBPhuVJjEgRqyquJ5MQCHaX+8hjUPVGeA1r/qQPiQstbaUmg==" saltValue="vaJ/uenTkKUi821TQ5lG6g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107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110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115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144</v>
      </c>
      <c r="AW5" s="62" t="s">
        <v>153</v>
      </c>
      <c r="AX5" s="62" t="s">
        <v>154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155</v>
      </c>
      <c r="BH5" s="62" t="s">
        <v>153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143</v>
      </c>
      <c r="BR5" s="62" t="s">
        <v>144</v>
      </c>
      <c r="BS5" s="62" t="s">
        <v>153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144</v>
      </c>
      <c r="CD5" s="62" t="s">
        <v>153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143</v>
      </c>
      <c r="CN5" s="62" t="s">
        <v>144</v>
      </c>
      <c r="CO5" s="62" t="s">
        <v>153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156</v>
      </c>
      <c r="CX5" s="62" t="s">
        <v>143</v>
      </c>
      <c r="CY5" s="62" t="s">
        <v>155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153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156</v>
      </c>
      <c r="DT5" s="62" t="s">
        <v>143</v>
      </c>
      <c r="DU5" s="62" t="s">
        <v>144</v>
      </c>
      <c r="DV5" s="62" t="s">
        <v>153</v>
      </c>
      <c r="DW5" s="62" t="s">
        <v>154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143</v>
      </c>
      <c r="EF5" s="62" t="s">
        <v>155</v>
      </c>
      <c r="EG5" s="62" t="s">
        <v>153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157</v>
      </c>
      <c r="EO5" s="62" t="s">
        <v>156</v>
      </c>
      <c r="EP5" s="62" t="s">
        <v>143</v>
      </c>
      <c r="EQ5" s="62" t="s">
        <v>144</v>
      </c>
      <c r="ER5" s="62" t="s">
        <v>153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158</v>
      </c>
      <c r="B6" s="63">
        <f>B8</f>
        <v>2020</v>
      </c>
      <c r="C6" s="63">
        <f t="shared" ref="C6:M6" si="2">C8</f>
        <v>24457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青森県南部町　国民健康保険南部町医療センター</v>
      </c>
      <c r="I6" s="159"/>
      <c r="J6" s="160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10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</v>
      </c>
      <c r="U6" s="64">
        <f>U8</f>
        <v>17569</v>
      </c>
      <c r="V6" s="64">
        <f>V8</f>
        <v>4909</v>
      </c>
      <c r="W6" s="63" t="str">
        <f>W8</f>
        <v>第２種該当</v>
      </c>
      <c r="X6" s="63" t="str">
        <f t="shared" ref="X6" si="4">X8</f>
        <v>-</v>
      </c>
      <c r="Y6" s="63" t="str">
        <f t="shared" si="3"/>
        <v>１０：１</v>
      </c>
      <c r="Z6" s="64">
        <f t="shared" si="3"/>
        <v>26</v>
      </c>
      <c r="AA6" s="64">
        <f t="shared" si="3"/>
        <v>40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66</v>
      </c>
      <c r="AF6" s="64">
        <f t="shared" si="3"/>
        <v>26</v>
      </c>
      <c r="AG6" s="64">
        <f t="shared" si="3"/>
        <v>40</v>
      </c>
      <c r="AH6" s="64">
        <f t="shared" si="3"/>
        <v>66</v>
      </c>
      <c r="AI6" s="65">
        <f>IF(AI8="-",NA(),AI8)</f>
        <v>108.3</v>
      </c>
      <c r="AJ6" s="65">
        <f t="shared" ref="AJ6:AR6" si="5">IF(AJ8="-",NA(),AJ8)</f>
        <v>98.9</v>
      </c>
      <c r="AK6" s="65">
        <f t="shared" si="5"/>
        <v>97.1</v>
      </c>
      <c r="AL6" s="65">
        <f t="shared" si="5"/>
        <v>97.9</v>
      </c>
      <c r="AM6" s="65">
        <f t="shared" si="5"/>
        <v>101.1</v>
      </c>
      <c r="AN6" s="65">
        <f t="shared" si="5"/>
        <v>98.4</v>
      </c>
      <c r="AO6" s="65">
        <f t="shared" si="5"/>
        <v>98.2</v>
      </c>
      <c r="AP6" s="65">
        <f t="shared" si="5"/>
        <v>97.5</v>
      </c>
      <c r="AQ6" s="65">
        <f t="shared" si="5"/>
        <v>97.7</v>
      </c>
      <c r="AR6" s="65">
        <f t="shared" si="5"/>
        <v>100.7</v>
      </c>
      <c r="AS6" s="65" t="str">
        <f>IF(AS8="-","【-】","【"&amp;SUBSTITUTE(TEXT(AS8,"#,##0.0"),"-","△")&amp;"】")</f>
        <v>【102.5】</v>
      </c>
      <c r="AT6" s="65">
        <f>IF(AT8="-",NA(),AT8)</f>
        <v>88.6</v>
      </c>
      <c r="AU6" s="65">
        <f t="shared" ref="AU6:BC6" si="6">IF(AU8="-",NA(),AU8)</f>
        <v>87.7</v>
      </c>
      <c r="AV6" s="65">
        <f t="shared" si="6"/>
        <v>85.8</v>
      </c>
      <c r="AW6" s="65">
        <f t="shared" si="6"/>
        <v>85.4</v>
      </c>
      <c r="AX6" s="65">
        <f t="shared" si="6"/>
        <v>83.3</v>
      </c>
      <c r="AY6" s="65">
        <f t="shared" si="6"/>
        <v>77.900000000000006</v>
      </c>
      <c r="AZ6" s="65">
        <f t="shared" si="6"/>
        <v>78.099999999999994</v>
      </c>
      <c r="BA6" s="65">
        <f t="shared" si="6"/>
        <v>77</v>
      </c>
      <c r="BB6" s="65">
        <f t="shared" si="6"/>
        <v>77.099999999999994</v>
      </c>
      <c r="BC6" s="65">
        <f t="shared" si="6"/>
        <v>73.8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107.2</v>
      </c>
      <c r="BK6" s="65">
        <f t="shared" si="7"/>
        <v>114.4</v>
      </c>
      <c r="BL6" s="65">
        <f t="shared" si="7"/>
        <v>117</v>
      </c>
      <c r="BM6" s="65">
        <f t="shared" si="7"/>
        <v>118.8</v>
      </c>
      <c r="BN6" s="65">
        <f t="shared" si="7"/>
        <v>136</v>
      </c>
      <c r="BO6" s="65" t="str">
        <f>IF(BO8="-","【-】","【"&amp;SUBSTITUTE(TEXT(BO8,"#,##0.0"),"-","△")&amp;"】")</f>
        <v>【69.3】</v>
      </c>
      <c r="BP6" s="65">
        <f>IF(BP8="-",NA(),BP8)</f>
        <v>89.7</v>
      </c>
      <c r="BQ6" s="65">
        <f t="shared" ref="BQ6:BY6" si="8">IF(BQ8="-",NA(),BQ8)</f>
        <v>92.5</v>
      </c>
      <c r="BR6" s="65">
        <f t="shared" si="8"/>
        <v>92.5</v>
      </c>
      <c r="BS6" s="65">
        <f t="shared" si="8"/>
        <v>89.7</v>
      </c>
      <c r="BT6" s="65">
        <f t="shared" si="8"/>
        <v>92.3</v>
      </c>
      <c r="BU6" s="65">
        <f t="shared" si="8"/>
        <v>66.8</v>
      </c>
      <c r="BV6" s="65">
        <f t="shared" si="8"/>
        <v>67.900000000000006</v>
      </c>
      <c r="BW6" s="65">
        <f t="shared" si="8"/>
        <v>66.900000000000006</v>
      </c>
      <c r="BX6" s="65">
        <f t="shared" si="8"/>
        <v>66.099999999999994</v>
      </c>
      <c r="BY6" s="65">
        <f t="shared" si="8"/>
        <v>62.3</v>
      </c>
      <c r="BZ6" s="65" t="str">
        <f>IF(BZ8="-","【-】","【"&amp;SUBSTITUTE(TEXT(BZ8,"#,##0.0"),"-","△")&amp;"】")</f>
        <v>【67.2】</v>
      </c>
      <c r="CA6" s="66">
        <f>IF(CA8="-",NA(),CA8)</f>
        <v>21997</v>
      </c>
      <c r="CB6" s="66">
        <f t="shared" ref="CB6:CJ6" si="9">IF(CB8="-",NA(),CB8)</f>
        <v>21622</v>
      </c>
      <c r="CC6" s="66">
        <f t="shared" si="9"/>
        <v>20988</v>
      </c>
      <c r="CD6" s="66">
        <f t="shared" si="9"/>
        <v>21128</v>
      </c>
      <c r="CE6" s="66">
        <f t="shared" si="9"/>
        <v>21001</v>
      </c>
      <c r="CF6" s="66">
        <f t="shared" si="9"/>
        <v>24882</v>
      </c>
      <c r="CG6" s="66">
        <f t="shared" si="9"/>
        <v>25249</v>
      </c>
      <c r="CH6" s="66">
        <f t="shared" si="9"/>
        <v>25711</v>
      </c>
      <c r="CI6" s="66">
        <f t="shared" si="9"/>
        <v>26415</v>
      </c>
      <c r="CJ6" s="66">
        <f t="shared" si="9"/>
        <v>27227</v>
      </c>
      <c r="CK6" s="65" t="str">
        <f>IF(CK8="-","【-】","【"&amp;SUBSTITUTE(TEXT(CK8,"#,##0"),"-","△")&amp;"】")</f>
        <v>【56,733】</v>
      </c>
      <c r="CL6" s="66">
        <f>IF(CL8="-",NA(),CL8)</f>
        <v>6912</v>
      </c>
      <c r="CM6" s="66">
        <f t="shared" ref="CM6:CU6" si="10">IF(CM8="-",NA(),CM8)</f>
        <v>6966</v>
      </c>
      <c r="CN6" s="66">
        <f t="shared" si="10"/>
        <v>7257</v>
      </c>
      <c r="CO6" s="66">
        <f t="shared" si="10"/>
        <v>7262</v>
      </c>
      <c r="CP6" s="66">
        <f t="shared" si="10"/>
        <v>7691</v>
      </c>
      <c r="CQ6" s="66">
        <f t="shared" si="10"/>
        <v>8797</v>
      </c>
      <c r="CR6" s="66">
        <f t="shared" si="10"/>
        <v>8852</v>
      </c>
      <c r="CS6" s="66">
        <f t="shared" si="10"/>
        <v>9060</v>
      </c>
      <c r="CT6" s="66">
        <f t="shared" si="10"/>
        <v>9135</v>
      </c>
      <c r="CU6" s="66">
        <f t="shared" si="10"/>
        <v>9509</v>
      </c>
      <c r="CV6" s="65" t="str">
        <f>IF(CV8="-","【-】","【"&amp;SUBSTITUTE(TEXT(CV8,"#,##0"),"-","△")&amp;"】")</f>
        <v>【16,778】</v>
      </c>
      <c r="CW6" s="65">
        <f>IF(CW8="-",NA(),CW8)</f>
        <v>58.7</v>
      </c>
      <c r="CX6" s="65">
        <f t="shared" ref="CX6:DF6" si="11">IF(CX8="-",NA(),CX8)</f>
        <v>61.7</v>
      </c>
      <c r="CY6" s="65">
        <f t="shared" si="11"/>
        <v>63.6</v>
      </c>
      <c r="CZ6" s="65">
        <f t="shared" si="11"/>
        <v>62.8</v>
      </c>
      <c r="DA6" s="65">
        <f t="shared" si="11"/>
        <v>71.3</v>
      </c>
      <c r="DB6" s="65">
        <f t="shared" si="11"/>
        <v>69.5</v>
      </c>
      <c r="DC6" s="65">
        <f t="shared" si="11"/>
        <v>70.3</v>
      </c>
      <c r="DD6" s="65">
        <f t="shared" si="11"/>
        <v>71.099999999999994</v>
      </c>
      <c r="DE6" s="65">
        <f t="shared" si="11"/>
        <v>72</v>
      </c>
      <c r="DF6" s="65">
        <f t="shared" si="11"/>
        <v>77.7</v>
      </c>
      <c r="DG6" s="65" t="str">
        <f>IF(DG8="-","【-】","【"&amp;SUBSTITUTE(TEXT(DG8,"#,##0.0"),"-","△")&amp;"】")</f>
        <v>【58.8】</v>
      </c>
      <c r="DH6" s="65">
        <f>IF(DH8="-",NA(),DH8)</f>
        <v>12.3</v>
      </c>
      <c r="DI6" s="65">
        <f t="shared" ref="DI6:DQ6" si="12">IF(DI8="-",NA(),DI8)</f>
        <v>13.4</v>
      </c>
      <c r="DJ6" s="65">
        <f t="shared" si="12"/>
        <v>13.5</v>
      </c>
      <c r="DK6" s="65">
        <f t="shared" si="12"/>
        <v>13</v>
      </c>
      <c r="DL6" s="65">
        <f t="shared" si="12"/>
        <v>13.9</v>
      </c>
      <c r="DM6" s="65">
        <f t="shared" si="12"/>
        <v>17.399999999999999</v>
      </c>
      <c r="DN6" s="65">
        <f t="shared" si="12"/>
        <v>17</v>
      </c>
      <c r="DO6" s="65">
        <f t="shared" si="12"/>
        <v>16.5</v>
      </c>
      <c r="DP6" s="65">
        <f t="shared" si="12"/>
        <v>16</v>
      </c>
      <c r="DQ6" s="65">
        <f t="shared" si="12"/>
        <v>15.7</v>
      </c>
      <c r="DR6" s="65" t="str">
        <f>IF(DR8="-","【-】","【"&amp;SUBSTITUTE(TEXT(DR8,"#,##0.0"),"-","△")&amp;"】")</f>
        <v>【24.8】</v>
      </c>
      <c r="DS6" s="65">
        <f>IF(DS8="-",NA(),DS8)</f>
        <v>24</v>
      </c>
      <c r="DT6" s="65">
        <f t="shared" ref="DT6:EB6" si="13">IF(DT8="-",NA(),DT8)</f>
        <v>27.1</v>
      </c>
      <c r="DU6" s="65">
        <f t="shared" si="13"/>
        <v>29.9</v>
      </c>
      <c r="DV6" s="65">
        <f t="shared" si="13"/>
        <v>31.8</v>
      </c>
      <c r="DW6" s="65">
        <f t="shared" si="13"/>
        <v>31</v>
      </c>
      <c r="DX6" s="65">
        <f t="shared" si="13"/>
        <v>54.2</v>
      </c>
      <c r="DY6" s="65">
        <f t="shared" si="13"/>
        <v>53.8</v>
      </c>
      <c r="DZ6" s="65">
        <f t="shared" si="13"/>
        <v>56.1</v>
      </c>
      <c r="EA6" s="65">
        <f t="shared" si="13"/>
        <v>56.4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64.099999999999994</v>
      </c>
      <c r="EE6" s="65">
        <f t="shared" ref="EE6:EM6" si="14">IF(EE8="-",NA(),EE8)</f>
        <v>69.3</v>
      </c>
      <c r="EF6" s="65">
        <f t="shared" si="14"/>
        <v>73</v>
      </c>
      <c r="EG6" s="65">
        <f t="shared" si="14"/>
        <v>73.900000000000006</v>
      </c>
      <c r="EH6" s="65">
        <f t="shared" si="14"/>
        <v>51.5</v>
      </c>
      <c r="EI6" s="65">
        <f t="shared" si="14"/>
        <v>70</v>
      </c>
      <c r="EJ6" s="65">
        <f t="shared" si="14"/>
        <v>71</v>
      </c>
      <c r="EK6" s="65">
        <f t="shared" si="14"/>
        <v>73.2</v>
      </c>
      <c r="EL6" s="65">
        <f t="shared" si="14"/>
        <v>73.400000000000006</v>
      </c>
      <c r="EM6" s="65">
        <f t="shared" si="14"/>
        <v>72.5</v>
      </c>
      <c r="EN6" s="65" t="str">
        <f>IF(EN8="-","【-】","【"&amp;SUBSTITUTE(TEXT(EN8,"#,##0.0"),"-","△")&amp;"】")</f>
        <v>【70.3】</v>
      </c>
      <c r="EO6" s="66">
        <f>IF(EO8="-",NA(),EO8)</f>
        <v>34723106</v>
      </c>
      <c r="EP6" s="66">
        <f t="shared" ref="EP6:EX6" si="15">IF(EP8="-",NA(),EP8)</f>
        <v>34574212</v>
      </c>
      <c r="EQ6" s="66">
        <f t="shared" si="15"/>
        <v>34316591</v>
      </c>
      <c r="ER6" s="66">
        <f t="shared" si="15"/>
        <v>34928848</v>
      </c>
      <c r="ES6" s="66">
        <f t="shared" si="15"/>
        <v>37968045</v>
      </c>
      <c r="ET6" s="66">
        <f t="shared" si="15"/>
        <v>36941419</v>
      </c>
      <c r="EU6" s="66">
        <f t="shared" si="15"/>
        <v>38480542</v>
      </c>
      <c r="EV6" s="66">
        <f t="shared" si="15"/>
        <v>38744035</v>
      </c>
      <c r="EW6" s="66">
        <f t="shared" si="15"/>
        <v>40117620</v>
      </c>
      <c r="EX6" s="66">
        <f t="shared" si="15"/>
        <v>42330999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159</v>
      </c>
      <c r="B7" s="63">
        <f t="shared" ref="B7:AH7" si="16">B8</f>
        <v>2020</v>
      </c>
      <c r="C7" s="63">
        <f t="shared" si="16"/>
        <v>24457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50床以上～100床未満</v>
      </c>
      <c r="O7" s="63" t="str">
        <f>O8</f>
        <v>非設置</v>
      </c>
      <c r="P7" s="63" t="str">
        <f>P8</f>
        <v>直営</v>
      </c>
      <c r="Q7" s="64">
        <f t="shared" si="16"/>
        <v>10</v>
      </c>
      <c r="R7" s="63" t="str">
        <f t="shared" si="16"/>
        <v>-</v>
      </c>
      <c r="S7" s="63" t="str">
        <f t="shared" si="16"/>
        <v>ド 透 訓</v>
      </c>
      <c r="T7" s="63" t="str">
        <f t="shared" si="16"/>
        <v>救</v>
      </c>
      <c r="U7" s="64">
        <f>U8</f>
        <v>17569</v>
      </c>
      <c r="V7" s="64">
        <f>V8</f>
        <v>4909</v>
      </c>
      <c r="W7" s="63" t="str">
        <f>W8</f>
        <v>第２種該当</v>
      </c>
      <c r="X7" s="63" t="str">
        <f t="shared" si="16"/>
        <v>-</v>
      </c>
      <c r="Y7" s="63" t="str">
        <f t="shared" si="16"/>
        <v>１０：１</v>
      </c>
      <c r="Z7" s="64">
        <f t="shared" si="16"/>
        <v>26</v>
      </c>
      <c r="AA7" s="64">
        <f t="shared" si="16"/>
        <v>40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66</v>
      </c>
      <c r="AF7" s="64">
        <f t="shared" si="16"/>
        <v>26</v>
      </c>
      <c r="AG7" s="64">
        <f t="shared" si="16"/>
        <v>40</v>
      </c>
      <c r="AH7" s="64">
        <f t="shared" si="16"/>
        <v>66</v>
      </c>
      <c r="AI7" s="65">
        <f>AI8</f>
        <v>108.3</v>
      </c>
      <c r="AJ7" s="65">
        <f t="shared" ref="AJ7:AR7" si="17">AJ8</f>
        <v>98.9</v>
      </c>
      <c r="AK7" s="65">
        <f t="shared" si="17"/>
        <v>97.1</v>
      </c>
      <c r="AL7" s="65">
        <f t="shared" si="17"/>
        <v>97.9</v>
      </c>
      <c r="AM7" s="65">
        <f t="shared" si="17"/>
        <v>101.1</v>
      </c>
      <c r="AN7" s="65">
        <f t="shared" si="17"/>
        <v>98.4</v>
      </c>
      <c r="AO7" s="65">
        <f t="shared" si="17"/>
        <v>98.2</v>
      </c>
      <c r="AP7" s="65">
        <f t="shared" si="17"/>
        <v>97.5</v>
      </c>
      <c r="AQ7" s="65">
        <f t="shared" si="17"/>
        <v>97.7</v>
      </c>
      <c r="AR7" s="65">
        <f t="shared" si="17"/>
        <v>100.7</v>
      </c>
      <c r="AS7" s="65"/>
      <c r="AT7" s="65">
        <f>AT8</f>
        <v>88.6</v>
      </c>
      <c r="AU7" s="65">
        <f t="shared" ref="AU7:BC7" si="18">AU8</f>
        <v>87.7</v>
      </c>
      <c r="AV7" s="65">
        <f t="shared" si="18"/>
        <v>85.8</v>
      </c>
      <c r="AW7" s="65">
        <f t="shared" si="18"/>
        <v>85.4</v>
      </c>
      <c r="AX7" s="65">
        <f t="shared" si="18"/>
        <v>83.3</v>
      </c>
      <c r="AY7" s="65">
        <f t="shared" si="18"/>
        <v>77.900000000000006</v>
      </c>
      <c r="AZ7" s="65">
        <f t="shared" si="18"/>
        <v>78.099999999999994</v>
      </c>
      <c r="BA7" s="65">
        <f t="shared" si="18"/>
        <v>77</v>
      </c>
      <c r="BB7" s="65">
        <f t="shared" si="18"/>
        <v>77.099999999999994</v>
      </c>
      <c r="BC7" s="65">
        <f t="shared" si="18"/>
        <v>73.8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107.2</v>
      </c>
      <c r="BK7" s="65">
        <f t="shared" si="19"/>
        <v>114.4</v>
      </c>
      <c r="BL7" s="65">
        <f t="shared" si="19"/>
        <v>117</v>
      </c>
      <c r="BM7" s="65">
        <f t="shared" si="19"/>
        <v>118.8</v>
      </c>
      <c r="BN7" s="65">
        <f t="shared" si="19"/>
        <v>136</v>
      </c>
      <c r="BO7" s="65"/>
      <c r="BP7" s="65">
        <f>BP8</f>
        <v>89.7</v>
      </c>
      <c r="BQ7" s="65">
        <f t="shared" ref="BQ7:BY7" si="20">BQ8</f>
        <v>92.5</v>
      </c>
      <c r="BR7" s="65">
        <f t="shared" si="20"/>
        <v>92.5</v>
      </c>
      <c r="BS7" s="65">
        <f t="shared" si="20"/>
        <v>89.7</v>
      </c>
      <c r="BT7" s="65">
        <f t="shared" si="20"/>
        <v>92.3</v>
      </c>
      <c r="BU7" s="65">
        <f t="shared" si="20"/>
        <v>66.8</v>
      </c>
      <c r="BV7" s="65">
        <f t="shared" si="20"/>
        <v>67.900000000000006</v>
      </c>
      <c r="BW7" s="65">
        <f t="shared" si="20"/>
        <v>66.900000000000006</v>
      </c>
      <c r="BX7" s="65">
        <f t="shared" si="20"/>
        <v>66.099999999999994</v>
      </c>
      <c r="BY7" s="65">
        <f t="shared" si="20"/>
        <v>62.3</v>
      </c>
      <c r="BZ7" s="65"/>
      <c r="CA7" s="66">
        <f>CA8</f>
        <v>21997</v>
      </c>
      <c r="CB7" s="66">
        <f t="shared" ref="CB7:CJ7" si="21">CB8</f>
        <v>21622</v>
      </c>
      <c r="CC7" s="66">
        <f t="shared" si="21"/>
        <v>20988</v>
      </c>
      <c r="CD7" s="66">
        <f t="shared" si="21"/>
        <v>21128</v>
      </c>
      <c r="CE7" s="66">
        <f t="shared" si="21"/>
        <v>21001</v>
      </c>
      <c r="CF7" s="66">
        <f t="shared" si="21"/>
        <v>24882</v>
      </c>
      <c r="CG7" s="66">
        <f t="shared" si="21"/>
        <v>25249</v>
      </c>
      <c r="CH7" s="66">
        <f t="shared" si="21"/>
        <v>25711</v>
      </c>
      <c r="CI7" s="66">
        <f t="shared" si="21"/>
        <v>26415</v>
      </c>
      <c r="CJ7" s="66">
        <f t="shared" si="21"/>
        <v>27227</v>
      </c>
      <c r="CK7" s="65"/>
      <c r="CL7" s="66">
        <f>CL8</f>
        <v>6912</v>
      </c>
      <c r="CM7" s="66">
        <f t="shared" ref="CM7:CU7" si="22">CM8</f>
        <v>6966</v>
      </c>
      <c r="CN7" s="66">
        <f t="shared" si="22"/>
        <v>7257</v>
      </c>
      <c r="CO7" s="66">
        <f t="shared" si="22"/>
        <v>7262</v>
      </c>
      <c r="CP7" s="66">
        <f t="shared" si="22"/>
        <v>7691</v>
      </c>
      <c r="CQ7" s="66">
        <f t="shared" si="22"/>
        <v>8797</v>
      </c>
      <c r="CR7" s="66">
        <f t="shared" si="22"/>
        <v>8852</v>
      </c>
      <c r="CS7" s="66">
        <f t="shared" si="22"/>
        <v>9060</v>
      </c>
      <c r="CT7" s="66">
        <f t="shared" si="22"/>
        <v>9135</v>
      </c>
      <c r="CU7" s="66">
        <f t="shared" si="22"/>
        <v>9509</v>
      </c>
      <c r="CV7" s="65"/>
      <c r="CW7" s="65">
        <f>CW8</f>
        <v>58.7</v>
      </c>
      <c r="CX7" s="65">
        <f t="shared" ref="CX7:DF7" si="23">CX8</f>
        <v>61.7</v>
      </c>
      <c r="CY7" s="65">
        <f t="shared" si="23"/>
        <v>63.6</v>
      </c>
      <c r="CZ7" s="65">
        <f t="shared" si="23"/>
        <v>62.8</v>
      </c>
      <c r="DA7" s="65">
        <f t="shared" si="23"/>
        <v>71.3</v>
      </c>
      <c r="DB7" s="65">
        <f t="shared" si="23"/>
        <v>69.5</v>
      </c>
      <c r="DC7" s="65">
        <f t="shared" si="23"/>
        <v>70.3</v>
      </c>
      <c r="DD7" s="65">
        <f t="shared" si="23"/>
        <v>71.099999999999994</v>
      </c>
      <c r="DE7" s="65">
        <f t="shared" si="23"/>
        <v>72</v>
      </c>
      <c r="DF7" s="65">
        <f t="shared" si="23"/>
        <v>77.7</v>
      </c>
      <c r="DG7" s="65"/>
      <c r="DH7" s="65">
        <f>DH8</f>
        <v>12.3</v>
      </c>
      <c r="DI7" s="65">
        <f t="shared" ref="DI7:DQ7" si="24">DI8</f>
        <v>13.4</v>
      </c>
      <c r="DJ7" s="65">
        <f t="shared" si="24"/>
        <v>13.5</v>
      </c>
      <c r="DK7" s="65">
        <f t="shared" si="24"/>
        <v>13</v>
      </c>
      <c r="DL7" s="65">
        <f t="shared" si="24"/>
        <v>13.9</v>
      </c>
      <c r="DM7" s="65">
        <f t="shared" si="24"/>
        <v>17.399999999999999</v>
      </c>
      <c r="DN7" s="65">
        <f t="shared" si="24"/>
        <v>17</v>
      </c>
      <c r="DO7" s="65">
        <f t="shared" si="24"/>
        <v>16.5</v>
      </c>
      <c r="DP7" s="65">
        <f t="shared" si="24"/>
        <v>16</v>
      </c>
      <c r="DQ7" s="65">
        <f t="shared" si="24"/>
        <v>15.7</v>
      </c>
      <c r="DR7" s="65"/>
      <c r="DS7" s="65">
        <f>DS8</f>
        <v>24</v>
      </c>
      <c r="DT7" s="65">
        <f t="shared" ref="DT7:EB7" si="25">DT8</f>
        <v>27.1</v>
      </c>
      <c r="DU7" s="65">
        <f t="shared" si="25"/>
        <v>29.9</v>
      </c>
      <c r="DV7" s="65">
        <f t="shared" si="25"/>
        <v>31.8</v>
      </c>
      <c r="DW7" s="65">
        <f t="shared" si="25"/>
        <v>31</v>
      </c>
      <c r="DX7" s="65">
        <f t="shared" si="25"/>
        <v>54.2</v>
      </c>
      <c r="DY7" s="65">
        <f t="shared" si="25"/>
        <v>53.8</v>
      </c>
      <c r="DZ7" s="65">
        <f t="shared" si="25"/>
        <v>56.1</v>
      </c>
      <c r="EA7" s="65">
        <f t="shared" si="25"/>
        <v>56.4</v>
      </c>
      <c r="EB7" s="65">
        <f t="shared" si="25"/>
        <v>56.9</v>
      </c>
      <c r="EC7" s="65"/>
      <c r="ED7" s="65">
        <f>ED8</f>
        <v>64.099999999999994</v>
      </c>
      <c r="EE7" s="65">
        <f t="shared" ref="EE7:EM7" si="26">EE8</f>
        <v>69.3</v>
      </c>
      <c r="EF7" s="65">
        <f t="shared" si="26"/>
        <v>73</v>
      </c>
      <c r="EG7" s="65">
        <f t="shared" si="26"/>
        <v>73.900000000000006</v>
      </c>
      <c r="EH7" s="65">
        <f t="shared" si="26"/>
        <v>51.5</v>
      </c>
      <c r="EI7" s="65">
        <f t="shared" si="26"/>
        <v>70</v>
      </c>
      <c r="EJ7" s="65">
        <f t="shared" si="26"/>
        <v>71</v>
      </c>
      <c r="EK7" s="65">
        <f t="shared" si="26"/>
        <v>73.2</v>
      </c>
      <c r="EL7" s="65">
        <f t="shared" si="26"/>
        <v>73.400000000000006</v>
      </c>
      <c r="EM7" s="65">
        <f t="shared" si="26"/>
        <v>72.5</v>
      </c>
      <c r="EN7" s="65"/>
      <c r="EO7" s="66">
        <f>EO8</f>
        <v>34723106</v>
      </c>
      <c r="EP7" s="66">
        <f t="shared" ref="EP7:EX7" si="27">EP8</f>
        <v>34574212</v>
      </c>
      <c r="EQ7" s="66">
        <f t="shared" si="27"/>
        <v>34316591</v>
      </c>
      <c r="ER7" s="66">
        <f t="shared" si="27"/>
        <v>34928848</v>
      </c>
      <c r="ES7" s="66">
        <f t="shared" si="27"/>
        <v>37968045</v>
      </c>
      <c r="ET7" s="66">
        <f t="shared" si="27"/>
        <v>36941419</v>
      </c>
      <c r="EU7" s="66">
        <f t="shared" si="27"/>
        <v>38480542</v>
      </c>
      <c r="EV7" s="66">
        <f t="shared" si="27"/>
        <v>38744035</v>
      </c>
      <c r="EW7" s="66">
        <f t="shared" si="27"/>
        <v>40117620</v>
      </c>
      <c r="EX7" s="66">
        <f t="shared" si="27"/>
        <v>42330999</v>
      </c>
      <c r="EY7" s="66"/>
    </row>
    <row r="8" spans="1:155" s="67" customFormat="1">
      <c r="A8" s="48"/>
      <c r="B8" s="68">
        <v>2020</v>
      </c>
      <c r="C8" s="68">
        <v>24457</v>
      </c>
      <c r="D8" s="68">
        <v>46</v>
      </c>
      <c r="E8" s="68">
        <v>6</v>
      </c>
      <c r="F8" s="68">
        <v>0</v>
      </c>
      <c r="G8" s="68">
        <v>1</v>
      </c>
      <c r="H8" s="68" t="s">
        <v>160</v>
      </c>
      <c r="I8" s="68" t="s">
        <v>161</v>
      </c>
      <c r="J8" s="68" t="s">
        <v>162</v>
      </c>
      <c r="K8" s="68" t="s">
        <v>163</v>
      </c>
      <c r="L8" s="68" t="s">
        <v>164</v>
      </c>
      <c r="M8" s="68" t="s">
        <v>165</v>
      </c>
      <c r="N8" s="68" t="s">
        <v>166</v>
      </c>
      <c r="O8" s="68" t="s">
        <v>167</v>
      </c>
      <c r="P8" s="68" t="s">
        <v>168</v>
      </c>
      <c r="Q8" s="69">
        <v>10</v>
      </c>
      <c r="R8" s="68" t="s">
        <v>39</v>
      </c>
      <c r="S8" s="68" t="s">
        <v>169</v>
      </c>
      <c r="T8" s="68" t="s">
        <v>170</v>
      </c>
      <c r="U8" s="69">
        <v>17569</v>
      </c>
      <c r="V8" s="69">
        <v>4909</v>
      </c>
      <c r="W8" s="68" t="s">
        <v>171</v>
      </c>
      <c r="X8" s="68" t="s">
        <v>39</v>
      </c>
      <c r="Y8" s="70" t="s">
        <v>172</v>
      </c>
      <c r="Z8" s="69">
        <v>26</v>
      </c>
      <c r="AA8" s="69">
        <v>40</v>
      </c>
      <c r="AB8" s="69" t="s">
        <v>39</v>
      </c>
      <c r="AC8" s="69" t="s">
        <v>39</v>
      </c>
      <c r="AD8" s="69" t="s">
        <v>39</v>
      </c>
      <c r="AE8" s="69">
        <v>66</v>
      </c>
      <c r="AF8" s="69">
        <v>26</v>
      </c>
      <c r="AG8" s="69">
        <v>40</v>
      </c>
      <c r="AH8" s="69">
        <v>66</v>
      </c>
      <c r="AI8" s="71">
        <v>108.3</v>
      </c>
      <c r="AJ8" s="71">
        <v>98.9</v>
      </c>
      <c r="AK8" s="71">
        <v>97.1</v>
      </c>
      <c r="AL8" s="71">
        <v>97.9</v>
      </c>
      <c r="AM8" s="71">
        <v>101.1</v>
      </c>
      <c r="AN8" s="71">
        <v>98.4</v>
      </c>
      <c r="AO8" s="71">
        <v>98.2</v>
      </c>
      <c r="AP8" s="71">
        <v>97.5</v>
      </c>
      <c r="AQ8" s="71">
        <v>97.7</v>
      </c>
      <c r="AR8" s="71">
        <v>100.7</v>
      </c>
      <c r="AS8" s="71">
        <v>102.5</v>
      </c>
      <c r="AT8" s="71">
        <v>88.6</v>
      </c>
      <c r="AU8" s="71">
        <v>87.7</v>
      </c>
      <c r="AV8" s="71">
        <v>85.8</v>
      </c>
      <c r="AW8" s="71">
        <v>85.4</v>
      </c>
      <c r="AX8" s="71">
        <v>83.3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73.8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107.2</v>
      </c>
      <c r="BK8" s="72">
        <v>114.4</v>
      </c>
      <c r="BL8" s="72">
        <v>117</v>
      </c>
      <c r="BM8" s="72">
        <v>118.8</v>
      </c>
      <c r="BN8" s="72">
        <v>136</v>
      </c>
      <c r="BO8" s="72">
        <v>69.3</v>
      </c>
      <c r="BP8" s="71">
        <v>89.7</v>
      </c>
      <c r="BQ8" s="71">
        <v>92.5</v>
      </c>
      <c r="BR8" s="71">
        <v>92.5</v>
      </c>
      <c r="BS8" s="71">
        <v>89.7</v>
      </c>
      <c r="BT8" s="71">
        <v>92.3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62.3</v>
      </c>
      <c r="BZ8" s="71">
        <v>67.2</v>
      </c>
      <c r="CA8" s="72">
        <v>21997</v>
      </c>
      <c r="CB8" s="72">
        <v>21622</v>
      </c>
      <c r="CC8" s="72">
        <v>20988</v>
      </c>
      <c r="CD8" s="72">
        <v>21128</v>
      </c>
      <c r="CE8" s="72">
        <v>21001</v>
      </c>
      <c r="CF8" s="72">
        <v>24882</v>
      </c>
      <c r="CG8" s="72">
        <v>25249</v>
      </c>
      <c r="CH8" s="72">
        <v>25711</v>
      </c>
      <c r="CI8" s="72">
        <v>26415</v>
      </c>
      <c r="CJ8" s="72">
        <v>27227</v>
      </c>
      <c r="CK8" s="71">
        <v>56733</v>
      </c>
      <c r="CL8" s="72">
        <v>6912</v>
      </c>
      <c r="CM8" s="72">
        <v>6966</v>
      </c>
      <c r="CN8" s="72">
        <v>7257</v>
      </c>
      <c r="CO8" s="72">
        <v>7262</v>
      </c>
      <c r="CP8" s="72">
        <v>7691</v>
      </c>
      <c r="CQ8" s="72">
        <v>8797</v>
      </c>
      <c r="CR8" s="72">
        <v>8852</v>
      </c>
      <c r="CS8" s="72">
        <v>9060</v>
      </c>
      <c r="CT8" s="72">
        <v>9135</v>
      </c>
      <c r="CU8" s="72">
        <v>9509</v>
      </c>
      <c r="CV8" s="71">
        <v>16778</v>
      </c>
      <c r="CW8" s="72">
        <v>58.7</v>
      </c>
      <c r="CX8" s="72">
        <v>61.7</v>
      </c>
      <c r="CY8" s="72">
        <v>63.6</v>
      </c>
      <c r="CZ8" s="72">
        <v>62.8</v>
      </c>
      <c r="DA8" s="72">
        <v>71.3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77.7</v>
      </c>
      <c r="DG8" s="72">
        <v>58.8</v>
      </c>
      <c r="DH8" s="72">
        <v>12.3</v>
      </c>
      <c r="DI8" s="72">
        <v>13.4</v>
      </c>
      <c r="DJ8" s="72">
        <v>13.5</v>
      </c>
      <c r="DK8" s="72">
        <v>13</v>
      </c>
      <c r="DL8" s="72">
        <v>13.9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15.7</v>
      </c>
      <c r="DR8" s="72">
        <v>24.8</v>
      </c>
      <c r="DS8" s="71">
        <v>24</v>
      </c>
      <c r="DT8" s="71">
        <v>27.1</v>
      </c>
      <c r="DU8" s="71">
        <v>29.9</v>
      </c>
      <c r="DV8" s="71">
        <v>31.8</v>
      </c>
      <c r="DW8" s="71">
        <v>31</v>
      </c>
      <c r="DX8" s="71">
        <v>54.2</v>
      </c>
      <c r="DY8" s="71">
        <v>53.8</v>
      </c>
      <c r="DZ8" s="71">
        <v>56.1</v>
      </c>
      <c r="EA8" s="71">
        <v>56.4</v>
      </c>
      <c r="EB8" s="71">
        <v>56.9</v>
      </c>
      <c r="EC8" s="71">
        <v>54.8</v>
      </c>
      <c r="ED8" s="71">
        <v>64.099999999999994</v>
      </c>
      <c r="EE8" s="71">
        <v>69.3</v>
      </c>
      <c r="EF8" s="71">
        <v>73</v>
      </c>
      <c r="EG8" s="71">
        <v>73.900000000000006</v>
      </c>
      <c r="EH8" s="71">
        <v>51.5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72.5</v>
      </c>
      <c r="EN8" s="71">
        <v>70.3</v>
      </c>
      <c r="EO8" s="72">
        <v>34723106</v>
      </c>
      <c r="EP8" s="72">
        <v>34574212</v>
      </c>
      <c r="EQ8" s="72">
        <v>34316591</v>
      </c>
      <c r="ER8" s="72">
        <v>34928848</v>
      </c>
      <c r="ES8" s="72">
        <v>37968045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42330999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173</v>
      </c>
      <c r="C10" s="77" t="s">
        <v>174</v>
      </c>
      <c r="D10" s="77" t="s">
        <v>175</v>
      </c>
      <c r="E10" s="77" t="s">
        <v>176</v>
      </c>
      <c r="F10" s="77" t="s">
        <v>177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2021-12-03T08:36:56Z</dcterms:created>
  <dcterms:modified xsi:type="dcterms:W3CDTF">2022-02-09T00:59:54Z</dcterms:modified>
  <cp:category/>
</cp:coreProperties>
</file>