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_sutou\Documents\★★★★★【回答用入力】用倉庫\【回答入力用】　 220110   【県市町村課125（水）〆】公営企業に係る経営比較分析表（令和３年度決算）の分析等について（依頼）\"/>
    </mc:Choice>
  </mc:AlternateContent>
  <workbookProtection workbookAlgorithmName="SHA-512" workbookHashValue="jNuHz4LxI5KGHEx+ZsyJ+VBpVs4LCYVVJzfmjynS0MtTLJ8IiltRikc9VFKnxDqd1VNXpIl1/b9r8Ahur4rLGA==" workbookSaltValue="wRGN9LIuCIgfwHvWc4XmvQ==" workbookSpinCount="100000" lockStructure="1"/>
  <bookViews>
    <workbookView xWindow="0" yWindow="0" windowWidth="28800" windowHeight="13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<sst xmlns="http://schemas.openxmlformats.org/spreadsheetml/2006/main" count="231" uniqueCount="115">
  <si>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</si>
  <si>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</si>
  <si>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</si>
  <si>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</si>
  <si>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</si>
  <si>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</si>
  <si>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</si>
  <si>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</si>
  <si>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</si>
  <si>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</si>
  <si>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</si>
  <si>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</si>
  <si>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</si>
  <si>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</si>
  <si>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</si>
  <si>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</si>
  <si>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</si>
  <si>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</si>
  <si>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</si>
  <si>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</si>
  <si>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</si>
  <si>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</si>
  <si>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</si>
  <si>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</si>
  <si>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</si>
  <si>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</si>
  <si>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</si>
  <si>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</si>
  <si>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</si>
  <si>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</si>
  <si>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</si>
  <si>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</si>
  <si>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</si>
  <si>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</si>
  <si>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</si>
  <si>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</si>
  <si>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</si>
  <si>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</si>
  <si>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</si>
  <si>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</si>
  <si>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</si>
  <si>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</si>
  <si>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</si>
  <si>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</si>
  <si>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</si>
  <si>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</si>
  <si>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</si>
  <si>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</si>
  <si>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</si>
  <si>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</si>
  <si>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</si>
  <si>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</si>
  <si>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</si>
  <si>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</si>
  <si>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</si>
  <si>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</si>
  <si>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</si>
  <si>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</si>
  <si>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</si>
  <si>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</si>
  <si>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</si>
  <si>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</si>
  <si>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</si>
  <si>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</si>
  <si>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</si>
  <si>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</si>
  <si>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</si>
  <si>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</si>
  <si>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</si>
  <si>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</si>
  <si>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</si>
  <si>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</si>
  <si>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</si>
  <si>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</si>
  <si>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</si>
  <si>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</si>
  <si>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</si>
  <si>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</si>
  <si>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</si>
  <si>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</si>
  <si>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</si>
  <si>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</si>
  <si>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</si>
  <si>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</si>
  <si>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</si>
  <si>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</si>
  <si>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</si>
  <si>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</si>
  <si>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</si>
  <si>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</si>
  <si>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</si>
  <si>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</si>
  <si>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</si>
  <si>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</si>
  <si>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</si>
  <si>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</si>
  <si>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</si>
  <si>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</si>
  <si>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</si>
  <si>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</si>
  <si>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</si>
  <si>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</si>
  <si>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</si>
  <si>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</si>
  <si>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</si>
  <si>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</si>
  <si>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</si>
  <si>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</si>
  <si>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</si>
  <si>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</si>
  <si>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</si>
  <si>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</si>
  <si>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</si>
  <si>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xml:space="preserve">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</si>
  <si>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⑦施設利用率は、令和3年度から水道用水供給先が増えたため上昇した。
しかし、構成市町村の人口及び使用水量が減少してきているため、今後も計画的な投資と経費削減に努める。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</si>
</sst>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40-4314-95CC-27A0D91326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E540-4314-95CC-27A0D91326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64.09</c:v>
                </c:pt>
                <c:pt idx="1">
                  <c:v>63.64</c:v>
                </c:pt>
                <c:pt idx="2">
                  <c:v>63.9</c:v>
                </c:pt>
                <c:pt idx="3">
                  <c:v>63</c:v>
                </c:pt>
                <c:pt idx="4">
                  <c:v>69.77</c:v>
                </c:pt>
              </c:numCache>
            </c:numRef>
          </c:val>
          <c:extLst>
            <c:ext xmlns:c16="http://schemas.microsoft.com/office/drawing/2014/chart" uri="{C3380CC4-5D6E-409C-BE32-E72D297353CC}">
              <c16:uniqueId val="{00000000-02B9-4869-8729-7F2DF7EB2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2B9-4869-8729-7F2DF7EB2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0A-4B5C-836F-85A6B26612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350A-4B5C-836F-85A6B26612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141.12</c:v>
                </c:pt>
                <c:pt idx="1">
                  <c:v>141.94999999999999</c:v>
                </c:pt>
                <c:pt idx="2">
                  <c:v>137.77000000000001</c:v>
                </c:pt>
                <c:pt idx="3">
                  <c:v>136.54</c:v>
                </c:pt>
                <c:pt idx="4">
                  <c:v>138.49</c:v>
                </c:pt>
              </c:numCache>
            </c:numRef>
          </c:val>
          <c:extLst>
            <c:ext xmlns:c16="http://schemas.microsoft.com/office/drawing/2014/chart" uri="{C3380CC4-5D6E-409C-BE32-E72D297353CC}">
              <c16:uniqueId val="{00000000-81F2-4C96-A71F-F4F882119F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81F2-4C96-A71F-F4F882119F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61.64</c:v>
                </c:pt>
                <c:pt idx="1">
                  <c:v>63.45</c:v>
                </c:pt>
                <c:pt idx="2">
                  <c:v>65.41</c:v>
                </c:pt>
                <c:pt idx="3">
                  <c:v>67.05</c:v>
                </c:pt>
                <c:pt idx="4">
                  <c:v>68.930000000000007</c:v>
                </c:pt>
              </c:numCache>
            </c:numRef>
          </c:val>
          <c:extLst>
            <c:ext xmlns:c16="http://schemas.microsoft.com/office/drawing/2014/chart" uri="{C3380CC4-5D6E-409C-BE32-E72D297353CC}">
              <c16:uniqueId val="{00000000-F61C-414F-AA26-789A21593D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61C-414F-AA26-789A21593D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1E-4EDD-A6F1-33304B3B26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591E-4EDD-A6F1-33304B3B26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B-4EB2-B8E8-10DBA9323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377B-4EB2-B8E8-10DBA9323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556.32000000000005</c:v>
                </c:pt>
                <c:pt idx="1">
                  <c:v>781.26</c:v>
                </c:pt>
                <c:pt idx="2">
                  <c:v>944.83</c:v>
                </c:pt>
                <c:pt idx="3">
                  <c:v>795.61</c:v>
                </c:pt>
                <c:pt idx="4">
                  <c:v>1164.0999999999999</c:v>
                </c:pt>
              </c:numCache>
            </c:numRef>
          </c:val>
          <c:extLst>
            <c:ext xmlns:c16="http://schemas.microsoft.com/office/drawing/2014/chart" uri="{C3380CC4-5D6E-409C-BE32-E72D297353CC}">
              <c16:uniqueId val="{00000000-709E-49BF-AB47-245C9566EE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709E-49BF-AB47-245C9566EE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191.77</c:v>
                </c:pt>
                <c:pt idx="1">
                  <c:v>176.86</c:v>
                </c:pt>
                <c:pt idx="2">
                  <c:v>160.63999999999999</c:v>
                </c:pt>
                <c:pt idx="3">
                  <c:v>147.88</c:v>
                </c:pt>
                <c:pt idx="4">
                  <c:v>130.66999999999999</c:v>
                </c:pt>
              </c:numCache>
            </c:numRef>
          </c:val>
          <c:extLst>
            <c:ext xmlns:c16="http://schemas.microsoft.com/office/drawing/2014/chart" uri="{C3380CC4-5D6E-409C-BE32-E72D297353CC}">
              <c16:uniqueId val="{00000000-5BA6-43C2-9562-A9C1FE1C22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5BA6-43C2-9562-A9C1FE1C22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144.82</c:v>
                </c:pt>
                <c:pt idx="1">
                  <c:v>143.22999999999999</c:v>
                </c:pt>
                <c:pt idx="2">
                  <c:v>138.38999999999999</c:v>
                </c:pt>
                <c:pt idx="3">
                  <c:v>136.49</c:v>
                </c:pt>
                <c:pt idx="4">
                  <c:v>138.93</c:v>
                </c:pt>
              </c:numCache>
            </c:numRef>
          </c:val>
          <c:extLst>
            <c:ext xmlns:c16="http://schemas.microsoft.com/office/drawing/2014/chart" uri="{C3380CC4-5D6E-409C-BE32-E72D297353CC}">
              <c16:uniqueId val="{00000000-A304-4D84-AF7E-18C4E04E92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A304-4D84-AF7E-18C4E04E92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63.03</c:v>
                </c:pt>
                <c:pt idx="1">
                  <c:v>64.069999999999993</c:v>
                </c:pt>
                <c:pt idx="2">
                  <c:v>66.099999999999994</c:v>
                </c:pt>
                <c:pt idx="3">
                  <c:v>67.77</c:v>
                </c:pt>
                <c:pt idx="4">
                  <c:v>62.33</c:v>
                </c:pt>
              </c:numCache>
            </c:numRef>
          </c:val>
          <c:extLst>
            <c:ext xmlns:c16="http://schemas.microsoft.com/office/drawing/2014/chart" uri="{C3380CC4-5D6E-409C-BE32-E72D297353CC}">
              <c16:uniqueId val="{00000000-BB42-4CB9-BCDC-30188917E1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B42-4CB9-BCDC-30188917E1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津軽広域水道企業団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85.73</v>
      </c>
      <c r="J10" s="38"/>
      <c r="K10" s="38"/>
      <c r="L10" s="38"/>
      <c r="M10" s="38"/>
      <c r="N10" s="38"/>
      <c r="O10" s="65"/>
      <c r="P10" s="55">
        <f>データ!$P$6</f>
        <v>95.09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331090</v>
      </c>
      <c r="AM10" s="66"/>
      <c r="AN10" s="66"/>
      <c r="AO10" s="66"/>
      <c r="AP10" s="66"/>
      <c r="AQ10" s="66"/>
      <c r="AR10" s="66"/>
      <c r="AS10" s="66"/>
      <c r="AT10" s="37">
        <f>データ!$V$6</f>
        <v>1164.77</v>
      </c>
      <c r="AU10" s="38"/>
      <c r="AV10" s="38"/>
      <c r="AW10" s="38"/>
      <c r="AX10" s="38"/>
      <c r="AY10" s="38"/>
      <c r="AZ10" s="38"/>
      <c r="BA10" s="38"/>
      <c r="BB10" s="55">
        <f>データ!$W$6</f>
        <v>284.25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BgrH8j/ckCydvjYGLzAAxPaqaqAkVDZ7dTshtgybRKYE624Jzye2gcYGS/rKX1lNFP1GJixGx3MxR7frjlXkqw==" saltValue="u74xWnTA48eNQ4ML4vr54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28665</v>
      </c>
      <c r="D6" s="20">
        <f t="shared" si="3"/>
        <v>46</v>
      </c>
      <c r="E6" s="20">
        <f t="shared" si="3"/>
        <v>1</v>
      </c>
      <c r="F6" s="20">
        <f t="shared" si="3"/>
        <v>0</v>
      </c>
      <c r="G6" s="20">
        <f t="shared" si="3"/>
        <v>2</v>
      </c>
      <c r="H6" s="20" t="str">
        <f t="shared" si="3"/>
        <v>青森県　津軽広域水道企業団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85.73</v>
      </c>
      <c r="P6" s="21">
        <f t="shared" si="3"/>
        <v>95.09</v>
      </c>
      <c r="Q6" s="21">
        <f t="shared" si="3"/>
        <v>0</v>
      </c>
      <c r="R6" s="21" t="str">
        <f t="shared" si="3"/>
        <v>-</v>
      </c>
      <c r="S6" s="21" t="str">
        <f t="shared" si="3"/>
        <v>-</v>
      </c>
      <c r="T6" s="21" t="str">
        <f t="shared" si="3"/>
        <v>-</v>
      </c>
      <c r="U6" s="21">
        <f t="shared" si="3"/>
        <v>331090</v>
      </c>
      <c r="V6" s="21">
        <f t="shared" si="3"/>
        <v>1164.77</v>
      </c>
      <c r="W6" s="21">
        <f t="shared" si="3"/>
        <v>284.25</v>
      </c>
      <c r="X6" s="22">
        <f>IF(X7="",NA(),X7)</f>
        <v>141.12</v>
      </c>
      <c r="Y6" s="22">
        <f t="shared" ref="Y6:AG6" si="4">IF(Y7="",NA(),Y7)</f>
        <v>141.94999999999999</v>
      </c>
      <c r="Z6" s="22">
        <f t="shared" si="4"/>
        <v>137.77000000000001</v>
      </c>
      <c r="AA6" s="22">
        <f t="shared" si="4"/>
        <v>136.54</v>
      </c>
      <c r="AB6" s="22">
        <f t="shared" si="4"/>
        <v>138.49</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556.32000000000005</v>
      </c>
      <c r="AU6" s="22">
        <f t="shared" ref="AU6:BC6" si="6">IF(AU7="",NA(),AU7)</f>
        <v>781.26</v>
      </c>
      <c r="AV6" s="22">
        <f t="shared" si="6"/>
        <v>944.83</v>
      </c>
      <c r="AW6" s="22">
        <f t="shared" si="6"/>
        <v>795.61</v>
      </c>
      <c r="AX6" s="22">
        <f t="shared" si="6"/>
        <v>1164.0999999999999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191.77</v>
      </c>
      <c r="BF6" s="22">
        <f t="shared" ref="BF6:BN6" si="7">IF(BF7="",NA(),BF7)</f>
        <v>176.86</v>
      </c>
      <c r="BG6" s="22">
        <f t="shared" si="7"/>
        <v>160.63999999999999</v>
      </c>
      <c r="BH6" s="22">
        <f t="shared" si="7"/>
        <v>147.88</v>
      </c>
      <c r="BI6" s="22">
        <f t="shared" si="7"/>
        <v>130.66999999999999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144.82</v>
      </c>
      <c r="BQ6" s="22">
        <f t="shared" ref="BQ6:BY6" si="8">IF(BQ7="",NA(),BQ7)</f>
        <v>143.22999999999999</v>
      </c>
      <c r="BR6" s="22">
        <f t="shared" si="8"/>
        <v>138.38999999999999</v>
      </c>
      <c r="BS6" s="22">
        <f t="shared" si="8"/>
        <v>136.49</v>
      </c>
      <c r="BT6" s="22">
        <f t="shared" si="8"/>
        <v>138.93</v>
      </c>
      <c r="BU6" s="22">
        <f t="shared" si="8"/>
        <v>114.14</v>
      </c>
      <c r="BV6" s="22">
        <f t="shared" si="8"/>
        <v>112.83</v>
      </c>
      <c r="BW6" s="22">
        <f t="shared" si="8"/>
        <v>112.84</v>
      </c>
      <c r="BX6" s="22">
        <f t="shared" si="8"/>
        <v>110.77</v>
      </c>
      <c r="BY6" s="22">
        <f t="shared" si="8"/>
        <v>112.35</v>
      </c>
      <c r="BZ6" s="21" t="str">
        <f>IF(BZ7="","",IF(BZ7="-","【-】","【"&amp;SUBSTITUTE(TEXT(BZ7,"#,##0.00"),"-","△")&amp;"】"))</f>
        <v>【112.35】</v>
      </c>
      <c r="CA6" s="22">
        <f>IF(CA7="",NA(),CA7)</f>
        <v>63.03</v>
      </c>
      <c r="CB6" s="22">
        <f t="shared" ref="CB6:CJ6" si="9">IF(CB7="",NA(),CB7)</f>
        <v>64.069999999999993</v>
      </c>
      <c r="CC6" s="22">
        <f t="shared" si="9"/>
        <v>66.099999999999994</v>
      </c>
      <c r="CD6" s="22">
        <f t="shared" si="9"/>
        <v>67.77</v>
      </c>
      <c r="CE6" s="22">
        <f t="shared" si="9"/>
        <v>62.33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64.09</v>
      </c>
      <c r="CM6" s="22">
        <f t="shared" ref="CM6:CU6" si="10">IF(CM7="",NA(),CM7)</f>
        <v>63.64</v>
      </c>
      <c r="CN6" s="22">
        <f t="shared" si="10"/>
        <v>63.9</v>
      </c>
      <c r="CO6" s="22">
        <f t="shared" si="10"/>
        <v>63</v>
      </c>
      <c r="CP6" s="22">
        <f t="shared" si="10"/>
        <v>69.77</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61.64</v>
      </c>
      <c r="DI6" s="22">
        <f t="shared" ref="DI6:DQ6" si="12">IF(DI7="",NA(),DI7)</f>
        <v>63.45</v>
      </c>
      <c r="DJ6" s="22">
        <f t="shared" si="12"/>
        <v>65.41</v>
      </c>
      <c r="DK6" s="22">
        <f t="shared" si="12"/>
        <v>67.05</v>
      </c>
      <c r="DL6" s="22">
        <f t="shared" si="12"/>
        <v>68.930000000000007</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28665</v>
      </c>
      <c r="D7" s="24">
        <v>46</v>
      </c>
      <c r="E7" s="24">
        <v>1</v>
      </c>
      <c r="F7" s="24">
        <v>0</v>
      </c>
      <c r="G7" s="24">
        <v>2</v>
      </c>
      <c r="H7" s="24" t="s">
        <v>93</v>
      </c>
      <c r="I7" s="24" t="s">
        <v>94</v>
      </c>
      <c r="J7" s="24" t="s">
        <v>95</v>
      </c>
      <c r="K7" s="24" t="s">
        <v>96</v>
      </c>
      <c r="L7" s="24" t="s">
        <v>97</v>
      </c>
      <c r="M7" s="24" t="s">
        <v>98</v>
      </c>
      <c r="N7" s="25" t="s">
        <v>99</v>
      </c>
      <c r="O7" s="25">
        <v>85.73</v>
      </c>
      <c r="P7" s="25">
        <v>95.09</v>
      </c>
      <c r="Q7" s="25">
        <v>0</v>
      </c>
      <c r="R7" s="25" t="s">
        <v>99</v>
      </c>
      <c r="S7" s="25" t="s">
        <v>99</v>
      </c>
      <c r="T7" s="25" t="s">
        <v>99</v>
      </c>
      <c r="U7" s="25">
        <v>331090</v>
      </c>
      <c r="V7" s="25">
        <v>1164.77</v>
      </c>
      <c r="W7" s="25">
        <v>284.25</v>
      </c>
      <c r="X7" s="25">
        <v>141.12</v>
      </c>
      <c r="Y7" s="25">
        <v>141.94999999999999</v>
      </c>
      <c r="Z7" s="25">
        <v>137.77000000000001</v>
      </c>
      <c r="AA7" s="25">
        <v>136.54</v>
      </c>
      <c r="AB7" s="25">
        <v>138.49</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556.32000000000005</v>
      </c>
      <c r="AU7" s="25">
        <v>781.26</v>
      </c>
      <c r="AV7" s="25">
        <v>944.83</v>
      </c>
      <c r="AW7" s="25">
        <v>795.61</v>
      </c>
      <c r="AX7" s="25">
        <v>1164.0999999999999</v>
      </c>
      <c r="AY7" s="25">
        <v>243.44</v>
      </c>
      <c r="AZ7" s="25">
        <v>258.49</v>
      </c>
      <c r="BA7" s="25">
        <v>271.10000000000002</v>
      </c>
      <c r="BB7" s="25">
        <v>284.45</v>
      </c>
      <c r="BC7" s="25">
        <v>309.23</v>
      </c>
      <c r="BD7" s="25">
        <v>309.23</v>
      </c>
      <c r="BE7" s="25">
        <v>191.77</v>
      </c>
      <c r="BF7" s="25">
        <v>176.86</v>
      </c>
      <c r="BG7" s="25">
        <v>160.63999999999999</v>
      </c>
      <c r="BH7" s="25">
        <v>147.88</v>
      </c>
      <c r="BI7" s="25">
        <v>130.66999999999999</v>
      </c>
      <c r="BJ7" s="25">
        <v>303.26</v>
      </c>
      <c r="BK7" s="25">
        <v>290.31</v>
      </c>
      <c r="BL7" s="25">
        <v>272.95999999999998</v>
      </c>
      <c r="BM7" s="25">
        <v>260.95999999999998</v>
      </c>
      <c r="BN7" s="25">
        <v>240.07</v>
      </c>
      <c r="BO7" s="25">
        <v>240.07</v>
      </c>
      <c r="BP7" s="25">
        <v>144.82</v>
      </c>
      <c r="BQ7" s="25">
        <v>143.22999999999999</v>
      </c>
      <c r="BR7" s="25">
        <v>138.38999999999999</v>
      </c>
      <c r="BS7" s="25">
        <v>136.49</v>
      </c>
      <c r="BT7" s="25">
        <v>138.93</v>
      </c>
      <c r="BU7" s="25">
        <v>114.14</v>
      </c>
      <c r="BV7" s="25">
        <v>112.83</v>
      </c>
      <c r="BW7" s="25">
        <v>112.84</v>
      </c>
      <c r="BX7" s="25">
        <v>110.77</v>
      </c>
      <c r="BY7" s="25">
        <v>112.35</v>
      </c>
      <c r="BZ7" s="25">
        <v>112.35</v>
      </c>
      <c r="CA7" s="25">
        <v>63.03</v>
      </c>
      <c r="CB7" s="25">
        <v>64.069999999999993</v>
      </c>
      <c r="CC7" s="25">
        <v>66.099999999999994</v>
      </c>
      <c r="CD7" s="25">
        <v>67.77</v>
      </c>
      <c r="CE7" s="25">
        <v>62.33</v>
      </c>
      <c r="CF7" s="25">
        <v>73.03</v>
      </c>
      <c r="CG7" s="25">
        <v>73.86</v>
      </c>
      <c r="CH7" s="25">
        <v>73.849999999999994</v>
      </c>
      <c r="CI7" s="25">
        <v>73.180000000000007</v>
      </c>
      <c r="CJ7" s="25">
        <v>73.05</v>
      </c>
      <c r="CK7" s="25">
        <v>73.05</v>
      </c>
      <c r="CL7" s="25">
        <v>64.09</v>
      </c>
      <c r="CM7" s="25">
        <v>63.64</v>
      </c>
      <c r="CN7" s="25">
        <v>63.9</v>
      </c>
      <c r="CO7" s="25">
        <v>63</v>
      </c>
      <c r="CP7" s="25">
        <v>69.77</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61.64</v>
      </c>
      <c r="DI7" s="25">
        <v>63.45</v>
      </c>
      <c r="DJ7" s="25">
        <v>65.41</v>
      </c>
      <c r="DK7" s="25">
        <v>67.05</v>
      </c>
      <c r="DL7" s="25">
        <v>68.930000000000007</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