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1.30.190\300_理財\342 経営比較分析表の策定\Ｒ４\230106_経営比較分析表の分析等について（依頼）\4.理財Ｇ事業担当確認\2.各事業担当作業用★\17 下水　〇\【松原】40 新郷村　★修正あり（0203連絡）\"/>
    </mc:Choice>
  </mc:AlternateContent>
  <workbookProtection workbookAlgorithmName="SHA-512" workbookHashValue="mqCHrnTXLZLqPJCuCk7zzo4f9rKWgtzch7fIoqvq0/g2EWQpwZKil+YZZQNKDI1rxrHyOecWtFKt7dx716H6qQ==" workbookSaltValue="MwbXgxjNTwLwOzD7h2BZ3A==" workbookSpinCount="100000" lockStructure="1"/>
  <bookViews>
    <workbookView xWindow="-120" yWindow="-120" windowWidth="29040" windowHeight="1584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R6" i="5"/>
  <c r="AD10" i="4" s="1"/>
  <c r="Q6" i="5"/>
  <c r="P6" i="5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H86" i="4"/>
  <c r="E86" i="4"/>
  <c r="W10" i="4"/>
  <c r="P10" i="4"/>
  <c r="I10" i="4"/>
  <c r="AL8" i="4"/>
</calcChain>
</file>

<file path=xl/sharedStrings.xml><?xml version="1.0" encoding="utf-8"?>
<sst xmlns="http://schemas.openxmlformats.org/spreadsheetml/2006/main" count="236" uniqueCount="122">
  <si>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</si>
  <si>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</si>
  <si>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</si>
  <si>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</si>
  <si>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</si>
  <si>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</si>
  <si>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</si>
  <si>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</si>
  <si>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</si>
  <si>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</si>
  <si>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</si>
  <si>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</si>
  <si>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</si>
  <si>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</si>
  <si>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</si>
  <si>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</si>
  <si>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</si>
  <si>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</si>
  <si>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</si>
  <si>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</si>
  <si>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</si>
  <si>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</si>
  <si>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</si>
  <si>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</si>
  <si>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</si>
  <si>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</si>
  <si>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</si>
  <si>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</si>
  <si>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</si>
  <si>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</si>
  <si>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</si>
  <si>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</si>
  <si>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</si>
  <si>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</si>
  <si>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</si>
  <si>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</si>
  <si>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</si>
  <si>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</si>
  <si>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</si>
  <si>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</si>
  <si>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</si>
  <si>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</si>
  <si>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</si>
  <si>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</si>
  <si>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</si>
  <si>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</si>
  <si>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</si>
  <si>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</si>
  <si>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</si>
  <si>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</si>
  <si>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</si>
  <si>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</si>
  <si>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</si>
  <si>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</si>
  <si>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</si>
  <si>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</si>
  <si>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</si>
  <si>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</si>
  <si>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</si>
  <si>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</si>
  <si>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</si>
  <si>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</si>
  <si>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</si>
  <si>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</si>
  <si>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</si>
  <si>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</si>
  <si>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</si>
  <si>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</si>
  <si>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</si>
  <si>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</si>
  <si>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</si>
  <si>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</si>
  <si>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</si>
  <si>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</si>
  <si>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</si>
  <si>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</si>
  <si>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</si>
  <si>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</si>
  <si>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</si>
  <si>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</si>
  <si>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</si>
  <si>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</si>
  <si>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</si>
  <si>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</si>
  <si>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</si>
  <si>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</si>
  <si>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</si>
  <si>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</si>
  <si>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</si>
  <si>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</si>
  <si>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</si>
  <si>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</si>
  <si>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</si>
  <si>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</si>
  <si>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</si>
  <si>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</si>
  <si>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</si>
  <si>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</si>
  <si>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新郷村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</si>
  <si>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</si>
  <si>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</si>
  <si>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</si>
  <si>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</si>
  <si>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</si>
  <si>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</si>
  <si>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</si>
  <si>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</si>
  <si>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</si>
  <si>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</si>
  <si>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</si>
  <si>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</si>
  <si>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</si>
  <si>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</si>
  <si>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</si>
  <si>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</si>
  <si>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</si>
  <si>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</si>
  <si>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</si>
  <si>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</si>
  <si>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建設から20年経過し、管路施設は更新時期には至っていないものの、処理施設は機械・電気設備を中心に老朽化が進んでいると考えられる。
　平成30年度に設備の機能診断を実施し、令和元年度には最適化整備構想を策定をしており、その後施設の改築更新を進めることとしている。</t>
    <rPh sb="52" eb="53">
      <t>スス</t>
    </rPh>
    <rPh sb="85" eb="87">
      <t>レイワ</t>
    </rPh>
    <rPh sb="87" eb="89">
      <t>ガンネン</t>
    </rPh>
    <rPh sb="89" eb="90">
      <t>ド</t>
    </rPh>
    <rPh sb="94" eb="95">
      <t>カ</t>
    </rPh>
    <rPh sb="111" eb="113">
      <t>シセツ</t>
    </rPh>
    <phoneticPr fontId="4"/>
  </si>
  <si>
    <t>処理区域内における人口減少や高齢化により、接続率が停滞し、営業収益が上がらない状況にある。
　対策として、未接続世帯に対する加入促進活動をより一層強化するとともに、料金水準の見直しにより、収益の改善を図る必要がある。
　また、汚水処理費を低減させるため、処理場の運転方法や、維持管理委託の見直しについて検討する。</t>
    <rPh sb="71" eb="73">
      <t>イッソウ</t>
    </rPh>
    <phoneticPr fontId="4"/>
  </si>
  <si>
    <r>
      <t>収益的収支比率は、30%～40％台で推移しており、赤字収支である。理由として、処理人口が少ない反面、地方債償還金</t>
    </r>
    <r>
      <rPr>
        <sz val="11"/>
        <rFont val="ＭＳ ゴシック"/>
        <family val="3"/>
        <charset val="128"/>
      </rPr>
      <t>(利子償還分)</t>
    </r>
    <r>
      <rPr>
        <sz val="11"/>
        <color theme="1"/>
        <rFont val="ＭＳ ゴシック"/>
        <family val="3"/>
        <charset val="128"/>
      </rPr>
      <t>が高止まっていることが考えられる。
　企業債残高対事業規模比率は、グラフ上は表示されていないが、地方債償還が進んでいることから減少傾向にあるものの、類似団体平均の約6倍の数値となっている。
（R3当該値（参考）：4591.7％）
これは処理人口1人当たりの管渠延長が長く、建設コストが高かったことに起因すると考えられる。
　経費回収率は約7％と、類似団体平均と比較し著しく低く、汚水処理原価は平均の約5倍となっている。いずれも料金収入の低さと維持管理費の高さが理由にあげられる。
　施設利用率</t>
    </r>
    <r>
      <rPr>
        <sz val="11"/>
        <rFont val="ＭＳ ゴシック"/>
        <family val="3"/>
        <charset val="128"/>
      </rPr>
      <t>は25％</t>
    </r>
    <r>
      <rPr>
        <sz val="11"/>
        <color theme="1"/>
        <rFont val="ＭＳ ゴシック"/>
        <family val="3"/>
        <charset val="128"/>
      </rPr>
      <t xml:space="preserve">で、類似団体平均の2分の1と低く、処理水量が当初計画より少ないことが判る。
　水洗化率は74％とH29年度より微増傾向となっているが、類似団体平均より約10ポイント以上低く、未接続世帯について、より一層の加入促進対策を進める必要がある。
</t>
    </r>
    <rPh sb="18" eb="20">
      <t>スイイ</t>
    </rPh>
    <rPh sb="33" eb="35">
      <t>リユウ</t>
    </rPh>
    <rPh sb="144" eb="145">
      <t>ヤク</t>
    </rPh>
    <rPh sb="146" eb="147">
      <t>バイ</t>
    </rPh>
    <rPh sb="148" eb="150">
      <t>スウチ</t>
    </rPh>
    <rPh sb="364" eb="366">
      <t>ネンド</t>
    </rPh>
    <rPh sb="368" eb="370">
      <t>ビゾウ</t>
    </rPh>
    <rPh sb="370" eb="372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</si>
</sst>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0-4AA1-B0BE-BAC837D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0-4AA1-B0BE-BAC837D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36.42</c:v>
                </c:pt>
                <c:pt idx="1">
                  <c:v>41.22</c:v>
                </c:pt>
                <c:pt idx="2">
                  <c:v>36.36</c:v>
                </c:pt>
                <c:pt idx="3">
                  <c:v>45.86</c:v>
                </c:pt>
                <c:pt idx="4">
                  <c:v>42.13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2-48B4-86AB-E6695B878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A2-48B4-86AB-E6695B878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8-47A8-9F53-E60E5E358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D8-47A8-9F53-E60E5E358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D-4306-9927-0B62BE753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BD-4306-9927-0B62BE753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6-4E76-AF84-B62247F3E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6-4E76-AF84-B62247F3E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8-437C-9DE8-6EF7CC67D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78-437C-9DE8-6EF7CC67D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7-4136-8BFC-54876533A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37-4136-8BFC-54876533A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6.3</c:v>
                </c:pt>
                <c:pt idx="1">
                  <c:v>5.77</c:v>
                </c:pt>
                <c:pt idx="2">
                  <c:v>6.59</c:v>
                </c:pt>
                <c:pt idx="3">
                  <c:v>7.43</c:v>
                </c:pt>
                <c:pt idx="4">
                  <c:v>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4-4B7D-8306-F934B5081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4-4B7D-8306-F934B5081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1558.51</c:v>
                </c:pt>
                <c:pt idx="1">
                  <c:v>1703.28</c:v>
                </c:pt>
                <c:pt idx="2">
                  <c:v>1581.04</c:v>
                </c:pt>
                <c:pt idx="3">
                  <c:v>1383.43</c:v>
                </c:pt>
                <c:pt idx="4">
                  <c:v>1490.04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B-4880-A0E3-C5C355649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B-4880-A0E3-C5C355649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25.66</c:v>
                </c:pt>
                <c:pt idx="1">
                  <c:v>25.66</c:v>
                </c:pt>
                <c:pt idx="2">
                  <c:v>25</c:v>
                </c:pt>
                <c:pt idx="3">
                  <c:v>27.63</c:v>
                </c:pt>
                <c:pt idx="4">
                  <c:v>25.66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F-4681-A396-211E9F859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F-4681-A396-211E9F859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71.83</c:v>
                </c:pt>
                <c:pt idx="1">
                  <c:v>72.92</c:v>
                </c:pt>
                <c:pt idx="2">
                  <c:v>75</c:v>
                </c:pt>
                <c:pt idx="3">
                  <c:v>74.91</c:v>
                </c:pt>
                <c:pt idx="4">
                  <c:v>74.44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9-4737-886B-C79A53FC3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9-4737-886B-C79A53FC3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B8" zoomScale="90" zoomScaleNormal="9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青森県　新郷村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2300</v>
      </c>
      <c r="AM8" s="42"/>
      <c r="AN8" s="42"/>
      <c r="AO8" s="42"/>
      <c r="AP8" s="42"/>
      <c r="AQ8" s="42"/>
      <c r="AR8" s="42"/>
      <c r="AS8" s="42"/>
      <c r="AT8" s="35">
        <f>データ!T6</f>
        <v>150.77000000000001</v>
      </c>
      <c r="AU8" s="35"/>
      <c r="AV8" s="35"/>
      <c r="AW8" s="35"/>
      <c r="AX8" s="35"/>
      <c r="AY8" s="35"/>
      <c r="AZ8" s="35"/>
      <c r="BA8" s="35"/>
      <c r="BB8" s="35">
        <f>データ!U6</f>
        <v>15.26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11.71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1760</v>
      </c>
      <c r="AE10" s="42"/>
      <c r="AF10" s="42"/>
      <c r="AG10" s="42"/>
      <c r="AH10" s="42"/>
      <c r="AI10" s="42"/>
      <c r="AJ10" s="42"/>
      <c r="AK10" s="2"/>
      <c r="AL10" s="42">
        <f>データ!V6</f>
        <v>266</v>
      </c>
      <c r="AM10" s="42"/>
      <c r="AN10" s="42"/>
      <c r="AO10" s="42"/>
      <c r="AP10" s="42"/>
      <c r="AQ10" s="42"/>
      <c r="AR10" s="42"/>
      <c r="AS10" s="42"/>
      <c r="AT10" s="35">
        <f>データ!W6</f>
        <v>0.39</v>
      </c>
      <c r="AU10" s="35"/>
      <c r="AV10" s="35"/>
      <c r="AW10" s="35"/>
      <c r="AX10" s="35"/>
      <c r="AY10" s="35"/>
      <c r="AZ10" s="35"/>
      <c r="BA10" s="35"/>
      <c r="BB10" s="35">
        <f>データ!X6</f>
        <v>682.05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121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119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120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43</v>
      </c>
      <c r="N86" s="12" t="s">
        <v>43</v>
      </c>
      <c r="O86" s="12" t="str">
        <f>データ!EO6</f>
        <v>【0.03】</v>
      </c>
    </row>
  </sheetData>
  <sheetProtection algorithmName="SHA-512" hashValue="TO4TfE1Ji5cOCt99Uw9DpgB4mK4KY5FQtszYVvckGcMDa40c3Eqe8NOjide+eprD0yj1wcFP9AcRVjLiudQkPQ==" saltValue="JyHysTtGFs9uRokv1Caoh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24503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青森県　新郷村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11.71</v>
      </c>
      <c r="Q6" s="20">
        <f t="shared" si="3"/>
        <v>100</v>
      </c>
      <c r="R6" s="20">
        <f t="shared" si="3"/>
        <v>1760</v>
      </c>
      <c r="S6" s="20">
        <f t="shared" si="3"/>
        <v>2300</v>
      </c>
      <c r="T6" s="20">
        <f t="shared" si="3"/>
        <v>150.77000000000001</v>
      </c>
      <c r="U6" s="20">
        <f t="shared" si="3"/>
        <v>15.26</v>
      </c>
      <c r="V6" s="20">
        <f t="shared" si="3"/>
        <v>266</v>
      </c>
      <c r="W6" s="20">
        <f t="shared" si="3"/>
        <v>0.39</v>
      </c>
      <c r="X6" s="20">
        <f t="shared" si="3"/>
        <v>682.05</v>
      </c>
      <c r="Y6" s="21">
        <f>IF(Y7="",NA(),Y7)</f>
        <v>36.42</v>
      </c>
      <c r="Z6" s="21">
        <f t="shared" ref="Z6:AH6" si="4">IF(Z7="",NA(),Z7)</f>
        <v>41.22</v>
      </c>
      <c r="AA6" s="21">
        <f t="shared" si="4"/>
        <v>36.36</v>
      </c>
      <c r="AB6" s="21">
        <f t="shared" si="4"/>
        <v>45.86</v>
      </c>
      <c r="AC6" s="21">
        <f t="shared" si="4"/>
        <v>42.13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6.3</v>
      </c>
      <c r="BR6" s="21">
        <f t="shared" ref="BR6:BZ6" si="8">IF(BR7="",NA(),BR7)</f>
        <v>5.77</v>
      </c>
      <c r="BS6" s="21">
        <f t="shared" si="8"/>
        <v>6.59</v>
      </c>
      <c r="BT6" s="21">
        <f t="shared" si="8"/>
        <v>7.43</v>
      </c>
      <c r="BU6" s="21">
        <f t="shared" si="8"/>
        <v>6.88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1558.51</v>
      </c>
      <c r="CC6" s="21">
        <f t="shared" ref="CC6:CK6" si="9">IF(CC7="",NA(),CC7)</f>
        <v>1703.28</v>
      </c>
      <c r="CD6" s="21">
        <f t="shared" si="9"/>
        <v>1581.04</v>
      </c>
      <c r="CE6" s="21">
        <f t="shared" si="9"/>
        <v>1383.43</v>
      </c>
      <c r="CF6" s="21">
        <f t="shared" si="9"/>
        <v>1490.04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25.66</v>
      </c>
      <c r="CN6" s="21">
        <f t="shared" ref="CN6:CV6" si="10">IF(CN7="",NA(),CN7)</f>
        <v>25.66</v>
      </c>
      <c r="CO6" s="21">
        <f t="shared" si="10"/>
        <v>25</v>
      </c>
      <c r="CP6" s="21">
        <f t="shared" si="10"/>
        <v>27.63</v>
      </c>
      <c r="CQ6" s="21">
        <f t="shared" si="10"/>
        <v>25.66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71.83</v>
      </c>
      <c r="CY6" s="21">
        <f t="shared" ref="CY6:DG6" si="11">IF(CY7="",NA(),CY7)</f>
        <v>72.92</v>
      </c>
      <c r="CZ6" s="21">
        <f t="shared" si="11"/>
        <v>75</v>
      </c>
      <c r="DA6" s="21">
        <f t="shared" si="11"/>
        <v>74.91</v>
      </c>
      <c r="DB6" s="21">
        <f t="shared" si="11"/>
        <v>74.44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24503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11.71</v>
      </c>
      <c r="Q7" s="24">
        <v>100</v>
      </c>
      <c r="R7" s="24">
        <v>1760</v>
      </c>
      <c r="S7" s="24">
        <v>2300</v>
      </c>
      <c r="T7" s="24">
        <v>150.77000000000001</v>
      </c>
      <c r="U7" s="24">
        <v>15.26</v>
      </c>
      <c r="V7" s="24">
        <v>266</v>
      </c>
      <c r="W7" s="24">
        <v>0.39</v>
      </c>
      <c r="X7" s="24">
        <v>682.05</v>
      </c>
      <c r="Y7" s="24">
        <v>36.42</v>
      </c>
      <c r="Z7" s="24">
        <v>41.22</v>
      </c>
      <c r="AA7" s="24">
        <v>36.36</v>
      </c>
      <c r="AB7" s="24">
        <v>45.86</v>
      </c>
      <c r="AC7" s="24">
        <v>42.13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6.3</v>
      </c>
      <c r="BR7" s="24">
        <v>5.77</v>
      </c>
      <c r="BS7" s="24">
        <v>6.59</v>
      </c>
      <c r="BT7" s="24">
        <v>7.43</v>
      </c>
      <c r="BU7" s="24">
        <v>6.88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1558.51</v>
      </c>
      <c r="CC7" s="24">
        <v>1703.28</v>
      </c>
      <c r="CD7" s="24">
        <v>1581.04</v>
      </c>
      <c r="CE7" s="24">
        <v>1383.43</v>
      </c>
      <c r="CF7" s="24">
        <v>1490.04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25.66</v>
      </c>
      <c r="CN7" s="24">
        <v>25.66</v>
      </c>
      <c r="CO7" s="24">
        <v>25</v>
      </c>
      <c r="CP7" s="24">
        <v>27.63</v>
      </c>
      <c r="CQ7" s="24">
        <v>25.66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71.83</v>
      </c>
      <c r="CY7" s="24">
        <v>72.92</v>
      </c>
      <c r="CZ7" s="24">
        <v>75</v>
      </c>
      <c r="DA7" s="24">
        <v>74.91</v>
      </c>
      <c r="DB7" s="24">
        <v>74.44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116</v>
      </c>
      <c r="F13" t="s">
        <v>117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2022-12-01T01:54:15Z</dcterms:created>
  <dcterms:modified xsi:type="dcterms:W3CDTF">2023-02-20T02:42:49Z</dcterms:modified>
  <cp:category/>
</cp:coreProperties>
</file>