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31.30.190\300_理財\342 経営比較分析表の策定\Ｒ４\230106_経営比較分析表の分析等について（依頼）\4.理財Ｇ事業担当確認\2.各事業担当作業用★\17 下水　〇\【松原】40 新郷村　★修正あり（0203連絡）\"/>
    </mc:Choice>
  </mc:AlternateContent>
  <workbookProtection workbookAlgorithmName="SHA-512" workbookHashValue="mqCHrnTXLZLqPJCuCk7zzo4f9rKWgtzch7fIoqvq0/g2EWQpwZKil+YZZQNKDI1rxrHyOecWtFKt7dx716H6qQ==" workbookSaltValue="MwbXgxjNTwLwOzD7h2BZ3A==" workbookSpinCount="100000" lockStructure="1"/>
  <bookViews>
    <workbookView xWindow="-120" yWindow="-120" windowWidth="29040" windowHeight="15840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AL10" i="4" s="1"/>
  <c r="U6" i="5"/>
  <c r="BB8" i="4" s="1"/>
  <c r="T6" i="5"/>
  <c r="AT8" i="4" s="1"/>
  <c r="S6" i="5"/>
  <c r="R6" i="5"/>
  <c r="AD10" i="4" s="1"/>
  <c r="Q6" i="5"/>
  <c r="P6" i="5"/>
  <c r="O6" i="5"/>
  <c r="N6" i="5"/>
  <c r="B10" i="4" s="1"/>
  <c r="M6" i="5"/>
  <c r="AD8" i="4" s="1"/>
  <c r="L6" i="5"/>
  <c r="W8" i="4" s="1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H86" i="4"/>
  <c r="E86" i="4"/>
  <c r="W10" i="4"/>
  <c r="P10" i="4"/>
  <c r="I10" i="4"/>
  <c r="AL8" i="4"/>
</calcChain>
</file>

<file path=xl/sharedStrings.xml><?xml version="1.0" encoding="utf-8"?>
<sst xmlns="http://schemas.openxmlformats.org/spreadsheetml/2006/main" count="236" uniqueCount="122">
  <si>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</si>
  <si>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</si>
  <si>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</si>
  <si>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</si>
  <si>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</si>
  <si>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</si>
  <si>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</si>
  <si>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</si>
  <si>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</si>
  <si>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</si>
  <si>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</si>
  <si>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</si>
  <si>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</si>
  <si>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</si>
  <si>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</si>
  <si>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</si>
  <si>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</si>
  <si>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</si>
  <si>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</si>
  <si>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</si>
  <si>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</si>
  <si>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</si>
  <si>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</si>
  <si>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</si>
  <si>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</si>
  <si>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</si>
  <si>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</si>
  <si>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</si>
  <si>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</si>
  <si>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</si>
  <si>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</si>
  <si>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</si>
  <si>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</si>
  <si>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</si>
  <si>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</si>
  <si>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</si>
  <si>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</si>
  <si>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</si>
  <si>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</si>
  <si>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</si>
  <si>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</si>
  <si>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</si>
  <si>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</si>
  <si>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</si>
  <si>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</si>
  <si>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</si>
  <si>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</si>
  <si>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</si>
  <si>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</si>
  <si>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</si>
  <si>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</si>
  <si>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</si>
  <si>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</si>
  <si>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</si>
  <si>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</si>
  <si>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</si>
  <si>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</si>
  <si>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</si>
  <si>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</si>
  <si>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</si>
  <si>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</si>
  <si>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</si>
  <si>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</si>
  <si>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</si>
  <si>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</si>
  <si>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</si>
  <si>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</si>
  <si>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</si>
  <si>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</si>
  <si>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</si>
  <si>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</si>
  <si>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</si>
  <si>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</si>
  <si>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</si>
  <si>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</si>
  <si>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</si>
  <si>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</si>
  <si>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</si>
  <si>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</si>
  <si>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</si>
  <si>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</si>
  <si>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</si>
  <si>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</si>
  <si>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</si>
  <si>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</si>
  <si>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</si>
  <si>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</si>
  <si>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</si>
  <si>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</si>
  <si>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</si>
  <si>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</si>
  <si>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</si>
  <si>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</si>
  <si>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</si>
  <si>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</si>
  <si>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</si>
  <si>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</si>
  <si>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</si>
  <si>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新郷村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</si>
  <si>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</si>
  <si>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</si>
  <si>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</si>
  <si>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</si>
  <si>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</si>
  <si>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</si>
  <si>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</si>
  <si>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</si>
  <si>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</si>
  <si>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</si>
  <si>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</si>
  <si>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</si>
  <si>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</si>
  <si>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</si>
  <si>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</si>
  <si>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</si>
  <si>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</si>
  <si>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</si>
  <si>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</si>
  <si>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</si>
  <si>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建設から20年経過し、管路施設は更新時期には至っていないものの、処理施設は機械・電気設備を中心に老朽化が進んでいると考えられる。
　平成30年度に設備の機能診断を実施し、令和元年度には最適化整備構想を策定をしており、その後施設の改築更新を進めることとしている。</t>
    <rPh sb="52" eb="53">
      <t>スス</t>
    </rPh>
    <rPh sb="85" eb="87">
      <t>レイワ</t>
    </rPh>
    <rPh sb="87" eb="89">
      <t>ガンネン</t>
    </rPh>
    <rPh sb="89" eb="90">
      <t>ド</t>
    </rPh>
    <rPh sb="94" eb="95">
      <t>カ</t>
    </rPh>
    <rPh sb="111" eb="113">
      <t>シセツ</t>
    </rPh>
    <phoneticPr fontId="4"/>
  </si>
  <si>
    <t>処理区域内における人口減少や高齢化により、接続率が停滞し、営業収益が上がらない状況にある。
　対策として、未接続世帯に対する加入促進活動をより一層強化するとともに、料金水準の見直しにより、収益の改善を図る必要がある。
　また、汚水処理費を低減させるため、処理場の運転方法や、維持管理委託の見直しについて検討する。</t>
    <rPh sb="71" eb="73">
      <t>イッソウ</t>
    </rPh>
    <phoneticPr fontId="4"/>
  </si>
  <si>
    <r>
      <t>収益的収支比率は、30%～40％台で推移しており、赤字収支である。理由として、処理人口が少ない反面、地方債償還金</t>
    </r>
    <r>
      <rPr>
        <sz val="11"/>
        <rFont val="ＭＳ ゴシック"/>
        <family val="3"/>
        <charset val="128"/>
      </rPr>
      <t>(利子償還分)</t>
    </r>
    <r>
      <rPr>
        <sz val="11"/>
        <color theme="1"/>
        <rFont val="ＭＳ ゴシック"/>
        <family val="3"/>
        <charset val="128"/>
      </rPr>
      <t>が高止まっていることが考えられる。
　企業債残高対事業規模比率は、グラフ上は表示されていないが、地方債償還が進んでいることから減少傾向にあるものの、類似団体平均の約6倍の数値となっている。
（R3当該値（参考）：4591.7％）
これは処理人口1人当たりの管渠延長が長く、建設コストが高かったことに起因すると考えられる。
　経費回収率は約7％と、類似団体平均と比較し著しく低く、汚水処理原価は平均の約5倍となっている。いずれも料金収入の低さと維持管理費の高さが理由にあげられる。
　施設利用率</t>
    </r>
    <r>
      <rPr>
        <sz val="11"/>
        <rFont val="ＭＳ ゴシック"/>
        <family val="3"/>
        <charset val="128"/>
      </rPr>
      <t>は25％</t>
    </r>
    <r>
      <rPr>
        <sz val="11"/>
        <color theme="1"/>
        <rFont val="ＭＳ ゴシック"/>
        <family val="3"/>
        <charset val="128"/>
      </rPr>
      <t xml:space="preserve">で、類似団体平均の2分の1と低く、処理水量が当初計画より少ないことが判る。
　水洗化率は74％とH29年度より微増傾向となっているが、類似団体平均より約10ポイント以上低く、未接続世帯について、より一層の加入促進対策を進める必要がある。
</t>
    </r>
    <rPh sb="18" eb="20">
      <t>スイイ</t>
    </rPh>
    <rPh sb="33" eb="35">
      <t>リユウ</t>
    </rPh>
    <rPh sb="144" eb="145">
      <t>ヤク</t>
    </rPh>
    <rPh sb="146" eb="147">
      <t>バイ</t>
    </rPh>
    <rPh sb="148" eb="150">
      <t>スウチ</t>
    </rPh>
    <rPh sb="364" eb="366">
      <t>ネンド</t>
    </rPh>
    <rPh sb="368" eb="370">
      <t>ビゾウ</t>
    </rPh>
    <rPh sb="370" eb="372">
      <t>ケイコウ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</si>
</sst>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A0-4AA1-B0BE-BAC837D45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0.01</c:v>
                </c:pt>
                <c:pt idx="2">
                  <c:v>0.02</c:v>
                </c:pt>
                <c:pt idx="3">
                  <c:v>0.25</c:v>
                </c:pt>
                <c:pt idx="4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A0-4AA1-B0BE-BAC837D45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25.66</c:v>
                </c:pt>
                <c:pt idx="1">
                  <c:v>25.66</c:v>
                </c:pt>
                <c:pt idx="2">
                  <c:v>25</c:v>
                </c:pt>
                <c:pt idx="3">
                  <c:v>27.63</c:v>
                </c:pt>
                <c:pt idx="4">
                  <c:v>25.66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CF-4681-A396-211E9F8590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51.75</c:v>
                </c:pt>
                <c:pt idx="1">
                  <c:v>50.68</c:v>
                </c:pt>
                <c:pt idx="2">
                  <c:v>50.14</c:v>
                </c:pt>
                <c:pt idx="3">
                  <c:v>54.83</c:v>
                </c:pt>
                <c:pt idx="4">
                  <c:v>66.53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CF-4681-A396-211E9F8590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71.83</c:v>
                </c:pt>
                <c:pt idx="1">
                  <c:v>72.92</c:v>
                </c:pt>
                <c:pt idx="2">
                  <c:v>75</c:v>
                </c:pt>
                <c:pt idx="3">
                  <c:v>74.91</c:v>
                </c:pt>
                <c:pt idx="4">
                  <c:v>74.44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9-4737-886B-C79A53FC3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84.84</c:v>
                </c:pt>
                <c:pt idx="1">
                  <c:v>84.86</c:v>
                </c:pt>
                <c:pt idx="2">
                  <c:v>84.98</c:v>
                </c:pt>
                <c:pt idx="3">
                  <c:v>84.7</c:v>
                </c:pt>
                <c:pt idx="4">
                  <c:v>84.67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09-4737-886B-C79A53FC3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36.42</c:v>
                </c:pt>
                <c:pt idx="1">
                  <c:v>41.22</c:v>
                </c:pt>
                <c:pt idx="2">
                  <c:v>36.36</c:v>
                </c:pt>
                <c:pt idx="3">
                  <c:v>45.86</c:v>
                </c:pt>
                <c:pt idx="4">
                  <c:v>42.13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A2-48B4-86AB-E6695B878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A2-48B4-86AB-E6695B878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D8-47A8-9F53-E60E5E358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D8-47A8-9F53-E60E5E358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BD-4306-9927-0B62BE753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BD-4306-9927-0B62BE753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86-4E76-AF84-B62247F3E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86-4E76-AF84-B62247F3E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78-437C-9DE8-6EF7CC67D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78-437C-9DE8-6EF7CC67D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37-4136-8BFC-54876533A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855.8</c:v>
                </c:pt>
                <c:pt idx="1">
                  <c:v>789.46</c:v>
                </c:pt>
                <c:pt idx="2">
                  <c:v>826.83</c:v>
                </c:pt>
                <c:pt idx="3">
                  <c:v>867.83</c:v>
                </c:pt>
                <c:pt idx="4">
                  <c:v>791.76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37-4136-8BFC-54876533A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6.3</c:v>
                </c:pt>
                <c:pt idx="1">
                  <c:v>5.77</c:v>
                </c:pt>
                <c:pt idx="2">
                  <c:v>6.59</c:v>
                </c:pt>
                <c:pt idx="3">
                  <c:v>7.43</c:v>
                </c:pt>
                <c:pt idx="4">
                  <c:v>6.88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54-4B7D-8306-F934B50818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59.8</c:v>
                </c:pt>
                <c:pt idx="1">
                  <c:v>57.77</c:v>
                </c:pt>
                <c:pt idx="2">
                  <c:v>57.31</c:v>
                </c:pt>
                <c:pt idx="3">
                  <c:v>57.08</c:v>
                </c:pt>
                <c:pt idx="4">
                  <c:v>56.26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54-4B7D-8306-F934B50818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1558.51</c:v>
                </c:pt>
                <c:pt idx="1">
                  <c:v>1703.28</c:v>
                </c:pt>
                <c:pt idx="2">
                  <c:v>1581.04</c:v>
                </c:pt>
                <c:pt idx="3">
                  <c:v>1383.43</c:v>
                </c:pt>
                <c:pt idx="4">
                  <c:v>1490.04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1B-4880-A0E3-C5C355649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263.76</c:v>
                </c:pt>
                <c:pt idx="1">
                  <c:v>274.35000000000002</c:v>
                </c:pt>
                <c:pt idx="2">
                  <c:v>273.52</c:v>
                </c:pt>
                <c:pt idx="3">
                  <c:v>274.99</c:v>
                </c:pt>
                <c:pt idx="4">
                  <c:v>282.08999999999997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1B-4880-A0E3-C5C355649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【786.37】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【256.97】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B8" zoomScale="90" zoomScaleNormal="9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青森県　新郷村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法非適用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農業集落排水</v>
      </c>
      <c r="Q8" s="40"/>
      <c r="R8" s="40"/>
      <c r="S8" s="40"/>
      <c r="T8" s="40"/>
      <c r="U8" s="40"/>
      <c r="V8" s="40"/>
      <c r="W8" s="40" t="str">
        <f>データ!L6</f>
        <v>F2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2300</v>
      </c>
      <c r="AM8" s="42"/>
      <c r="AN8" s="42"/>
      <c r="AO8" s="42"/>
      <c r="AP8" s="42"/>
      <c r="AQ8" s="42"/>
      <c r="AR8" s="42"/>
      <c r="AS8" s="42"/>
      <c r="AT8" s="35">
        <f>データ!T6</f>
        <v>150.77000000000001</v>
      </c>
      <c r="AU8" s="35"/>
      <c r="AV8" s="35"/>
      <c r="AW8" s="35"/>
      <c r="AX8" s="35"/>
      <c r="AY8" s="35"/>
      <c r="AZ8" s="35"/>
      <c r="BA8" s="35"/>
      <c r="BB8" s="35">
        <f>データ!U6</f>
        <v>15.26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 t="str">
        <f>データ!O6</f>
        <v>該当数値なし</v>
      </c>
      <c r="J10" s="35"/>
      <c r="K10" s="35"/>
      <c r="L10" s="35"/>
      <c r="M10" s="35"/>
      <c r="N10" s="35"/>
      <c r="O10" s="35"/>
      <c r="P10" s="35">
        <f>データ!P6</f>
        <v>11.71</v>
      </c>
      <c r="Q10" s="35"/>
      <c r="R10" s="35"/>
      <c r="S10" s="35"/>
      <c r="T10" s="35"/>
      <c r="U10" s="35"/>
      <c r="V10" s="35"/>
      <c r="W10" s="35">
        <f>データ!Q6</f>
        <v>100</v>
      </c>
      <c r="X10" s="35"/>
      <c r="Y10" s="35"/>
      <c r="Z10" s="35"/>
      <c r="AA10" s="35"/>
      <c r="AB10" s="35"/>
      <c r="AC10" s="35"/>
      <c r="AD10" s="42">
        <f>データ!R6</f>
        <v>1760</v>
      </c>
      <c r="AE10" s="42"/>
      <c r="AF10" s="42"/>
      <c r="AG10" s="42"/>
      <c r="AH10" s="42"/>
      <c r="AI10" s="42"/>
      <c r="AJ10" s="42"/>
      <c r="AK10" s="2"/>
      <c r="AL10" s="42">
        <f>データ!V6</f>
        <v>266</v>
      </c>
      <c r="AM10" s="42"/>
      <c r="AN10" s="42"/>
      <c r="AO10" s="42"/>
      <c r="AP10" s="42"/>
      <c r="AQ10" s="42"/>
      <c r="AR10" s="42"/>
      <c r="AS10" s="42"/>
      <c r="AT10" s="35">
        <f>データ!W6</f>
        <v>0.39</v>
      </c>
      <c r="AU10" s="35"/>
      <c r="AV10" s="35"/>
      <c r="AW10" s="35"/>
      <c r="AX10" s="35"/>
      <c r="AY10" s="35"/>
      <c r="AZ10" s="35"/>
      <c r="BA10" s="35"/>
      <c r="BB10" s="35">
        <f>データ!X6</f>
        <v>682.05</v>
      </c>
      <c r="BC10" s="35"/>
      <c r="BD10" s="35"/>
      <c r="BE10" s="35"/>
      <c r="BF10" s="35"/>
      <c r="BG10" s="35"/>
      <c r="BH10" s="35"/>
      <c r="BI10" s="35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121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119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120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44</v>
      </c>
      <c r="H86" s="12" t="str">
        <f>データ!BP6</f>
        <v>【786.37】</v>
      </c>
      <c r="I86" s="12" t="str">
        <f>データ!CA6</f>
        <v>【60.65】</v>
      </c>
      <c r="J86" s="12" t="str">
        <f>データ!CL6</f>
        <v>【256.97】</v>
      </c>
      <c r="K86" s="12" t="str">
        <f>データ!CW6</f>
        <v>【61.14】</v>
      </c>
      <c r="L86" s="12" t="str">
        <f>データ!DH6</f>
        <v>【86.91】</v>
      </c>
      <c r="M86" s="12" t="s">
        <v>43</v>
      </c>
      <c r="N86" s="12" t="s">
        <v>43</v>
      </c>
      <c r="O86" s="12" t="str">
        <f>データ!EO6</f>
        <v>【0.03】</v>
      </c>
    </row>
  </sheetData>
  <sheetProtection algorithmName="SHA-512" hashValue="TO4TfE1Ji5cOCt99Uw9DpgB4mK4KY5FQtszYVvckGcMDa40c3Eqe8NOjide+eprD0yj1wcFP9AcRVjLiudQkPQ==" saltValue="JyHysTtGFs9uRokv1Caoh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2021</v>
      </c>
      <c r="C6" s="19">
        <f t="shared" ref="C6:X6" si="3">C7</f>
        <v>24503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青森県　新郷村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11.71</v>
      </c>
      <c r="Q6" s="20">
        <f t="shared" si="3"/>
        <v>100</v>
      </c>
      <c r="R6" s="20">
        <f t="shared" si="3"/>
        <v>1760</v>
      </c>
      <c r="S6" s="20">
        <f t="shared" si="3"/>
        <v>2300</v>
      </c>
      <c r="T6" s="20">
        <f t="shared" si="3"/>
        <v>150.77000000000001</v>
      </c>
      <c r="U6" s="20">
        <f t="shared" si="3"/>
        <v>15.26</v>
      </c>
      <c r="V6" s="20">
        <f t="shared" si="3"/>
        <v>266</v>
      </c>
      <c r="W6" s="20">
        <f t="shared" si="3"/>
        <v>0.39</v>
      </c>
      <c r="X6" s="20">
        <f t="shared" si="3"/>
        <v>682.05</v>
      </c>
      <c r="Y6" s="21">
        <f>IF(Y7="",NA(),Y7)</f>
        <v>36.42</v>
      </c>
      <c r="Z6" s="21">
        <f t="shared" ref="Z6:AH6" si="4">IF(Z7="",NA(),Z7)</f>
        <v>41.22</v>
      </c>
      <c r="AA6" s="21">
        <f t="shared" si="4"/>
        <v>36.36</v>
      </c>
      <c r="AB6" s="21">
        <f t="shared" si="4"/>
        <v>45.86</v>
      </c>
      <c r="AC6" s="21">
        <f t="shared" si="4"/>
        <v>42.13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855.8</v>
      </c>
      <c r="BL6" s="21">
        <f t="shared" si="7"/>
        <v>789.46</v>
      </c>
      <c r="BM6" s="21">
        <f t="shared" si="7"/>
        <v>826.83</v>
      </c>
      <c r="BN6" s="21">
        <f t="shared" si="7"/>
        <v>867.83</v>
      </c>
      <c r="BO6" s="21">
        <f t="shared" si="7"/>
        <v>791.76</v>
      </c>
      <c r="BP6" s="20" t="str">
        <f>IF(BP7="","",IF(BP7="-","【-】","【"&amp;SUBSTITUTE(TEXT(BP7,"#,##0.00"),"-","△")&amp;"】"))</f>
        <v>【786.37】</v>
      </c>
      <c r="BQ6" s="21">
        <f>IF(BQ7="",NA(),BQ7)</f>
        <v>6.3</v>
      </c>
      <c r="BR6" s="21">
        <f t="shared" ref="BR6:BZ6" si="8">IF(BR7="",NA(),BR7)</f>
        <v>5.77</v>
      </c>
      <c r="BS6" s="21">
        <f t="shared" si="8"/>
        <v>6.59</v>
      </c>
      <c r="BT6" s="21">
        <f t="shared" si="8"/>
        <v>7.43</v>
      </c>
      <c r="BU6" s="21">
        <f t="shared" si="8"/>
        <v>6.88</v>
      </c>
      <c r="BV6" s="21">
        <f t="shared" si="8"/>
        <v>59.8</v>
      </c>
      <c r="BW6" s="21">
        <f t="shared" si="8"/>
        <v>57.77</v>
      </c>
      <c r="BX6" s="21">
        <f t="shared" si="8"/>
        <v>57.31</v>
      </c>
      <c r="BY6" s="21">
        <f t="shared" si="8"/>
        <v>57.08</v>
      </c>
      <c r="BZ6" s="21">
        <f t="shared" si="8"/>
        <v>56.26</v>
      </c>
      <c r="CA6" s="20" t="str">
        <f>IF(CA7="","",IF(CA7="-","【-】","【"&amp;SUBSTITUTE(TEXT(CA7,"#,##0.00"),"-","△")&amp;"】"))</f>
        <v>【60.65】</v>
      </c>
      <c r="CB6" s="21">
        <f>IF(CB7="",NA(),CB7)</f>
        <v>1558.51</v>
      </c>
      <c r="CC6" s="21">
        <f t="shared" ref="CC6:CK6" si="9">IF(CC7="",NA(),CC7)</f>
        <v>1703.28</v>
      </c>
      <c r="CD6" s="21">
        <f t="shared" si="9"/>
        <v>1581.04</v>
      </c>
      <c r="CE6" s="21">
        <f t="shared" si="9"/>
        <v>1383.43</v>
      </c>
      <c r="CF6" s="21">
        <f t="shared" si="9"/>
        <v>1490.04</v>
      </c>
      <c r="CG6" s="21">
        <f t="shared" si="9"/>
        <v>263.76</v>
      </c>
      <c r="CH6" s="21">
        <f t="shared" si="9"/>
        <v>274.35000000000002</v>
      </c>
      <c r="CI6" s="21">
        <f t="shared" si="9"/>
        <v>273.52</v>
      </c>
      <c r="CJ6" s="21">
        <f t="shared" si="9"/>
        <v>274.99</v>
      </c>
      <c r="CK6" s="21">
        <f t="shared" si="9"/>
        <v>282.08999999999997</v>
      </c>
      <c r="CL6" s="20" t="str">
        <f>IF(CL7="","",IF(CL7="-","【-】","【"&amp;SUBSTITUTE(TEXT(CL7,"#,##0.00"),"-","△")&amp;"】"))</f>
        <v>【256.97】</v>
      </c>
      <c r="CM6" s="21">
        <f>IF(CM7="",NA(),CM7)</f>
        <v>25.66</v>
      </c>
      <c r="CN6" s="21">
        <f t="shared" ref="CN6:CV6" si="10">IF(CN7="",NA(),CN7)</f>
        <v>25.66</v>
      </c>
      <c r="CO6" s="21">
        <f t="shared" si="10"/>
        <v>25</v>
      </c>
      <c r="CP6" s="21">
        <f t="shared" si="10"/>
        <v>27.63</v>
      </c>
      <c r="CQ6" s="21">
        <f t="shared" si="10"/>
        <v>25.66</v>
      </c>
      <c r="CR6" s="21">
        <f t="shared" si="10"/>
        <v>51.75</v>
      </c>
      <c r="CS6" s="21">
        <f t="shared" si="10"/>
        <v>50.68</v>
      </c>
      <c r="CT6" s="21">
        <f t="shared" si="10"/>
        <v>50.14</v>
      </c>
      <c r="CU6" s="21">
        <f t="shared" si="10"/>
        <v>54.83</v>
      </c>
      <c r="CV6" s="21">
        <f t="shared" si="10"/>
        <v>66.53</v>
      </c>
      <c r="CW6" s="20" t="str">
        <f>IF(CW7="","",IF(CW7="-","【-】","【"&amp;SUBSTITUTE(TEXT(CW7,"#,##0.00"),"-","△")&amp;"】"))</f>
        <v>【61.14】</v>
      </c>
      <c r="CX6" s="21">
        <f>IF(CX7="",NA(),CX7)</f>
        <v>71.83</v>
      </c>
      <c r="CY6" s="21">
        <f t="shared" ref="CY6:DG6" si="11">IF(CY7="",NA(),CY7)</f>
        <v>72.92</v>
      </c>
      <c r="CZ6" s="21">
        <f t="shared" si="11"/>
        <v>75</v>
      </c>
      <c r="DA6" s="21">
        <f t="shared" si="11"/>
        <v>74.91</v>
      </c>
      <c r="DB6" s="21">
        <f t="shared" si="11"/>
        <v>74.44</v>
      </c>
      <c r="DC6" s="21">
        <f t="shared" si="11"/>
        <v>84.84</v>
      </c>
      <c r="DD6" s="21">
        <f t="shared" si="11"/>
        <v>84.86</v>
      </c>
      <c r="DE6" s="21">
        <f t="shared" si="11"/>
        <v>84.98</v>
      </c>
      <c r="DF6" s="21">
        <f t="shared" si="11"/>
        <v>84.7</v>
      </c>
      <c r="DG6" s="21">
        <f t="shared" si="11"/>
        <v>84.67</v>
      </c>
      <c r="DH6" s="20" t="str">
        <f>IF(DH7="","",IF(DH7="-","【-】","【"&amp;SUBSTITUTE(TEXT(DH7,"#,##0.00"),"-","△")&amp;"】"))</f>
        <v>【86.91】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0.01</v>
      </c>
      <c r="EK6" s="21">
        <f t="shared" si="14"/>
        <v>0.01</v>
      </c>
      <c r="EL6" s="21">
        <f t="shared" si="14"/>
        <v>0.02</v>
      </c>
      <c r="EM6" s="21">
        <f t="shared" si="14"/>
        <v>0.25</v>
      </c>
      <c r="EN6" s="21">
        <f t="shared" si="14"/>
        <v>0.05</v>
      </c>
      <c r="EO6" s="20" t="str">
        <f>IF(EO7="","",IF(EO7="-","【-】","【"&amp;SUBSTITUTE(TEXT(EO7,"#,##0.00"),"-","△")&amp;"】"))</f>
        <v>【0.03】</v>
      </c>
    </row>
    <row r="7" spans="1:145" s="22" customFormat="1" x14ac:dyDescent="0.15">
      <c r="A7" s="14"/>
      <c r="B7" s="23">
        <v>2021</v>
      </c>
      <c r="C7" s="23">
        <v>24503</v>
      </c>
      <c r="D7" s="23">
        <v>47</v>
      </c>
      <c r="E7" s="23">
        <v>17</v>
      </c>
      <c r="F7" s="23">
        <v>5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11.71</v>
      </c>
      <c r="Q7" s="24">
        <v>100</v>
      </c>
      <c r="R7" s="24">
        <v>1760</v>
      </c>
      <c r="S7" s="24">
        <v>2300</v>
      </c>
      <c r="T7" s="24">
        <v>150.77000000000001</v>
      </c>
      <c r="U7" s="24">
        <v>15.26</v>
      </c>
      <c r="V7" s="24">
        <v>266</v>
      </c>
      <c r="W7" s="24">
        <v>0.39</v>
      </c>
      <c r="X7" s="24">
        <v>682.05</v>
      </c>
      <c r="Y7" s="24">
        <v>36.42</v>
      </c>
      <c r="Z7" s="24">
        <v>41.22</v>
      </c>
      <c r="AA7" s="24">
        <v>36.36</v>
      </c>
      <c r="AB7" s="24">
        <v>45.86</v>
      </c>
      <c r="AC7" s="24">
        <v>42.13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855.8</v>
      </c>
      <c r="BL7" s="24">
        <v>789.46</v>
      </c>
      <c r="BM7" s="24">
        <v>826.83</v>
      </c>
      <c r="BN7" s="24">
        <v>867.83</v>
      </c>
      <c r="BO7" s="24">
        <v>791.76</v>
      </c>
      <c r="BP7" s="24">
        <v>786.37</v>
      </c>
      <c r="BQ7" s="24">
        <v>6.3</v>
      </c>
      <c r="BR7" s="24">
        <v>5.77</v>
      </c>
      <c r="BS7" s="24">
        <v>6.59</v>
      </c>
      <c r="BT7" s="24">
        <v>7.43</v>
      </c>
      <c r="BU7" s="24">
        <v>6.88</v>
      </c>
      <c r="BV7" s="24">
        <v>59.8</v>
      </c>
      <c r="BW7" s="24">
        <v>57.77</v>
      </c>
      <c r="BX7" s="24">
        <v>57.31</v>
      </c>
      <c r="BY7" s="24">
        <v>57.08</v>
      </c>
      <c r="BZ7" s="24">
        <v>56.26</v>
      </c>
      <c r="CA7" s="24">
        <v>60.65</v>
      </c>
      <c r="CB7" s="24">
        <v>1558.51</v>
      </c>
      <c r="CC7" s="24">
        <v>1703.28</v>
      </c>
      <c r="CD7" s="24">
        <v>1581.04</v>
      </c>
      <c r="CE7" s="24">
        <v>1383.43</v>
      </c>
      <c r="CF7" s="24">
        <v>1490.04</v>
      </c>
      <c r="CG7" s="24">
        <v>263.76</v>
      </c>
      <c r="CH7" s="24">
        <v>274.35000000000002</v>
      </c>
      <c r="CI7" s="24">
        <v>273.52</v>
      </c>
      <c r="CJ7" s="24">
        <v>274.99</v>
      </c>
      <c r="CK7" s="24">
        <v>282.08999999999997</v>
      </c>
      <c r="CL7" s="24">
        <v>256.97000000000003</v>
      </c>
      <c r="CM7" s="24">
        <v>25.66</v>
      </c>
      <c r="CN7" s="24">
        <v>25.66</v>
      </c>
      <c r="CO7" s="24">
        <v>25</v>
      </c>
      <c r="CP7" s="24">
        <v>27.63</v>
      </c>
      <c r="CQ7" s="24">
        <v>25.66</v>
      </c>
      <c r="CR7" s="24">
        <v>51.75</v>
      </c>
      <c r="CS7" s="24">
        <v>50.68</v>
      </c>
      <c r="CT7" s="24">
        <v>50.14</v>
      </c>
      <c r="CU7" s="24">
        <v>54.83</v>
      </c>
      <c r="CV7" s="24">
        <v>66.53</v>
      </c>
      <c r="CW7" s="24">
        <v>61.14</v>
      </c>
      <c r="CX7" s="24">
        <v>71.83</v>
      </c>
      <c r="CY7" s="24">
        <v>72.92</v>
      </c>
      <c r="CZ7" s="24">
        <v>75</v>
      </c>
      <c r="DA7" s="24">
        <v>74.91</v>
      </c>
      <c r="DB7" s="24">
        <v>74.44</v>
      </c>
      <c r="DC7" s="24">
        <v>84.84</v>
      </c>
      <c r="DD7" s="24">
        <v>84.86</v>
      </c>
      <c r="DE7" s="24">
        <v>84.98</v>
      </c>
      <c r="DF7" s="24">
        <v>84.7</v>
      </c>
      <c r="DG7" s="24">
        <v>84.67</v>
      </c>
      <c r="DH7" s="24">
        <v>86.91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0.01</v>
      </c>
      <c r="EK7" s="24">
        <v>0.01</v>
      </c>
      <c r="EL7" s="24">
        <v>0.02</v>
      </c>
      <c r="EM7" s="24">
        <v>0.25</v>
      </c>
      <c r="EN7" s="24">
        <v>0.05</v>
      </c>
      <c r="EO7" s="24">
        <v>0.03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115</v>
      </c>
      <c r="E13" t="s">
        <v>116</v>
      </c>
      <c r="F13" t="s">
        <v>117</v>
      </c>
      <c r="G13" t="s">
        <v>118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dcterms:created xsi:type="dcterms:W3CDTF">2022-12-01T01:54:15Z</dcterms:created>
  <dcterms:modified xsi:type="dcterms:W3CDTF">2023-02-20T02:42:49Z</dcterms:modified>
  <cp:category/>
</cp:coreProperties>
</file>