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31.30.190\300_理財\342 経営比較分析表の策定\Ｒ４\230106_経営比較分析表の分析等について（依頼）\4.理財Ｇ事業担当確認\2.各事業担当作業用★\17 下水　〇\【松原】40 新郷村　★修正あり（0203連絡）\"/>
    </mc:Choice>
  </mc:AlternateContent>
  <workbookProtection workbookAlgorithmName="SHA-512" workbookHashValue="o+yvXWm1yf8iUuuaYsOzwtn9lLKWDcKcwFxAi7T1YzoydzC6m8C3nPL40NEd2RPPBSGVDcM/x/M6mNLzhYOt8A==" workbookSaltValue="FqYljZ3QdrFZ+iXWEQUzlw==" workbookSpinCount="100000" lockStructure="1"/>
  <bookViews>
    <workbookView xWindow="-120" yWindow="-120" windowWidth="29040" windowHeight="158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T6" i="5"/>
  <c r="AT8" i="4" s="1"/>
  <c r="S6" i="5"/>
  <c r="R6" i="5"/>
  <c r="AD10" i="4" s="1"/>
  <c r="Q6" i="5"/>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L10" i="4"/>
  <c r="W10" i="4"/>
  <c r="I10" i="4"/>
  <c r="BB8" i="4"/>
  <c r="AL8" i="4"/>
</calcChain>
</file>

<file path=xl/sharedStrings.xml><?xml version="1.0" encoding="utf-8"?>
<sst xmlns="http://schemas.openxmlformats.org/spreadsheetml/2006/main" count="236" uniqueCount="122">
  <si>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</si>
  <si>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</si>
  <si>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</si>
  <si>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</si>
  <si>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</si>
  <si>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</si>
  <si>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</si>
  <si>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</si>
  <si>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</si>
  <si>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</si>
  <si>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</si>
  <si>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</si>
  <si>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</si>
  <si>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</si>
  <si>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</si>
  <si>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</si>
  <si>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</si>
  <si>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</si>
  <si>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</si>
  <si>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</si>
  <si>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</si>
  <si>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</si>
  <si>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</si>
  <si>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</si>
  <si>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</si>
  <si>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</si>
  <si>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</si>
  <si>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</si>
  <si>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</si>
  <si>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</si>
  <si>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</si>
  <si>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</si>
  <si>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</si>
  <si>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</si>
  <si>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</si>
  <si>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</si>
  <si>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</si>
  <si>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</si>
  <si>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</si>
  <si>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</si>
  <si>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</si>
  <si>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</si>
  <si>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</si>
  <si>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</si>
  <si>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</si>
  <si>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</si>
  <si>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</si>
  <si>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</si>
  <si>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</si>
  <si>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</si>
  <si>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</si>
  <si>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</si>
  <si>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</si>
  <si>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</si>
  <si>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</si>
  <si>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</si>
  <si>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</si>
  <si>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</si>
  <si>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</si>
  <si>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</si>
  <si>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</si>
  <si>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</si>
  <si>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</si>
  <si>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</si>
  <si>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</si>
  <si>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</si>
  <si>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</si>
  <si>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</si>
  <si>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</si>
  <si>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</si>
  <si>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</si>
  <si>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</si>
  <si>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</si>
  <si>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</si>
  <si>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</si>
  <si>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</si>
  <si>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</si>
  <si>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</si>
  <si>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</si>
  <si>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</si>
  <si>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</si>
  <si>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</si>
  <si>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</si>
  <si>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</si>
  <si>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</si>
  <si>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</si>
  <si>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</si>
  <si>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</si>
  <si>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</si>
  <si>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</si>
  <si>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</si>
  <si>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</si>
  <si>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</si>
  <si>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</si>
  <si>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</si>
  <si>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</si>
  <si>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</si>
  <si>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</si>
  <si>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新郷村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</si>
  <si>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</si>
  <si>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</si>
  <si>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</si>
  <si>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</si>
  <si>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</si>
  <si>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</si>
  <si>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</si>
  <si>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</si>
  <si>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</si>
  <si>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</si>
  <si>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</si>
  <si>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</si>
  <si>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</si>
  <si>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</si>
  <si>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</si>
  <si>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</si>
  <si>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</si>
  <si>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</si>
  <si>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</si>
  <si>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</si>
  <si>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管路施設は、建設から28年経過しているものがあるが、まだ更新時期には至っていないため、管渠更新率は過去5か年、ゼロである。
　これまで腐食の恐れのある箇所について点検調査を実施してきたが、今後は重要幹線等から順次、点検調査を進め、その結果に基づき、適切な時期に老朽化対策を実施する。
　処理施設については、令和元年度からストックマネジメント計画に基づき、順次改築更新を実施している。</t>
    <rPh sb="154" eb="156">
      <t>レイワ</t>
    </rPh>
    <rPh sb="156" eb="157">
      <t>ガン</t>
    </rPh>
    <rPh sb="178" eb="180">
      <t>ジュンジ</t>
    </rPh>
    <phoneticPr fontId="4"/>
  </si>
  <si>
    <t>　汚水処理原価を下げ、経費回収率を向上させるための対策として、処理場の運転方法や維持管理委託の見直し等により、汚水処理費の低減を図る。
　また、水洗化率の向上対策を強化し、現在の80％台から90％台まで上げるとともに、料金水準の見直しを検討し、給水収益の改善を図る必要がある。
　供用開始から20年以上が経過しているため、H26年度から処理場施設の改築更新を進めている。機械・電気設備の主要部分については更新が終了したが、今後もストックマネジメント計画に基づき、コストの最小化を踏まえた施設の改築更新に努める。</t>
    <rPh sb="92" eb="93">
      <t>ダイ</t>
    </rPh>
    <rPh sb="98" eb="99">
      <t>ダイ</t>
    </rPh>
    <rPh sb="149" eb="151">
      <t>イジョウ</t>
    </rPh>
    <phoneticPr fontId="4"/>
  </si>
  <si>
    <r>
      <t>　収益的収支比率は</t>
    </r>
    <r>
      <rPr>
        <sz val="11"/>
        <rFont val="ＭＳ ゴシック"/>
        <family val="3"/>
        <charset val="128"/>
      </rPr>
      <t>33％と</t>
    </r>
    <r>
      <rPr>
        <sz val="11"/>
        <color theme="1"/>
        <rFont val="ＭＳ ゴシック"/>
        <family val="3"/>
        <charset val="128"/>
      </rPr>
      <t>低く、依然として赤字収支となっている。地方債償還金が高い水準にあることが一番の理由と考えられる。
　企業債残高対事業規模比率は、H27以降は地方債の償還を全額一般会計で負担することを定めているため、グラフ上は表示されていないが、類似団体平均の約5倍と高くなっている。
（R3当該値（参考）5929.8％）
理由としては、処理人口1人当たりの管渠延長が長く、建設費コストが高いことが考えられる。
　経費回収率は、類似団体平均の10分の1程度で、維持管理費が高いことと、料金収入が少ないことが理由としてあげられる。
　汚水処理原価は、類似団体平均の6倍程度となっており、汚水処理費が高いことが主な理由と考えられる。
　施設利用率は約27％と、類似団体平均の3分の2程度であり、人口減少により処理水量が増加していないことが原因と考えられる。
　水洗化率は87％と、類似団体平均より約3.5ポイント上回っている。
　建設投資については、平成19年度で面整備は完了していることから、近年地方債残高は減少してきたが、令和元年度年度から二期目の処理場の長寿命化事業（改築更新）を実施しており、再び地方債残高の増加が見込まれる。</t>
    </r>
    <rPh sb="16" eb="18">
      <t>イゼン</t>
    </rPh>
    <rPh sb="343" eb="345">
      <t>テイド</t>
    </rPh>
    <rPh sb="361" eb="363">
      <t>ゾウカ</t>
    </rPh>
    <rPh sb="400" eb="401">
      <t>ヤク</t>
    </rPh>
    <rPh sb="408" eb="410">
      <t>ウワマワ</t>
    </rPh>
    <rPh sb="465" eb="467">
      <t>レイワ</t>
    </rPh>
    <rPh sb="467" eb="469">
      <t>ガンネン</t>
    </rPh>
    <rPh sb="469" eb="470">
      <t>ド</t>
    </rPh>
    <rPh sb="474" eb="476">
      <t>ニキ</t>
    </rPh>
    <rPh sb="476" eb="477">
      <t>メ</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</si>
</sst>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34-4FEC-A118-B18E420E669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B534-4FEC-A118-B18E420E669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32.29</c:v>
                </c:pt>
                <c:pt idx="1">
                  <c:v>30.24</c:v>
                </c:pt>
                <c:pt idx="2">
                  <c:v>27.11</c:v>
                </c:pt>
                <c:pt idx="3">
                  <c:v>26.51</c:v>
                </c:pt>
                <c:pt idx="4">
                  <c:v>26.51</c:v>
                </c:pt>
              </c:numCache>
            </c:numRef>
          </c:val>
          <c:extLst>
            <c:ext xmlns:c16="http://schemas.microsoft.com/office/drawing/2014/chart" uri="{C3380CC4-5D6E-409C-BE32-E72D297353CC}">
              <c16:uniqueId val="{00000000-E627-4AB3-8A87-66FAF4D7548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E627-4AB3-8A87-66FAF4D7548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82.69</c:v>
                </c:pt>
                <c:pt idx="1">
                  <c:v>84.13</c:v>
                </c:pt>
                <c:pt idx="2">
                  <c:v>85.35</c:v>
                </c:pt>
                <c:pt idx="3">
                  <c:v>87.07</c:v>
                </c:pt>
                <c:pt idx="4">
                  <c:v>87.91</c:v>
                </c:pt>
              </c:numCache>
            </c:numRef>
          </c:val>
          <c:extLst>
            <c:ext xmlns:c16="http://schemas.microsoft.com/office/drawing/2014/chart" uri="{C3380CC4-5D6E-409C-BE32-E72D297353CC}">
              <c16:uniqueId val="{00000000-730C-4F68-822A-FD3DF0C2E1E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730C-4F68-822A-FD3DF0C2E1E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29.24</c:v>
                </c:pt>
                <c:pt idx="1">
                  <c:v>29.41</c:v>
                </c:pt>
                <c:pt idx="2">
                  <c:v>30.72</c:v>
                </c:pt>
                <c:pt idx="3">
                  <c:v>29.54</c:v>
                </c:pt>
                <c:pt idx="4">
                  <c:v>33.58</c:v>
                </c:pt>
              </c:numCache>
            </c:numRef>
          </c:val>
          <c:extLst>
            <c:ext xmlns:c16="http://schemas.microsoft.com/office/drawing/2014/chart" uri="{C3380CC4-5D6E-409C-BE32-E72D297353CC}">
              <c16:uniqueId val="{00000000-23F9-4724-9832-4C733901194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F9-4724-9832-4C733901194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42-4B12-B236-C6725863D5E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42-4B12-B236-C6725863D5E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C5-4BE4-9F36-EF2F0E845B4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C5-4BE4-9F36-EF2F0E845B4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AA-42F1-9045-ECC4372F54C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AA-42F1-9045-ECC4372F54C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1D-4709-B2A4-D2939B3520C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1D-4709-B2A4-D2939B3520C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BC-485A-8174-07A17CFCB0C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3ABC-485A-8174-07A17CFCB0C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6.7</c:v>
                </c:pt>
                <c:pt idx="1">
                  <c:v>6.57</c:v>
                </c:pt>
                <c:pt idx="2">
                  <c:v>6.67</c:v>
                </c:pt>
                <c:pt idx="3">
                  <c:v>7.49</c:v>
                </c:pt>
                <c:pt idx="4">
                  <c:v>7.65</c:v>
                </c:pt>
              </c:numCache>
            </c:numRef>
          </c:val>
          <c:extLst>
            <c:ext xmlns:c16="http://schemas.microsoft.com/office/drawing/2014/chart" uri="{C3380CC4-5D6E-409C-BE32-E72D297353CC}">
              <c16:uniqueId val="{00000000-A6ED-42B2-8339-4329B393391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A6ED-42B2-8339-4329B393391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1338.36</c:v>
                </c:pt>
                <c:pt idx="1">
                  <c:v>1403</c:v>
                </c:pt>
                <c:pt idx="2">
                  <c:v>1375.49</c:v>
                </c:pt>
                <c:pt idx="3">
                  <c:v>1273.01</c:v>
                </c:pt>
                <c:pt idx="4">
                  <c:v>1203.1500000000001</c:v>
                </c:pt>
              </c:numCache>
            </c:numRef>
          </c:val>
          <c:extLst>
            <c:ext xmlns:c16="http://schemas.microsoft.com/office/drawing/2014/chart" uri="{C3380CC4-5D6E-409C-BE32-E72D297353CC}">
              <c16:uniqueId val="{00000000-083D-44D5-9A3C-2A41A52EE5B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083D-44D5-9A3C-2A41A52EE5B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1"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新郷村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2300</v>
      </c>
      <c r="AM8" s="42"/>
      <c r="AN8" s="42"/>
      <c r="AO8" s="42"/>
      <c r="AP8" s="42"/>
      <c r="AQ8" s="42"/>
      <c r="AR8" s="42"/>
      <c r="AS8" s="42"/>
      <c r="AT8" s="35">
        <f>データ!T6</f>
        <v>150.77000000000001</v>
      </c>
      <c r="AU8" s="35"/>
      <c r="AV8" s="35"/>
      <c r="AW8" s="35"/>
      <c r="AX8" s="35"/>
      <c r="AY8" s="35"/>
      <c r="AZ8" s="35"/>
      <c r="BA8" s="35"/>
      <c r="BB8" s="35">
        <f>データ!U6</f>
        <v>15.26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51.72</v>
      </c>
      <c r="Q10" s="35"/>
      <c r="R10" s="35"/>
      <c r="S10" s="35"/>
      <c r="T10" s="35"/>
      <c r="U10" s="35"/>
      <c r="V10" s="35"/>
      <c r="W10" s="35">
        <f>データ!Q6</f>
        <v>94.63</v>
      </c>
      <c r="X10" s="35"/>
      <c r="Y10" s="35"/>
      <c r="Z10" s="35"/>
      <c r="AA10" s="35"/>
      <c r="AB10" s="35"/>
      <c r="AC10" s="35"/>
      <c r="AD10" s="42">
        <f>データ!R6</f>
        <v>1760</v>
      </c>
      <c r="AE10" s="42"/>
      <c r="AF10" s="42"/>
      <c r="AG10" s="42"/>
      <c r="AH10" s="42"/>
      <c r="AI10" s="42"/>
      <c r="AJ10" s="42"/>
      <c r="AK10" s="2"/>
      <c r="AL10" s="42">
        <f>データ!V6</f>
        <v>1175</v>
      </c>
      <c r="AM10" s="42"/>
      <c r="AN10" s="42"/>
      <c r="AO10" s="42"/>
      <c r="AP10" s="42"/>
      <c r="AQ10" s="42"/>
      <c r="AR10" s="42"/>
      <c r="AS10" s="42"/>
      <c r="AT10" s="35">
        <f>データ!W6</f>
        <v>0.77</v>
      </c>
      <c r="AU10" s="35"/>
      <c r="AV10" s="35"/>
      <c r="AW10" s="35"/>
      <c r="AX10" s="35"/>
      <c r="AY10" s="35"/>
      <c r="AZ10" s="35"/>
      <c r="BA10" s="35"/>
      <c r="BB10" s="35">
        <f>データ!X6</f>
        <v>1525.97</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121</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119</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120</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44</v>
      </c>
      <c r="N86" s="12" t="s">
        <v>44</v>
      </c>
      <c r="O86" s="12" t="str">
        <f>データ!EO6</f>
        <v>【0.15】</v>
      </c>
    </row>
  </sheetData>
  <sheetProtection algorithmName="SHA-512" hashValue="NcBvdYLaBrvVhISdbI12NwVkqQvzz8lanekfNde6bin12MSRm57RksZj3LcrhrywJKmLBUsg2a+WZKqXFiWtSw==" saltValue="B9Okz1SciMarWnsqEEDj6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24503</v>
      </c>
      <c r="D6" s="19">
        <f t="shared" si="3"/>
        <v>47</v>
      </c>
      <c r="E6" s="19">
        <f t="shared" si="3"/>
        <v>17</v>
      </c>
      <c r="F6" s="19">
        <f t="shared" si="3"/>
        <v>4</v>
      </c>
      <c r="G6" s="19">
        <f t="shared" si="3"/>
        <v>0</v>
      </c>
      <c r="H6" s="19" t="str">
        <f t="shared" si="3"/>
        <v>青森県　新郷村</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51.72</v>
      </c>
      <c r="Q6" s="20">
        <f t="shared" si="3"/>
        <v>94.63</v>
      </c>
      <c r="R6" s="20">
        <f t="shared" si="3"/>
        <v>1760</v>
      </c>
      <c r="S6" s="20">
        <f t="shared" si="3"/>
        <v>2300</v>
      </c>
      <c r="T6" s="20">
        <f t="shared" si="3"/>
        <v>150.77000000000001</v>
      </c>
      <c r="U6" s="20">
        <f t="shared" si="3"/>
        <v>15.26</v>
      </c>
      <c r="V6" s="20">
        <f t="shared" si="3"/>
        <v>1175</v>
      </c>
      <c r="W6" s="20">
        <f t="shared" si="3"/>
        <v>0.77</v>
      </c>
      <c r="X6" s="20">
        <f t="shared" si="3"/>
        <v>1525.97</v>
      </c>
      <c r="Y6" s="21">
        <f>IF(Y7="",NA(),Y7)</f>
        <v>29.24</v>
      </c>
      <c r="Z6" s="21">
        <f t="shared" ref="Z6:AH6" si="4">IF(Z7="",NA(),Z7)</f>
        <v>29.41</v>
      </c>
      <c r="AA6" s="21">
        <f t="shared" si="4"/>
        <v>30.72</v>
      </c>
      <c r="AB6" s="21">
        <f t="shared" si="4"/>
        <v>29.54</v>
      </c>
      <c r="AC6" s="21">
        <f t="shared" si="4"/>
        <v>33.58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6.7</v>
      </c>
      <c r="BR6" s="21">
        <f t="shared" ref="BR6:BZ6" si="8">IF(BR7="",NA(),BR7)</f>
        <v>6.57</v>
      </c>
      <c r="BS6" s="21">
        <f t="shared" si="8"/>
        <v>6.67</v>
      </c>
      <c r="BT6" s="21">
        <f t="shared" si="8"/>
        <v>7.49</v>
      </c>
      <c r="BU6" s="21">
        <f t="shared" si="8"/>
        <v>7.65</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1338.36</v>
      </c>
      <c r="CC6" s="21">
        <f t="shared" ref="CC6:CK6" si="9">IF(CC7="",NA(),CC7)</f>
        <v>1403</v>
      </c>
      <c r="CD6" s="21">
        <f t="shared" si="9"/>
        <v>1375.49</v>
      </c>
      <c r="CE6" s="21">
        <f t="shared" si="9"/>
        <v>1273.01</v>
      </c>
      <c r="CF6" s="21">
        <f t="shared" si="9"/>
        <v>1203.1500000000001</v>
      </c>
      <c r="CG6" s="21">
        <f t="shared" si="9"/>
        <v>221.81</v>
      </c>
      <c r="CH6" s="21">
        <f t="shared" si="9"/>
        <v>230.02</v>
      </c>
      <c r="CI6" s="21">
        <f t="shared" si="9"/>
        <v>228.47</v>
      </c>
      <c r="CJ6" s="21">
        <f t="shared" si="9"/>
        <v>224.88</v>
      </c>
      <c r="CK6" s="21">
        <f t="shared" si="9"/>
        <v>228.64</v>
      </c>
      <c r="CL6" s="20" t="str">
        <f>IF(CL7="","",IF(CL7="-","【-】","【"&amp;SUBSTITUTE(TEXT(CL7,"#,##0.00"),"-","△")&amp;"】"))</f>
        <v>【216.39】</v>
      </c>
      <c r="CM6" s="21">
        <f>IF(CM7="",NA(),CM7)</f>
        <v>32.29</v>
      </c>
      <c r="CN6" s="21">
        <f t="shared" ref="CN6:CV6" si="10">IF(CN7="",NA(),CN7)</f>
        <v>30.24</v>
      </c>
      <c r="CO6" s="21">
        <f t="shared" si="10"/>
        <v>27.11</v>
      </c>
      <c r="CP6" s="21">
        <f t="shared" si="10"/>
        <v>26.51</v>
      </c>
      <c r="CQ6" s="21">
        <f t="shared" si="10"/>
        <v>26.51</v>
      </c>
      <c r="CR6" s="21">
        <f t="shared" si="10"/>
        <v>43.36</v>
      </c>
      <c r="CS6" s="21">
        <f t="shared" si="10"/>
        <v>42.56</v>
      </c>
      <c r="CT6" s="21">
        <f t="shared" si="10"/>
        <v>42.47</v>
      </c>
      <c r="CU6" s="21">
        <f t="shared" si="10"/>
        <v>42.4</v>
      </c>
      <c r="CV6" s="21">
        <f t="shared" si="10"/>
        <v>42.28</v>
      </c>
      <c r="CW6" s="20" t="str">
        <f>IF(CW7="","",IF(CW7="-","【-】","【"&amp;SUBSTITUTE(TEXT(CW7,"#,##0.00"),"-","△")&amp;"】"))</f>
        <v>【42.57】</v>
      </c>
      <c r="CX6" s="21">
        <f>IF(CX7="",NA(),CX7)</f>
        <v>82.69</v>
      </c>
      <c r="CY6" s="21">
        <f t="shared" ref="CY6:DG6" si="11">IF(CY7="",NA(),CY7)</f>
        <v>84.13</v>
      </c>
      <c r="CZ6" s="21">
        <f t="shared" si="11"/>
        <v>85.35</v>
      </c>
      <c r="DA6" s="21">
        <f t="shared" si="11"/>
        <v>87.07</v>
      </c>
      <c r="DB6" s="21">
        <f t="shared" si="11"/>
        <v>87.91</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15">
      <c r="A7" s="14"/>
      <c r="B7" s="23">
        <v>2021</v>
      </c>
      <c r="C7" s="23">
        <v>24503</v>
      </c>
      <c r="D7" s="23">
        <v>47</v>
      </c>
      <c r="E7" s="23">
        <v>17</v>
      </c>
      <c r="F7" s="23">
        <v>4</v>
      </c>
      <c r="G7" s="23">
        <v>0</v>
      </c>
      <c r="H7" s="23" t="s">
        <v>98</v>
      </c>
      <c r="I7" s="23" t="s">
        <v>99</v>
      </c>
      <c r="J7" s="23" t="s">
        <v>100</v>
      </c>
      <c r="K7" s="23" t="s">
        <v>101</v>
      </c>
      <c r="L7" s="23" t="s">
        <v>102</v>
      </c>
      <c r="M7" s="23" t="s">
        <v>103</v>
      </c>
      <c r="N7" s="24" t="s">
        <v>104</v>
      </c>
      <c r="O7" s="24" t="s">
        <v>105</v>
      </c>
      <c r="P7" s="24">
        <v>51.72</v>
      </c>
      <c r="Q7" s="24">
        <v>94.63</v>
      </c>
      <c r="R7" s="24">
        <v>1760</v>
      </c>
      <c r="S7" s="24">
        <v>2300</v>
      </c>
      <c r="T7" s="24">
        <v>150.77000000000001</v>
      </c>
      <c r="U7" s="24">
        <v>15.26</v>
      </c>
      <c r="V7" s="24">
        <v>1175</v>
      </c>
      <c r="W7" s="24">
        <v>0.77</v>
      </c>
      <c r="X7" s="24">
        <v>1525.97</v>
      </c>
      <c r="Y7" s="24">
        <v>29.24</v>
      </c>
      <c r="Z7" s="24">
        <v>29.41</v>
      </c>
      <c r="AA7" s="24">
        <v>30.72</v>
      </c>
      <c r="AB7" s="24">
        <v>29.54</v>
      </c>
      <c r="AC7" s="24">
        <v>33.58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1243.71</v>
      </c>
      <c r="BL7" s="24">
        <v>1194.1500000000001</v>
      </c>
      <c r="BM7" s="24">
        <v>1206.79</v>
      </c>
      <c r="BN7" s="24">
        <v>1258.43</v>
      </c>
      <c r="BO7" s="24">
        <v>1163.75</v>
      </c>
      <c r="BP7" s="24">
        <v>1201.79</v>
      </c>
      <c r="BQ7" s="24">
        <v>6.7</v>
      </c>
      <c r="BR7" s="24">
        <v>6.57</v>
      </c>
      <c r="BS7" s="24">
        <v>6.67</v>
      </c>
      <c r="BT7" s="24">
        <v>7.49</v>
      </c>
      <c r="BU7" s="24">
        <v>7.65</v>
      </c>
      <c r="BV7" s="24">
        <v>74.3</v>
      </c>
      <c r="BW7" s="24">
        <v>72.260000000000005</v>
      </c>
      <c r="BX7" s="24">
        <v>71.84</v>
      </c>
      <c r="BY7" s="24">
        <v>73.36</v>
      </c>
      <c r="BZ7" s="24">
        <v>72.599999999999994</v>
      </c>
      <c r="CA7" s="24">
        <v>75.31</v>
      </c>
      <c r="CB7" s="24">
        <v>1338.36</v>
      </c>
      <c r="CC7" s="24">
        <v>1403</v>
      </c>
      <c r="CD7" s="24">
        <v>1375.49</v>
      </c>
      <c r="CE7" s="24">
        <v>1273.01</v>
      </c>
      <c r="CF7" s="24">
        <v>1203.1500000000001</v>
      </c>
      <c r="CG7" s="24">
        <v>221.81</v>
      </c>
      <c r="CH7" s="24">
        <v>230.02</v>
      </c>
      <c r="CI7" s="24">
        <v>228.47</v>
      </c>
      <c r="CJ7" s="24">
        <v>224.88</v>
      </c>
      <c r="CK7" s="24">
        <v>228.64</v>
      </c>
      <c r="CL7" s="24">
        <v>216.39</v>
      </c>
      <c r="CM7" s="24">
        <v>32.29</v>
      </c>
      <c r="CN7" s="24">
        <v>30.24</v>
      </c>
      <c r="CO7" s="24">
        <v>27.11</v>
      </c>
      <c r="CP7" s="24">
        <v>26.51</v>
      </c>
      <c r="CQ7" s="24">
        <v>26.51</v>
      </c>
      <c r="CR7" s="24">
        <v>43.36</v>
      </c>
      <c r="CS7" s="24">
        <v>42.56</v>
      </c>
      <c r="CT7" s="24">
        <v>42.47</v>
      </c>
      <c r="CU7" s="24">
        <v>42.4</v>
      </c>
      <c r="CV7" s="24">
        <v>42.28</v>
      </c>
      <c r="CW7" s="24">
        <v>42.57</v>
      </c>
      <c r="CX7" s="24">
        <v>82.69</v>
      </c>
      <c r="CY7" s="24">
        <v>84.13</v>
      </c>
      <c r="CZ7" s="24">
        <v>85.35</v>
      </c>
      <c r="DA7" s="24">
        <v>87.07</v>
      </c>
      <c r="DB7" s="24">
        <v>87.91</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2022-12-01T01:49:50Z</dcterms:created>
  <dcterms:modified xsi:type="dcterms:W3CDTF">2023-02-20T02:43:32Z</dcterms:modified>
  <cp:category/>
</cp:coreProperties>
</file>