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Filesv1\300_理財\342 経営比較分析表の策定\Ｒ５\240116 経営比較分析表の分析等について（依頼）\4.理財G員作業用\2.各事業担当作業用★\17 下水\11 平内町（林）修正中\"/>
    </mc:Choice>
  </mc:AlternateContent>
  <xr:revisionPtr revIDLastSave="0" documentId="13_ncr:1_{E1D2D329-2351-4652-BDC3-7AC97B6A1F41}" xr6:coauthVersionLast="47" xr6:coauthVersionMax="47" xr10:uidLastSave="{00000000-0000-0000-0000-000000000000}"/>
  <workbookProtection workbookAlgorithmName="SHA-512" workbookHashValue="2p9r0ikBlNUxwBEpE+8eU6f6TZ3HC2clmrI8e3HZyelnBCvfuLAIzWTPs0I37M/kq7jv1vlg8w4dP0rzv/avxw==" workbookSaltValue="rVVfhAVVu7k7mfhCflSrtA==" workbookSpinCount="100000" lockStructure="1"/>
  <bookViews>
    <workbookView xWindow="-28920" yWindow="-480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S6" i="5"/>
  <c r="R6" i="5"/>
  <c r="AD10" i="4" s="1"/>
  <c r="Q6" i="5"/>
  <c r="W10" i="4" s="1"/>
  <c r="P6" i="5"/>
  <c r="P10" i="4" s="1"/>
  <c r="O6" i="5"/>
  <c r="I10" i="4" s="1"/>
  <c r="N6" i="5"/>
  <c r="M6" i="5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AT10" i="4"/>
  <c r="B10" i="4"/>
  <c r="BB8" i="4"/>
  <c r="AT8" i="4"/>
  <c r="AL8" i="4"/>
  <c r="AD8" i="4"/>
  <c r="W8" i="4"/>
</calcChain>
</file>

<file path=xl/sharedStrings.xml><?xml version="1.0" encoding="utf-8"?>
<sst xmlns="http://schemas.openxmlformats.org/spreadsheetml/2006/main" count="247" uniqueCount="116">
  <si>
    <t>人口（人）</t>
    <rPh sb="0" eb="2">
      <t>ジンコウ</t>
    </rPh>
    <rPh sb="3" eb="4">
      <t>ヒト</t>
    </rPh>
    <phoneticPr fontId="1"/>
  </si>
  <si>
    <t>経営比較分析表（令和4年度決算）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</si>
  <si>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</si>
  <si>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</si>
  <si>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</si>
  <si>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</si>
  <si>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</si>
  <si>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</si>
  <si>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</si>
  <si>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</si>
  <si>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</si>
  <si>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</si>
  <si>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</si>
  <si>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</si>
  <si>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</si>
  <si>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令和4年度全国平均</t>
    <rPh sb="0" eb="2">
      <t>レイワ</t>
    </rPh>
    <rPh sb="3" eb="5">
      <t>ネンド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</si>
  <si>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</si>
  <si>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</si>
  <si>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</si>
  <si>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</si>
  <si>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</si>
  <si>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</si>
  <si>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</si>
  <si>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</si>
  <si>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</si>
  <si>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</si>
  <si>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</si>
  <si>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</si>
  <si>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</si>
  <si>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</si>
  <si>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</si>
  <si>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</si>
  <si>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</si>
  <si>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</si>
  <si>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</si>
  <si>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</si>
  <si>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</si>
  <si>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</si>
  <si>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</si>
  <si>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</si>
  <si>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</si>
  <si>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</si>
  <si>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</si>
  <si>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</si>
  <si>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</si>
  <si>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</si>
  <si>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</si>
  <si>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</si>
  <si>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</si>
  <si>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</si>
  <si>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</si>
  <si>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</si>
  <si>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</si>
  <si>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</si>
  <si>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</si>
  <si>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</si>
  <si>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</si>
  <si>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</si>
  <si>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</si>
  <si>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</si>
  <si>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</si>
  <si>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</si>
  <si>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</si>
  <si>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</si>
  <si>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</si>
  <si>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</si>
  <si>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</si>
  <si>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</si>
  <si>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</si>
  <si>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</si>
  <si>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</si>
  <si>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</si>
  <si>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</si>
  <si>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</si>
  <si>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</si>
  <si>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</si>
  <si>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</si>
  <si>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</si>
  <si>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</si>
  <si>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</si>
  <si>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</si>
  <si>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</si>
  <si>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</si>
  <si>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</si>
  <si>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</si>
  <si>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</si>
  <si>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</si>
  <si>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</si>
  <si>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</si>
  <si>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 xml:space="preserve"> 「①収益的収支比率」は昨年より低く、赤字状態であり、一般会計繰入金により収入不足を補っている状態である。節水の傾向は続いているため、収益の増収は見込めない。
 「⑤経費回収率」は増加しているが、類似団体平均値と比べて低い状況にある。浄化槽維持管理費は義務的費用であり、削減は難しい。
　「⑥汚水処理原価」は類似団体平均値よりも高い結果となっている。市町村設置型浄化槽の設置基数増加により、今後も増加していくと見込まれる。
　「⑦施設利用率」は100％であるため、有効に活用されていることがうかがえる。
　「⑧水洗化率」は市町村設置型浄化槽設置数の増加に伴い、増加傾向にあるものの、類似団体平均値と比較して、依然として低い状況にある。現存する単独処理浄化槽世帯や、汲取便槽世帯に対して、更新の呼びかけや補助金の存在をアプローチする必要があると考える。
　</t>
    <rPh sb="90" eb="92">
      <t>ゾウカ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</si>
  <si>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</si>
  <si>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</si>
  <si>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</si>
  <si>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</si>
  <si>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</si>
  <si>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</si>
  <si>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</si>
  <si>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青森県　平内町</t>
  </si>
  <si>
    <t>法非適用</t>
  </si>
  <si>
    <t>下水道事業</t>
  </si>
  <si>
    <t>特定地域生活排水処理</t>
  </si>
  <si>
    <t>K3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</si>
  <si>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</si>
  <si>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</si>
  <si>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</si>
  <si>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</si>
  <si>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</si>
  <si>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</si>
  <si>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</si>
  <si>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</si>
  <si>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</si>
  <si>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</si>
  <si>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</si>
  <si>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</si>
  <si>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一般会計繰入金に頼った経営であることから、印刷物の配布など積極的な加入促進PR活動による使用料収入の確保に努め、一般会計基準外繰入金の軽減を図るよう取り組む必要がある。
　また、料金改定については、近年の物価高騰の観点から、住民へのこれ以上の負担を避けるため、改定予定は現時点ではない。しかし、経営状況次第では検討する必要があると考える。
　</t>
  </si>
  <si>
    <t xml:space="preserve">　当町の浄化槽事業は、平成14年度から取り組んでおり、浄化槽の耐用年数（40年）を考慮すると、突発的な事故等が発生しない限り、大きな心配はないものと考えています。
　なお、年1回の定期検査、年6回の保守点検、及び年1回の清掃業務の適切な実施により、浄化槽の性能を維持するとともに、効率的な運転にも繋がっていくものと判断しています。
</t>
    <rPh sb="1" eb="3">
      <t>トウチョウ</t>
    </rPh>
    <rPh sb="4" eb="7">
      <t>ジョウカソウ</t>
    </rPh>
    <rPh sb="7" eb="9">
      <t>ジギョウ</t>
    </rPh>
    <rPh sb="38" eb="3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</si>
</sst>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H&quot;yy"/>
    <numFmt numFmtId="177" formatCode="&quot;R&quot;dd"/>
    <numFmt numFmtId="178" formatCode="#,##0.00;&quot;△&quot;#,##0.00"/>
    <numFmt numFmtId="179" formatCode="#,##0.00;&quot;△&quot;#,##0.00;&quot;-&quot;"/>
    <numFmt numFmtId="180" formatCode="#,##0;&quot;△&quot;#,##0"/>
    <numFmt numFmtId="181" formatCode="0.00_);[Red]\(0.00\)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8" fontId="0" fillId="5" borderId="2" xfId="1" applyNumberFormat="1" applyFont="1" applyFill="1" applyBorder="1" applyAlignment="1">
      <alignment vertical="center" shrinkToFit="1"/>
    </xf>
    <xf numFmtId="178" fontId="0" fillId="0" borderId="2" xfId="1" applyNumberFormat="1" applyFont="1" applyBorder="1" applyAlignment="1">
      <alignment vertical="center" shrinkToFit="1"/>
    </xf>
    <xf numFmtId="181" fontId="0" fillId="0" borderId="0" xfId="0" applyNumberFormat="1">
      <alignment vertical="center"/>
    </xf>
    <xf numFmtId="0" fontId="6" fillId="0" borderId="0" xfId="0" applyFont="1">
      <alignment vertical="center"/>
    </xf>
    <xf numFmtId="179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80" fontId="3" fillId="0" borderId="2" xfId="0" applyNumberFormat="1" applyFont="1" applyBorder="1" applyAlignment="1" applyProtection="1">
      <alignment horizontal="center" vertical="center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2-4616-9CD2-186B54B1E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2-4616-9CD2-186B54B1E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7-4B11-A69C-227661215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54.93</c:v>
                </c:pt>
                <c:pt idx="1">
                  <c:v>55.96</c:v>
                </c:pt>
                <c:pt idx="2">
                  <c:v>56.45</c:v>
                </c:pt>
                <c:pt idx="3">
                  <c:v>58.26</c:v>
                </c:pt>
                <c:pt idx="4">
                  <c:v>56.76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87-4B11-A69C-227661215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10.91</c:v>
                </c:pt>
                <c:pt idx="1">
                  <c:v>11.23</c:v>
                </c:pt>
                <c:pt idx="2">
                  <c:v>12.86</c:v>
                </c:pt>
                <c:pt idx="3">
                  <c:v>13.62</c:v>
                </c:pt>
                <c:pt idx="4">
                  <c:v>13.88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A-4761-96B7-2A59A1653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65.569999999999993</c:v>
                </c:pt>
                <c:pt idx="1">
                  <c:v>60.12</c:v>
                </c:pt>
                <c:pt idx="2">
                  <c:v>54.99</c:v>
                </c:pt>
                <c:pt idx="3">
                  <c:v>66.430000000000007</c:v>
                </c:pt>
                <c:pt idx="4">
                  <c:v>66.88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1A-4761-96B7-2A59A1653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79.25</c:v>
                </c:pt>
                <c:pt idx="1">
                  <c:v>76.89</c:v>
                </c:pt>
                <c:pt idx="2">
                  <c:v>48.84</c:v>
                </c:pt>
                <c:pt idx="3">
                  <c:v>51.34</c:v>
                </c:pt>
                <c:pt idx="4">
                  <c:v>49.2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2-4B3D-A177-66DFD2281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A2-4B3D-A177-66DFD2281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7-4B85-AFFD-2C466B506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7-4B85-AFFD-2C466B506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A-48A5-AA1B-74BCF348A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A-48A5-AA1B-74BCF348A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7-43C0-8BE7-9E9296B03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37-43C0-8BE7-9E9296B03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D-4FAE-8F9A-8BB773B52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9D-4FAE-8F9A-8BB773B52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B-4C48-B509-7B5B2F121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386.46</c:v>
                </c:pt>
                <c:pt idx="1">
                  <c:v>421.25</c:v>
                </c:pt>
                <c:pt idx="2">
                  <c:v>398.42</c:v>
                </c:pt>
                <c:pt idx="3">
                  <c:v>393.35</c:v>
                </c:pt>
                <c:pt idx="4">
                  <c:v>397.03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BB-4C48-B509-7B5B2F121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36.590000000000003</c:v>
                </c:pt>
                <c:pt idx="1">
                  <c:v>31.66</c:v>
                </c:pt>
                <c:pt idx="2">
                  <c:v>27.69</c:v>
                </c:pt>
                <c:pt idx="3">
                  <c:v>22.49</c:v>
                </c:pt>
                <c:pt idx="4">
                  <c:v>26.25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F-46AD-A858-F5276DEE4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55.85</c:v>
                </c:pt>
                <c:pt idx="1">
                  <c:v>53.23</c:v>
                </c:pt>
                <c:pt idx="2">
                  <c:v>50.7</c:v>
                </c:pt>
                <c:pt idx="3">
                  <c:v>48.13</c:v>
                </c:pt>
                <c:pt idx="4">
                  <c:v>46.58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F-46AD-A858-F5276DEE4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271.48</c:v>
                </c:pt>
                <c:pt idx="1">
                  <c:v>313.58999999999997</c:v>
                </c:pt>
                <c:pt idx="2">
                  <c:v>374.57</c:v>
                </c:pt>
                <c:pt idx="3">
                  <c:v>464.98</c:v>
                </c:pt>
                <c:pt idx="4">
                  <c:v>429.65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F-4A22-87F3-A3BB713CE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287.91000000000003</c:v>
                </c:pt>
                <c:pt idx="1">
                  <c:v>283.3</c:v>
                </c:pt>
                <c:pt idx="2">
                  <c:v>289.81</c:v>
                </c:pt>
                <c:pt idx="3">
                  <c:v>301.54000000000002</c:v>
                </c:pt>
                <c:pt idx="4">
                  <c:v>311.73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FF-4A22-87F3-A3BB713CE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24180" y="27908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167505" y="27908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910830" y="27908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654155" y="27908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24180" y="65627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167505" y="65627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910830" y="65627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1654155" y="6562725"/>
          <a:ext cx="34937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24180" y="10677525"/>
          <a:ext cx="44919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415280" y="10677525"/>
          <a:ext cx="44919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406380" y="10677525"/>
          <a:ext cx="44919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264535" y="29622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007860" y="29622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751185" y="29622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4494510" y="29622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【307.39】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4494510" y="67341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【86.02】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751185" y="67341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【84.27】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007860" y="67341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【294.83】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264535" y="67341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【57.03】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262755" y="108489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271000" y="108489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244955" y="10848975"/>
          <a:ext cx="6534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205605" y="3000375"/>
          <a:ext cx="3434715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7958455" y="3000375"/>
          <a:ext cx="3434715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81330" y="10935335"/>
          <a:ext cx="4413885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472430" y="10935335"/>
          <a:ext cx="4413885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86"/>
  <sheetViews>
    <sheetView showGridLines="0" tabSelected="1" view="pageBreakPreview" topLeftCell="D1" zoomScale="85" zoomScaleNormal="100" zoomScaleSheetLayoutView="85" workbookViewId="0">
      <selection activeCell="BL47" sqref="BL47:BZ63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1" t="s">
        <v>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</row>
    <row r="3" spans="1:78" ht="9.75" customHeight="1" x14ac:dyDescent="0.15">
      <c r="A3" s="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</row>
    <row r="4" spans="1:78" ht="9.75" customHeight="1" x14ac:dyDescent="0.15">
      <c r="A4" s="2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青森県　平内町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6</v>
      </c>
      <c r="C7" s="30"/>
      <c r="D7" s="30"/>
      <c r="E7" s="30"/>
      <c r="F7" s="30"/>
      <c r="G7" s="30"/>
      <c r="H7" s="30"/>
      <c r="I7" s="30" t="s">
        <v>12</v>
      </c>
      <c r="J7" s="30"/>
      <c r="K7" s="30"/>
      <c r="L7" s="30"/>
      <c r="M7" s="30"/>
      <c r="N7" s="30"/>
      <c r="O7" s="30"/>
      <c r="P7" s="30" t="s">
        <v>5</v>
      </c>
      <c r="Q7" s="30"/>
      <c r="R7" s="30"/>
      <c r="S7" s="30"/>
      <c r="T7" s="30"/>
      <c r="U7" s="30"/>
      <c r="V7" s="30"/>
      <c r="W7" s="30" t="s">
        <v>14</v>
      </c>
      <c r="X7" s="30"/>
      <c r="Y7" s="30"/>
      <c r="Z7" s="30"/>
      <c r="AA7" s="30"/>
      <c r="AB7" s="30"/>
      <c r="AC7" s="30"/>
      <c r="AD7" s="30" t="s">
        <v>4</v>
      </c>
      <c r="AE7" s="30"/>
      <c r="AF7" s="30"/>
      <c r="AG7" s="30"/>
      <c r="AH7" s="30"/>
      <c r="AI7" s="30"/>
      <c r="AJ7" s="30"/>
      <c r="AK7" s="3"/>
      <c r="AL7" s="30" t="s">
        <v>0</v>
      </c>
      <c r="AM7" s="30"/>
      <c r="AN7" s="30"/>
      <c r="AO7" s="30"/>
      <c r="AP7" s="30"/>
      <c r="AQ7" s="30"/>
      <c r="AR7" s="30"/>
      <c r="AS7" s="30"/>
      <c r="AT7" s="30" t="s">
        <v>10</v>
      </c>
      <c r="AU7" s="30"/>
      <c r="AV7" s="30"/>
      <c r="AW7" s="30"/>
      <c r="AX7" s="30"/>
      <c r="AY7" s="30"/>
      <c r="AZ7" s="30"/>
      <c r="BA7" s="30"/>
      <c r="BB7" s="30" t="s">
        <v>16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17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特定地域生活排水処理</v>
      </c>
      <c r="Q8" s="34"/>
      <c r="R8" s="34"/>
      <c r="S8" s="34"/>
      <c r="T8" s="34"/>
      <c r="U8" s="34"/>
      <c r="V8" s="34"/>
      <c r="W8" s="34" t="str">
        <f>データ!L6</f>
        <v>K3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10187</v>
      </c>
      <c r="AM8" s="36"/>
      <c r="AN8" s="36"/>
      <c r="AO8" s="36"/>
      <c r="AP8" s="36"/>
      <c r="AQ8" s="36"/>
      <c r="AR8" s="36"/>
      <c r="AS8" s="36"/>
      <c r="AT8" s="37">
        <f>データ!T6</f>
        <v>217.09</v>
      </c>
      <c r="AU8" s="37"/>
      <c r="AV8" s="37"/>
      <c r="AW8" s="37"/>
      <c r="AX8" s="37"/>
      <c r="AY8" s="37"/>
      <c r="AZ8" s="37"/>
      <c r="BA8" s="37"/>
      <c r="BB8" s="37">
        <f>データ!U6</f>
        <v>46.93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11</v>
      </c>
      <c r="BM8" s="39"/>
      <c r="BN8" s="40" t="s">
        <v>19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21</v>
      </c>
      <c r="C9" s="30"/>
      <c r="D9" s="30"/>
      <c r="E9" s="30"/>
      <c r="F9" s="30"/>
      <c r="G9" s="30"/>
      <c r="H9" s="30"/>
      <c r="I9" s="30" t="s">
        <v>22</v>
      </c>
      <c r="J9" s="30"/>
      <c r="K9" s="30"/>
      <c r="L9" s="30"/>
      <c r="M9" s="30"/>
      <c r="N9" s="30"/>
      <c r="O9" s="30"/>
      <c r="P9" s="30" t="s">
        <v>23</v>
      </c>
      <c r="Q9" s="30"/>
      <c r="R9" s="30"/>
      <c r="S9" s="30"/>
      <c r="T9" s="30"/>
      <c r="U9" s="30"/>
      <c r="V9" s="30"/>
      <c r="W9" s="30" t="s">
        <v>26</v>
      </c>
      <c r="X9" s="30"/>
      <c r="Y9" s="30"/>
      <c r="Z9" s="30"/>
      <c r="AA9" s="30"/>
      <c r="AB9" s="30"/>
      <c r="AC9" s="30"/>
      <c r="AD9" s="30" t="s">
        <v>20</v>
      </c>
      <c r="AE9" s="30"/>
      <c r="AF9" s="30"/>
      <c r="AG9" s="30"/>
      <c r="AH9" s="30"/>
      <c r="AI9" s="30"/>
      <c r="AJ9" s="30"/>
      <c r="AK9" s="3"/>
      <c r="AL9" s="30" t="s">
        <v>29</v>
      </c>
      <c r="AM9" s="30"/>
      <c r="AN9" s="30"/>
      <c r="AO9" s="30"/>
      <c r="AP9" s="30"/>
      <c r="AQ9" s="30"/>
      <c r="AR9" s="30"/>
      <c r="AS9" s="30"/>
      <c r="AT9" s="30" t="s">
        <v>30</v>
      </c>
      <c r="AU9" s="30"/>
      <c r="AV9" s="30"/>
      <c r="AW9" s="30"/>
      <c r="AX9" s="30"/>
      <c r="AY9" s="30"/>
      <c r="AZ9" s="30"/>
      <c r="BA9" s="30"/>
      <c r="BB9" s="30" t="s">
        <v>33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34</v>
      </c>
      <c r="BM9" s="43"/>
      <c r="BN9" s="44" t="s">
        <v>36</v>
      </c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5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16.16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2980</v>
      </c>
      <c r="AE10" s="36"/>
      <c r="AF10" s="36"/>
      <c r="AG10" s="36"/>
      <c r="AH10" s="36"/>
      <c r="AI10" s="36"/>
      <c r="AJ10" s="36"/>
      <c r="AK10" s="2"/>
      <c r="AL10" s="36">
        <f>データ!V6</f>
        <v>1636</v>
      </c>
      <c r="AM10" s="36"/>
      <c r="AN10" s="36"/>
      <c r="AO10" s="36"/>
      <c r="AP10" s="36"/>
      <c r="AQ10" s="36"/>
      <c r="AR10" s="36"/>
      <c r="AS10" s="36"/>
      <c r="AT10" s="37">
        <f>データ!W6</f>
        <v>0.48</v>
      </c>
      <c r="AU10" s="37"/>
      <c r="AV10" s="37"/>
      <c r="AW10" s="37"/>
      <c r="AX10" s="37"/>
      <c r="AY10" s="37"/>
      <c r="AZ10" s="37"/>
      <c r="BA10" s="37"/>
      <c r="BB10" s="37">
        <f>データ!X6</f>
        <v>3408.33</v>
      </c>
      <c r="BC10" s="37"/>
      <c r="BD10" s="37"/>
      <c r="BE10" s="37"/>
      <c r="BF10" s="37"/>
      <c r="BG10" s="37"/>
      <c r="BH10" s="37"/>
      <c r="BI10" s="37"/>
      <c r="BJ10" s="2"/>
      <c r="BK10" s="2"/>
      <c r="BL10" s="46" t="s">
        <v>37</v>
      </c>
      <c r="BM10" s="47"/>
      <c r="BN10" s="48" t="s">
        <v>15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39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28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40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11"/>
      <c r="BK16" s="2"/>
      <c r="BL16" s="66" t="s">
        <v>89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11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11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11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11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11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11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11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1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11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11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11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11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11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11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11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11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11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0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0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1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0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0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1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11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11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11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11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11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11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11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11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1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11"/>
      <c r="BK45" s="2"/>
      <c r="BL45" s="60" t="s">
        <v>42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11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11"/>
      <c r="BK47" s="2"/>
      <c r="BL47" s="66" t="s">
        <v>115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11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11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11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11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11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11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11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11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0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0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1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0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0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1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0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10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10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11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12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9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11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11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11"/>
      <c r="BK64" s="2"/>
      <c r="BL64" s="60" t="s">
        <v>8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11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11"/>
      <c r="BK66" s="2"/>
      <c r="BL66" s="66" t="s">
        <v>114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11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11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11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11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11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11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11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11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11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11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11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11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0"/>
      <c r="V79" s="10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0"/>
      <c r="AP79" s="10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11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0"/>
      <c r="V80" s="10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0"/>
      <c r="AP80" s="10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11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4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2"/>
      <c r="V81" s="2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2"/>
      <c r="AP81" s="2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2"/>
      <c r="BJ81" s="11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5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12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50" t="s">
        <v>43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</row>
    <row r="84" spans="1:78" x14ac:dyDescent="0.15">
      <c r="C84" s="2"/>
    </row>
    <row r="85" spans="1:78" hidden="1" x14ac:dyDescent="0.15">
      <c r="B85" s="6" t="s">
        <v>44</v>
      </c>
      <c r="C85" s="6"/>
      <c r="D85" s="6"/>
      <c r="E85" s="6" t="s">
        <v>46</v>
      </c>
      <c r="F85" s="6" t="s">
        <v>47</v>
      </c>
      <c r="G85" s="6" t="s">
        <v>48</v>
      </c>
      <c r="H85" s="6" t="s">
        <v>41</v>
      </c>
      <c r="I85" s="6" t="s">
        <v>7</v>
      </c>
      <c r="J85" s="6" t="s">
        <v>49</v>
      </c>
      <c r="K85" s="6" t="s">
        <v>50</v>
      </c>
      <c r="L85" s="6" t="s">
        <v>32</v>
      </c>
      <c r="M85" s="6" t="s">
        <v>35</v>
      </c>
      <c r="N85" s="6" t="s">
        <v>51</v>
      </c>
      <c r="O85" s="6" t="s">
        <v>53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38</v>
      </c>
      <c r="G86" s="6" t="s">
        <v>38</v>
      </c>
      <c r="H86" s="6" t="str">
        <f>データ!BP6</f>
        <v>【307.39】</v>
      </c>
      <c r="I86" s="6" t="str">
        <f>データ!CA6</f>
        <v>【57.03】</v>
      </c>
      <c r="J86" s="6" t="str">
        <f>データ!CL6</f>
        <v>【294.83】</v>
      </c>
      <c r="K86" s="6" t="str">
        <f>データ!CW6</f>
        <v>【84.27】</v>
      </c>
      <c r="L86" s="6" t="str">
        <f>データ!DH6</f>
        <v>【86.02】</v>
      </c>
      <c r="M86" s="6" t="s">
        <v>38</v>
      </c>
      <c r="N86" s="6" t="s">
        <v>38</v>
      </c>
      <c r="O86" s="6" t="str">
        <f>データ!EO6</f>
        <v>【-】</v>
      </c>
    </row>
  </sheetData>
  <sheetProtection algorithmName="SHA-512" hashValue="M/d01AgEjYJbwDLMcE5VUE5A4VMT9ubDXvfwNCKFtDzwShYdbZcptWJsepMWM3iPLN+M1ZziRe2pJqeuYKHrUg==" saltValue="9XGYEZv8HipvoMGebJuwPw==" spinCount="100000" sheet="1" objects="1" scenarios="1" formatCells="0" formatColumns="0" formatRows="0"/>
  <mergeCells count="51"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  <mergeCell ref="AL10:AS10"/>
    <mergeCell ref="AT10:BA10"/>
    <mergeCell ref="BB10:BI10"/>
    <mergeCell ref="BL10:BM10"/>
    <mergeCell ref="BN10:BY10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N9:BY9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AD7:AJ7"/>
    <mergeCell ref="AL7:AS7"/>
    <mergeCell ref="AT7:BA7"/>
    <mergeCell ref="BB7:BI7"/>
    <mergeCell ref="BL7:BY7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14" t="s">
        <v>56</v>
      </c>
      <c r="B2" s="14">
        <f t="shared" ref="B2:EO2" si="0">COLUMN()-1</f>
        <v>1</v>
      </c>
      <c r="C2" s="14">
        <f t="shared" si="0"/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si="0"/>
        <v>71</v>
      </c>
      <c r="BU2" s="14">
        <f t="shared" si="0"/>
        <v>72</v>
      </c>
      <c r="BV2" s="14">
        <f t="shared" si="0"/>
        <v>73</v>
      </c>
      <c r="BW2" s="14">
        <f t="shared" si="0"/>
        <v>74</v>
      </c>
      <c r="BX2" s="14">
        <f t="shared" si="0"/>
        <v>75</v>
      </c>
      <c r="BY2" s="14">
        <f t="shared" si="0"/>
        <v>76</v>
      </c>
      <c r="BZ2" s="14">
        <f t="shared" si="0"/>
        <v>77</v>
      </c>
      <c r="CA2" s="14">
        <f t="shared" si="0"/>
        <v>78</v>
      </c>
      <c r="CB2" s="14">
        <f t="shared" si="0"/>
        <v>79</v>
      </c>
      <c r="CC2" s="14">
        <f t="shared" si="0"/>
        <v>80</v>
      </c>
      <c r="CD2" s="14">
        <f t="shared" si="0"/>
        <v>81</v>
      </c>
      <c r="CE2" s="14">
        <f t="shared" si="0"/>
        <v>82</v>
      </c>
      <c r="CF2" s="14">
        <f t="shared" si="0"/>
        <v>83</v>
      </c>
      <c r="CG2" s="14">
        <f t="shared" si="0"/>
        <v>84</v>
      </c>
      <c r="CH2" s="14">
        <f t="shared" si="0"/>
        <v>85</v>
      </c>
      <c r="CI2" s="14">
        <f t="shared" si="0"/>
        <v>86</v>
      </c>
      <c r="CJ2" s="14">
        <f t="shared" si="0"/>
        <v>87</v>
      </c>
      <c r="CK2" s="14">
        <f t="shared" si="0"/>
        <v>88</v>
      </c>
      <c r="CL2" s="14">
        <f t="shared" si="0"/>
        <v>89</v>
      </c>
      <c r="CM2" s="14">
        <f t="shared" si="0"/>
        <v>90</v>
      </c>
      <c r="CN2" s="14">
        <f t="shared" si="0"/>
        <v>91</v>
      </c>
      <c r="CO2" s="14">
        <f t="shared" si="0"/>
        <v>92</v>
      </c>
      <c r="CP2" s="14">
        <f t="shared" si="0"/>
        <v>93</v>
      </c>
      <c r="CQ2" s="14">
        <f t="shared" si="0"/>
        <v>94</v>
      </c>
      <c r="CR2" s="14">
        <f t="shared" si="0"/>
        <v>95</v>
      </c>
      <c r="CS2" s="14">
        <f t="shared" si="0"/>
        <v>96</v>
      </c>
      <c r="CT2" s="14">
        <f t="shared" si="0"/>
        <v>97</v>
      </c>
      <c r="CU2" s="14">
        <f t="shared" si="0"/>
        <v>98</v>
      </c>
      <c r="CV2" s="14">
        <f t="shared" si="0"/>
        <v>99</v>
      </c>
      <c r="CW2" s="14">
        <f t="shared" si="0"/>
        <v>100</v>
      </c>
      <c r="CX2" s="14">
        <f t="shared" si="0"/>
        <v>101</v>
      </c>
      <c r="CY2" s="14">
        <f t="shared" si="0"/>
        <v>102</v>
      </c>
      <c r="CZ2" s="14">
        <f t="shared" si="0"/>
        <v>103</v>
      </c>
      <c r="DA2" s="14">
        <f t="shared" si="0"/>
        <v>104</v>
      </c>
      <c r="DB2" s="14">
        <f t="shared" si="0"/>
        <v>105</v>
      </c>
      <c r="DC2" s="14">
        <f t="shared" si="0"/>
        <v>106</v>
      </c>
      <c r="DD2" s="14">
        <f t="shared" si="0"/>
        <v>107</v>
      </c>
      <c r="DE2" s="14">
        <f t="shared" si="0"/>
        <v>108</v>
      </c>
      <c r="DF2" s="14">
        <f t="shared" si="0"/>
        <v>109</v>
      </c>
      <c r="DG2" s="14">
        <f t="shared" si="0"/>
        <v>110</v>
      </c>
      <c r="DH2" s="14">
        <f t="shared" si="0"/>
        <v>111</v>
      </c>
      <c r="DI2" s="14">
        <f t="shared" si="0"/>
        <v>112</v>
      </c>
      <c r="DJ2" s="14">
        <f t="shared" si="0"/>
        <v>113</v>
      </c>
      <c r="DK2" s="14">
        <f t="shared" si="0"/>
        <v>114</v>
      </c>
      <c r="DL2" s="14">
        <f t="shared" si="0"/>
        <v>115</v>
      </c>
      <c r="DM2" s="14">
        <f t="shared" si="0"/>
        <v>116</v>
      </c>
      <c r="DN2" s="14">
        <f t="shared" si="0"/>
        <v>117</v>
      </c>
      <c r="DO2" s="14">
        <f t="shared" si="0"/>
        <v>118</v>
      </c>
      <c r="DP2" s="14">
        <f t="shared" si="0"/>
        <v>119</v>
      </c>
      <c r="DQ2" s="14">
        <f t="shared" si="0"/>
        <v>120</v>
      </c>
      <c r="DR2" s="14">
        <f t="shared" si="0"/>
        <v>121</v>
      </c>
      <c r="DS2" s="14">
        <f t="shared" si="0"/>
        <v>122</v>
      </c>
      <c r="DT2" s="14">
        <f t="shared" si="0"/>
        <v>123</v>
      </c>
      <c r="DU2" s="14">
        <f t="shared" si="0"/>
        <v>124</v>
      </c>
      <c r="DV2" s="14">
        <f t="shared" si="0"/>
        <v>125</v>
      </c>
      <c r="DW2" s="14">
        <f t="shared" si="0"/>
        <v>126</v>
      </c>
      <c r="DX2" s="14">
        <f t="shared" si="0"/>
        <v>127</v>
      </c>
      <c r="DY2" s="14">
        <f t="shared" si="0"/>
        <v>128</v>
      </c>
      <c r="DZ2" s="14">
        <f t="shared" si="0"/>
        <v>129</v>
      </c>
      <c r="EA2" s="14">
        <f t="shared" si="0"/>
        <v>130</v>
      </c>
      <c r="EB2" s="14">
        <f t="shared" si="0"/>
        <v>131</v>
      </c>
      <c r="EC2" s="14">
        <f t="shared" si="0"/>
        <v>132</v>
      </c>
      <c r="ED2" s="14">
        <f t="shared" si="0"/>
        <v>133</v>
      </c>
      <c r="EE2" s="14">
        <f t="shared" si="0"/>
        <v>134</v>
      </c>
      <c r="EF2" s="14">
        <f t="shared" si="0"/>
        <v>135</v>
      </c>
      <c r="EG2" s="14">
        <f t="shared" si="0"/>
        <v>136</v>
      </c>
      <c r="EH2" s="14">
        <f t="shared" si="0"/>
        <v>137</v>
      </c>
      <c r="EI2" s="14">
        <f t="shared" si="0"/>
        <v>138</v>
      </c>
      <c r="EJ2" s="14">
        <f t="shared" si="0"/>
        <v>139</v>
      </c>
      <c r="EK2" s="14">
        <f t="shared" si="0"/>
        <v>140</v>
      </c>
      <c r="EL2" s="14">
        <f t="shared" si="0"/>
        <v>141</v>
      </c>
      <c r="EM2" s="14">
        <f t="shared" si="0"/>
        <v>142</v>
      </c>
      <c r="EN2" s="14">
        <f t="shared" si="0"/>
        <v>143</v>
      </c>
      <c r="EO2" s="14">
        <f t="shared" si="0"/>
        <v>144</v>
      </c>
    </row>
    <row r="3" spans="1:145" x14ac:dyDescent="0.15">
      <c r="A3" s="14" t="s">
        <v>18</v>
      </c>
      <c r="B3" s="16" t="s">
        <v>31</v>
      </c>
      <c r="C3" s="16" t="s">
        <v>58</v>
      </c>
      <c r="D3" s="16" t="s">
        <v>59</v>
      </c>
      <c r="E3" s="16" t="s">
        <v>3</v>
      </c>
      <c r="F3" s="16" t="s">
        <v>2</v>
      </c>
      <c r="G3" s="16" t="s">
        <v>25</v>
      </c>
      <c r="H3" s="74" t="s">
        <v>55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/>
      <c r="Y3" s="72" t="s">
        <v>52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 t="s">
        <v>9</v>
      </c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</row>
    <row r="4" spans="1:145" x14ac:dyDescent="0.15">
      <c r="A4" s="14" t="s">
        <v>60</v>
      </c>
      <c r="B4" s="17"/>
      <c r="C4" s="17"/>
      <c r="D4" s="17"/>
      <c r="E4" s="17"/>
      <c r="F4" s="17"/>
      <c r="G4" s="17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Y4" s="73" t="s">
        <v>24</v>
      </c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 t="s">
        <v>45</v>
      </c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 t="s">
        <v>27</v>
      </c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 t="s">
        <v>62</v>
      </c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 t="s">
        <v>13</v>
      </c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 t="s">
        <v>61</v>
      </c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 t="s">
        <v>64</v>
      </c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 t="s">
        <v>65</v>
      </c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 t="s">
        <v>66</v>
      </c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 t="s">
        <v>67</v>
      </c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 t="s">
        <v>68</v>
      </c>
      <c r="EF4" s="73"/>
      <c r="EG4" s="73"/>
      <c r="EH4" s="73"/>
      <c r="EI4" s="73"/>
      <c r="EJ4" s="73"/>
      <c r="EK4" s="73"/>
      <c r="EL4" s="73"/>
      <c r="EM4" s="73"/>
      <c r="EN4" s="73"/>
      <c r="EO4" s="73"/>
    </row>
    <row r="5" spans="1:145" x14ac:dyDescent="0.15">
      <c r="A5" s="14" t="s">
        <v>69</v>
      </c>
      <c r="B5" s="18"/>
      <c r="C5" s="18"/>
      <c r="D5" s="18"/>
      <c r="E5" s="18"/>
      <c r="F5" s="18"/>
      <c r="G5" s="18"/>
      <c r="H5" s="23" t="s">
        <v>57</v>
      </c>
      <c r="I5" s="23" t="s">
        <v>70</v>
      </c>
      <c r="J5" s="23" t="s">
        <v>71</v>
      </c>
      <c r="K5" s="23" t="s">
        <v>72</v>
      </c>
      <c r="L5" s="23" t="s">
        <v>73</v>
      </c>
      <c r="M5" s="23" t="s">
        <v>4</v>
      </c>
      <c r="N5" s="23" t="s">
        <v>74</v>
      </c>
      <c r="O5" s="23" t="s">
        <v>75</v>
      </c>
      <c r="P5" s="23" t="s">
        <v>76</v>
      </c>
      <c r="Q5" s="23" t="s">
        <v>77</v>
      </c>
      <c r="R5" s="23" t="s">
        <v>78</v>
      </c>
      <c r="S5" s="23" t="s">
        <v>79</v>
      </c>
      <c r="T5" s="23" t="s">
        <v>80</v>
      </c>
      <c r="U5" s="23" t="s">
        <v>63</v>
      </c>
      <c r="V5" s="23" t="s">
        <v>81</v>
      </c>
      <c r="W5" s="23" t="s">
        <v>82</v>
      </c>
      <c r="X5" s="23" t="s">
        <v>83</v>
      </c>
      <c r="Y5" s="23" t="s">
        <v>84</v>
      </c>
      <c r="Z5" s="23" t="s">
        <v>85</v>
      </c>
      <c r="AA5" s="23" t="s">
        <v>86</v>
      </c>
      <c r="AB5" s="23" t="s">
        <v>87</v>
      </c>
      <c r="AC5" s="23" t="s">
        <v>88</v>
      </c>
      <c r="AD5" s="23" t="s">
        <v>91</v>
      </c>
      <c r="AE5" s="23" t="s">
        <v>92</v>
      </c>
      <c r="AF5" s="23" t="s">
        <v>93</v>
      </c>
      <c r="AG5" s="23" t="s">
        <v>94</v>
      </c>
      <c r="AH5" s="23" t="s">
        <v>95</v>
      </c>
      <c r="AI5" s="23" t="s">
        <v>44</v>
      </c>
      <c r="AJ5" s="23" t="s">
        <v>84</v>
      </c>
      <c r="AK5" s="23" t="s">
        <v>85</v>
      </c>
      <c r="AL5" s="23" t="s">
        <v>86</v>
      </c>
      <c r="AM5" s="23" t="s">
        <v>87</v>
      </c>
      <c r="AN5" s="23" t="s">
        <v>88</v>
      </c>
      <c r="AO5" s="23" t="s">
        <v>91</v>
      </c>
      <c r="AP5" s="23" t="s">
        <v>92</v>
      </c>
      <c r="AQ5" s="23" t="s">
        <v>93</v>
      </c>
      <c r="AR5" s="23" t="s">
        <v>94</v>
      </c>
      <c r="AS5" s="23" t="s">
        <v>95</v>
      </c>
      <c r="AT5" s="23" t="s">
        <v>90</v>
      </c>
      <c r="AU5" s="23" t="s">
        <v>84</v>
      </c>
      <c r="AV5" s="23" t="s">
        <v>85</v>
      </c>
      <c r="AW5" s="23" t="s">
        <v>86</v>
      </c>
      <c r="AX5" s="23" t="s">
        <v>87</v>
      </c>
      <c r="AY5" s="23" t="s">
        <v>88</v>
      </c>
      <c r="AZ5" s="23" t="s">
        <v>91</v>
      </c>
      <c r="BA5" s="23" t="s">
        <v>92</v>
      </c>
      <c r="BB5" s="23" t="s">
        <v>93</v>
      </c>
      <c r="BC5" s="23" t="s">
        <v>94</v>
      </c>
      <c r="BD5" s="23" t="s">
        <v>95</v>
      </c>
      <c r="BE5" s="23" t="s">
        <v>90</v>
      </c>
      <c r="BF5" s="23" t="s">
        <v>84</v>
      </c>
      <c r="BG5" s="23" t="s">
        <v>85</v>
      </c>
      <c r="BH5" s="23" t="s">
        <v>86</v>
      </c>
      <c r="BI5" s="23" t="s">
        <v>87</v>
      </c>
      <c r="BJ5" s="23" t="s">
        <v>88</v>
      </c>
      <c r="BK5" s="23" t="s">
        <v>91</v>
      </c>
      <c r="BL5" s="23" t="s">
        <v>92</v>
      </c>
      <c r="BM5" s="23" t="s">
        <v>93</v>
      </c>
      <c r="BN5" s="23" t="s">
        <v>94</v>
      </c>
      <c r="BO5" s="23" t="s">
        <v>95</v>
      </c>
      <c r="BP5" s="23" t="s">
        <v>90</v>
      </c>
      <c r="BQ5" s="23" t="s">
        <v>84</v>
      </c>
      <c r="BR5" s="23" t="s">
        <v>85</v>
      </c>
      <c r="BS5" s="23" t="s">
        <v>86</v>
      </c>
      <c r="BT5" s="23" t="s">
        <v>87</v>
      </c>
      <c r="BU5" s="23" t="s">
        <v>88</v>
      </c>
      <c r="BV5" s="23" t="s">
        <v>91</v>
      </c>
      <c r="BW5" s="23" t="s">
        <v>92</v>
      </c>
      <c r="BX5" s="23" t="s">
        <v>93</v>
      </c>
      <c r="BY5" s="23" t="s">
        <v>94</v>
      </c>
      <c r="BZ5" s="23" t="s">
        <v>95</v>
      </c>
      <c r="CA5" s="23" t="s">
        <v>90</v>
      </c>
      <c r="CB5" s="23" t="s">
        <v>84</v>
      </c>
      <c r="CC5" s="23" t="s">
        <v>85</v>
      </c>
      <c r="CD5" s="23" t="s">
        <v>86</v>
      </c>
      <c r="CE5" s="23" t="s">
        <v>87</v>
      </c>
      <c r="CF5" s="23" t="s">
        <v>88</v>
      </c>
      <c r="CG5" s="23" t="s">
        <v>91</v>
      </c>
      <c r="CH5" s="23" t="s">
        <v>92</v>
      </c>
      <c r="CI5" s="23" t="s">
        <v>93</v>
      </c>
      <c r="CJ5" s="23" t="s">
        <v>94</v>
      </c>
      <c r="CK5" s="23" t="s">
        <v>95</v>
      </c>
      <c r="CL5" s="23" t="s">
        <v>90</v>
      </c>
      <c r="CM5" s="23" t="s">
        <v>84</v>
      </c>
      <c r="CN5" s="23" t="s">
        <v>85</v>
      </c>
      <c r="CO5" s="23" t="s">
        <v>86</v>
      </c>
      <c r="CP5" s="23" t="s">
        <v>87</v>
      </c>
      <c r="CQ5" s="23" t="s">
        <v>88</v>
      </c>
      <c r="CR5" s="23" t="s">
        <v>91</v>
      </c>
      <c r="CS5" s="23" t="s">
        <v>92</v>
      </c>
      <c r="CT5" s="23" t="s">
        <v>93</v>
      </c>
      <c r="CU5" s="23" t="s">
        <v>94</v>
      </c>
      <c r="CV5" s="23" t="s">
        <v>95</v>
      </c>
      <c r="CW5" s="23" t="s">
        <v>90</v>
      </c>
      <c r="CX5" s="23" t="s">
        <v>84</v>
      </c>
      <c r="CY5" s="23" t="s">
        <v>85</v>
      </c>
      <c r="CZ5" s="23" t="s">
        <v>86</v>
      </c>
      <c r="DA5" s="23" t="s">
        <v>87</v>
      </c>
      <c r="DB5" s="23" t="s">
        <v>88</v>
      </c>
      <c r="DC5" s="23" t="s">
        <v>91</v>
      </c>
      <c r="DD5" s="23" t="s">
        <v>92</v>
      </c>
      <c r="DE5" s="23" t="s">
        <v>93</v>
      </c>
      <c r="DF5" s="23" t="s">
        <v>94</v>
      </c>
      <c r="DG5" s="23" t="s">
        <v>95</v>
      </c>
      <c r="DH5" s="23" t="s">
        <v>90</v>
      </c>
      <c r="DI5" s="23" t="s">
        <v>84</v>
      </c>
      <c r="DJ5" s="23" t="s">
        <v>85</v>
      </c>
      <c r="DK5" s="23" t="s">
        <v>86</v>
      </c>
      <c r="DL5" s="23" t="s">
        <v>87</v>
      </c>
      <c r="DM5" s="23" t="s">
        <v>88</v>
      </c>
      <c r="DN5" s="23" t="s">
        <v>91</v>
      </c>
      <c r="DO5" s="23" t="s">
        <v>92</v>
      </c>
      <c r="DP5" s="23" t="s">
        <v>93</v>
      </c>
      <c r="DQ5" s="23" t="s">
        <v>94</v>
      </c>
      <c r="DR5" s="23" t="s">
        <v>95</v>
      </c>
      <c r="DS5" s="23" t="s">
        <v>90</v>
      </c>
      <c r="DT5" s="23" t="s">
        <v>84</v>
      </c>
      <c r="DU5" s="23" t="s">
        <v>85</v>
      </c>
      <c r="DV5" s="23" t="s">
        <v>86</v>
      </c>
      <c r="DW5" s="23" t="s">
        <v>87</v>
      </c>
      <c r="DX5" s="23" t="s">
        <v>88</v>
      </c>
      <c r="DY5" s="23" t="s">
        <v>91</v>
      </c>
      <c r="DZ5" s="23" t="s">
        <v>92</v>
      </c>
      <c r="EA5" s="23" t="s">
        <v>93</v>
      </c>
      <c r="EB5" s="23" t="s">
        <v>94</v>
      </c>
      <c r="EC5" s="23" t="s">
        <v>95</v>
      </c>
      <c r="ED5" s="23" t="s">
        <v>90</v>
      </c>
      <c r="EE5" s="23" t="s">
        <v>84</v>
      </c>
      <c r="EF5" s="23" t="s">
        <v>85</v>
      </c>
      <c r="EG5" s="23" t="s">
        <v>86</v>
      </c>
      <c r="EH5" s="23" t="s">
        <v>87</v>
      </c>
      <c r="EI5" s="23" t="s">
        <v>88</v>
      </c>
      <c r="EJ5" s="23" t="s">
        <v>91</v>
      </c>
      <c r="EK5" s="23" t="s">
        <v>92</v>
      </c>
      <c r="EL5" s="23" t="s">
        <v>93</v>
      </c>
      <c r="EM5" s="23" t="s">
        <v>94</v>
      </c>
      <c r="EN5" s="23" t="s">
        <v>95</v>
      </c>
      <c r="EO5" s="23" t="s">
        <v>90</v>
      </c>
    </row>
    <row r="6" spans="1:145" s="13" customFormat="1" x14ac:dyDescent="0.15">
      <c r="A6" s="14" t="s">
        <v>96</v>
      </c>
      <c r="B6" s="19">
        <f t="shared" ref="B6:X6" si="1">B7</f>
        <v>2022</v>
      </c>
      <c r="C6" s="19">
        <f t="shared" si="1"/>
        <v>23019</v>
      </c>
      <c r="D6" s="19">
        <f t="shared" si="1"/>
        <v>47</v>
      </c>
      <c r="E6" s="19">
        <f t="shared" si="1"/>
        <v>18</v>
      </c>
      <c r="F6" s="19">
        <f t="shared" si="1"/>
        <v>0</v>
      </c>
      <c r="G6" s="19">
        <f t="shared" si="1"/>
        <v>0</v>
      </c>
      <c r="H6" s="19" t="str">
        <f t="shared" si="1"/>
        <v>青森県　平内町</v>
      </c>
      <c r="I6" s="19" t="str">
        <f t="shared" si="1"/>
        <v>法非適用</v>
      </c>
      <c r="J6" s="19" t="str">
        <f t="shared" si="1"/>
        <v>下水道事業</v>
      </c>
      <c r="K6" s="19" t="str">
        <f t="shared" si="1"/>
        <v>特定地域生活排水処理</v>
      </c>
      <c r="L6" s="19" t="str">
        <f t="shared" si="1"/>
        <v>K3</v>
      </c>
      <c r="M6" s="19" t="str">
        <f t="shared" si="1"/>
        <v>非設置</v>
      </c>
      <c r="N6" s="24" t="str">
        <f t="shared" si="1"/>
        <v>-</v>
      </c>
      <c r="O6" s="24" t="str">
        <f t="shared" si="1"/>
        <v>該当数値なし</v>
      </c>
      <c r="P6" s="24">
        <f t="shared" si="1"/>
        <v>16.16</v>
      </c>
      <c r="Q6" s="24">
        <f t="shared" si="1"/>
        <v>100</v>
      </c>
      <c r="R6" s="24">
        <f t="shared" si="1"/>
        <v>2980</v>
      </c>
      <c r="S6" s="24">
        <f t="shared" si="1"/>
        <v>10187</v>
      </c>
      <c r="T6" s="24">
        <f t="shared" si="1"/>
        <v>217.09</v>
      </c>
      <c r="U6" s="24">
        <f t="shared" si="1"/>
        <v>46.93</v>
      </c>
      <c r="V6" s="24">
        <f t="shared" si="1"/>
        <v>1636</v>
      </c>
      <c r="W6" s="24">
        <f t="shared" si="1"/>
        <v>0.48</v>
      </c>
      <c r="X6" s="24">
        <f t="shared" si="1"/>
        <v>3408.33</v>
      </c>
      <c r="Y6" s="28">
        <f t="shared" ref="Y6:AH6" si="2">IF(Y7="",NA(),Y7)</f>
        <v>79.25</v>
      </c>
      <c r="Z6" s="28">
        <f t="shared" si="2"/>
        <v>76.89</v>
      </c>
      <c r="AA6" s="28">
        <f t="shared" si="2"/>
        <v>48.84</v>
      </c>
      <c r="AB6" s="28">
        <f t="shared" si="2"/>
        <v>51.34</v>
      </c>
      <c r="AC6" s="28">
        <f t="shared" si="2"/>
        <v>49.2</v>
      </c>
      <c r="AD6" s="24" t="e">
        <f t="shared" si="2"/>
        <v>#N/A</v>
      </c>
      <c r="AE6" s="24" t="e">
        <f t="shared" si="2"/>
        <v>#N/A</v>
      </c>
      <c r="AF6" s="24" t="e">
        <f t="shared" si="2"/>
        <v>#N/A</v>
      </c>
      <c r="AG6" s="24" t="e">
        <f t="shared" si="2"/>
        <v>#N/A</v>
      </c>
      <c r="AH6" s="24" t="e">
        <f t="shared" si="2"/>
        <v>#N/A</v>
      </c>
      <c r="AI6" s="24" t="str">
        <f>IF(AI7="","",IF(AI7="-","【-】","【"&amp;SUBSTITUTE(TEXT(AI7,"#,##0.00"),"-","△")&amp;"】"))</f>
        <v/>
      </c>
      <c r="AJ6" s="24" t="e">
        <f t="shared" ref="AJ6:AS6" si="3">IF(AJ7="",NA(),AJ7)</f>
        <v>#N/A</v>
      </c>
      <c r="AK6" s="24" t="e">
        <f t="shared" si="3"/>
        <v>#N/A</v>
      </c>
      <c r="AL6" s="24" t="e">
        <f t="shared" si="3"/>
        <v>#N/A</v>
      </c>
      <c r="AM6" s="24" t="e">
        <f t="shared" si="3"/>
        <v>#N/A</v>
      </c>
      <c r="AN6" s="24" t="e">
        <f t="shared" si="3"/>
        <v>#N/A</v>
      </c>
      <c r="AO6" s="24" t="e">
        <f t="shared" si="3"/>
        <v>#N/A</v>
      </c>
      <c r="AP6" s="24" t="e">
        <f t="shared" si="3"/>
        <v>#N/A</v>
      </c>
      <c r="AQ6" s="24" t="e">
        <f t="shared" si="3"/>
        <v>#N/A</v>
      </c>
      <c r="AR6" s="24" t="e">
        <f t="shared" si="3"/>
        <v>#N/A</v>
      </c>
      <c r="AS6" s="24" t="e">
        <f t="shared" si="3"/>
        <v>#N/A</v>
      </c>
      <c r="AT6" s="24" t="str">
        <f>IF(AT7="","",IF(AT7="-","【-】","【"&amp;SUBSTITUTE(TEXT(AT7,"#,##0.00"),"-","△")&amp;"】"))</f>
        <v/>
      </c>
      <c r="AU6" s="24" t="e">
        <f t="shared" ref="AU6:BD6" si="4">IF(AU7="",NA(),AU7)</f>
        <v>#N/A</v>
      </c>
      <c r="AV6" s="24" t="e">
        <f t="shared" si="4"/>
        <v>#N/A</v>
      </c>
      <c r="AW6" s="24" t="e">
        <f t="shared" si="4"/>
        <v>#N/A</v>
      </c>
      <c r="AX6" s="24" t="e">
        <f t="shared" si="4"/>
        <v>#N/A</v>
      </c>
      <c r="AY6" s="24" t="e">
        <f t="shared" si="4"/>
        <v>#N/A</v>
      </c>
      <c r="AZ6" s="24" t="e">
        <f t="shared" si="4"/>
        <v>#N/A</v>
      </c>
      <c r="BA6" s="24" t="e">
        <f t="shared" si="4"/>
        <v>#N/A</v>
      </c>
      <c r="BB6" s="24" t="e">
        <f t="shared" si="4"/>
        <v>#N/A</v>
      </c>
      <c r="BC6" s="24" t="e">
        <f t="shared" si="4"/>
        <v>#N/A</v>
      </c>
      <c r="BD6" s="24" t="e">
        <f t="shared" si="4"/>
        <v>#N/A</v>
      </c>
      <c r="BE6" s="24" t="str">
        <f>IF(BE7="","",IF(BE7="-","【-】","【"&amp;SUBSTITUTE(TEXT(BE7,"#,##0.00"),"-","△")&amp;"】"))</f>
        <v/>
      </c>
      <c r="BF6" s="24">
        <f t="shared" ref="BF6:BO6" si="5">IF(BF7="",NA(),BF7)</f>
        <v>0</v>
      </c>
      <c r="BG6" s="24">
        <f t="shared" si="5"/>
        <v>0</v>
      </c>
      <c r="BH6" s="24">
        <f t="shared" si="5"/>
        <v>0</v>
      </c>
      <c r="BI6" s="24">
        <f t="shared" si="5"/>
        <v>0</v>
      </c>
      <c r="BJ6" s="24">
        <f t="shared" si="5"/>
        <v>0</v>
      </c>
      <c r="BK6" s="28">
        <f t="shared" si="5"/>
        <v>386.46</v>
      </c>
      <c r="BL6" s="28">
        <f t="shared" si="5"/>
        <v>421.25</v>
      </c>
      <c r="BM6" s="28">
        <f t="shared" si="5"/>
        <v>398.42</v>
      </c>
      <c r="BN6" s="28">
        <f t="shared" si="5"/>
        <v>393.35</v>
      </c>
      <c r="BO6" s="28">
        <f t="shared" si="5"/>
        <v>397.03</v>
      </c>
      <c r="BP6" s="24" t="str">
        <f>IF(BP7="","",IF(BP7="-","【-】","【"&amp;SUBSTITUTE(TEXT(BP7,"#,##0.00"),"-","△")&amp;"】"))</f>
        <v>【307.39】</v>
      </c>
      <c r="BQ6" s="28">
        <f t="shared" ref="BQ6:BZ6" si="6">IF(BQ7="",NA(),BQ7)</f>
        <v>36.590000000000003</v>
      </c>
      <c r="BR6" s="28">
        <f t="shared" si="6"/>
        <v>31.66</v>
      </c>
      <c r="BS6" s="28">
        <f t="shared" si="6"/>
        <v>27.69</v>
      </c>
      <c r="BT6" s="28">
        <f t="shared" si="6"/>
        <v>22.49</v>
      </c>
      <c r="BU6" s="28">
        <f t="shared" si="6"/>
        <v>26.25</v>
      </c>
      <c r="BV6" s="28">
        <f t="shared" si="6"/>
        <v>55.85</v>
      </c>
      <c r="BW6" s="28">
        <f t="shared" si="6"/>
        <v>53.23</v>
      </c>
      <c r="BX6" s="28">
        <f t="shared" si="6"/>
        <v>50.7</v>
      </c>
      <c r="BY6" s="28">
        <f t="shared" si="6"/>
        <v>48.13</v>
      </c>
      <c r="BZ6" s="28">
        <f t="shared" si="6"/>
        <v>46.58</v>
      </c>
      <c r="CA6" s="24" t="str">
        <f>IF(CA7="","",IF(CA7="-","【-】","【"&amp;SUBSTITUTE(TEXT(CA7,"#,##0.00"),"-","△")&amp;"】"))</f>
        <v>【57.03】</v>
      </c>
      <c r="CB6" s="28">
        <f t="shared" ref="CB6:CK6" si="7">IF(CB7="",NA(),CB7)</f>
        <v>271.48</v>
      </c>
      <c r="CC6" s="28">
        <f t="shared" si="7"/>
        <v>313.58999999999997</v>
      </c>
      <c r="CD6" s="28">
        <f t="shared" si="7"/>
        <v>374.57</v>
      </c>
      <c r="CE6" s="28">
        <f t="shared" si="7"/>
        <v>464.98</v>
      </c>
      <c r="CF6" s="28">
        <f t="shared" si="7"/>
        <v>429.65</v>
      </c>
      <c r="CG6" s="28">
        <f t="shared" si="7"/>
        <v>287.91000000000003</v>
      </c>
      <c r="CH6" s="28">
        <f t="shared" si="7"/>
        <v>283.3</v>
      </c>
      <c r="CI6" s="28">
        <f t="shared" si="7"/>
        <v>289.81</v>
      </c>
      <c r="CJ6" s="28">
        <f t="shared" si="7"/>
        <v>301.54000000000002</v>
      </c>
      <c r="CK6" s="28">
        <f t="shared" si="7"/>
        <v>311.73</v>
      </c>
      <c r="CL6" s="24" t="str">
        <f>IF(CL7="","",IF(CL7="-","【-】","【"&amp;SUBSTITUTE(TEXT(CL7,"#,##0.00"),"-","△")&amp;"】"))</f>
        <v>【294.83】</v>
      </c>
      <c r="CM6" s="28">
        <f t="shared" ref="CM6:CV6" si="8">IF(CM7="",NA(),CM7)</f>
        <v>100</v>
      </c>
      <c r="CN6" s="28">
        <f t="shared" si="8"/>
        <v>100</v>
      </c>
      <c r="CO6" s="28">
        <f t="shared" si="8"/>
        <v>100</v>
      </c>
      <c r="CP6" s="28">
        <f t="shared" si="8"/>
        <v>100</v>
      </c>
      <c r="CQ6" s="28">
        <f t="shared" si="8"/>
        <v>100</v>
      </c>
      <c r="CR6" s="28">
        <f t="shared" si="8"/>
        <v>54.93</v>
      </c>
      <c r="CS6" s="28">
        <f t="shared" si="8"/>
        <v>55.96</v>
      </c>
      <c r="CT6" s="28">
        <f t="shared" si="8"/>
        <v>56.45</v>
      </c>
      <c r="CU6" s="28">
        <f t="shared" si="8"/>
        <v>58.26</v>
      </c>
      <c r="CV6" s="28">
        <f t="shared" si="8"/>
        <v>56.76</v>
      </c>
      <c r="CW6" s="24" t="str">
        <f>IF(CW7="","",IF(CW7="-","【-】","【"&amp;SUBSTITUTE(TEXT(CW7,"#,##0.00"),"-","△")&amp;"】"))</f>
        <v>【84.27】</v>
      </c>
      <c r="CX6" s="28">
        <f t="shared" ref="CX6:DG6" si="9">IF(CX7="",NA(),CX7)</f>
        <v>10.91</v>
      </c>
      <c r="CY6" s="28">
        <f t="shared" si="9"/>
        <v>11.23</v>
      </c>
      <c r="CZ6" s="28">
        <f t="shared" si="9"/>
        <v>12.86</v>
      </c>
      <c r="DA6" s="28">
        <f t="shared" si="9"/>
        <v>13.62</v>
      </c>
      <c r="DB6" s="28">
        <f t="shared" si="9"/>
        <v>13.88</v>
      </c>
      <c r="DC6" s="28">
        <f t="shared" si="9"/>
        <v>65.569999999999993</v>
      </c>
      <c r="DD6" s="28">
        <f t="shared" si="9"/>
        <v>60.12</v>
      </c>
      <c r="DE6" s="28">
        <f t="shared" si="9"/>
        <v>54.99</v>
      </c>
      <c r="DF6" s="28">
        <f t="shared" si="9"/>
        <v>66.430000000000007</v>
      </c>
      <c r="DG6" s="28">
        <f t="shared" si="9"/>
        <v>66.88</v>
      </c>
      <c r="DH6" s="24" t="str">
        <f>IF(DH7="","",IF(DH7="-","【-】","【"&amp;SUBSTITUTE(TEXT(DH7,"#,##0.00"),"-","△")&amp;"】"))</f>
        <v>【86.02】</v>
      </c>
      <c r="DI6" s="24" t="e">
        <f t="shared" ref="DI6:DR6" si="10">IF(DI7="",NA(),DI7)</f>
        <v>#N/A</v>
      </c>
      <c r="DJ6" s="24" t="e">
        <f t="shared" si="10"/>
        <v>#N/A</v>
      </c>
      <c r="DK6" s="24" t="e">
        <f t="shared" si="10"/>
        <v>#N/A</v>
      </c>
      <c r="DL6" s="24" t="e">
        <f t="shared" si="10"/>
        <v>#N/A</v>
      </c>
      <c r="DM6" s="24" t="e">
        <f t="shared" si="10"/>
        <v>#N/A</v>
      </c>
      <c r="DN6" s="24" t="e">
        <f t="shared" si="10"/>
        <v>#N/A</v>
      </c>
      <c r="DO6" s="24" t="e">
        <f t="shared" si="10"/>
        <v>#N/A</v>
      </c>
      <c r="DP6" s="24" t="e">
        <f t="shared" si="10"/>
        <v>#N/A</v>
      </c>
      <c r="DQ6" s="24" t="e">
        <f t="shared" si="10"/>
        <v>#N/A</v>
      </c>
      <c r="DR6" s="24" t="e">
        <f t="shared" si="10"/>
        <v>#N/A</v>
      </c>
      <c r="DS6" s="24" t="str">
        <f>IF(DS7="","",IF(DS7="-","【-】","【"&amp;SUBSTITUTE(TEXT(DS7,"#,##0.00"),"-","△")&amp;"】"))</f>
        <v/>
      </c>
      <c r="DT6" s="24" t="e">
        <f t="shared" ref="DT6:EC6" si="11">IF(DT7="",NA(),DT7)</f>
        <v>#N/A</v>
      </c>
      <c r="DU6" s="24" t="e">
        <f t="shared" si="11"/>
        <v>#N/A</v>
      </c>
      <c r="DV6" s="24" t="e">
        <f t="shared" si="11"/>
        <v>#N/A</v>
      </c>
      <c r="DW6" s="24" t="e">
        <f t="shared" si="11"/>
        <v>#N/A</v>
      </c>
      <c r="DX6" s="24" t="e">
        <f t="shared" si="11"/>
        <v>#N/A</v>
      </c>
      <c r="DY6" s="24" t="e">
        <f t="shared" si="11"/>
        <v>#N/A</v>
      </c>
      <c r="DZ6" s="24" t="e">
        <f t="shared" si="11"/>
        <v>#N/A</v>
      </c>
      <c r="EA6" s="24" t="e">
        <f t="shared" si="11"/>
        <v>#N/A</v>
      </c>
      <c r="EB6" s="24" t="e">
        <f t="shared" si="11"/>
        <v>#N/A</v>
      </c>
      <c r="EC6" s="24" t="e">
        <f t="shared" si="11"/>
        <v>#N/A</v>
      </c>
      <c r="ED6" s="24" t="str">
        <f>IF(ED7="","",IF(ED7="-","【-】","【"&amp;SUBSTITUTE(TEXT(ED7,"#,##0.00"),"-","△")&amp;"】"))</f>
        <v/>
      </c>
      <c r="EE6" s="28" t="str">
        <f t="shared" ref="EE6:EN6" si="12">IF(EE7="",NA(),EE7)</f>
        <v>-</v>
      </c>
      <c r="EF6" s="28" t="str">
        <f t="shared" si="12"/>
        <v>-</v>
      </c>
      <c r="EG6" s="28" t="str">
        <f t="shared" si="12"/>
        <v>-</v>
      </c>
      <c r="EH6" s="28" t="str">
        <f t="shared" si="12"/>
        <v>-</v>
      </c>
      <c r="EI6" s="28" t="str">
        <f t="shared" si="12"/>
        <v>-</v>
      </c>
      <c r="EJ6" s="28" t="str">
        <f t="shared" si="12"/>
        <v>-</v>
      </c>
      <c r="EK6" s="28" t="str">
        <f t="shared" si="12"/>
        <v>-</v>
      </c>
      <c r="EL6" s="28" t="str">
        <f t="shared" si="12"/>
        <v>-</v>
      </c>
      <c r="EM6" s="28" t="str">
        <f t="shared" si="12"/>
        <v>-</v>
      </c>
      <c r="EN6" s="28" t="str">
        <f t="shared" si="12"/>
        <v>-</v>
      </c>
      <c r="EO6" s="24" t="str">
        <f>IF(EO7="","",IF(EO7="-","【-】","【"&amp;SUBSTITUTE(TEXT(EO7,"#,##0.00"),"-","△")&amp;"】"))</f>
        <v>【-】</v>
      </c>
    </row>
    <row r="7" spans="1:145" s="13" customFormat="1" x14ac:dyDescent="0.15">
      <c r="A7" s="14"/>
      <c r="B7" s="20">
        <v>2022</v>
      </c>
      <c r="C7" s="20">
        <v>23019</v>
      </c>
      <c r="D7" s="20">
        <v>47</v>
      </c>
      <c r="E7" s="20">
        <v>18</v>
      </c>
      <c r="F7" s="20">
        <v>0</v>
      </c>
      <c r="G7" s="20">
        <v>0</v>
      </c>
      <c r="H7" s="20" t="s">
        <v>97</v>
      </c>
      <c r="I7" s="20" t="s">
        <v>98</v>
      </c>
      <c r="J7" s="20" t="s">
        <v>99</v>
      </c>
      <c r="K7" s="20" t="s">
        <v>100</v>
      </c>
      <c r="L7" s="20" t="s">
        <v>101</v>
      </c>
      <c r="M7" s="20" t="s">
        <v>102</v>
      </c>
      <c r="N7" s="25" t="s">
        <v>38</v>
      </c>
      <c r="O7" s="25" t="s">
        <v>103</v>
      </c>
      <c r="P7" s="25">
        <v>16.16</v>
      </c>
      <c r="Q7" s="25">
        <v>100</v>
      </c>
      <c r="R7" s="25">
        <v>2980</v>
      </c>
      <c r="S7" s="25">
        <v>10187</v>
      </c>
      <c r="T7" s="25">
        <v>217.09</v>
      </c>
      <c r="U7" s="25">
        <v>46.93</v>
      </c>
      <c r="V7" s="25">
        <v>1636</v>
      </c>
      <c r="W7" s="25">
        <v>0.48</v>
      </c>
      <c r="X7" s="25">
        <v>3408.33</v>
      </c>
      <c r="Y7" s="25">
        <v>79.25</v>
      </c>
      <c r="Z7" s="25">
        <v>76.89</v>
      </c>
      <c r="AA7" s="25">
        <v>48.84</v>
      </c>
      <c r="AB7" s="25">
        <v>51.34</v>
      </c>
      <c r="AC7" s="25">
        <v>49.2</v>
      </c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>
        <v>0</v>
      </c>
      <c r="BG7" s="25">
        <v>0</v>
      </c>
      <c r="BH7" s="25">
        <v>0</v>
      </c>
      <c r="BI7" s="25">
        <v>0</v>
      </c>
      <c r="BJ7" s="25">
        <v>0</v>
      </c>
      <c r="BK7" s="25">
        <v>386.46</v>
      </c>
      <c r="BL7" s="25">
        <v>421.25</v>
      </c>
      <c r="BM7" s="25">
        <v>398.42</v>
      </c>
      <c r="BN7" s="25">
        <v>393.35</v>
      </c>
      <c r="BO7" s="25">
        <v>397.03</v>
      </c>
      <c r="BP7" s="25">
        <v>307.39</v>
      </c>
      <c r="BQ7" s="25">
        <v>36.590000000000003</v>
      </c>
      <c r="BR7" s="25">
        <v>31.66</v>
      </c>
      <c r="BS7" s="25">
        <v>27.69</v>
      </c>
      <c r="BT7" s="25">
        <v>22.49</v>
      </c>
      <c r="BU7" s="25">
        <v>26.25</v>
      </c>
      <c r="BV7" s="25">
        <v>55.85</v>
      </c>
      <c r="BW7" s="25">
        <v>53.23</v>
      </c>
      <c r="BX7" s="25">
        <v>50.7</v>
      </c>
      <c r="BY7" s="25">
        <v>48.13</v>
      </c>
      <c r="BZ7" s="25">
        <v>46.58</v>
      </c>
      <c r="CA7" s="25">
        <v>57.03</v>
      </c>
      <c r="CB7" s="25">
        <v>271.48</v>
      </c>
      <c r="CC7" s="25">
        <v>313.58999999999997</v>
      </c>
      <c r="CD7" s="25">
        <v>374.57</v>
      </c>
      <c r="CE7" s="25">
        <v>464.98</v>
      </c>
      <c r="CF7" s="25">
        <v>429.65</v>
      </c>
      <c r="CG7" s="25">
        <v>287.91000000000003</v>
      </c>
      <c r="CH7" s="25">
        <v>283.3</v>
      </c>
      <c r="CI7" s="25">
        <v>289.81</v>
      </c>
      <c r="CJ7" s="25">
        <v>301.54000000000002</v>
      </c>
      <c r="CK7" s="25">
        <v>311.73</v>
      </c>
      <c r="CL7" s="25">
        <v>294.83</v>
      </c>
      <c r="CM7" s="25">
        <v>100</v>
      </c>
      <c r="CN7" s="25">
        <v>100</v>
      </c>
      <c r="CO7" s="25">
        <v>100</v>
      </c>
      <c r="CP7" s="25">
        <v>100</v>
      </c>
      <c r="CQ7" s="25">
        <v>100</v>
      </c>
      <c r="CR7" s="25">
        <v>54.93</v>
      </c>
      <c r="CS7" s="25">
        <v>55.96</v>
      </c>
      <c r="CT7" s="25">
        <v>56.45</v>
      </c>
      <c r="CU7" s="25">
        <v>58.26</v>
      </c>
      <c r="CV7" s="25">
        <v>56.76</v>
      </c>
      <c r="CW7" s="25">
        <v>84.27</v>
      </c>
      <c r="CX7" s="25">
        <v>10.91</v>
      </c>
      <c r="CY7" s="25">
        <v>11.23</v>
      </c>
      <c r="CZ7" s="25">
        <v>12.86</v>
      </c>
      <c r="DA7" s="25">
        <v>13.62</v>
      </c>
      <c r="DB7" s="25">
        <v>13.88</v>
      </c>
      <c r="DC7" s="25">
        <v>65.569999999999993</v>
      </c>
      <c r="DD7" s="25">
        <v>60.12</v>
      </c>
      <c r="DE7" s="25">
        <v>54.99</v>
      </c>
      <c r="DF7" s="25">
        <v>66.430000000000007</v>
      </c>
      <c r="DG7" s="25">
        <v>66.88</v>
      </c>
      <c r="DH7" s="25">
        <v>86.02</v>
      </c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 t="s">
        <v>38</v>
      </c>
      <c r="EF7" s="25" t="s">
        <v>38</v>
      </c>
      <c r="EG7" s="25" t="s">
        <v>38</v>
      </c>
      <c r="EH7" s="25" t="s">
        <v>38</v>
      </c>
      <c r="EI7" s="25" t="s">
        <v>38</v>
      </c>
      <c r="EJ7" s="25" t="s">
        <v>38</v>
      </c>
      <c r="EK7" s="25" t="s">
        <v>38</v>
      </c>
      <c r="EL7" s="25" t="s">
        <v>38</v>
      </c>
      <c r="EM7" s="25" t="s">
        <v>38</v>
      </c>
      <c r="EN7" s="25" t="s">
        <v>38</v>
      </c>
      <c r="EO7" s="25" t="s">
        <v>38</v>
      </c>
    </row>
    <row r="8" spans="1:145" x14ac:dyDescent="0.15"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</row>
    <row r="9" spans="1:145" x14ac:dyDescent="0.15">
      <c r="A9" s="15"/>
      <c r="B9" s="15" t="s">
        <v>104</v>
      </c>
      <c r="C9" s="15" t="s">
        <v>105</v>
      </c>
      <c r="D9" s="15" t="s">
        <v>106</v>
      </c>
      <c r="E9" s="15" t="s">
        <v>107</v>
      </c>
      <c r="F9" s="15" t="s">
        <v>108</v>
      </c>
      <c r="R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5" x14ac:dyDescent="0.15">
      <c r="A10" s="15" t="s">
        <v>31</v>
      </c>
      <c r="B10" s="21">
        <f>DATEVALUE($B7+12-B11&amp;"/1/"&amp;B12)</f>
        <v>47484</v>
      </c>
      <c r="C10" s="22">
        <f>DATEVALUE($B7+12-C11&amp;"/1/"&amp;C12)</f>
        <v>47849</v>
      </c>
      <c r="D10" s="22">
        <f>DATEVALUE($B7+12-D11&amp;"/1/"&amp;D12)</f>
        <v>48215</v>
      </c>
      <c r="E10" s="22">
        <f>DATEVALUE($B7+12-E11&amp;"/1/"&amp;E12)</f>
        <v>48582</v>
      </c>
      <c r="F10" s="22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5" x14ac:dyDescent="0.15">
      <c r="B13" t="s">
        <v>111</v>
      </c>
      <c r="C13" t="s">
        <v>112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201op</cp:lastModifiedBy>
  <dcterms:created xsi:type="dcterms:W3CDTF">2023-12-12T02:59:18Z</dcterms:created>
  <dcterms:modified xsi:type="dcterms:W3CDTF">2024-02-08T06:58:34Z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2024-02-08T01:49:57Z</vt:filetime>
  </property>
</Properties>
</file>