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201op\Desktop\新しいフォルダー\"/>
    </mc:Choice>
  </mc:AlternateContent>
  <xr:revisionPtr revIDLastSave="0" documentId="8_{0AF5F33D-21EF-4A7E-844D-CF26B2DE2F59}" xr6:coauthVersionLast="36" xr6:coauthVersionMax="36" xr10:uidLastSave="{00000000-0000-0000-0000-000000000000}"/>
  <workbookProtection workbookAlgorithmName="SHA-512" workbookHashValue="WyIU/9PmgDmjAmcY+LnU64OkYTwEF1w8EUgxmvx2Yw66/Yaro0aRXynE7NpDVWmCzSEmYKCD88f5+hNmYC75oQ==" workbookSaltValue="dl/eTn//Z0Rc1Yakd07tQQ==" workbookSpinCount="100000" lockStructure="1"/>
  <bookViews>
    <workbookView xWindow="-120" yWindow="-120" windowWidth="29040" windowHeight="1599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AT8" i="4" s="1"/>
  <c r="R6" i="5"/>
  <c r="AL8" i="4" s="1"/>
  <c r="Q6" i="5"/>
  <c r="W10" i="4" s="1"/>
  <c r="P6" i="5"/>
  <c r="P10" i="4" s="1"/>
  <c r="O6" i="5"/>
  <c r="I10" i="4" s="1"/>
  <c r="N6" i="5"/>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B10"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<sst xmlns="http://schemas.openxmlformats.org/spreadsheetml/2006/main" count="233" uniqueCount="118">
  <si>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</si>
  <si>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</si>
  <si>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</si>
  <si>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</si>
  <si>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</si>
  <si>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</si>
  <si>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</si>
  <si>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</si>
  <si>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</si>
  <si>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</si>
  <si>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</si>
  <si>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</si>
  <si>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</si>
  <si>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</si>
  <si>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</si>
  <si>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</si>
  <si>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</si>
  <si>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</si>
  <si>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</si>
  <si>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</si>
  <si>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</si>
  <si>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</si>
  <si>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</si>
  <si>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</si>
  <si>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</si>
  <si>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</si>
  <si>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</si>
  <si>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</si>
  <si>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</si>
  <si>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</si>
  <si>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</si>
  <si>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</si>
  <si>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</si>
  <si>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</si>
  <si>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</si>
  <si>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</si>
  <si>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</si>
  <si>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</si>
  <si>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</si>
  <si>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</si>
  <si>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</si>
  <si>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</si>
  <si>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</si>
  <si>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</si>
  <si>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</si>
  <si>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</si>
  <si>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</si>
  <si>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</si>
  <si>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</si>
  <si>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</si>
  <si>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</si>
  <si>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</si>
  <si>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</si>
  <si>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</si>
  <si>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</si>
  <si>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</si>
  <si>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</si>
  <si>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</si>
  <si>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</si>
  <si>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</si>
  <si>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</si>
  <si>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</si>
  <si>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</si>
  <si>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</si>
  <si>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</si>
  <si>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</si>
  <si>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</si>
  <si>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</si>
  <si>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</si>
  <si>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</si>
  <si>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</si>
  <si>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</si>
  <si>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</si>
  <si>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</si>
  <si>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</si>
  <si>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</si>
  <si>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</si>
  <si>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</si>
  <si>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</si>
  <si>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</si>
  <si>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</si>
  <si>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</si>
  <si>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</si>
  <si>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</si>
  <si>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</si>
  <si>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</si>
  <si>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</si>
  <si>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</si>
  <si>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</si>
  <si>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</si>
  <si>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</si>
  <si>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</si>
  <si>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</si>
  <si>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</si>
  <si>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</si>
  <si>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</si>
  <si>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</si>
  <si>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三戸町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</si>
  <si>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</si>
  <si>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</si>
  <si>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</si>
  <si>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</si>
  <si>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</si>
  <si>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</si>
  <si>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</si>
  <si>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</si>
  <si>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</si>
  <si>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</si>
  <si>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</si>
  <si>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</si>
  <si>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</si>
  <si>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</si>
  <si>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</si>
  <si>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</si>
  <si>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</si>
  <si>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施設や管路の老朽化や更新時期の到来に伴い、さらに経営状況は厳しいものになると見込まれる。
　更新を実施する際は、点在している浄水施設の統廃合や近隣市町村との広域連携も検討しながら計画的に実施していく必要がある。
　令和４年度から、「三八地区水道事業広域連携推進任意協議会」において、近隣事業体との広域化・共同化に向けた検討をしているところである。</t>
    <rPh sb="109" eb="111">
      <t>レイワ</t>
    </rPh>
    <rPh sb="112" eb="113">
      <t>ネン</t>
    </rPh>
    <rPh sb="113" eb="114">
      <t>ド</t>
    </rPh>
    <rPh sb="143" eb="145">
      <t>キンリン</t>
    </rPh>
    <rPh sb="145" eb="148">
      <t>ジギョウタイ</t>
    </rPh>
    <rPh sb="150" eb="153">
      <t>コウイキカ</t>
    </rPh>
    <rPh sb="154" eb="157">
      <t>キョウドウカ</t>
    </rPh>
    <rPh sb="158" eb="159">
      <t>ム</t>
    </rPh>
    <rPh sb="161" eb="163">
      <t>ケントウ</t>
    </rPh>
    <phoneticPr fontId="4"/>
  </si>
  <si>
    <t xml:space="preserve">
　人口減少による給水収益の減少、施設・管路の更新に掛かる多大な投資は避けられないものであるため、料金制度の見直し等をすることで自主財源を確保するとともに、点在している施設の統廃合等により、施設規模の適正化を図り、コスト削減を目指していく必要がある。</t>
    <phoneticPr fontId="4"/>
  </si>
  <si>
    <r>
      <t xml:space="preserve">
・企業債残高割合が類似団体の平均より低く抑えられていたが、令和２年度以降は配水管及び給水管の更新を実施したため、近年は増加傾向にある。今後も、施設老朽化に伴う施設更新事業が増えていることから、その割合の増加および給水原価の高騰が避けられないものと見込まれる。
</t>
    </r>
    <r>
      <rPr>
        <sz val="11"/>
        <color rgb="FFFF0000"/>
        <rFont val="ＭＳ ゴシック"/>
        <family val="3"/>
        <charset val="128"/>
      </rPr>
      <t>・令和4年度の料金回収率については、公営企業会計適用に係る業務委託料の増加により、例年に比べ料金回収率が著しく低くなっている。</t>
    </r>
    <r>
      <rPr>
        <sz val="11"/>
        <color theme="1"/>
        <rFont val="ＭＳ ゴシック"/>
        <family val="3"/>
        <charset val="128"/>
      </rPr>
      <t xml:space="preserve">
</t>
    </r>
    <r>
      <rPr>
        <sz val="11"/>
        <color rgb="FFFF0000"/>
        <rFont val="ＭＳ ゴシック"/>
        <family val="3"/>
        <charset val="128"/>
      </rPr>
      <t xml:space="preserve">
</t>
    </r>
    <r>
      <rPr>
        <sz val="11"/>
        <color theme="1"/>
        <rFont val="ＭＳ ゴシック"/>
        <family val="3"/>
        <charset val="128"/>
      </rPr>
      <t xml:space="preserve">
・ほぼ横ばいで推移している施設利用率については、</t>
    </r>
    <r>
      <rPr>
        <sz val="11"/>
        <color rgb="FFFF0000"/>
        <rFont val="ＭＳ ゴシック"/>
        <family val="3"/>
        <charset val="128"/>
      </rPr>
      <t>人口減少等により、施設規模が過大となっている。</t>
    </r>
    <r>
      <rPr>
        <sz val="11"/>
        <color theme="1"/>
        <rFont val="ＭＳ ゴシック"/>
        <family val="3"/>
        <charset val="128"/>
      </rPr>
      <t>給水人口の減少や節水機器の普及による配水流量の減少に伴い、今後も類似団体と比べ低いまま推移していくと予想される。
　以上のことから、今後も施設・管路の更新及び修繕を継続して実施する必要があるが、人口や利用率にあわせた、施設の統廃合や広域連携を検討していく必要がある。</t>
    </r>
    <rPh sb="30" eb="32">
      <t>レイワ</t>
    </rPh>
    <rPh sb="33" eb="34">
      <t>ネン</t>
    </rPh>
    <rPh sb="34" eb="37">
      <t>ドイコウ</t>
    </rPh>
    <rPh sb="38" eb="41">
      <t>ハイスイカン</t>
    </rPh>
    <rPh sb="41" eb="42">
      <t>オヨ</t>
    </rPh>
    <rPh sb="43" eb="46">
      <t>キュウスイカン</t>
    </rPh>
    <rPh sb="47" eb="49">
      <t>コウシン</t>
    </rPh>
    <rPh sb="50" eb="52">
      <t>ジッシ</t>
    </rPh>
    <rPh sb="57" eb="59">
      <t>キンネン</t>
    </rPh>
    <rPh sb="60" eb="62">
      <t>ゾウカ</t>
    </rPh>
    <rPh sb="62" eb="64">
      <t>ケイコウ</t>
    </rPh>
    <rPh sb="68" eb="70">
      <t>コンゴ</t>
    </rPh>
    <rPh sb="132" eb="134">
      <t>レイワ</t>
    </rPh>
    <rPh sb="135" eb="137">
      <t>ネンド</t>
    </rPh>
    <rPh sb="138" eb="140">
      <t>リョウキン</t>
    </rPh>
    <rPh sb="140" eb="142">
      <t>カイシュウ</t>
    </rPh>
    <rPh sb="142" eb="143">
      <t>リツ</t>
    </rPh>
    <rPh sb="149" eb="151">
      <t>コウエイ</t>
    </rPh>
    <rPh sb="151" eb="153">
      <t>キギョウ</t>
    </rPh>
    <rPh sb="153" eb="155">
      <t>カイケイ</t>
    </rPh>
    <rPh sb="155" eb="157">
      <t>テキヨウ</t>
    </rPh>
    <rPh sb="158" eb="159">
      <t>カカ</t>
    </rPh>
    <rPh sb="160" eb="162">
      <t>ギョウム</t>
    </rPh>
    <rPh sb="162" eb="164">
      <t>イタク</t>
    </rPh>
    <rPh sb="164" eb="165">
      <t>リョウ</t>
    </rPh>
    <rPh sb="166" eb="168">
      <t>ゾウカ</t>
    </rPh>
    <rPh sb="172" eb="174">
      <t>レイネン</t>
    </rPh>
    <rPh sb="175" eb="176">
      <t>クラ</t>
    </rPh>
    <rPh sb="177" eb="179">
      <t>リョウキン</t>
    </rPh>
    <rPh sb="179" eb="181">
      <t>カイシュウ</t>
    </rPh>
    <rPh sb="181" eb="182">
      <t>リツ</t>
    </rPh>
    <rPh sb="183" eb="184">
      <t>イチジル</t>
    </rPh>
    <rPh sb="186" eb="187">
      <t>ヒク</t>
    </rPh>
    <rPh sb="200" eb="201">
      <t>ヨコ</t>
    </rPh>
    <rPh sb="204" eb="206">
      <t>スイイ</t>
    </rPh>
    <rPh sb="210" eb="212">
      <t>シセツ</t>
    </rPh>
    <rPh sb="212" eb="215">
      <t>リヨウリツ</t>
    </rPh>
    <rPh sb="221" eb="223">
      <t>ジンコウ</t>
    </rPh>
    <rPh sb="223" eb="225">
      <t>ゲンショウ</t>
    </rPh>
    <rPh sb="225" eb="226">
      <t>トウ</t>
    </rPh>
    <rPh sb="230" eb="232">
      <t>シセツ</t>
    </rPh>
    <rPh sb="232" eb="234">
      <t>キボ</t>
    </rPh>
    <rPh sb="235" eb="237">
      <t>カダイ</t>
    </rPh>
    <rPh sb="276" eb="278">
      <t>ルイジ</t>
    </rPh>
    <rPh sb="278" eb="280">
      <t>ダンタイ</t>
    </rPh>
    <rPh sb="281" eb="282">
      <t>クラ</t>
    </rPh>
    <rPh sb="287" eb="289">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</si>
</sst>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2.78</c:v>
                </c:pt>
                <c:pt idx="3">
                  <c:v>0</c:v>
                </c:pt>
                <c:pt idx="4" formatCode="#,##0.00;&quot;△&quot;#,##0.00;&quot;-&quot;">
                  <c:v>0.19</c:v>
                </c:pt>
              </c:numCache>
            </c:numRef>
          </c:val>
          <c:extLst>
            <c:ext xmlns:c16="http://schemas.microsoft.com/office/drawing/2014/chart" uri="{C3380CC4-5D6E-409C-BE32-E72D297353CC}">
              <c16:uniqueId val="{00000000-97AC-4D9D-AA25-066AEC50163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97AC-4D9D-AA25-066AEC50163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21.7</c:v>
                </c:pt>
                <c:pt idx="1">
                  <c:v>23.17</c:v>
                </c:pt>
                <c:pt idx="2">
                  <c:v>22.47</c:v>
                </c:pt>
                <c:pt idx="3">
                  <c:v>23.23</c:v>
                </c:pt>
                <c:pt idx="4">
                  <c:v>25.3</c:v>
                </c:pt>
              </c:numCache>
            </c:numRef>
          </c:val>
          <c:extLst>
            <c:ext xmlns:c16="http://schemas.microsoft.com/office/drawing/2014/chart" uri="{C3380CC4-5D6E-409C-BE32-E72D297353CC}">
              <c16:uniqueId val="{00000000-72AB-45F1-8251-A060FC49026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72AB-45F1-8251-A060FC49026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79.17</c:v>
                </c:pt>
                <c:pt idx="1">
                  <c:v>76.44</c:v>
                </c:pt>
                <c:pt idx="2">
                  <c:v>76.2</c:v>
                </c:pt>
                <c:pt idx="3">
                  <c:v>74.27</c:v>
                </c:pt>
                <c:pt idx="4">
                  <c:v>65.11</c:v>
                </c:pt>
              </c:numCache>
            </c:numRef>
          </c:val>
          <c:extLst>
            <c:ext xmlns:c16="http://schemas.microsoft.com/office/drawing/2014/chart" uri="{C3380CC4-5D6E-409C-BE32-E72D297353CC}">
              <c16:uniqueId val="{00000000-F658-4A52-92F2-8B21BB6B213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F658-4A52-92F2-8B21BB6B213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79.08</c:v>
                </c:pt>
                <c:pt idx="1">
                  <c:v>85.77</c:v>
                </c:pt>
                <c:pt idx="2">
                  <c:v>84.73</c:v>
                </c:pt>
                <c:pt idx="3">
                  <c:v>86.35</c:v>
                </c:pt>
                <c:pt idx="4">
                  <c:v>83.43</c:v>
                </c:pt>
              </c:numCache>
            </c:numRef>
          </c:val>
          <c:extLst>
            <c:ext xmlns:c16="http://schemas.microsoft.com/office/drawing/2014/chart" uri="{C3380CC4-5D6E-409C-BE32-E72D297353CC}">
              <c16:uniqueId val="{00000000-0D47-4376-9A0F-DAA40B0C6C4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0D47-4376-9A0F-DAA40B0C6C4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7C-41FA-8466-A6A4AAE10BD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7C-41FA-8466-A6A4AAE10BD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86-4938-BBDF-5FE7CEB35A7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86-4938-BBDF-5FE7CEB35A7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DE-474E-BF49-9EFFB04DF48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DE-474E-BF49-9EFFB04DF48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58-4792-814E-CB0C08D70E7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58-4792-814E-CB0C08D70E7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1040.57</c:v>
                </c:pt>
                <c:pt idx="1">
                  <c:v>1056.8800000000001</c:v>
                </c:pt>
                <c:pt idx="2">
                  <c:v>1083.8900000000001</c:v>
                </c:pt>
                <c:pt idx="3">
                  <c:v>1184.95</c:v>
                </c:pt>
                <c:pt idx="4">
                  <c:v>1360.82</c:v>
                </c:pt>
              </c:numCache>
            </c:numRef>
          </c:val>
          <c:extLst>
            <c:ext xmlns:c16="http://schemas.microsoft.com/office/drawing/2014/chart" uri="{C3380CC4-5D6E-409C-BE32-E72D297353CC}">
              <c16:uniqueId val="{00000000-A105-4BF6-AA35-2093DD5026D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A105-4BF6-AA35-2093DD5026D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52.79</c:v>
                </c:pt>
                <c:pt idx="1">
                  <c:v>54.3</c:v>
                </c:pt>
                <c:pt idx="2">
                  <c:v>51.26</c:v>
                </c:pt>
                <c:pt idx="3">
                  <c:v>40.549999999999997</c:v>
                </c:pt>
                <c:pt idx="4">
                  <c:v>28.01</c:v>
                </c:pt>
              </c:numCache>
            </c:numRef>
          </c:val>
          <c:extLst>
            <c:ext xmlns:c16="http://schemas.microsoft.com/office/drawing/2014/chart" uri="{C3380CC4-5D6E-409C-BE32-E72D297353CC}">
              <c16:uniqueId val="{00000000-DE8F-4C45-92DB-32363F537D5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DE8F-4C45-92DB-32363F537D5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456.79</c:v>
                </c:pt>
                <c:pt idx="1">
                  <c:v>440.91</c:v>
                </c:pt>
                <c:pt idx="2">
                  <c:v>503.11</c:v>
                </c:pt>
                <c:pt idx="3">
                  <c:v>600.41</c:v>
                </c:pt>
                <c:pt idx="4">
                  <c:v>867.06</c:v>
                </c:pt>
              </c:numCache>
            </c:numRef>
          </c:val>
          <c:extLst>
            <c:ext xmlns:c16="http://schemas.microsoft.com/office/drawing/2014/chart" uri="{C3380CC4-5D6E-409C-BE32-E72D297353CC}">
              <c16:uniqueId val="{00000000-1313-4E2D-BAD1-E5E9859F4AD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1313-4E2D-BAD1-E5E9859F4AD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3" zoomScaleNormal="100" workbookViewId="0">
      <selection activeCell="CK32" sqref="CK3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1" t="str">
        <f>データ!H6</f>
        <v>青森県　三戸町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9172</v>
      </c>
      <c r="AM8" s="37"/>
      <c r="AN8" s="37"/>
      <c r="AO8" s="37"/>
      <c r="AP8" s="37"/>
      <c r="AQ8" s="37"/>
      <c r="AR8" s="37"/>
      <c r="AS8" s="37"/>
      <c r="AT8" s="38">
        <f>データ!$S$6</f>
        <v>151.79</v>
      </c>
      <c r="AU8" s="38"/>
      <c r="AV8" s="38"/>
      <c r="AW8" s="38"/>
      <c r="AX8" s="38"/>
      <c r="AY8" s="38"/>
      <c r="AZ8" s="38"/>
      <c r="BA8" s="38"/>
      <c r="BB8" s="38">
        <f>データ!$T$6</f>
        <v>60.43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c r="A10" s="2"/>
      <c r="B10" s="38" t="str">
        <f>データ!$N$6</f>
        <v>-</v>
      </c>
      <c r="C10" s="38"/>
      <c r="D10" s="38"/>
      <c r="E10" s="38"/>
      <c r="F10" s="38"/>
      <c r="G10" s="38"/>
      <c r="H10" s="38"/>
      <c r="I10" s="38" t="str">
        <f>データ!$O$6</f>
        <v>該当数値なし</v>
      </c>
      <c r="J10" s="38"/>
      <c r="K10" s="38"/>
      <c r="L10" s="38"/>
      <c r="M10" s="38"/>
      <c r="N10" s="38"/>
      <c r="O10" s="38"/>
      <c r="P10" s="38">
        <f>データ!$P$6</f>
        <v>10.52</v>
      </c>
      <c r="Q10" s="38"/>
      <c r="R10" s="38"/>
      <c r="S10" s="38"/>
      <c r="T10" s="38"/>
      <c r="U10" s="38"/>
      <c r="V10" s="38"/>
      <c r="W10" s="37">
        <f>データ!$Q$6</f>
        <v>3670</v>
      </c>
      <c r="X10" s="37"/>
      <c r="Y10" s="37"/>
      <c r="Z10" s="37"/>
      <c r="AA10" s="37"/>
      <c r="AB10" s="37"/>
      <c r="AC10" s="37"/>
      <c r="AD10" s="2"/>
      <c r="AE10" s="2"/>
      <c r="AF10" s="2"/>
      <c r="AG10" s="2"/>
      <c r="AH10" s="2"/>
      <c r="AI10" s="2"/>
      <c r="AJ10" s="2"/>
      <c r="AK10" s="2"/>
      <c r="AL10" s="37">
        <f>データ!$U$6</f>
        <v>959</v>
      </c>
      <c r="AM10" s="37"/>
      <c r="AN10" s="37"/>
      <c r="AO10" s="37"/>
      <c r="AP10" s="37"/>
      <c r="AQ10" s="37"/>
      <c r="AR10" s="37"/>
      <c r="AS10" s="37"/>
      <c r="AT10" s="38">
        <f>データ!$V$6</f>
        <v>51.29</v>
      </c>
      <c r="AU10" s="38"/>
      <c r="AV10" s="38"/>
      <c r="AW10" s="38"/>
      <c r="AX10" s="38"/>
      <c r="AY10" s="38"/>
      <c r="AZ10" s="38"/>
      <c r="BA10" s="38"/>
      <c r="BB10" s="38">
        <f>データ!$W$6</f>
        <v>18.7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117</v>
      </c>
      <c r="BM16" s="48"/>
      <c r="BN16" s="48"/>
      <c r="BO16" s="48"/>
      <c r="BP16" s="48"/>
      <c r="BQ16" s="48"/>
      <c r="BR16" s="48"/>
      <c r="BS16" s="48"/>
      <c r="BT16" s="48"/>
      <c r="BU16" s="48"/>
      <c r="BV16" s="48"/>
      <c r="BW16" s="48"/>
      <c r="BX16" s="48"/>
      <c r="BY16" s="48"/>
      <c r="BZ16" s="4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41</v>
      </c>
      <c r="N85" s="13" t="s">
        <v>43</v>
      </c>
      <c r="O85" s="13" t="str">
        <f>データ!EN6</f>
        <v>【0.52】</v>
      </c>
    </row>
  </sheetData>
  <sheetProtection algorithmName="SHA-512" hashValue="izLIRCcKraCxXMgbLdcR70cwbxL8POwZPT6l3P5zVd2BVGfERItq2xErQie3rC0cqc2csKz+PZSn/bYDalLegg==" saltValue="bQE+JQX44dgD/1IJsJHRC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c r="A6" s="15" t="s">
        <v>96</v>
      </c>
      <c r="B6" s="20">
        <f>B7</f>
        <v>2022</v>
      </c>
      <c r="C6" s="20">
        <f t="shared" ref="C6:W6" si="3">C7</f>
        <v>24414</v>
      </c>
      <c r="D6" s="20">
        <f t="shared" si="3"/>
        <v>47</v>
      </c>
      <c r="E6" s="20">
        <f t="shared" si="3"/>
        <v>1</v>
      </c>
      <c r="F6" s="20">
        <f t="shared" si="3"/>
        <v>0</v>
      </c>
      <c r="G6" s="20">
        <f t="shared" si="3"/>
        <v>0</v>
      </c>
      <c r="H6" s="20" t="str">
        <f t="shared" si="3"/>
        <v>青森県　三戸町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10.52</v>
      </c>
      <c r="Q6" s="21">
        <f t="shared" si="3"/>
        <v>3670</v>
      </c>
      <c r="R6" s="21">
        <f t="shared" si="3"/>
        <v>9172</v>
      </c>
      <c r="S6" s="21">
        <f t="shared" si="3"/>
        <v>151.79</v>
      </c>
      <c r="T6" s="21">
        <f t="shared" si="3"/>
        <v>60.43</v>
      </c>
      <c r="U6" s="21">
        <f t="shared" si="3"/>
        <v>959</v>
      </c>
      <c r="V6" s="21">
        <f t="shared" si="3"/>
        <v>51.29</v>
      </c>
      <c r="W6" s="21">
        <f t="shared" si="3"/>
        <v>18.7</v>
      </c>
      <c r="X6" s="22">
        <f>IF(X7="",NA(),X7)</f>
        <v>79.08</v>
      </c>
      <c r="Y6" s="22">
        <f t="shared" ref="Y6:AG6" si="4">IF(Y7="",NA(),Y7)</f>
        <v>85.77</v>
      </c>
      <c r="Z6" s="22">
        <f t="shared" si="4"/>
        <v>84.73</v>
      </c>
      <c r="AA6" s="22">
        <f t="shared" si="4"/>
        <v>86.35</v>
      </c>
      <c r="AB6" s="22">
        <f t="shared" si="4"/>
        <v>83.43</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1040.57</v>
      </c>
      <c r="BF6" s="22">
        <f t="shared" ref="BF6:BN6" si="7">IF(BF7="",NA(),BF7)</f>
        <v>1056.8800000000001</v>
      </c>
      <c r="BG6" s="22">
        <f t="shared" si="7"/>
        <v>1083.8900000000001</v>
      </c>
      <c r="BH6" s="22">
        <f t="shared" si="7"/>
        <v>1184.95</v>
      </c>
      <c r="BI6" s="22">
        <f t="shared" si="7"/>
        <v>1360.82</v>
      </c>
      <c r="BJ6" s="22">
        <f t="shared" si="7"/>
        <v>1274.21</v>
      </c>
      <c r="BK6" s="22">
        <f t="shared" si="7"/>
        <v>1183.92</v>
      </c>
      <c r="BL6" s="22">
        <f t="shared" si="7"/>
        <v>1128.72</v>
      </c>
      <c r="BM6" s="22">
        <f t="shared" si="7"/>
        <v>1125.25</v>
      </c>
      <c r="BN6" s="22">
        <f t="shared" si="7"/>
        <v>1157.05</v>
      </c>
      <c r="BO6" s="21" t="str">
        <f>IF(BO7="","",IF(BO7="-","【-】","【"&amp;SUBSTITUTE(TEXT(BO7,"#,##0.00"),"-","△")&amp;"】"))</f>
        <v>【982.48】</v>
      </c>
      <c r="BP6" s="22">
        <f>IF(BP7="",NA(),BP7)</f>
        <v>52.79</v>
      </c>
      <c r="BQ6" s="22">
        <f t="shared" ref="BQ6:BY6" si="8">IF(BQ7="",NA(),BQ7)</f>
        <v>54.3</v>
      </c>
      <c r="BR6" s="22">
        <f t="shared" si="8"/>
        <v>51.26</v>
      </c>
      <c r="BS6" s="22">
        <f t="shared" si="8"/>
        <v>40.549999999999997</v>
      </c>
      <c r="BT6" s="22">
        <f t="shared" si="8"/>
        <v>28.01</v>
      </c>
      <c r="BU6" s="22">
        <f t="shared" si="8"/>
        <v>41.25</v>
      </c>
      <c r="BV6" s="22">
        <f t="shared" si="8"/>
        <v>42.5</v>
      </c>
      <c r="BW6" s="22">
        <f t="shared" si="8"/>
        <v>41.84</v>
      </c>
      <c r="BX6" s="22">
        <f t="shared" si="8"/>
        <v>41.44</v>
      </c>
      <c r="BY6" s="22">
        <f t="shared" si="8"/>
        <v>37.65</v>
      </c>
      <c r="BZ6" s="21" t="str">
        <f>IF(BZ7="","",IF(BZ7="-","【-】","【"&amp;SUBSTITUTE(TEXT(BZ7,"#,##0.00"),"-","△")&amp;"】"))</f>
        <v>【50.61】</v>
      </c>
      <c r="CA6" s="22">
        <f>IF(CA7="",NA(),CA7)</f>
        <v>456.79</v>
      </c>
      <c r="CB6" s="22">
        <f t="shared" ref="CB6:CJ6" si="9">IF(CB7="",NA(),CB7)</f>
        <v>440.91</v>
      </c>
      <c r="CC6" s="22">
        <f t="shared" si="9"/>
        <v>503.11</v>
      </c>
      <c r="CD6" s="22">
        <f t="shared" si="9"/>
        <v>600.41</v>
      </c>
      <c r="CE6" s="22">
        <f t="shared" si="9"/>
        <v>867.06</v>
      </c>
      <c r="CF6" s="22">
        <f t="shared" si="9"/>
        <v>383.25</v>
      </c>
      <c r="CG6" s="22">
        <f t="shared" si="9"/>
        <v>377.72</v>
      </c>
      <c r="CH6" s="22">
        <f t="shared" si="9"/>
        <v>390.47</v>
      </c>
      <c r="CI6" s="22">
        <f t="shared" si="9"/>
        <v>403.61</v>
      </c>
      <c r="CJ6" s="22">
        <f t="shared" si="9"/>
        <v>442.82</v>
      </c>
      <c r="CK6" s="21" t="str">
        <f>IF(CK7="","",IF(CK7="-","【-】","【"&amp;SUBSTITUTE(TEXT(CK7,"#,##0.00"),"-","△")&amp;"】"))</f>
        <v>【320.83】</v>
      </c>
      <c r="CL6" s="22">
        <f>IF(CL7="",NA(),CL7)</f>
        <v>21.7</v>
      </c>
      <c r="CM6" s="22">
        <f t="shared" ref="CM6:CU6" si="10">IF(CM7="",NA(),CM7)</f>
        <v>23.17</v>
      </c>
      <c r="CN6" s="22">
        <f t="shared" si="10"/>
        <v>22.47</v>
      </c>
      <c r="CO6" s="22">
        <f t="shared" si="10"/>
        <v>23.23</v>
      </c>
      <c r="CP6" s="22">
        <f t="shared" si="10"/>
        <v>25.3</v>
      </c>
      <c r="CQ6" s="22">
        <f t="shared" si="10"/>
        <v>48.26</v>
      </c>
      <c r="CR6" s="22">
        <f t="shared" si="10"/>
        <v>48.01</v>
      </c>
      <c r="CS6" s="22">
        <f t="shared" si="10"/>
        <v>49.08</v>
      </c>
      <c r="CT6" s="22">
        <f t="shared" si="10"/>
        <v>51.46</v>
      </c>
      <c r="CU6" s="22">
        <f t="shared" si="10"/>
        <v>51.84</v>
      </c>
      <c r="CV6" s="21" t="str">
        <f>IF(CV7="","",IF(CV7="-","【-】","【"&amp;SUBSTITUTE(TEXT(CV7,"#,##0.00"),"-","△")&amp;"】"))</f>
        <v>【56.15】</v>
      </c>
      <c r="CW6" s="22">
        <f>IF(CW7="",NA(),CW7)</f>
        <v>79.17</v>
      </c>
      <c r="CX6" s="22">
        <f t="shared" ref="CX6:DF6" si="11">IF(CX7="",NA(),CX7)</f>
        <v>76.44</v>
      </c>
      <c r="CY6" s="22">
        <f t="shared" si="11"/>
        <v>76.2</v>
      </c>
      <c r="CZ6" s="22">
        <f t="shared" si="11"/>
        <v>74.27</v>
      </c>
      <c r="DA6" s="22">
        <f t="shared" si="11"/>
        <v>65.11</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2.78</v>
      </c>
      <c r="EG6" s="21">
        <f t="shared" si="14"/>
        <v>0</v>
      </c>
      <c r="EH6" s="22">
        <f t="shared" si="14"/>
        <v>0.19</v>
      </c>
      <c r="EI6" s="22">
        <f t="shared" si="14"/>
        <v>0.62</v>
      </c>
      <c r="EJ6" s="22">
        <f t="shared" si="14"/>
        <v>0.39</v>
      </c>
      <c r="EK6" s="22">
        <f t="shared" si="14"/>
        <v>0.61</v>
      </c>
      <c r="EL6" s="22">
        <f t="shared" si="14"/>
        <v>0.4</v>
      </c>
      <c r="EM6" s="22">
        <f t="shared" si="14"/>
        <v>0.59</v>
      </c>
      <c r="EN6" s="21" t="str">
        <f>IF(EN7="","",IF(EN7="-","【-】","【"&amp;SUBSTITUTE(TEXT(EN7,"#,##0.00"),"-","△")&amp;"】"))</f>
        <v>【0.52】</v>
      </c>
    </row>
    <row r="7" spans="1:144" s="23" customFormat="1">
      <c r="A7" s="15"/>
      <c r="B7" s="24">
        <v>2022</v>
      </c>
      <c r="C7" s="24">
        <v>24414</v>
      </c>
      <c r="D7" s="24">
        <v>47</v>
      </c>
      <c r="E7" s="24">
        <v>1</v>
      </c>
      <c r="F7" s="24">
        <v>0</v>
      </c>
      <c r="G7" s="24">
        <v>0</v>
      </c>
      <c r="H7" s="24" t="s">
        <v>97</v>
      </c>
      <c r="I7" s="24" t="s">
        <v>98</v>
      </c>
      <c r="J7" s="24" t="s">
        <v>99</v>
      </c>
      <c r="K7" s="24" t="s">
        <v>100</v>
      </c>
      <c r="L7" s="24" t="s">
        <v>101</v>
      </c>
      <c r="M7" s="24" t="s">
        <v>102</v>
      </c>
      <c r="N7" s="25" t="s">
        <v>103</v>
      </c>
      <c r="O7" s="25" t="s">
        <v>104</v>
      </c>
      <c r="P7" s="25">
        <v>10.52</v>
      </c>
      <c r="Q7" s="25">
        <v>3670</v>
      </c>
      <c r="R7" s="25">
        <v>9172</v>
      </c>
      <c r="S7" s="25">
        <v>151.79</v>
      </c>
      <c r="T7" s="25">
        <v>60.43</v>
      </c>
      <c r="U7" s="25">
        <v>959</v>
      </c>
      <c r="V7" s="25">
        <v>51.29</v>
      </c>
      <c r="W7" s="25">
        <v>18.7</v>
      </c>
      <c r="X7" s="25">
        <v>79.08</v>
      </c>
      <c r="Y7" s="25">
        <v>85.77</v>
      </c>
      <c r="Z7" s="25">
        <v>84.73</v>
      </c>
      <c r="AA7" s="25">
        <v>86.35</v>
      </c>
      <c r="AB7" s="25">
        <v>83.43</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1040.57</v>
      </c>
      <c r="BF7" s="25">
        <v>1056.8800000000001</v>
      </c>
      <c r="BG7" s="25">
        <v>1083.8900000000001</v>
      </c>
      <c r="BH7" s="25">
        <v>1184.95</v>
      </c>
      <c r="BI7" s="25">
        <v>1360.82</v>
      </c>
      <c r="BJ7" s="25">
        <v>1274.21</v>
      </c>
      <c r="BK7" s="25">
        <v>1183.92</v>
      </c>
      <c r="BL7" s="25">
        <v>1128.72</v>
      </c>
      <c r="BM7" s="25">
        <v>1125.25</v>
      </c>
      <c r="BN7" s="25">
        <v>1157.05</v>
      </c>
      <c r="BO7" s="25">
        <v>982.48</v>
      </c>
      <c r="BP7" s="25">
        <v>52.79</v>
      </c>
      <c r="BQ7" s="25">
        <v>54.3</v>
      </c>
      <c r="BR7" s="25">
        <v>51.26</v>
      </c>
      <c r="BS7" s="25">
        <v>40.549999999999997</v>
      </c>
      <c r="BT7" s="25">
        <v>28.01</v>
      </c>
      <c r="BU7" s="25">
        <v>41.25</v>
      </c>
      <c r="BV7" s="25">
        <v>42.5</v>
      </c>
      <c r="BW7" s="25">
        <v>41.84</v>
      </c>
      <c r="BX7" s="25">
        <v>41.44</v>
      </c>
      <c r="BY7" s="25">
        <v>37.65</v>
      </c>
      <c r="BZ7" s="25">
        <v>50.61</v>
      </c>
      <c r="CA7" s="25">
        <v>456.79</v>
      </c>
      <c r="CB7" s="25">
        <v>440.91</v>
      </c>
      <c r="CC7" s="25">
        <v>503.11</v>
      </c>
      <c r="CD7" s="25">
        <v>600.41</v>
      </c>
      <c r="CE7" s="25">
        <v>867.06</v>
      </c>
      <c r="CF7" s="25">
        <v>383.25</v>
      </c>
      <c r="CG7" s="25">
        <v>377.72</v>
      </c>
      <c r="CH7" s="25">
        <v>390.47</v>
      </c>
      <c r="CI7" s="25">
        <v>403.61</v>
      </c>
      <c r="CJ7" s="25">
        <v>442.82</v>
      </c>
      <c r="CK7" s="25">
        <v>320.83</v>
      </c>
      <c r="CL7" s="25">
        <v>21.7</v>
      </c>
      <c r="CM7" s="25">
        <v>23.17</v>
      </c>
      <c r="CN7" s="25">
        <v>22.47</v>
      </c>
      <c r="CO7" s="25">
        <v>23.23</v>
      </c>
      <c r="CP7" s="25">
        <v>25.3</v>
      </c>
      <c r="CQ7" s="25">
        <v>48.26</v>
      </c>
      <c r="CR7" s="25">
        <v>48.01</v>
      </c>
      <c r="CS7" s="25">
        <v>49.08</v>
      </c>
      <c r="CT7" s="25">
        <v>51.46</v>
      </c>
      <c r="CU7" s="25">
        <v>51.84</v>
      </c>
      <c r="CV7" s="25">
        <v>56.15</v>
      </c>
      <c r="CW7" s="25">
        <v>79.17</v>
      </c>
      <c r="CX7" s="25">
        <v>76.44</v>
      </c>
      <c r="CY7" s="25">
        <v>76.2</v>
      </c>
      <c r="CZ7" s="25">
        <v>74.27</v>
      </c>
      <c r="DA7" s="25">
        <v>65.11</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2.78</v>
      </c>
      <c r="EG7" s="25">
        <v>0</v>
      </c>
      <c r="EH7" s="25">
        <v>0.19</v>
      </c>
      <c r="EI7" s="25">
        <v>0.62</v>
      </c>
      <c r="EJ7" s="25">
        <v>0.39</v>
      </c>
      <c r="EK7" s="25">
        <v>0.61</v>
      </c>
      <c r="EL7" s="25">
        <v>0.4</v>
      </c>
      <c r="EM7" s="25">
        <v>0.59</v>
      </c>
      <c r="EN7" s="25">
        <v>0.52</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47</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c r="B11">
        <v>4</v>
      </c>
      <c r="C11">
        <v>3</v>
      </c>
      <c r="D11">
        <v>2</v>
      </c>
      <c r="E11">
        <v>1</v>
      </c>
      <c r="F11">
        <v>0</v>
      </c>
      <c r="G11" t="s">
        <v>110</v>
      </c>
    </row>
    <row r="12" spans="1:144">
      <c r="B12">
        <v>1</v>
      </c>
      <c r="C12">
        <v>1</v>
      </c>
      <c r="D12">
        <v>2</v>
      </c>
      <c r="E12">
        <v>3</v>
      </c>
      <c r="F12">
        <v>4</v>
      </c>
      <c r="G12" t="s">
        <v>111</v>
      </c>
    </row>
    <row r="13" spans="1:144">
      <c r="B13" t="s">
        <v>112</v>
      </c>
      <c r="C13" t="s">
        <v>113</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2023-12-05T01:04:43Z</dcterms:created>
  <dcterms:modified xsi:type="dcterms:W3CDTF">2024-02-13T02:38:16Z</dcterms:modified>
  <cp:category/>
</cp:coreProperties>
</file>