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oumu202107\経理係\財政課より\経営比較分析表\R6作成(R5決算)\提出版\"/>
    </mc:Choice>
  </mc:AlternateContent>
  <xr:revisionPtr revIDLastSave="0" documentId="13_ncr:1_{1A9ACEE3-C20B-41BC-B200-C8BB91B83BDF}" xr6:coauthVersionLast="47" xr6:coauthVersionMax="47" xr10:uidLastSave="{00000000-0000-0000-0000-000000000000}"/>
  <workbookProtection workbookAlgorithmName="SHA-512" workbookHashValue="xkmvyhR6OfZxfIcCP8f0MW/ePTLXYHezDEEJf6kZyyXkYQWjXjtixKAh5KSS7ec5bUKoTsDgK5VbILQbrVBs5w==" workbookSaltValue="mjDaPCWpOdYzSx6n+1313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H85" i="4"/>
  <c r="BB10" i="4"/>
  <c r="AD10" i="4"/>
  <c r="P10" i="4"/>
  <c r="B10" i="4"/>
  <c r="AT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<sst xmlns="http://schemas.openxmlformats.org/spreadsheetml/2006/main" count="231" uniqueCount="115">
  <si>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</si>
  <si>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</si>
  <si>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</si>
  <si>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</si>
  <si>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</si>
  <si>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</si>
  <si>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</si>
  <si>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</si>
  <si>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</si>
  <si>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</si>
  <si>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</si>
  <si>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</si>
  <si>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</si>
  <si>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</si>
  <si>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</si>
  <si>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</si>
  <si>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</si>
  <si>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</si>
  <si>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</si>
  <si>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</si>
  <si>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</si>
  <si>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</si>
  <si>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</si>
  <si>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</si>
  <si>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</si>
  <si>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</si>
  <si>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</si>
  <si>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</si>
  <si>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</si>
  <si>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</si>
  <si>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</si>
  <si>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</si>
  <si>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</si>
  <si>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</si>
  <si>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</si>
  <si>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</si>
  <si>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</si>
  <si>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</si>
  <si>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</si>
  <si>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</si>
  <si>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</si>
  <si>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</si>
  <si>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</si>
  <si>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</si>
  <si>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</si>
  <si>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</si>
  <si>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</si>
  <si>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</si>
  <si>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</si>
  <si>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</si>
  <si>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</si>
  <si>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</si>
  <si>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</si>
  <si>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</si>
  <si>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</si>
  <si>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</si>
  <si>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</si>
  <si>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</si>
  <si>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</si>
  <si>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</si>
  <si>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</si>
  <si>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</si>
  <si>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</si>
  <si>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</si>
  <si>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</si>
  <si>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</si>
  <si>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</si>
  <si>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</si>
  <si>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</si>
  <si>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</si>
  <si>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</si>
  <si>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</si>
  <si>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</si>
  <si>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</si>
  <si>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</si>
  <si>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</si>
  <si>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</si>
  <si>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</si>
  <si>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</si>
  <si>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</si>
  <si>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</si>
  <si>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</si>
  <si>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</si>
  <si>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</si>
  <si>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</si>
  <si>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</si>
  <si>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</si>
  <si>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</si>
  <si>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</si>
  <si>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</si>
  <si>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</si>
  <si>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</si>
  <si>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</si>
  <si>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</si>
  <si>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</si>
  <si>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弘前市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</si>
  <si>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</si>
  <si>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</si>
  <si>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</si>
  <si>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</si>
  <si>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</si>
  <si>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</si>
  <si>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</si>
  <si>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</si>
  <si>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</si>
  <si>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</si>
  <si>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</si>
  <si>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</si>
  <si>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</si>
  <si>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</si>
  <si>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</si>
  <si>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</si>
  <si>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老朽化の状況については、類似団体と比較すると、有形固定資産減価償却率はやや高く、管渠老朽化率については、対象となる管渠が発生していないことから、現状では施設等の改築・更新は不要である。
　しかし、今後、施設等の老朽化が進み、改築・更新が必要となった際には、費用が急激に増加しないように計画的に更新していくことに留意しなければならない。</t>
    <rPh sb="1" eb="4">
      <t>ロウキュウカ</t>
    </rPh>
    <rPh sb="5" eb="7">
      <t>ジョウキョウ</t>
    </rPh>
    <rPh sb="13" eb="17">
      <t>ルイジダンタイ</t>
    </rPh>
    <rPh sb="18" eb="20">
      <t>ヒカク</t>
    </rPh>
    <rPh sb="24" eb="30">
      <t>ユウケイコテイシサン</t>
    </rPh>
    <rPh sb="30" eb="35">
      <t>ゲンカショウキャクリツ</t>
    </rPh>
    <rPh sb="38" eb="39">
      <t>タカ</t>
    </rPh>
    <rPh sb="41" eb="46">
      <t>カンキョロウキュウカ</t>
    </rPh>
    <rPh sb="46" eb="47">
      <t>リツ</t>
    </rPh>
    <rPh sb="53" eb="55">
      <t>タイショウ</t>
    </rPh>
    <rPh sb="58" eb="60">
      <t>カンキョ</t>
    </rPh>
    <rPh sb="61" eb="63">
      <t>ハッセイ</t>
    </rPh>
    <rPh sb="73" eb="75">
      <t>ゲンジョウ</t>
    </rPh>
    <rPh sb="77" eb="79">
      <t>シセツ</t>
    </rPh>
    <rPh sb="79" eb="80">
      <t>トウ</t>
    </rPh>
    <rPh sb="81" eb="83">
      <t>カイチク</t>
    </rPh>
    <rPh sb="84" eb="86">
      <t>コウシン</t>
    </rPh>
    <rPh sb="87" eb="89">
      <t>フヨウ</t>
    </rPh>
    <rPh sb="99" eb="101">
      <t>コンゴ</t>
    </rPh>
    <rPh sb="102" eb="104">
      <t>シセツ</t>
    </rPh>
    <rPh sb="104" eb="105">
      <t>トウ</t>
    </rPh>
    <rPh sb="106" eb="109">
      <t>ロウキュウカ</t>
    </rPh>
    <rPh sb="110" eb="111">
      <t>スス</t>
    </rPh>
    <rPh sb="113" eb="115">
      <t>カイチク</t>
    </rPh>
    <rPh sb="116" eb="118">
      <t>コウシン</t>
    </rPh>
    <rPh sb="119" eb="121">
      <t>ヒツヨウ</t>
    </rPh>
    <rPh sb="125" eb="126">
      <t>サイ</t>
    </rPh>
    <rPh sb="129" eb="131">
      <t>ヒヨウ</t>
    </rPh>
    <rPh sb="132" eb="134">
      <t>キュウゲキ</t>
    </rPh>
    <rPh sb="135" eb="137">
      <t>ゾウカ</t>
    </rPh>
    <rPh sb="143" eb="146">
      <t>ケイカクテキ</t>
    </rPh>
    <rPh sb="147" eb="149">
      <t>コウシン</t>
    </rPh>
    <rPh sb="156" eb="158">
      <t>リュウイ</t>
    </rPh>
    <phoneticPr fontId="4"/>
  </si>
  <si>
    <t>　今後は、人口減少に伴い使用料収入も減少していくことから、公共下水道事業の負担とならないよう水洗化率向上に向けた督励活動、施設の適正な維持管理を継続しながら、施設の統廃合（ダウンサイジング）の検討が必要である。</t>
    <rPh sb="1" eb="3">
      <t>コンゴ</t>
    </rPh>
    <rPh sb="46" eb="50">
      <t>スイセンカリツ</t>
    </rPh>
    <rPh sb="50" eb="52">
      <t>コウジョウ</t>
    </rPh>
    <rPh sb="53" eb="54">
      <t>ム</t>
    </rPh>
    <rPh sb="56" eb="60">
      <t>トクレイカツドウ</t>
    </rPh>
    <rPh sb="61" eb="63">
      <t>シセツ</t>
    </rPh>
    <rPh sb="64" eb="66">
      <t>テキセイ</t>
    </rPh>
    <rPh sb="67" eb="69">
      <t>イジ</t>
    </rPh>
    <rPh sb="69" eb="71">
      <t>カンリ</t>
    </rPh>
    <rPh sb="72" eb="74">
      <t>ケイゾク</t>
    </rPh>
    <rPh sb="82" eb="85">
      <t>トウハイゴウ</t>
    </rPh>
    <rPh sb="96" eb="98">
      <t>ケントウ</t>
    </rPh>
    <phoneticPr fontId="4"/>
  </si>
  <si>
    <t>　経常収支比率は、横ばいで推移している。
　累積欠損金比率は、右肩上がりで推移しており、類似団体と比較して高い。しかしながら、下水道事業全体で見ると平成28年度に累積欠損金が解消されており、収支は安定している。
　企業債残高比率については、依然として高い水準であるが、整備事業自体は終了していることから、今後は減少していく見込みである。今後も費用の抑制を図り、将来の更新費用のための財源確保に努める必要がある。
　また、当市では、事業ごとの経営状況により使用料をそれぞれ設定するのでは、結果的に実施された事業の不採算部分の責任を地域住民が負わされ、料金格差が生じることで住居地域による不公平感が生じることを避けるため、統一の料金設定を採用している。そのため、事業ごとの分析では経営状況はあまり好ましくないが、下水道事業全体で考えると、おおむね健全な経営状況にある。
　本事業に関しては、水洗化率の伸びが鈍いことから、水洗化率向上に向けた督励活動の強化が必要である。</t>
    <rPh sb="1" eb="7">
      <t>ケイジョウシュウシヒリツ</t>
    </rPh>
    <rPh sb="9" eb="10">
      <t>ヨコ</t>
    </rPh>
    <rPh sb="13" eb="15">
      <t>スイイ</t>
    </rPh>
    <rPh sb="22" eb="29">
      <t>ルイセキケッソンキンヒリツ</t>
    </rPh>
    <rPh sb="31" eb="34">
      <t>ミギカタア</t>
    </rPh>
    <rPh sb="37" eb="39">
      <t>スイイ</t>
    </rPh>
    <rPh sb="44" eb="48">
      <t>ルイジダンタイ</t>
    </rPh>
    <rPh sb="49" eb="51">
      <t>ヒカク</t>
    </rPh>
    <rPh sb="53" eb="54">
      <t>タカ</t>
    </rPh>
    <rPh sb="63" eb="66">
      <t>ゲスイドウ</t>
    </rPh>
    <rPh sb="66" eb="68">
      <t>ジギョウ</t>
    </rPh>
    <rPh sb="68" eb="70">
      <t>ゼンタイ</t>
    </rPh>
    <rPh sb="71" eb="72">
      <t>ミ</t>
    </rPh>
    <rPh sb="74" eb="76">
      <t>ヘイセイ</t>
    </rPh>
    <rPh sb="78" eb="80">
      <t>ネンド</t>
    </rPh>
    <rPh sb="81" eb="86">
      <t>ルイセキケッソンキン</t>
    </rPh>
    <rPh sb="87" eb="89">
      <t>カイショウ</t>
    </rPh>
    <rPh sb="95" eb="97">
      <t>シュウシ</t>
    </rPh>
    <rPh sb="98" eb="100">
      <t>アンテイ</t>
    </rPh>
    <rPh sb="107" eb="112">
      <t>キギョウサイザンダカ</t>
    </rPh>
    <rPh sb="112" eb="114">
      <t>ヒリツ</t>
    </rPh>
    <rPh sb="127" eb="129">
      <t>スイジュン</t>
    </rPh>
    <rPh sb="134" eb="136">
      <t>セイビ</t>
    </rPh>
    <rPh sb="136" eb="138">
      <t>ジギョウ</t>
    </rPh>
    <rPh sb="138" eb="140">
      <t>ジタイ</t>
    </rPh>
    <rPh sb="141" eb="143">
      <t>シュウリョウ</t>
    </rPh>
    <rPh sb="152" eb="154">
      <t>コンゴ</t>
    </rPh>
    <rPh sb="155" eb="157">
      <t>ゲンショウ</t>
    </rPh>
    <rPh sb="161" eb="163">
      <t>ミコ</t>
    </rPh>
    <rPh sb="168" eb="170">
      <t>コンゴ</t>
    </rPh>
    <rPh sb="171" eb="173">
      <t>ヒヨウ</t>
    </rPh>
    <rPh sb="174" eb="176">
      <t>ヨクセイ</t>
    </rPh>
    <rPh sb="177" eb="178">
      <t>ハカ</t>
    </rPh>
    <rPh sb="180" eb="182">
      <t>ショウライ</t>
    </rPh>
    <rPh sb="191" eb="195">
      <t>ザイゲンカクホ</t>
    </rPh>
    <rPh sb="196" eb="197">
      <t>ツト</t>
    </rPh>
    <rPh sb="199" eb="201">
      <t>ヒツヨウ</t>
    </rPh>
    <rPh sb="210" eb="212">
      <t>トウシ</t>
    </rPh>
    <rPh sb="215" eb="217">
      <t>ジギョウ</t>
    </rPh>
    <rPh sb="220" eb="224">
      <t>ケイエイジョウキョウ</t>
    </rPh>
    <rPh sb="227" eb="230">
      <t>シヨウリョウ</t>
    </rPh>
    <rPh sb="235" eb="237">
      <t>セッテイ</t>
    </rPh>
    <rPh sb="243" eb="246">
      <t>ケッカテキ</t>
    </rPh>
    <rPh sb="247" eb="249">
      <t>ジッシ</t>
    </rPh>
    <rPh sb="252" eb="254">
      <t>ジギョウ</t>
    </rPh>
    <rPh sb="255" eb="260">
      <t>フサイサンブブン</t>
    </rPh>
    <rPh sb="261" eb="263">
      <t>セキニン</t>
    </rPh>
    <rPh sb="264" eb="268">
      <t>チイキジュウミン</t>
    </rPh>
    <rPh sb="269" eb="270">
      <t>オ</t>
    </rPh>
    <rPh sb="274" eb="279">
      <t>リョウキン</t>
    </rPh>
    <rPh sb="279" eb="280">
      <t>ショウ</t>
    </rPh>
    <rPh sb="285" eb="289">
      <t>ジュウキョチイキ</t>
    </rPh>
    <rPh sb="292" eb="296">
      <t>フコウヘイカン</t>
    </rPh>
    <rPh sb="309" eb="311">
      <t>トウイツ</t>
    </rPh>
    <rPh sb="312" eb="316">
      <t>リョウキンセッテイ</t>
    </rPh>
    <rPh sb="317" eb="319">
      <t>サイヨウ</t>
    </rPh>
    <rPh sb="329" eb="331">
      <t>ジギョウ</t>
    </rPh>
    <rPh sb="334" eb="336">
      <t>ブンセキ</t>
    </rPh>
    <rPh sb="338" eb="342">
      <t>ケイエイジョウキョウ</t>
    </rPh>
    <rPh sb="346" eb="347">
      <t>コノ</t>
    </rPh>
    <rPh sb="354" eb="361">
      <t>ゲスイドウジギョウゼンタイ</t>
    </rPh>
    <rPh sb="362" eb="363">
      <t>カンガ</t>
    </rPh>
    <rPh sb="371" eb="373">
      <t>ケンゼン</t>
    </rPh>
    <rPh sb="374" eb="378">
      <t>ケイエイジョウキョウ</t>
    </rPh>
    <rPh sb="384" eb="385">
      <t>ホン</t>
    </rPh>
    <rPh sb="388" eb="389">
      <t>カン</t>
    </rPh>
    <rPh sb="393" eb="397">
      <t>スイセンカリツ</t>
    </rPh>
    <rPh sb="398" eb="399">
      <t>ノ</t>
    </rPh>
    <rPh sb="401" eb="402">
      <t>ニブ</t>
    </rPh>
    <rPh sb="408" eb="414">
      <t>スイセンカリツコウジョウ</t>
    </rPh>
    <rPh sb="415" eb="416">
      <t>ム</t>
    </rPh>
    <rPh sb="418" eb="422">
      <t>トクレイカツドウ</t>
    </rPh>
    <rPh sb="423" eb="425">
      <t>キョウカ</t>
    </rPh>
    <rPh sb="426" eb="4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</si>
</sst>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E2-4A3B-88FF-ED87CBF403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73E2-4A3B-88FF-ED87CBF403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48.26</c:v>
                </c:pt>
                <c:pt idx="1">
                  <c:v>46.09</c:v>
                </c:pt>
                <c:pt idx="2">
                  <c:v>48.46</c:v>
                </c:pt>
                <c:pt idx="3">
                  <c:v>47.12</c:v>
                </c:pt>
                <c:pt idx="4">
                  <c:v>45.57</c:v>
                </c:pt>
              </c:numCache>
            </c:numRef>
          </c:val>
          <c:extLst>
            <c:ext xmlns:c16="http://schemas.microsoft.com/office/drawing/2014/chart" uri="{C3380CC4-5D6E-409C-BE32-E72D297353CC}">
              <c16:uniqueId val="{00000000-A49E-493C-A030-F7EE7C49DF5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A49E-493C-A030-F7EE7C49DF5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70.650000000000006</c:v>
                </c:pt>
                <c:pt idx="1">
                  <c:v>71.48</c:v>
                </c:pt>
                <c:pt idx="2">
                  <c:v>71.86</c:v>
                </c:pt>
                <c:pt idx="3">
                  <c:v>72.17</c:v>
                </c:pt>
                <c:pt idx="4">
                  <c:v>72.64</c:v>
                </c:pt>
              </c:numCache>
            </c:numRef>
          </c:val>
          <c:extLst>
            <c:ext xmlns:c16="http://schemas.microsoft.com/office/drawing/2014/chart" uri="{C3380CC4-5D6E-409C-BE32-E72D297353CC}">
              <c16:uniqueId val="{00000000-95D9-4035-8F55-23764C94F3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95D9-4035-8F55-23764C94F3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76.510000000000005</c:v>
                </c:pt>
                <c:pt idx="1">
                  <c:v>79.010000000000005</c:v>
                </c:pt>
                <c:pt idx="2">
                  <c:v>80.55</c:v>
                </c:pt>
                <c:pt idx="3">
                  <c:v>77.239999999999995</c:v>
                </c:pt>
                <c:pt idx="4">
                  <c:v>78.91</c:v>
                </c:pt>
              </c:numCache>
            </c:numRef>
          </c:val>
          <c:extLst>
            <c:ext xmlns:c16="http://schemas.microsoft.com/office/drawing/2014/chart" uri="{C3380CC4-5D6E-409C-BE32-E72D297353CC}">
              <c16:uniqueId val="{00000000-2FAA-4DB2-B8E6-BE6C350947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2FAA-4DB2-B8E6-BE6C350947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31.76</c:v>
                </c:pt>
                <c:pt idx="1">
                  <c:v>34.07</c:v>
                </c:pt>
                <c:pt idx="2">
                  <c:v>36.29</c:v>
                </c:pt>
                <c:pt idx="3">
                  <c:v>38.42</c:v>
                </c:pt>
                <c:pt idx="4">
                  <c:v>40.590000000000003</c:v>
                </c:pt>
              </c:numCache>
            </c:numRef>
          </c:val>
          <c:extLst>
            <c:ext xmlns:c16="http://schemas.microsoft.com/office/drawing/2014/chart" uri="{C3380CC4-5D6E-409C-BE32-E72D297353CC}">
              <c16:uniqueId val="{00000000-0D53-4024-BABF-D0F02B5414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0D53-4024-BABF-D0F02B5414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62-4455-8B4C-1995F4AAC9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F62-4455-8B4C-1995F4AAC9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741.22</c:v>
                </c:pt>
                <c:pt idx="1">
                  <c:v>800.13</c:v>
                </c:pt>
                <c:pt idx="2">
                  <c:v>844.39</c:v>
                </c:pt>
                <c:pt idx="3">
                  <c:v>973.67</c:v>
                </c:pt>
                <c:pt idx="4">
                  <c:v>1123.0999999999999</c:v>
                </c:pt>
              </c:numCache>
            </c:numRef>
          </c:val>
          <c:extLst>
            <c:ext xmlns:c16="http://schemas.microsoft.com/office/drawing/2014/chart" uri="{C3380CC4-5D6E-409C-BE32-E72D297353CC}">
              <c16:uniqueId val="{00000000-63E0-4CA5-9892-F73EBAAD56A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63E0-4CA5-9892-F73EBAAD56A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7.71</c:v>
                </c:pt>
                <c:pt idx="1">
                  <c:v>7.11</c:v>
                </c:pt>
                <c:pt idx="2">
                  <c:v>5.82</c:v>
                </c:pt>
                <c:pt idx="3">
                  <c:v>6.15</c:v>
                </c:pt>
                <c:pt idx="4">
                  <c:v>7.31</c:v>
                </c:pt>
              </c:numCache>
            </c:numRef>
          </c:val>
          <c:extLst>
            <c:ext xmlns:c16="http://schemas.microsoft.com/office/drawing/2014/chart" uri="{C3380CC4-5D6E-409C-BE32-E72D297353CC}">
              <c16:uniqueId val="{00000000-0CD3-44D1-BDE3-2B686CEC0C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0CD3-44D1-BDE3-2B686CEC0C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3094.58</c:v>
                </c:pt>
                <c:pt idx="1">
                  <c:v>2919.57</c:v>
                </c:pt>
                <c:pt idx="2">
                  <c:v>2726.77</c:v>
                </c:pt>
                <c:pt idx="3">
                  <c:v>2743.44</c:v>
                </c:pt>
                <c:pt idx="4">
                  <c:v>2804.79</c:v>
                </c:pt>
              </c:numCache>
            </c:numRef>
          </c:val>
          <c:extLst>
            <c:ext xmlns:c16="http://schemas.microsoft.com/office/drawing/2014/chart" uri="{C3380CC4-5D6E-409C-BE32-E72D297353CC}">
              <c16:uniqueId val="{00000000-91F7-432D-AD06-C29EB4C8A0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91F7-432D-AD06-C29EB4C8A0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50.44</c:v>
                </c:pt>
                <c:pt idx="1">
                  <c:v>54.93</c:v>
                </c:pt>
                <c:pt idx="2">
                  <c:v>58.13</c:v>
                </c:pt>
                <c:pt idx="3">
                  <c:v>53.15</c:v>
                </c:pt>
                <c:pt idx="4">
                  <c:v>52.2</c:v>
                </c:pt>
              </c:numCache>
            </c:numRef>
          </c:val>
          <c:extLst>
            <c:ext xmlns:c16="http://schemas.microsoft.com/office/drawing/2014/chart" uri="{C3380CC4-5D6E-409C-BE32-E72D297353CC}">
              <c16:uniqueId val="{00000000-2CEC-4901-83D4-541174E33CD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2CEC-4901-83D4-541174E33CD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334.05</c:v>
                </c:pt>
                <c:pt idx="1">
                  <c:v>307.94</c:v>
                </c:pt>
                <c:pt idx="2">
                  <c:v>294.68</c:v>
                </c:pt>
                <c:pt idx="3">
                  <c:v>319.43</c:v>
                </c:pt>
                <c:pt idx="4">
                  <c:v>307.04000000000002</c:v>
                </c:pt>
              </c:numCache>
            </c:numRef>
          </c:val>
          <c:extLst>
            <c:ext xmlns:c16="http://schemas.microsoft.com/office/drawing/2014/chart" uri="{C3380CC4-5D6E-409C-BE32-E72D297353CC}">
              <c16:uniqueId val="{00000000-73BD-4DF8-A4AF-392602B989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73BD-4DF8-A4AF-392602B989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弘前市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161958</v>
      </c>
      <c r="AM8" s="36"/>
      <c r="AN8" s="36"/>
      <c r="AO8" s="36"/>
      <c r="AP8" s="36"/>
      <c r="AQ8" s="36"/>
      <c r="AR8" s="36"/>
      <c r="AS8" s="36"/>
      <c r="AT8" s="37">
        <f>データ!T6</f>
        <v>524.20000000000005</v>
      </c>
      <c r="AU8" s="37"/>
      <c r="AV8" s="37"/>
      <c r="AW8" s="37"/>
      <c r="AX8" s="37"/>
      <c r="AY8" s="37"/>
      <c r="AZ8" s="37"/>
      <c r="BA8" s="37"/>
      <c r="BB8" s="37">
        <f>データ!U6</f>
        <v>308.95999999999998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43.4</v>
      </c>
      <c r="J10" s="37"/>
      <c r="K10" s="37"/>
      <c r="L10" s="37"/>
      <c r="M10" s="37"/>
      <c r="N10" s="37"/>
      <c r="O10" s="37"/>
      <c r="P10" s="37">
        <f>データ!P6</f>
        <v>11.63</v>
      </c>
      <c r="Q10" s="37"/>
      <c r="R10" s="37"/>
      <c r="S10" s="37"/>
      <c r="T10" s="37"/>
      <c r="U10" s="37"/>
      <c r="V10" s="37"/>
      <c r="W10" s="37">
        <f>データ!Q6</f>
        <v>85.23</v>
      </c>
      <c r="X10" s="37"/>
      <c r="Y10" s="37"/>
      <c r="Z10" s="37"/>
      <c r="AA10" s="37"/>
      <c r="AB10" s="37"/>
      <c r="AC10" s="37"/>
      <c r="AD10" s="36">
        <f>データ!R6</f>
        <v>3145</v>
      </c>
      <c r="AE10" s="36"/>
      <c r="AF10" s="36"/>
      <c r="AG10" s="36"/>
      <c r="AH10" s="36"/>
      <c r="AI10" s="36"/>
      <c r="AJ10" s="36"/>
      <c r="AK10" s="2"/>
      <c r="AL10" s="36">
        <f>データ!V6</f>
        <v>18605</v>
      </c>
      <c r="AM10" s="36"/>
      <c r="AN10" s="36"/>
      <c r="AO10" s="36"/>
      <c r="AP10" s="36"/>
      <c r="AQ10" s="36"/>
      <c r="AR10" s="36"/>
      <c r="AS10" s="36"/>
      <c r="AT10" s="37">
        <f>データ!W6</f>
        <v>14.3</v>
      </c>
      <c r="AU10" s="37"/>
      <c r="AV10" s="37"/>
      <c r="AW10" s="37"/>
      <c r="AX10" s="37"/>
      <c r="AY10" s="37"/>
      <c r="AZ10" s="37"/>
      <c r="BA10" s="37"/>
      <c r="BB10" s="37">
        <f>データ!X6</f>
        <v>1301.05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vTHFhiP6xyu8MzTnWwqD8tc7fF/nKH38w3hlLQBWdRNaezRVfYcH866JGuIWaFRVeJcFFvg4w2UPOBaRM2A0DA==" saltValue="SsLPGgnh1iHZpW2aJzTbW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22021</v>
      </c>
      <c r="D6" s="19">
        <f t="shared" si="3"/>
        <v>46</v>
      </c>
      <c r="E6" s="19">
        <f t="shared" si="3"/>
        <v>17</v>
      </c>
      <c r="F6" s="19">
        <f t="shared" si="3"/>
        <v>5</v>
      </c>
      <c r="G6" s="19">
        <f t="shared" si="3"/>
        <v>0</v>
      </c>
      <c r="H6" s="19" t="str">
        <f t="shared" si="3"/>
        <v>青森県　弘前市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43.4</v>
      </c>
      <c r="P6" s="20">
        <f t="shared" si="3"/>
        <v>11.63</v>
      </c>
      <c r="Q6" s="20">
        <f t="shared" si="3"/>
        <v>85.23</v>
      </c>
      <c r="R6" s="20">
        <f t="shared" si="3"/>
        <v>3145</v>
      </c>
      <c r="S6" s="20">
        <f t="shared" si="3"/>
        <v>161958</v>
      </c>
      <c r="T6" s="20">
        <f t="shared" si="3"/>
        <v>524.20000000000005</v>
      </c>
      <c r="U6" s="20">
        <f t="shared" si="3"/>
        <v>308.95999999999998</v>
      </c>
      <c r="V6" s="20">
        <f t="shared" si="3"/>
        <v>18605</v>
      </c>
      <c r="W6" s="20">
        <f t="shared" si="3"/>
        <v>14.3</v>
      </c>
      <c r="X6" s="20">
        <f t="shared" si="3"/>
        <v>1301.05</v>
      </c>
      <c r="Y6" s="21">
        <f>IF(Y7="",NA(),Y7)</f>
        <v>76.510000000000005</v>
      </c>
      <c r="Z6" s="21">
        <f t="shared" ref="Z6:AH6" si="4">IF(Z7="",NA(),Z7)</f>
        <v>79.010000000000005</v>
      </c>
      <c r="AA6" s="21">
        <f t="shared" si="4"/>
        <v>80.55</v>
      </c>
      <c r="AB6" s="21">
        <f t="shared" si="4"/>
        <v>77.239999999999995</v>
      </c>
      <c r="AC6" s="21">
        <f t="shared" si="4"/>
        <v>78.91</v>
      </c>
      <c r="AD6" s="21">
        <f t="shared" si="4"/>
        <v>101.91</v>
      </c>
      <c r="AE6" s="21">
        <f t="shared" si="4"/>
        <v>103.09</v>
      </c>
      <c r="AF6" s="21">
        <f t="shared" si="4"/>
        <v>102.11</v>
      </c>
      <c r="AG6" s="21">
        <f t="shared" si="4"/>
        <v>101.91</v>
      </c>
      <c r="AH6" s="21">
        <f t="shared" si="4"/>
        <v>103.07</v>
      </c>
      <c r="AI6" s="20" t="str">
        <f>IF(AI7="","",IF(AI7="-","【-】","【"&amp;SUBSTITUTE(TEXT(AI7,"#,##0.00"),"-","△")&amp;"】"))</f>
        <v>【104.44】</v>
      </c>
      <c r="AJ6" s="21">
        <f>IF(AJ7="",NA(),AJ7)</f>
        <v>741.22</v>
      </c>
      <c r="AK6" s="21">
        <f t="shared" ref="AK6:AS6" si="5">IF(AK7="",NA(),AK7)</f>
        <v>800.13</v>
      </c>
      <c r="AL6" s="21">
        <f t="shared" si="5"/>
        <v>844.39</v>
      </c>
      <c r="AM6" s="21">
        <f t="shared" si="5"/>
        <v>973.67</v>
      </c>
      <c r="AN6" s="21">
        <f t="shared" si="5"/>
        <v>1123.0999999999999</v>
      </c>
      <c r="AO6" s="21">
        <f t="shared" si="5"/>
        <v>127.98</v>
      </c>
      <c r="AP6" s="21">
        <f t="shared" si="5"/>
        <v>101.24</v>
      </c>
      <c r="AQ6" s="21">
        <f t="shared" si="5"/>
        <v>124.9</v>
      </c>
      <c r="AR6" s="21">
        <f t="shared" si="5"/>
        <v>124.8</v>
      </c>
      <c r="AS6" s="21">
        <f t="shared" si="5"/>
        <v>120.64</v>
      </c>
      <c r="AT6" s="20" t="str">
        <f>IF(AT7="","",IF(AT7="-","【-】","【"&amp;SUBSTITUTE(TEXT(AT7,"#,##0.00"),"-","△")&amp;"】"))</f>
        <v>【124.06】</v>
      </c>
      <c r="AU6" s="21">
        <f>IF(AU7="",NA(),AU7)</f>
        <v>7.71</v>
      </c>
      <c r="AV6" s="21">
        <f t="shared" ref="AV6:BD6" si="6">IF(AV7="",NA(),AV7)</f>
        <v>7.11</v>
      </c>
      <c r="AW6" s="21">
        <f t="shared" si="6"/>
        <v>5.82</v>
      </c>
      <c r="AX6" s="21">
        <f t="shared" si="6"/>
        <v>6.15</v>
      </c>
      <c r="AY6" s="21">
        <f t="shared" si="6"/>
        <v>7.31</v>
      </c>
      <c r="AZ6" s="21">
        <f t="shared" si="6"/>
        <v>44.14</v>
      </c>
      <c r="BA6" s="21">
        <f t="shared" si="6"/>
        <v>37.24</v>
      </c>
      <c r="BB6" s="21">
        <f t="shared" si="6"/>
        <v>33.58</v>
      </c>
      <c r="BC6" s="21">
        <f t="shared" si="6"/>
        <v>35.42</v>
      </c>
      <c r="BD6" s="21">
        <f t="shared" si="6"/>
        <v>39.82</v>
      </c>
      <c r="BE6" s="20" t="str">
        <f>IF(BE7="","",IF(BE7="-","【-】","【"&amp;SUBSTITUTE(TEXT(BE7,"#,##0.00"),"-","△")&amp;"】"))</f>
        <v>【42.02】</v>
      </c>
      <c r="BF6" s="21">
        <f>IF(BF7="",NA(),BF7)</f>
        <v>3094.58</v>
      </c>
      <c r="BG6" s="21">
        <f t="shared" ref="BG6:BO6" si="7">IF(BG7="",NA(),BG7)</f>
        <v>2919.57</v>
      </c>
      <c r="BH6" s="21">
        <f t="shared" si="7"/>
        <v>2726.77</v>
      </c>
      <c r="BI6" s="21">
        <f t="shared" si="7"/>
        <v>2743.44</v>
      </c>
      <c r="BJ6" s="21">
        <f t="shared" si="7"/>
        <v>2804.79</v>
      </c>
      <c r="BK6" s="21">
        <f t="shared" si="7"/>
        <v>654.71</v>
      </c>
      <c r="BL6" s="21">
        <f t="shared" si="7"/>
        <v>783.8</v>
      </c>
      <c r="BM6" s="21">
        <f t="shared" si="7"/>
        <v>778.81</v>
      </c>
      <c r="BN6" s="21">
        <f t="shared" si="7"/>
        <v>718.49</v>
      </c>
      <c r="BO6" s="21">
        <f t="shared" si="7"/>
        <v>743.31</v>
      </c>
      <c r="BP6" s="20" t="str">
        <f>IF(BP7="","",IF(BP7="-","【-】","【"&amp;SUBSTITUTE(TEXT(BP7,"#,##0.00"),"-","△")&amp;"】"))</f>
        <v>【785.10】</v>
      </c>
      <c r="BQ6" s="21">
        <f>IF(BQ7="",NA(),BQ7)</f>
        <v>50.44</v>
      </c>
      <c r="BR6" s="21">
        <f t="shared" ref="BR6:BZ6" si="8">IF(BR7="",NA(),BR7)</f>
        <v>54.93</v>
      </c>
      <c r="BS6" s="21">
        <f t="shared" si="8"/>
        <v>58.13</v>
      </c>
      <c r="BT6" s="21">
        <f t="shared" si="8"/>
        <v>53.15</v>
      </c>
      <c r="BU6" s="21">
        <f t="shared" si="8"/>
        <v>52.2</v>
      </c>
      <c r="BV6" s="21">
        <f t="shared" si="8"/>
        <v>65.37</v>
      </c>
      <c r="BW6" s="21">
        <f t="shared" si="8"/>
        <v>68.11</v>
      </c>
      <c r="BX6" s="21">
        <f t="shared" si="8"/>
        <v>67.23</v>
      </c>
      <c r="BY6" s="21">
        <f t="shared" si="8"/>
        <v>61.82</v>
      </c>
      <c r="BZ6" s="21">
        <f t="shared" si="8"/>
        <v>61.15</v>
      </c>
      <c r="CA6" s="20" t="str">
        <f>IF(CA7="","",IF(CA7="-","【-】","【"&amp;SUBSTITUTE(TEXT(CA7,"#,##0.00"),"-","△")&amp;"】"))</f>
        <v>【56.93】</v>
      </c>
      <c r="CB6" s="21">
        <f>IF(CB7="",NA(),CB7)</f>
        <v>334.05</v>
      </c>
      <c r="CC6" s="21">
        <f t="shared" ref="CC6:CK6" si="9">IF(CC7="",NA(),CC7)</f>
        <v>307.94</v>
      </c>
      <c r="CD6" s="21">
        <f t="shared" si="9"/>
        <v>294.68</v>
      </c>
      <c r="CE6" s="21">
        <f t="shared" si="9"/>
        <v>319.43</v>
      </c>
      <c r="CF6" s="21">
        <f t="shared" si="9"/>
        <v>307.04000000000002</v>
      </c>
      <c r="CG6" s="21">
        <f t="shared" si="9"/>
        <v>228.99</v>
      </c>
      <c r="CH6" s="21">
        <f t="shared" si="9"/>
        <v>222.41</v>
      </c>
      <c r="CI6" s="21">
        <f t="shared" si="9"/>
        <v>228.21</v>
      </c>
      <c r="CJ6" s="21">
        <f t="shared" si="9"/>
        <v>246.9</v>
      </c>
      <c r="CK6" s="21">
        <f t="shared" si="9"/>
        <v>250.43</v>
      </c>
      <c r="CL6" s="20" t="str">
        <f>IF(CL7="","",IF(CL7="-","【-】","【"&amp;SUBSTITUTE(TEXT(CL7,"#,##0.00"),"-","△")&amp;"】"))</f>
        <v>【271.15】</v>
      </c>
      <c r="CM6" s="21">
        <f>IF(CM7="",NA(),CM7)</f>
        <v>48.26</v>
      </c>
      <c r="CN6" s="21">
        <f t="shared" ref="CN6:CV6" si="10">IF(CN7="",NA(),CN7)</f>
        <v>46.09</v>
      </c>
      <c r="CO6" s="21">
        <f t="shared" si="10"/>
        <v>48.46</v>
      </c>
      <c r="CP6" s="21">
        <f t="shared" si="10"/>
        <v>47.12</v>
      </c>
      <c r="CQ6" s="21">
        <f t="shared" si="10"/>
        <v>45.57</v>
      </c>
      <c r="CR6" s="21">
        <f t="shared" si="10"/>
        <v>54.06</v>
      </c>
      <c r="CS6" s="21">
        <f t="shared" si="10"/>
        <v>55.26</v>
      </c>
      <c r="CT6" s="21">
        <f t="shared" si="10"/>
        <v>54.54</v>
      </c>
      <c r="CU6" s="21">
        <f t="shared" si="10"/>
        <v>52.9</v>
      </c>
      <c r="CV6" s="21">
        <f t="shared" si="10"/>
        <v>52.63</v>
      </c>
      <c r="CW6" s="20" t="str">
        <f>IF(CW7="","",IF(CW7="-","【-】","【"&amp;SUBSTITUTE(TEXT(CW7,"#,##0.00"),"-","△")&amp;"】"))</f>
        <v>【49.87】</v>
      </c>
      <c r="CX6" s="21">
        <f>IF(CX7="",NA(),CX7)</f>
        <v>70.650000000000006</v>
      </c>
      <c r="CY6" s="21">
        <f t="shared" ref="CY6:DG6" si="11">IF(CY7="",NA(),CY7)</f>
        <v>71.48</v>
      </c>
      <c r="CZ6" s="21">
        <f t="shared" si="11"/>
        <v>71.86</v>
      </c>
      <c r="DA6" s="21">
        <f t="shared" si="11"/>
        <v>72.17</v>
      </c>
      <c r="DB6" s="21">
        <f t="shared" si="11"/>
        <v>72.64</v>
      </c>
      <c r="DC6" s="21">
        <f t="shared" si="11"/>
        <v>90.11</v>
      </c>
      <c r="DD6" s="21">
        <f t="shared" si="11"/>
        <v>90.52</v>
      </c>
      <c r="DE6" s="21">
        <f t="shared" si="11"/>
        <v>90.3</v>
      </c>
      <c r="DF6" s="21">
        <f t="shared" si="11"/>
        <v>90.3</v>
      </c>
      <c r="DG6" s="21">
        <f t="shared" si="11"/>
        <v>90.32</v>
      </c>
      <c r="DH6" s="20" t="str">
        <f>IF(DH7="","",IF(DH7="-","【-】","【"&amp;SUBSTITUTE(TEXT(DH7,"#,##0.00"),"-","△")&amp;"】"))</f>
        <v>【87.54】</v>
      </c>
      <c r="DI6" s="21">
        <f>IF(DI7="",NA(),DI7)</f>
        <v>31.76</v>
      </c>
      <c r="DJ6" s="21">
        <f t="shared" ref="DJ6:DR6" si="12">IF(DJ7="",NA(),DJ7)</f>
        <v>34.07</v>
      </c>
      <c r="DK6" s="21">
        <f t="shared" si="12"/>
        <v>36.29</v>
      </c>
      <c r="DL6" s="21">
        <f t="shared" si="12"/>
        <v>38.42</v>
      </c>
      <c r="DM6" s="21">
        <f t="shared" si="12"/>
        <v>40.590000000000003</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22021</v>
      </c>
      <c r="D7" s="23">
        <v>46</v>
      </c>
      <c r="E7" s="23">
        <v>17</v>
      </c>
      <c r="F7" s="23">
        <v>5</v>
      </c>
      <c r="G7" s="23">
        <v>0</v>
      </c>
      <c r="H7" s="23" t="s">
        <v>95</v>
      </c>
      <c r="I7" s="23" t="s">
        <v>96</v>
      </c>
      <c r="J7" s="23" t="s">
        <v>97</v>
      </c>
      <c r="K7" s="23" t="s">
        <v>98</v>
      </c>
      <c r="L7" s="23" t="s">
        <v>99</v>
      </c>
      <c r="M7" s="23" t="s">
        <v>100</v>
      </c>
      <c r="N7" s="24" t="s">
        <v>101</v>
      </c>
      <c r="O7" s="24">
        <v>43.4</v>
      </c>
      <c r="P7" s="24">
        <v>11.63</v>
      </c>
      <c r="Q7" s="24">
        <v>85.23</v>
      </c>
      <c r="R7" s="24">
        <v>3145</v>
      </c>
      <c r="S7" s="24">
        <v>161958</v>
      </c>
      <c r="T7" s="24">
        <v>524.20000000000005</v>
      </c>
      <c r="U7" s="24">
        <v>308.95999999999998</v>
      </c>
      <c r="V7" s="24">
        <v>18605</v>
      </c>
      <c r="W7" s="24">
        <v>14.3</v>
      </c>
      <c r="X7" s="24">
        <v>1301.05</v>
      </c>
      <c r="Y7" s="24">
        <v>76.510000000000005</v>
      </c>
      <c r="Z7" s="24">
        <v>79.010000000000005</v>
      </c>
      <c r="AA7" s="24">
        <v>80.55</v>
      </c>
      <c r="AB7" s="24">
        <v>77.239999999999995</v>
      </c>
      <c r="AC7" s="24">
        <v>78.91</v>
      </c>
      <c r="AD7" s="24">
        <v>101.91</v>
      </c>
      <c r="AE7" s="24">
        <v>103.09</v>
      </c>
      <c r="AF7" s="24">
        <v>102.11</v>
      </c>
      <c r="AG7" s="24">
        <v>101.91</v>
      </c>
      <c r="AH7" s="24">
        <v>103.07</v>
      </c>
      <c r="AI7" s="24">
        <v>104.44</v>
      </c>
      <c r="AJ7" s="24">
        <v>741.22</v>
      </c>
      <c r="AK7" s="24">
        <v>800.13</v>
      </c>
      <c r="AL7" s="24">
        <v>844.39</v>
      </c>
      <c r="AM7" s="24">
        <v>973.67</v>
      </c>
      <c r="AN7" s="24">
        <v>1123.0999999999999</v>
      </c>
      <c r="AO7" s="24">
        <v>127.98</v>
      </c>
      <c r="AP7" s="24">
        <v>101.24</v>
      </c>
      <c r="AQ7" s="24">
        <v>124.9</v>
      </c>
      <c r="AR7" s="24">
        <v>124.8</v>
      </c>
      <c r="AS7" s="24">
        <v>120.64</v>
      </c>
      <c r="AT7" s="24">
        <v>124.06</v>
      </c>
      <c r="AU7" s="24">
        <v>7.71</v>
      </c>
      <c r="AV7" s="24">
        <v>7.11</v>
      </c>
      <c r="AW7" s="24">
        <v>5.82</v>
      </c>
      <c r="AX7" s="24">
        <v>6.15</v>
      </c>
      <c r="AY7" s="24">
        <v>7.31</v>
      </c>
      <c r="AZ7" s="24">
        <v>44.14</v>
      </c>
      <c r="BA7" s="24">
        <v>37.24</v>
      </c>
      <c r="BB7" s="24">
        <v>33.58</v>
      </c>
      <c r="BC7" s="24">
        <v>35.42</v>
      </c>
      <c r="BD7" s="24">
        <v>39.82</v>
      </c>
      <c r="BE7" s="24">
        <v>42.02</v>
      </c>
      <c r="BF7" s="24">
        <v>3094.58</v>
      </c>
      <c r="BG7" s="24">
        <v>2919.57</v>
      </c>
      <c r="BH7" s="24">
        <v>2726.77</v>
      </c>
      <c r="BI7" s="24">
        <v>2743.44</v>
      </c>
      <c r="BJ7" s="24">
        <v>2804.79</v>
      </c>
      <c r="BK7" s="24">
        <v>654.71</v>
      </c>
      <c r="BL7" s="24">
        <v>783.8</v>
      </c>
      <c r="BM7" s="24">
        <v>778.81</v>
      </c>
      <c r="BN7" s="24">
        <v>718.49</v>
      </c>
      <c r="BO7" s="24">
        <v>743.31</v>
      </c>
      <c r="BP7" s="24">
        <v>785.1</v>
      </c>
      <c r="BQ7" s="24">
        <v>50.44</v>
      </c>
      <c r="BR7" s="24">
        <v>54.93</v>
      </c>
      <c r="BS7" s="24">
        <v>58.13</v>
      </c>
      <c r="BT7" s="24">
        <v>53.15</v>
      </c>
      <c r="BU7" s="24">
        <v>52.2</v>
      </c>
      <c r="BV7" s="24">
        <v>65.37</v>
      </c>
      <c r="BW7" s="24">
        <v>68.11</v>
      </c>
      <c r="BX7" s="24">
        <v>67.23</v>
      </c>
      <c r="BY7" s="24">
        <v>61.82</v>
      </c>
      <c r="BZ7" s="24">
        <v>61.15</v>
      </c>
      <c r="CA7" s="24">
        <v>56.93</v>
      </c>
      <c r="CB7" s="24">
        <v>334.05</v>
      </c>
      <c r="CC7" s="24">
        <v>307.94</v>
      </c>
      <c r="CD7" s="24">
        <v>294.68</v>
      </c>
      <c r="CE7" s="24">
        <v>319.43</v>
      </c>
      <c r="CF7" s="24">
        <v>307.04000000000002</v>
      </c>
      <c r="CG7" s="24">
        <v>228.99</v>
      </c>
      <c r="CH7" s="24">
        <v>222.41</v>
      </c>
      <c r="CI7" s="24">
        <v>228.21</v>
      </c>
      <c r="CJ7" s="24">
        <v>246.9</v>
      </c>
      <c r="CK7" s="24">
        <v>250.43</v>
      </c>
      <c r="CL7" s="24">
        <v>271.14999999999998</v>
      </c>
      <c r="CM7" s="24">
        <v>48.26</v>
      </c>
      <c r="CN7" s="24">
        <v>46.09</v>
      </c>
      <c r="CO7" s="24">
        <v>48.46</v>
      </c>
      <c r="CP7" s="24">
        <v>47.12</v>
      </c>
      <c r="CQ7" s="24">
        <v>45.57</v>
      </c>
      <c r="CR7" s="24">
        <v>54.06</v>
      </c>
      <c r="CS7" s="24">
        <v>55.26</v>
      </c>
      <c r="CT7" s="24">
        <v>54.54</v>
      </c>
      <c r="CU7" s="24">
        <v>52.9</v>
      </c>
      <c r="CV7" s="24">
        <v>52.63</v>
      </c>
      <c r="CW7" s="24">
        <v>49.87</v>
      </c>
      <c r="CX7" s="24">
        <v>70.650000000000006</v>
      </c>
      <c r="CY7" s="24">
        <v>71.48</v>
      </c>
      <c r="CZ7" s="24">
        <v>71.86</v>
      </c>
      <c r="DA7" s="24">
        <v>72.17</v>
      </c>
      <c r="DB7" s="24">
        <v>72.64</v>
      </c>
      <c r="DC7" s="24">
        <v>90.11</v>
      </c>
      <c r="DD7" s="24">
        <v>90.52</v>
      </c>
      <c r="DE7" s="24">
        <v>90.3</v>
      </c>
      <c r="DF7" s="24">
        <v>90.3</v>
      </c>
      <c r="DG7" s="24">
        <v>90.32</v>
      </c>
      <c r="DH7" s="24">
        <v>87.54</v>
      </c>
      <c r="DI7" s="24">
        <v>31.76</v>
      </c>
      <c r="DJ7" s="24">
        <v>34.07</v>
      </c>
      <c r="DK7" s="24">
        <v>36.29</v>
      </c>
      <c r="DL7" s="24">
        <v>38.42</v>
      </c>
      <c r="DM7" s="24">
        <v>40.590000000000003</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109</v>
      </c>
      <c r="E13" t="s">
        <v>109</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