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oumu202107\経理係\財政課より\経営比較分析表\R6作成(R5決算)\提出版\"/>
    </mc:Choice>
  </mc:AlternateContent>
  <xr:revisionPtr revIDLastSave="0" documentId="13_ncr:1_{BC7507FD-B5AC-4454-A608-E37755E3DF05}" xr6:coauthVersionLast="47" xr6:coauthVersionMax="47" xr10:uidLastSave="{00000000-0000-0000-0000-000000000000}"/>
  <workbookProtection workbookAlgorithmName="SHA-512" workbookHashValue="FVJXTkOI3Yb/nZhSb7SfzjFouO/lNP/EMMojijSXTH7i2P1VGgNQaI4QlaU0VWnjnc665ELGbAq+iHqilWtHPQ==" workbookSaltValue="H1XCJcvaTjWumD/DgzJQ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<sst xmlns="http://schemas.openxmlformats.org/spreadsheetml/2006/main" count="231" uniqueCount="116">
  <si>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</si>
  <si>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</si>
  <si>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</si>
  <si>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</si>
  <si>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</si>
  <si>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</si>
  <si>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</si>
  <si>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</si>
  <si>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</si>
  <si>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</si>
  <si>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</si>
  <si>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</si>
  <si>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</si>
  <si>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</si>
  <si>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</si>
  <si>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</si>
  <si>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</si>
  <si>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</si>
  <si>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</si>
  <si>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</si>
  <si>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</si>
  <si>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</si>
  <si>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</si>
  <si>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</si>
  <si>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</si>
  <si>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</si>
  <si>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</si>
  <si>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</si>
  <si>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</si>
  <si>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</si>
  <si>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</si>
  <si>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</si>
  <si>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</si>
  <si>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</si>
  <si>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</si>
  <si>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</si>
  <si>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</si>
  <si>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</si>
  <si>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</si>
  <si>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</si>
  <si>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</si>
  <si>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</si>
  <si>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</si>
  <si>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</si>
  <si>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</si>
  <si>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</si>
  <si>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</si>
  <si>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</si>
  <si>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</si>
  <si>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</si>
  <si>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</si>
  <si>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</si>
  <si>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</si>
  <si>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</si>
  <si>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</si>
  <si>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</si>
  <si>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</si>
  <si>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</si>
  <si>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</si>
  <si>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</si>
  <si>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</si>
  <si>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</si>
  <si>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</si>
  <si>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</si>
  <si>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</si>
  <si>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</si>
  <si>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</si>
  <si>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</si>
  <si>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</si>
  <si>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</si>
  <si>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</si>
  <si>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</si>
  <si>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</si>
  <si>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</si>
  <si>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</si>
  <si>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</si>
  <si>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</si>
  <si>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</si>
  <si>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</si>
  <si>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</si>
  <si>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</si>
  <si>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</si>
  <si>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</si>
  <si>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</si>
  <si>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</si>
  <si>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</si>
  <si>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</si>
  <si>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</si>
  <si>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</si>
  <si>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</si>
  <si>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</si>
  <si>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</si>
  <si>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</si>
  <si>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</si>
  <si>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</si>
  <si>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</si>
  <si>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</si>
  <si>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</si>
  <si>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</si>
  <si>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</si>
  <si>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</si>
  <si>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</si>
  <si>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</si>
  <si>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</si>
  <si>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</si>
  <si>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</si>
  <si>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</si>
  <si>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</si>
  <si>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</si>
  <si>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</si>
  <si>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</si>
  <si>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</si>
  <si>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</si>
  <si>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経常収支比率は、横ばいで推移している。
　累積欠損金比率は、右肩上がりで推移しており、類似団体と比較して高い。しかしながら、下水道事業全体で見ると平成28年度に累積欠損金が解消されており、収支は安定している。
　企業債残高比率については、平成27年度より未整備地区の整備を開始したことで大きく上昇しているが、整備事業自体は終了していることから、今後は減少していく見込みである。今後も費用の抑制を図り、将来の更新費用のための財源確保に努める必要がある。
　また、当市では、事業ごとの経営状況により使用料をそれぞれ設定するのでは、結果的に実施された事業の不採算部分の責任を地域住民が負わされ、料金格差が生じることで住居地域による不公平感が生じることを避けるため、統一の料金設定を採用している。そのため、事業ごとの分析では経営状況はあまり好ましくないが、下水道事業全体で考えると、おおむね健全な経営状況にある。　
　本事業に関しては、平成27年度からの未整備地区の整備により水洗化率が減少したことから、水洗化向上に向けた督励活動の強化が必要である。　　　　　　　　　　　　　　</t>
    <rPh sb="9" eb="10">
      <t>ヨコ</t>
    </rPh>
    <rPh sb="13" eb="15">
      <t>スイイ</t>
    </rPh>
    <rPh sb="63" eb="66">
      <t>ゲスイドウ</t>
    </rPh>
    <rPh sb="66" eb="68">
      <t>ジギョウ</t>
    </rPh>
    <rPh sb="68" eb="70">
      <t>ゼンタイ</t>
    </rPh>
    <rPh sb="71" eb="72">
      <t>ミ</t>
    </rPh>
    <rPh sb="74" eb="76">
      <t>ヘイセイ</t>
    </rPh>
    <rPh sb="78" eb="80">
      <t>ネンド</t>
    </rPh>
    <rPh sb="81" eb="86">
      <t>ルイセキケッソンキン</t>
    </rPh>
    <rPh sb="87" eb="89">
      <t>カイショウ</t>
    </rPh>
    <rPh sb="95" eb="97">
      <t>シュウシ</t>
    </rPh>
    <rPh sb="98" eb="100">
      <t>アンテイ</t>
    </rPh>
    <rPh sb="107" eb="112">
      <t>キギョウサイザンダカ</t>
    </rPh>
    <rPh sb="112" eb="114">
      <t>ヒリツ</t>
    </rPh>
    <rPh sb="120" eb="122">
      <t>ヘイセイ</t>
    </rPh>
    <rPh sb="124" eb="126">
      <t>ネンド</t>
    </rPh>
    <rPh sb="128" eb="133">
      <t>ミセイビチク</t>
    </rPh>
    <rPh sb="134" eb="136">
      <t>セイビ</t>
    </rPh>
    <rPh sb="137" eb="139">
      <t>カイシ</t>
    </rPh>
    <rPh sb="144" eb="145">
      <t>オオ</t>
    </rPh>
    <rPh sb="147" eb="149">
      <t>ジョウショウ</t>
    </rPh>
    <rPh sb="155" eb="161">
      <t>セイビジギョウジタイ</t>
    </rPh>
    <rPh sb="162" eb="164">
      <t>シュウリョウ</t>
    </rPh>
    <rPh sb="189" eb="191">
      <t>コンゴ</t>
    </rPh>
    <rPh sb="192" eb="194">
      <t>ヒヨウ</t>
    </rPh>
    <rPh sb="195" eb="197">
      <t>ヨクセイ</t>
    </rPh>
    <rPh sb="198" eb="199">
      <t>ハカ</t>
    </rPh>
    <rPh sb="201" eb="203">
      <t>ショウライ</t>
    </rPh>
    <rPh sb="204" eb="208">
      <t>コウシンヒヨウ</t>
    </rPh>
    <rPh sb="212" eb="216">
      <t>ザイゲンカクホ</t>
    </rPh>
    <rPh sb="217" eb="218">
      <t>ツト</t>
    </rPh>
    <rPh sb="220" eb="222">
      <t>ヒツヨウ</t>
    </rPh>
    <rPh sb="231" eb="233">
      <t>トウシ</t>
    </rPh>
    <rPh sb="236" eb="238">
      <t>ジギョウ</t>
    </rPh>
    <rPh sb="241" eb="245">
      <t>ケイエイジョウキョウ</t>
    </rPh>
    <rPh sb="248" eb="251">
      <t>シヨウリョウ</t>
    </rPh>
    <rPh sb="256" eb="258">
      <t>セッテイ</t>
    </rPh>
    <rPh sb="264" eb="267">
      <t>ケッカテキ</t>
    </rPh>
    <rPh sb="268" eb="270">
      <t>ジッシ</t>
    </rPh>
    <rPh sb="273" eb="275">
      <t>ジギョウ</t>
    </rPh>
    <rPh sb="276" eb="281">
      <t>フサイサンブブン</t>
    </rPh>
    <rPh sb="282" eb="284">
      <t>セキニン</t>
    </rPh>
    <rPh sb="285" eb="289">
      <t>チイキジュウミン</t>
    </rPh>
    <rPh sb="290" eb="291">
      <t>オ</t>
    </rPh>
    <rPh sb="295" eb="300">
      <t>リョウキン</t>
    </rPh>
    <rPh sb="300" eb="301">
      <t>ショウ</t>
    </rPh>
    <rPh sb="306" eb="310">
      <t>ジュウキョチイキ</t>
    </rPh>
    <rPh sb="313" eb="317">
      <t>フコウヘイカン</t>
    </rPh>
    <rPh sb="324" eb="325">
      <t>サ</t>
    </rPh>
    <rPh sb="330" eb="332">
      <t>トウイツ</t>
    </rPh>
    <rPh sb="333" eb="337">
      <t>リョウキンセッテイ</t>
    </rPh>
    <rPh sb="338" eb="340">
      <t>サイヨウ</t>
    </rPh>
    <rPh sb="350" eb="352">
      <t>ジギョウ</t>
    </rPh>
    <rPh sb="355" eb="357">
      <t>ブンセキ</t>
    </rPh>
    <rPh sb="359" eb="363">
      <t>ケイエイジョウキョウ</t>
    </rPh>
    <rPh sb="367" eb="368">
      <t>コノ</t>
    </rPh>
    <rPh sb="375" eb="382">
      <t>ゲスイドウジギョウゼンタイ</t>
    </rPh>
    <rPh sb="383" eb="384">
      <t>カンガ</t>
    </rPh>
    <rPh sb="392" eb="394">
      <t>ケンゼン</t>
    </rPh>
    <rPh sb="395" eb="399">
      <t>ケイエイジョウキョウ</t>
    </rPh>
    <rPh sb="406" eb="409">
      <t>ホンジギョウ</t>
    </rPh>
    <rPh sb="410" eb="411">
      <t>カン</t>
    </rPh>
    <rPh sb="415" eb="417">
      <t>ヘイセイ</t>
    </rPh>
    <rPh sb="419" eb="421">
      <t>ネンド</t>
    </rPh>
    <rPh sb="424" eb="429">
      <t>ミセイビチク</t>
    </rPh>
    <rPh sb="430" eb="432">
      <t>セイビ</t>
    </rPh>
    <rPh sb="435" eb="439">
      <t>スイセンカリツ</t>
    </rPh>
    <rPh sb="440" eb="442">
      <t>ゲンショウ</t>
    </rPh>
    <rPh sb="463" eb="465">
      <t>キョウカ</t>
    </rPh>
    <rPh sb="466" eb="468">
      <t>ヒツヨウ</t>
    </rPh>
    <phoneticPr fontId="4"/>
  </si>
  <si>
    <t>　老朽化の状況については、類似団体と比較すると、有形固定資産減価償却率は低く、管渠老朽化率についても、対象となる管渠が発生していないことから、現状では施設等の改築・更新は不要である。
　しかし、今後、施設等の老朽化が進み、改築・更新が必要となった際には、費用が急激に増加しないように計画的に更新していくことに留意しなければならない。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6" eb="37">
      <t>ヒク</t>
    </rPh>
    <rPh sb="39" eb="44">
      <t>カンキョロウキュウカ</t>
    </rPh>
    <rPh sb="44" eb="45">
      <t>リツ</t>
    </rPh>
    <rPh sb="51" eb="53">
      <t>タイショウ</t>
    </rPh>
    <rPh sb="56" eb="58">
      <t>カンキョ</t>
    </rPh>
    <rPh sb="59" eb="61">
      <t>ハッセイ</t>
    </rPh>
    <rPh sb="71" eb="73">
      <t>ゲンジョウ</t>
    </rPh>
    <rPh sb="75" eb="77">
      <t>シセツ</t>
    </rPh>
    <rPh sb="77" eb="78">
      <t>トウ</t>
    </rPh>
    <rPh sb="79" eb="81">
      <t>カイチク</t>
    </rPh>
    <rPh sb="82" eb="84">
      <t>コウシン</t>
    </rPh>
    <rPh sb="85" eb="87">
      <t>フヨウ</t>
    </rPh>
    <rPh sb="97" eb="99">
      <t>コンゴ</t>
    </rPh>
    <rPh sb="100" eb="102">
      <t>シセツ</t>
    </rPh>
    <rPh sb="102" eb="103">
      <t>トウ</t>
    </rPh>
    <rPh sb="104" eb="107">
      <t>ロウキュウカ</t>
    </rPh>
    <rPh sb="108" eb="109">
      <t>スス</t>
    </rPh>
    <rPh sb="111" eb="113">
      <t>カイチク</t>
    </rPh>
    <rPh sb="114" eb="116">
      <t>コウシン</t>
    </rPh>
    <rPh sb="117" eb="119">
      <t>ヒツヨウ</t>
    </rPh>
    <rPh sb="123" eb="124">
      <t>サイ</t>
    </rPh>
    <rPh sb="127" eb="129">
      <t>ヒヨウ</t>
    </rPh>
    <rPh sb="130" eb="132">
      <t>キュウゲキ</t>
    </rPh>
    <rPh sb="133" eb="135">
      <t>ゾウカ</t>
    </rPh>
    <rPh sb="141" eb="144">
      <t>ケイカクテキ</t>
    </rPh>
    <rPh sb="145" eb="147">
      <t>コウシン</t>
    </rPh>
    <rPh sb="154" eb="156">
      <t>リュウイ</t>
    </rPh>
    <phoneticPr fontId="4"/>
  </si>
  <si>
    <t>　今後は、人口減少に伴い使用料収入も減少していくことから、公共下水道事業の負担とならないよう施設の適正な維持管理を継続していく必要がある。</t>
    <rPh sb="1" eb="3">
      <t>コンゴ</t>
    </rPh>
    <rPh sb="57" eb="5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</si>
</sst>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2E-4091-815A-273F7F0BDE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032E-4091-815A-273F7F0BDE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64.180000000000007</c:v>
                </c:pt>
                <c:pt idx="1">
                  <c:v>40.58</c:v>
                </c:pt>
                <c:pt idx="2">
                  <c:v>46.1</c:v>
                </c:pt>
                <c:pt idx="3">
                  <c:v>44</c:v>
                </c:pt>
                <c:pt idx="4">
                  <c:v>39.729999999999997</c:v>
                </c:pt>
              </c:numCache>
            </c:numRef>
          </c:val>
          <c:extLst>
            <c:ext xmlns:c16="http://schemas.microsoft.com/office/drawing/2014/chart" uri="{C3380CC4-5D6E-409C-BE32-E72D297353CC}">
              <c16:uniqueId val="{00000000-66C5-4DC9-9716-0F903B761E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66C5-4DC9-9716-0F903B761E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95.21</c:v>
                </c:pt>
                <c:pt idx="1">
                  <c:v>78.739999999999995</c:v>
                </c:pt>
                <c:pt idx="2">
                  <c:v>79.599999999999994</c:v>
                </c:pt>
                <c:pt idx="3">
                  <c:v>80.260000000000005</c:v>
                </c:pt>
                <c:pt idx="4">
                  <c:v>80.06</c:v>
                </c:pt>
              </c:numCache>
            </c:numRef>
          </c:val>
          <c:extLst>
            <c:ext xmlns:c16="http://schemas.microsoft.com/office/drawing/2014/chart" uri="{C3380CC4-5D6E-409C-BE32-E72D297353CC}">
              <c16:uniqueId val="{00000000-FB55-4E82-919E-D204366E36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FB55-4E82-919E-D204366E36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82.98</c:v>
                </c:pt>
                <c:pt idx="1">
                  <c:v>70.13</c:v>
                </c:pt>
                <c:pt idx="2">
                  <c:v>66.45</c:v>
                </c:pt>
                <c:pt idx="3">
                  <c:v>64.47</c:v>
                </c:pt>
                <c:pt idx="4">
                  <c:v>69.56</c:v>
                </c:pt>
              </c:numCache>
            </c:numRef>
          </c:val>
          <c:extLst>
            <c:ext xmlns:c16="http://schemas.microsoft.com/office/drawing/2014/chart" uri="{C3380CC4-5D6E-409C-BE32-E72D297353CC}">
              <c16:uniqueId val="{00000000-E17D-4470-92AC-0985EEE5A7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E17D-4470-92AC-0985EEE5A7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c:v>
                </c:pt>
                <c:pt idx="1">
                  <c:v>21.54</c:v>
                </c:pt>
                <c:pt idx="2">
                  <c:v>24.26</c:v>
                </c:pt>
                <c:pt idx="3">
                  <c:v>26.97</c:v>
                </c:pt>
                <c:pt idx="4">
                  <c:v>29.69</c:v>
                </c:pt>
              </c:numCache>
            </c:numRef>
          </c:val>
          <c:extLst>
            <c:ext xmlns:c16="http://schemas.microsoft.com/office/drawing/2014/chart" uri="{C3380CC4-5D6E-409C-BE32-E72D297353CC}">
              <c16:uniqueId val="{00000000-0FBD-4F72-BF57-80BF407802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0FBD-4F72-BF57-80BF407802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47-4601-A0DC-9457BC1A20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FF47-4601-A0DC-9457BC1A20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648.73</c:v>
                </c:pt>
                <c:pt idx="1">
                  <c:v>758.24</c:v>
                </c:pt>
                <c:pt idx="2">
                  <c:v>932.5</c:v>
                </c:pt>
                <c:pt idx="3">
                  <c:v>1133.58</c:v>
                </c:pt>
                <c:pt idx="4">
                  <c:v>1394.71</c:v>
                </c:pt>
              </c:numCache>
            </c:numRef>
          </c:val>
          <c:extLst>
            <c:ext xmlns:c16="http://schemas.microsoft.com/office/drawing/2014/chart" uri="{C3380CC4-5D6E-409C-BE32-E72D297353CC}">
              <c16:uniqueId val="{00000000-5810-4E1C-9C0E-D0029D54D7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5810-4E1C-9C0E-D0029D54D7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7.83</c:v>
                </c:pt>
                <c:pt idx="1">
                  <c:v>7.71</c:v>
                </c:pt>
                <c:pt idx="2">
                  <c:v>6.23</c:v>
                </c:pt>
                <c:pt idx="3">
                  <c:v>5.99</c:v>
                </c:pt>
                <c:pt idx="4">
                  <c:v>5.43</c:v>
                </c:pt>
              </c:numCache>
            </c:numRef>
          </c:val>
          <c:extLst>
            <c:ext xmlns:c16="http://schemas.microsoft.com/office/drawing/2014/chart" uri="{C3380CC4-5D6E-409C-BE32-E72D297353CC}">
              <c16:uniqueId val="{00000000-1F01-4EF8-9ACA-B031BF776E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1F01-4EF8-9ACA-B031BF776E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5255.78</c:v>
                </c:pt>
                <c:pt idx="1">
                  <c:v>4850.34</c:v>
                </c:pt>
                <c:pt idx="2">
                  <c:v>4715.6899999999996</c:v>
                </c:pt>
                <c:pt idx="3">
                  <c:v>4619.8999999999996</c:v>
                </c:pt>
                <c:pt idx="4">
                  <c:v>4859.54</c:v>
                </c:pt>
              </c:numCache>
            </c:numRef>
          </c:val>
          <c:extLst>
            <c:ext xmlns:c16="http://schemas.microsoft.com/office/drawing/2014/chart" uri="{C3380CC4-5D6E-409C-BE32-E72D297353CC}">
              <c16:uniqueId val="{00000000-B876-4197-A23F-19C55A6414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B876-4197-A23F-19C55A6414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71.61</c:v>
                </c:pt>
                <c:pt idx="1">
                  <c:v>45.1</c:v>
                </c:pt>
                <c:pt idx="2">
                  <c:v>39.9</c:v>
                </c:pt>
                <c:pt idx="3">
                  <c:v>36.72</c:v>
                </c:pt>
                <c:pt idx="4">
                  <c:v>37.590000000000003</c:v>
                </c:pt>
              </c:numCache>
            </c:numRef>
          </c:val>
          <c:extLst>
            <c:ext xmlns:c16="http://schemas.microsoft.com/office/drawing/2014/chart" uri="{C3380CC4-5D6E-409C-BE32-E72D297353CC}">
              <c16:uniqueId val="{00000000-EC88-42B6-BCED-8BDC7C3413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EC88-42B6-BCED-8BDC7C3413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225.99</c:v>
                </c:pt>
                <c:pt idx="1">
                  <c:v>370.67</c:v>
                </c:pt>
                <c:pt idx="2">
                  <c:v>411.27</c:v>
                </c:pt>
                <c:pt idx="3">
                  <c:v>438.6</c:v>
                </c:pt>
                <c:pt idx="4">
                  <c:v>405.43</c:v>
                </c:pt>
              </c:numCache>
            </c:numRef>
          </c:val>
          <c:extLst>
            <c:ext xmlns:c16="http://schemas.microsoft.com/office/drawing/2014/chart" uri="{C3380CC4-5D6E-409C-BE32-E72D297353CC}">
              <c16:uniqueId val="{00000000-E8EF-4788-9145-BC8DD048F1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E8EF-4788-9145-BC8DD048F1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弘前市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161958</v>
      </c>
      <c r="AM8" s="36"/>
      <c r="AN8" s="36"/>
      <c r="AO8" s="36"/>
      <c r="AP8" s="36"/>
      <c r="AQ8" s="36"/>
      <c r="AR8" s="36"/>
      <c r="AS8" s="36"/>
      <c r="AT8" s="37">
        <f>データ!T6</f>
        <v>524.20000000000005</v>
      </c>
      <c r="AU8" s="37"/>
      <c r="AV8" s="37"/>
      <c r="AW8" s="37"/>
      <c r="AX8" s="37"/>
      <c r="AY8" s="37"/>
      <c r="AZ8" s="37"/>
      <c r="BA8" s="37"/>
      <c r="BB8" s="37">
        <f>データ!U6</f>
        <v>308.95999999999998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31.54</v>
      </c>
      <c r="J10" s="37"/>
      <c r="K10" s="37"/>
      <c r="L10" s="37"/>
      <c r="M10" s="37"/>
      <c r="N10" s="37"/>
      <c r="O10" s="37"/>
      <c r="P10" s="37">
        <f>データ!P6</f>
        <v>1.45</v>
      </c>
      <c r="Q10" s="37"/>
      <c r="R10" s="37"/>
      <c r="S10" s="37"/>
      <c r="T10" s="37"/>
      <c r="U10" s="37"/>
      <c r="V10" s="37"/>
      <c r="W10" s="37">
        <f>データ!Q6</f>
        <v>82.53</v>
      </c>
      <c r="X10" s="37"/>
      <c r="Y10" s="37"/>
      <c r="Z10" s="37"/>
      <c r="AA10" s="37"/>
      <c r="AB10" s="37"/>
      <c r="AC10" s="37"/>
      <c r="AD10" s="36">
        <f>データ!R6</f>
        <v>3145</v>
      </c>
      <c r="AE10" s="36"/>
      <c r="AF10" s="36"/>
      <c r="AG10" s="36"/>
      <c r="AH10" s="36"/>
      <c r="AI10" s="36"/>
      <c r="AJ10" s="36"/>
      <c r="AK10" s="2"/>
      <c r="AL10" s="36">
        <f>データ!V6</f>
        <v>2327</v>
      </c>
      <c r="AM10" s="36"/>
      <c r="AN10" s="36"/>
      <c r="AO10" s="36"/>
      <c r="AP10" s="36"/>
      <c r="AQ10" s="36"/>
      <c r="AR10" s="36"/>
      <c r="AS10" s="36"/>
      <c r="AT10" s="37">
        <f>データ!W6</f>
        <v>1.01</v>
      </c>
      <c r="AU10" s="37"/>
      <c r="AV10" s="37"/>
      <c r="AW10" s="37"/>
      <c r="AX10" s="37"/>
      <c r="AY10" s="37"/>
      <c r="AZ10" s="37"/>
      <c r="BA10" s="37"/>
      <c r="BB10" s="37">
        <f>データ!X6</f>
        <v>2303.96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a77xoTH+W0t5kAjItn+vJUlxUlnfDrfUzf3goB5JTb2hCF4XKhRjMUmHtRKUWnofEKli7MIXgTZ/m4GzwboxQ==" saltValue="gJiKjAT3gNwzMLp+OGMs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22021</v>
      </c>
      <c r="D6" s="19">
        <f t="shared" si="3"/>
        <v>46</v>
      </c>
      <c r="E6" s="19">
        <f t="shared" si="3"/>
        <v>17</v>
      </c>
      <c r="F6" s="19">
        <f t="shared" si="3"/>
        <v>4</v>
      </c>
      <c r="G6" s="19">
        <f t="shared" si="3"/>
        <v>0</v>
      </c>
      <c r="H6" s="19" t="str">
        <f t="shared" si="3"/>
        <v>青森県　弘前市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31.54</v>
      </c>
      <c r="P6" s="20">
        <f t="shared" si="3"/>
        <v>1.45</v>
      </c>
      <c r="Q6" s="20">
        <f t="shared" si="3"/>
        <v>82.53</v>
      </c>
      <c r="R6" s="20">
        <f t="shared" si="3"/>
        <v>3145</v>
      </c>
      <c r="S6" s="20">
        <f t="shared" si="3"/>
        <v>161958</v>
      </c>
      <c r="T6" s="20">
        <f t="shared" si="3"/>
        <v>524.20000000000005</v>
      </c>
      <c r="U6" s="20">
        <f t="shared" si="3"/>
        <v>308.95999999999998</v>
      </c>
      <c r="V6" s="20">
        <f t="shared" si="3"/>
        <v>2327</v>
      </c>
      <c r="W6" s="20">
        <f t="shared" si="3"/>
        <v>1.01</v>
      </c>
      <c r="X6" s="20">
        <f t="shared" si="3"/>
        <v>2303.96</v>
      </c>
      <c r="Y6" s="21">
        <f>IF(Y7="",NA(),Y7)</f>
        <v>82.98</v>
      </c>
      <c r="Z6" s="21">
        <f t="shared" ref="Z6:AH6" si="4">IF(Z7="",NA(),Z7)</f>
        <v>70.13</v>
      </c>
      <c r="AA6" s="21">
        <f t="shared" si="4"/>
        <v>66.45</v>
      </c>
      <c r="AB6" s="21">
        <f t="shared" si="4"/>
        <v>64.47</v>
      </c>
      <c r="AC6" s="21">
        <f t="shared" si="4"/>
        <v>69.56</v>
      </c>
      <c r="AD6" s="21">
        <f t="shared" si="4"/>
        <v>102.73</v>
      </c>
      <c r="AE6" s="21">
        <f t="shared" si="4"/>
        <v>102.7</v>
      </c>
      <c r="AF6" s="21">
        <f t="shared" si="4"/>
        <v>104.11</v>
      </c>
      <c r="AG6" s="21">
        <f t="shared" si="4"/>
        <v>101.98</v>
      </c>
      <c r="AH6" s="21">
        <f t="shared" si="4"/>
        <v>102.68</v>
      </c>
      <c r="AI6" s="20" t="str">
        <f>IF(AI7="","",IF(AI7="-","【-】","【"&amp;SUBSTITUTE(TEXT(AI7,"#,##0.00"),"-","△")&amp;"】"))</f>
        <v>【105.09】</v>
      </c>
      <c r="AJ6" s="21">
        <f>IF(AJ7="",NA(),AJ7)</f>
        <v>648.73</v>
      </c>
      <c r="AK6" s="21">
        <f t="shared" ref="AK6:AS6" si="5">IF(AK7="",NA(),AK7)</f>
        <v>758.24</v>
      </c>
      <c r="AL6" s="21">
        <f t="shared" si="5"/>
        <v>932.5</v>
      </c>
      <c r="AM6" s="21">
        <f t="shared" si="5"/>
        <v>1133.58</v>
      </c>
      <c r="AN6" s="21">
        <f t="shared" si="5"/>
        <v>1394.71</v>
      </c>
      <c r="AO6" s="21">
        <f t="shared" si="5"/>
        <v>94.97</v>
      </c>
      <c r="AP6" s="21">
        <f t="shared" si="5"/>
        <v>48.2</v>
      </c>
      <c r="AQ6" s="21">
        <f t="shared" si="5"/>
        <v>46.91</v>
      </c>
      <c r="AR6" s="21">
        <f t="shared" si="5"/>
        <v>52.27</v>
      </c>
      <c r="AS6" s="21">
        <f t="shared" si="5"/>
        <v>58.68</v>
      </c>
      <c r="AT6" s="20" t="str">
        <f>IF(AT7="","",IF(AT7="-","【-】","【"&amp;SUBSTITUTE(TEXT(AT7,"#,##0.00"),"-","△")&amp;"】"))</f>
        <v>【65.73】</v>
      </c>
      <c r="AU6" s="21">
        <f>IF(AU7="",NA(),AU7)</f>
        <v>7.83</v>
      </c>
      <c r="AV6" s="21">
        <f t="shared" ref="AV6:BD6" si="6">IF(AV7="",NA(),AV7)</f>
        <v>7.71</v>
      </c>
      <c r="AW6" s="21">
        <f t="shared" si="6"/>
        <v>6.23</v>
      </c>
      <c r="AX6" s="21">
        <f t="shared" si="6"/>
        <v>5.99</v>
      </c>
      <c r="AY6" s="21">
        <f t="shared" si="6"/>
        <v>5.43</v>
      </c>
      <c r="AZ6" s="21">
        <f t="shared" si="6"/>
        <v>47.72</v>
      </c>
      <c r="BA6" s="21">
        <f t="shared" si="6"/>
        <v>46.85</v>
      </c>
      <c r="BB6" s="21">
        <f t="shared" si="6"/>
        <v>44.35</v>
      </c>
      <c r="BC6" s="21">
        <f t="shared" si="6"/>
        <v>41.51</v>
      </c>
      <c r="BD6" s="21">
        <f t="shared" si="6"/>
        <v>45.01</v>
      </c>
      <c r="BE6" s="20" t="str">
        <f>IF(BE7="","",IF(BE7="-","【-】","【"&amp;SUBSTITUTE(TEXT(BE7,"#,##0.00"),"-","△")&amp;"】"))</f>
        <v>【48.91】</v>
      </c>
      <c r="BF6" s="21">
        <f>IF(BF7="",NA(),BF7)</f>
        <v>5255.78</v>
      </c>
      <c r="BG6" s="21">
        <f t="shared" ref="BG6:BO6" si="7">IF(BG7="",NA(),BG7)</f>
        <v>4850.34</v>
      </c>
      <c r="BH6" s="21">
        <f t="shared" si="7"/>
        <v>4715.6899999999996</v>
      </c>
      <c r="BI6" s="21">
        <f t="shared" si="7"/>
        <v>4619.8999999999996</v>
      </c>
      <c r="BJ6" s="21">
        <f t="shared" si="7"/>
        <v>4859.54</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71.61</v>
      </c>
      <c r="BR6" s="21">
        <f t="shared" ref="BR6:BZ6" si="8">IF(BR7="",NA(),BR7)</f>
        <v>45.1</v>
      </c>
      <c r="BS6" s="21">
        <f t="shared" si="8"/>
        <v>39.9</v>
      </c>
      <c r="BT6" s="21">
        <f t="shared" si="8"/>
        <v>36.72</v>
      </c>
      <c r="BU6" s="21">
        <f t="shared" si="8"/>
        <v>37.590000000000003</v>
      </c>
      <c r="BV6" s="21">
        <f t="shared" si="8"/>
        <v>71.84</v>
      </c>
      <c r="BW6" s="21">
        <f t="shared" si="8"/>
        <v>82.88</v>
      </c>
      <c r="BX6" s="21">
        <f t="shared" si="8"/>
        <v>82.53</v>
      </c>
      <c r="BY6" s="21">
        <f t="shared" si="8"/>
        <v>81.81</v>
      </c>
      <c r="BZ6" s="21">
        <f t="shared" si="8"/>
        <v>82.27</v>
      </c>
      <c r="CA6" s="20" t="str">
        <f>IF(CA7="","",IF(CA7="-","【-】","【"&amp;SUBSTITUTE(TEXT(CA7,"#,##0.00"),"-","△")&amp;"】"))</f>
        <v>【75.33】</v>
      </c>
      <c r="CB6" s="21">
        <f>IF(CB7="",NA(),CB7)</f>
        <v>225.99</v>
      </c>
      <c r="CC6" s="21">
        <f t="shared" ref="CC6:CK6" si="9">IF(CC7="",NA(),CC7)</f>
        <v>370.67</v>
      </c>
      <c r="CD6" s="21">
        <f t="shared" si="9"/>
        <v>411.27</v>
      </c>
      <c r="CE6" s="21">
        <f t="shared" si="9"/>
        <v>438.6</v>
      </c>
      <c r="CF6" s="21">
        <f t="shared" si="9"/>
        <v>405.43</v>
      </c>
      <c r="CG6" s="21">
        <f t="shared" si="9"/>
        <v>228.47</v>
      </c>
      <c r="CH6" s="21">
        <f t="shared" si="9"/>
        <v>187.76</v>
      </c>
      <c r="CI6" s="21">
        <f t="shared" si="9"/>
        <v>190.48</v>
      </c>
      <c r="CJ6" s="21">
        <f t="shared" si="9"/>
        <v>193.59</v>
      </c>
      <c r="CK6" s="21">
        <f t="shared" si="9"/>
        <v>194.42</v>
      </c>
      <c r="CL6" s="20" t="str">
        <f>IF(CL7="","",IF(CL7="-","【-】","【"&amp;SUBSTITUTE(TEXT(CL7,"#,##0.00"),"-","△")&amp;"】"))</f>
        <v>【215.73】</v>
      </c>
      <c r="CM6" s="21">
        <f>IF(CM7="",NA(),CM7)</f>
        <v>64.180000000000007</v>
      </c>
      <c r="CN6" s="21">
        <f t="shared" ref="CN6:CV6" si="10">IF(CN7="",NA(),CN7)</f>
        <v>40.58</v>
      </c>
      <c r="CO6" s="21">
        <f t="shared" si="10"/>
        <v>46.1</v>
      </c>
      <c r="CP6" s="21">
        <f t="shared" si="10"/>
        <v>44</v>
      </c>
      <c r="CQ6" s="21">
        <f t="shared" si="10"/>
        <v>39.729999999999997</v>
      </c>
      <c r="CR6" s="21">
        <f t="shared" si="10"/>
        <v>42.47</v>
      </c>
      <c r="CS6" s="21">
        <f t="shared" si="10"/>
        <v>45.87</v>
      </c>
      <c r="CT6" s="21">
        <f t="shared" si="10"/>
        <v>44.24</v>
      </c>
      <c r="CU6" s="21">
        <f t="shared" si="10"/>
        <v>45.3</v>
      </c>
      <c r="CV6" s="21">
        <f t="shared" si="10"/>
        <v>45.6</v>
      </c>
      <c r="CW6" s="20" t="str">
        <f>IF(CW7="","",IF(CW7="-","【-】","【"&amp;SUBSTITUTE(TEXT(CW7,"#,##0.00"),"-","△")&amp;"】"))</f>
        <v>【43.28】</v>
      </c>
      <c r="CX6" s="21">
        <f>IF(CX7="",NA(),CX7)</f>
        <v>95.21</v>
      </c>
      <c r="CY6" s="21">
        <f t="shared" ref="CY6:DG6" si="11">IF(CY7="",NA(),CY7)</f>
        <v>78.739999999999995</v>
      </c>
      <c r="CZ6" s="21">
        <f t="shared" si="11"/>
        <v>79.599999999999994</v>
      </c>
      <c r="DA6" s="21">
        <f t="shared" si="11"/>
        <v>80.260000000000005</v>
      </c>
      <c r="DB6" s="21">
        <f t="shared" si="11"/>
        <v>80.06</v>
      </c>
      <c r="DC6" s="21">
        <f t="shared" si="11"/>
        <v>83.75</v>
      </c>
      <c r="DD6" s="21">
        <f t="shared" si="11"/>
        <v>87.65</v>
      </c>
      <c r="DE6" s="21">
        <f t="shared" si="11"/>
        <v>88.15</v>
      </c>
      <c r="DF6" s="21">
        <f t="shared" si="11"/>
        <v>88.37</v>
      </c>
      <c r="DG6" s="21">
        <f t="shared" si="11"/>
        <v>88.66</v>
      </c>
      <c r="DH6" s="20" t="str">
        <f>IF(DH7="","",IF(DH7="-","【-】","【"&amp;SUBSTITUTE(TEXT(DH7,"#,##0.00"),"-","△")&amp;"】"))</f>
        <v>【86.21】</v>
      </c>
      <c r="DI6" s="21">
        <f>IF(DI7="",NA(),DI7)</f>
        <v>19</v>
      </c>
      <c r="DJ6" s="21">
        <f t="shared" ref="DJ6:DR6" si="12">IF(DJ7="",NA(),DJ7)</f>
        <v>21.54</v>
      </c>
      <c r="DK6" s="21">
        <f t="shared" si="12"/>
        <v>24.26</v>
      </c>
      <c r="DL6" s="21">
        <f t="shared" si="12"/>
        <v>26.97</v>
      </c>
      <c r="DM6" s="21">
        <f t="shared" si="12"/>
        <v>29.69</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1">
        <f t="shared" ref="EF6:EN6" si="14">IF(EF7="",NA(),EF7)</f>
        <v>0.25</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22021</v>
      </c>
      <c r="D7" s="23">
        <v>46</v>
      </c>
      <c r="E7" s="23">
        <v>17</v>
      </c>
      <c r="F7" s="23">
        <v>4</v>
      </c>
      <c r="G7" s="23">
        <v>0</v>
      </c>
      <c r="H7" s="23" t="s">
        <v>96</v>
      </c>
      <c r="I7" s="23" t="s">
        <v>97</v>
      </c>
      <c r="J7" s="23" t="s">
        <v>98</v>
      </c>
      <c r="K7" s="23" t="s">
        <v>99</v>
      </c>
      <c r="L7" s="23" t="s">
        <v>100</v>
      </c>
      <c r="M7" s="23" t="s">
        <v>101</v>
      </c>
      <c r="N7" s="24" t="s">
        <v>102</v>
      </c>
      <c r="O7" s="24">
        <v>31.54</v>
      </c>
      <c r="P7" s="24">
        <v>1.45</v>
      </c>
      <c r="Q7" s="24">
        <v>82.53</v>
      </c>
      <c r="R7" s="24">
        <v>3145</v>
      </c>
      <c r="S7" s="24">
        <v>161958</v>
      </c>
      <c r="T7" s="24">
        <v>524.20000000000005</v>
      </c>
      <c r="U7" s="24">
        <v>308.95999999999998</v>
      </c>
      <c r="V7" s="24">
        <v>2327</v>
      </c>
      <c r="W7" s="24">
        <v>1.01</v>
      </c>
      <c r="X7" s="24">
        <v>2303.96</v>
      </c>
      <c r="Y7" s="24">
        <v>82.98</v>
      </c>
      <c r="Z7" s="24">
        <v>70.13</v>
      </c>
      <c r="AA7" s="24">
        <v>66.45</v>
      </c>
      <c r="AB7" s="24">
        <v>64.47</v>
      </c>
      <c r="AC7" s="24">
        <v>69.56</v>
      </c>
      <c r="AD7" s="24">
        <v>102.73</v>
      </c>
      <c r="AE7" s="24">
        <v>102.7</v>
      </c>
      <c r="AF7" s="24">
        <v>104.11</v>
      </c>
      <c r="AG7" s="24">
        <v>101.98</v>
      </c>
      <c r="AH7" s="24">
        <v>102.68</v>
      </c>
      <c r="AI7" s="24">
        <v>105.09</v>
      </c>
      <c r="AJ7" s="24">
        <v>648.73</v>
      </c>
      <c r="AK7" s="24">
        <v>758.24</v>
      </c>
      <c r="AL7" s="24">
        <v>932.5</v>
      </c>
      <c r="AM7" s="24">
        <v>1133.58</v>
      </c>
      <c r="AN7" s="24">
        <v>1394.71</v>
      </c>
      <c r="AO7" s="24">
        <v>94.97</v>
      </c>
      <c r="AP7" s="24">
        <v>48.2</v>
      </c>
      <c r="AQ7" s="24">
        <v>46.91</v>
      </c>
      <c r="AR7" s="24">
        <v>52.27</v>
      </c>
      <c r="AS7" s="24">
        <v>58.68</v>
      </c>
      <c r="AT7" s="24">
        <v>65.73</v>
      </c>
      <c r="AU7" s="24">
        <v>7.83</v>
      </c>
      <c r="AV7" s="24">
        <v>7.71</v>
      </c>
      <c r="AW7" s="24">
        <v>6.23</v>
      </c>
      <c r="AX7" s="24">
        <v>5.99</v>
      </c>
      <c r="AY7" s="24">
        <v>5.43</v>
      </c>
      <c r="AZ7" s="24">
        <v>47.72</v>
      </c>
      <c r="BA7" s="24">
        <v>46.85</v>
      </c>
      <c r="BB7" s="24">
        <v>44.35</v>
      </c>
      <c r="BC7" s="24">
        <v>41.51</v>
      </c>
      <c r="BD7" s="24">
        <v>45.01</v>
      </c>
      <c r="BE7" s="24">
        <v>48.91</v>
      </c>
      <c r="BF7" s="24">
        <v>5255.78</v>
      </c>
      <c r="BG7" s="24">
        <v>4850.34</v>
      </c>
      <c r="BH7" s="24">
        <v>4715.6899999999996</v>
      </c>
      <c r="BI7" s="24">
        <v>4619.8999999999996</v>
      </c>
      <c r="BJ7" s="24">
        <v>4859.54</v>
      </c>
      <c r="BK7" s="24">
        <v>1206.79</v>
      </c>
      <c r="BL7" s="24">
        <v>1268.6300000000001</v>
      </c>
      <c r="BM7" s="24">
        <v>1283.69</v>
      </c>
      <c r="BN7" s="24">
        <v>1160.22</v>
      </c>
      <c r="BO7" s="24">
        <v>1141.98</v>
      </c>
      <c r="BP7" s="24">
        <v>1156.82</v>
      </c>
      <c r="BQ7" s="24">
        <v>71.61</v>
      </c>
      <c r="BR7" s="24">
        <v>45.1</v>
      </c>
      <c r="BS7" s="24">
        <v>39.9</v>
      </c>
      <c r="BT7" s="24">
        <v>36.72</v>
      </c>
      <c r="BU7" s="24">
        <v>37.590000000000003</v>
      </c>
      <c r="BV7" s="24">
        <v>71.84</v>
      </c>
      <c r="BW7" s="24">
        <v>82.88</v>
      </c>
      <c r="BX7" s="24">
        <v>82.53</v>
      </c>
      <c r="BY7" s="24">
        <v>81.81</v>
      </c>
      <c r="BZ7" s="24">
        <v>82.27</v>
      </c>
      <c r="CA7" s="24">
        <v>75.33</v>
      </c>
      <c r="CB7" s="24">
        <v>225.99</v>
      </c>
      <c r="CC7" s="24">
        <v>370.67</v>
      </c>
      <c r="CD7" s="24">
        <v>411.27</v>
      </c>
      <c r="CE7" s="24">
        <v>438.6</v>
      </c>
      <c r="CF7" s="24">
        <v>405.43</v>
      </c>
      <c r="CG7" s="24">
        <v>228.47</v>
      </c>
      <c r="CH7" s="24">
        <v>187.76</v>
      </c>
      <c r="CI7" s="24">
        <v>190.48</v>
      </c>
      <c r="CJ7" s="24">
        <v>193.59</v>
      </c>
      <c r="CK7" s="24">
        <v>194.42</v>
      </c>
      <c r="CL7" s="24">
        <v>215.73</v>
      </c>
      <c r="CM7" s="24">
        <v>64.180000000000007</v>
      </c>
      <c r="CN7" s="24">
        <v>40.58</v>
      </c>
      <c r="CO7" s="24">
        <v>46.1</v>
      </c>
      <c r="CP7" s="24">
        <v>44</v>
      </c>
      <c r="CQ7" s="24">
        <v>39.729999999999997</v>
      </c>
      <c r="CR7" s="24">
        <v>42.47</v>
      </c>
      <c r="CS7" s="24">
        <v>45.87</v>
      </c>
      <c r="CT7" s="24">
        <v>44.24</v>
      </c>
      <c r="CU7" s="24">
        <v>45.3</v>
      </c>
      <c r="CV7" s="24">
        <v>45.6</v>
      </c>
      <c r="CW7" s="24">
        <v>43.28</v>
      </c>
      <c r="CX7" s="24">
        <v>95.21</v>
      </c>
      <c r="CY7" s="24">
        <v>78.739999999999995</v>
      </c>
      <c r="CZ7" s="24">
        <v>79.599999999999994</v>
      </c>
      <c r="DA7" s="24">
        <v>80.260000000000005</v>
      </c>
      <c r="DB7" s="24">
        <v>80.06</v>
      </c>
      <c r="DC7" s="24">
        <v>83.75</v>
      </c>
      <c r="DD7" s="24">
        <v>87.65</v>
      </c>
      <c r="DE7" s="24">
        <v>88.15</v>
      </c>
      <c r="DF7" s="24">
        <v>88.37</v>
      </c>
      <c r="DG7" s="24">
        <v>88.66</v>
      </c>
      <c r="DH7" s="24">
        <v>86.21</v>
      </c>
      <c r="DI7" s="24">
        <v>19</v>
      </c>
      <c r="DJ7" s="24">
        <v>21.54</v>
      </c>
      <c r="DK7" s="24">
        <v>24.26</v>
      </c>
      <c r="DL7" s="24">
        <v>26.97</v>
      </c>
      <c r="DM7" s="24">
        <v>29.69</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0.25</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