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0.0.133.111\share\1上水道係\け_経営分析\R05経営比較分析表\修正依頼\"/>
    </mc:Choice>
  </mc:AlternateContent>
  <xr:revisionPtr revIDLastSave="0" documentId="13_ncr:1_{37440F49-4D61-446D-8DAE-B8786C8EAA3D}" xr6:coauthVersionLast="47" xr6:coauthVersionMax="47" xr10:uidLastSave="{00000000-0000-0000-0000-000000000000}"/>
  <workbookProtection workbookAlgorithmName="SHA-512" workbookHashValue="cqX4D6uD8LGm875KB+2BYbYHaRDXQXRFKTg8xmoOB5gxHgwxFYhHYhsyPFJFOiCWBotL9U17k+1/YSCxaeqJOA==" workbookSaltValue="SI3YaOWaZoLSIW92xJDQW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F85" i="4"/>
  <c r="BB10" i="4"/>
  <c r="AT10" i="4"/>
  <c r="AL10" i="4"/>
  <c r="B10" i="4"/>
  <c r="BB8" i="4"/>
  <c r="AT8" i="4"/>
  <c r="AL8" i="4"/>
  <c r="AD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<sst xmlns="http://schemas.openxmlformats.org/spreadsheetml/2006/main" count="228" uniqueCount="113">
  <si>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</si>
  <si>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</si>
  <si>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</si>
  <si>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</si>
  <si>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</si>
  <si>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</si>
  <si>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</si>
  <si>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</si>
  <si>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</si>
  <si>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</si>
  <si>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</si>
  <si>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</si>
  <si>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</si>
  <si>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</si>
  <si>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</si>
  <si>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</si>
  <si>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</si>
  <si>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</si>
  <si>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</si>
  <si>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</si>
  <si>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</si>
  <si>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</si>
  <si>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</si>
  <si>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</si>
  <si>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</si>
  <si>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</si>
  <si>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</si>
  <si>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</si>
  <si>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</si>
  <si>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</si>
  <si>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</si>
  <si>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</si>
  <si>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</si>
  <si>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</si>
  <si>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</si>
  <si>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</si>
  <si>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</si>
  <si>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</si>
  <si>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</si>
  <si>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</si>
  <si>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</si>
  <si>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</si>
  <si>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</si>
  <si>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</si>
  <si>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</si>
  <si>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</si>
  <si>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</si>
  <si>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</si>
  <si>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</si>
  <si>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</si>
  <si>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</si>
  <si>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</si>
  <si>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</si>
  <si>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</si>
  <si>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</si>
  <si>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</si>
  <si>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</si>
  <si>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</si>
  <si>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</si>
  <si>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</si>
  <si>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</si>
  <si>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</si>
  <si>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</si>
  <si>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</si>
  <si>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</si>
  <si>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</si>
  <si>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</si>
  <si>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</si>
  <si>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</si>
  <si>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</si>
  <si>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</si>
  <si>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</si>
  <si>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</si>
  <si>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</si>
  <si>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</si>
  <si>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</si>
  <si>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</si>
  <si>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</si>
  <si>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</si>
  <si>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</si>
  <si>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</si>
  <si>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</si>
  <si>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</si>
  <si>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</si>
  <si>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</si>
  <si>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</si>
  <si>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</si>
  <si>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</si>
  <si>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</si>
  <si>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</si>
  <si>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</si>
  <si>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</si>
  <si>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</si>
  <si>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</si>
  <si>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</si>
  <si>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</si>
  <si>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</si>
  <si>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</si>
  <si>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</si>
  <si>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</si>
  <si>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</si>
  <si>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</si>
  <si>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</si>
  <si>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</si>
  <si>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</si>
  <si>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</si>
  <si>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</si>
  <si>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</si>
  <si>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</si>
  <si>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</si>
  <si>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現在のところ、経営状況は比較的安定しているが、給水人口の減少に伴う料金収入の減少、施設及び管路等の更新工事を遂行するなかで、将来的に安全、安定、効率的な事業を運営する手法等を十分に検討していく必要がある。</t>
    <phoneticPr fontId="4"/>
  </si>
  <si>
    <t>　経営健全化を優先し、平成16年度以降は一部を除き更新工事を中断した。そのため管路老朽化が進行していたが、現在は国庫補助制度(交付金)を導入し更新工事を進めたことで、管路更新率は類似団体平均値を上回っている。
　今後も経営に負担をかけず適正に管路更新を進めていく。</t>
    <phoneticPr fontId="4"/>
  </si>
  <si>
    <t xml:space="preserve">  経営健全化を図ったことで、平成20年度以降は常に黒字であり、経常収支比率は100％を大きく上回っている。流動比率は令和元年度から令和４年度と比較すると高い傾向である。また、現金預金は減少している傾向だが、企業債償還元金の減少により、類似団体よりも高く推移している。次に給水原価は、令和３年度から令和５年度にかけて上昇傾向である。主な要因としては、減価償却費の増、年間総有収水量の減である。
　平成29年度から令和2年度まで老朽管の更新工事に伴う新規の企業債の借入をしていたが、令和3年度以降は借入をせず、経費削減等により損益計算書上の収益に影響しないようにしていく。
　しかし、昭和63年に建設された配水場の施設利用率については、給水人口が減少傾向であることから、今後は水需要の減少を想定し中長期的な経営計画を再編する必要がある。
</t>
    <rPh sb="59" eb="61">
      <t>レイワ</t>
    </rPh>
    <rPh sb="61" eb="62">
      <t>モト</t>
    </rPh>
    <rPh sb="66" eb="68">
      <t>レイワ</t>
    </rPh>
    <rPh sb="69" eb="71">
      <t>ネンド</t>
    </rPh>
    <rPh sb="77" eb="78">
      <t>タカ</t>
    </rPh>
    <rPh sb="79" eb="81">
      <t>ケイコウ</t>
    </rPh>
    <rPh sb="88" eb="90">
      <t>ゲンキン</t>
    </rPh>
    <rPh sb="90" eb="92">
      <t>ヨキン</t>
    </rPh>
    <rPh sb="93" eb="95">
      <t>ゲンショウ</t>
    </rPh>
    <rPh sb="99" eb="101">
      <t>ケイコウ</t>
    </rPh>
    <rPh sb="134" eb="135">
      <t>ツギ</t>
    </rPh>
    <rPh sb="136" eb="138">
      <t>キュウスイ</t>
    </rPh>
    <rPh sb="138" eb="140">
      <t>ゲンカ</t>
    </rPh>
    <rPh sb="142" eb="144">
      <t>レイワ</t>
    </rPh>
    <rPh sb="145" eb="147">
      <t>ネンド</t>
    </rPh>
    <rPh sb="149" eb="151">
      <t>レイワ</t>
    </rPh>
    <rPh sb="152" eb="154">
      <t>ネンド</t>
    </rPh>
    <rPh sb="158" eb="160">
      <t>ジョウショウ</t>
    </rPh>
    <rPh sb="160" eb="162">
      <t>ケイコウ</t>
    </rPh>
    <rPh sb="166" eb="167">
      <t>オモ</t>
    </rPh>
    <rPh sb="168" eb="170">
      <t>ヨウイン</t>
    </rPh>
    <rPh sb="175" eb="177">
      <t>ゲンカ</t>
    </rPh>
    <rPh sb="177" eb="180">
      <t>ショウキャクヒ</t>
    </rPh>
    <rPh sb="181" eb="182">
      <t>ゾウ</t>
    </rPh>
    <rPh sb="183" eb="185">
      <t>ネンカン</t>
    </rPh>
    <rPh sb="185" eb="186">
      <t>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</si>
</sst>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c:v>
                </c:pt>
                <c:pt idx="1">
                  <c:v>1.66</c:v>
                </c:pt>
                <c:pt idx="2">
                  <c:v>1.1000000000000001</c:v>
                </c:pt>
                <c:pt idx="3">
                  <c:v>1.46</c:v>
                </c:pt>
                <c:pt idx="4">
                  <c:v>1.26</c:v>
                </c:pt>
              </c:numCache>
            </c:numRef>
          </c:val>
          <c:extLst>
            <c:ext xmlns:c16="http://schemas.microsoft.com/office/drawing/2014/chart" uri="{C3380CC4-5D6E-409C-BE32-E72D297353CC}">
              <c16:uniqueId val="{00000000-3947-4CA7-ADF0-EB5E1F184C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947-4CA7-ADF0-EB5E1F184C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50.55</c:v>
                </c:pt>
                <c:pt idx="1">
                  <c:v>52.11</c:v>
                </c:pt>
                <c:pt idx="2">
                  <c:v>50.59</c:v>
                </c:pt>
                <c:pt idx="3">
                  <c:v>51.03</c:v>
                </c:pt>
                <c:pt idx="4">
                  <c:v>50.72</c:v>
                </c:pt>
              </c:numCache>
            </c:numRef>
          </c:val>
          <c:extLst>
            <c:ext xmlns:c16="http://schemas.microsoft.com/office/drawing/2014/chart" uri="{C3380CC4-5D6E-409C-BE32-E72D297353CC}">
              <c16:uniqueId val="{00000000-E4E3-4FB8-85BB-BE8FA95762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E4E3-4FB8-85BB-BE8FA95762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86.96</c:v>
                </c:pt>
                <c:pt idx="1">
                  <c:v>87.31</c:v>
                </c:pt>
                <c:pt idx="2">
                  <c:v>89.91</c:v>
                </c:pt>
                <c:pt idx="3">
                  <c:v>89.6</c:v>
                </c:pt>
                <c:pt idx="4">
                  <c:v>87.16</c:v>
                </c:pt>
              </c:numCache>
            </c:numRef>
          </c:val>
          <c:extLst>
            <c:ext xmlns:c16="http://schemas.microsoft.com/office/drawing/2014/chart" uri="{C3380CC4-5D6E-409C-BE32-E72D297353CC}">
              <c16:uniqueId val="{00000000-A04F-4E4C-9B66-EF6DAD39F8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A04F-4E4C-9B66-EF6DAD39F8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123.23</c:v>
                </c:pt>
                <c:pt idx="1">
                  <c:v>133.79</c:v>
                </c:pt>
                <c:pt idx="2">
                  <c:v>126.22</c:v>
                </c:pt>
                <c:pt idx="3">
                  <c:v>120.52</c:v>
                </c:pt>
                <c:pt idx="4">
                  <c:v>117.31</c:v>
                </c:pt>
              </c:numCache>
            </c:numRef>
          </c:val>
          <c:extLst>
            <c:ext xmlns:c16="http://schemas.microsoft.com/office/drawing/2014/chart" uri="{C3380CC4-5D6E-409C-BE32-E72D297353CC}">
              <c16:uniqueId val="{00000000-B4E3-4865-A2FC-83AE10CE20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B4E3-4865-A2FC-83AE10CE20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60.07</c:v>
                </c:pt>
                <c:pt idx="1">
                  <c:v>59.66</c:v>
                </c:pt>
                <c:pt idx="2">
                  <c:v>59.8</c:v>
                </c:pt>
                <c:pt idx="3">
                  <c:v>59.62</c:v>
                </c:pt>
                <c:pt idx="4">
                  <c:v>59.52</c:v>
                </c:pt>
              </c:numCache>
            </c:numRef>
          </c:val>
          <c:extLst>
            <c:ext xmlns:c16="http://schemas.microsoft.com/office/drawing/2014/chart" uri="{C3380CC4-5D6E-409C-BE32-E72D297353CC}">
              <c16:uniqueId val="{00000000-765F-4BAA-8808-CBF12CBB4B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65F-4BAA-8808-CBF12CBB4B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14.03</c:v>
                </c:pt>
                <c:pt idx="1">
                  <c:v>12.35</c:v>
                </c:pt>
                <c:pt idx="2">
                  <c:v>11.12</c:v>
                </c:pt>
                <c:pt idx="3">
                  <c:v>9.7799999999999994</c:v>
                </c:pt>
                <c:pt idx="4">
                  <c:v>8.52</c:v>
                </c:pt>
              </c:numCache>
            </c:numRef>
          </c:val>
          <c:extLst>
            <c:ext xmlns:c16="http://schemas.microsoft.com/office/drawing/2014/chart" uri="{C3380CC4-5D6E-409C-BE32-E72D297353CC}">
              <c16:uniqueId val="{00000000-7F9C-4D63-969D-A0AA0CDF62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7F9C-4D63-969D-A0AA0CDF62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19-4B45-8456-785FD0C87C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2819-4B45-8456-785FD0C87C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712.65</c:v>
                </c:pt>
                <c:pt idx="1">
                  <c:v>743.33</c:v>
                </c:pt>
                <c:pt idx="2">
                  <c:v>624.98</c:v>
                </c:pt>
                <c:pt idx="3">
                  <c:v>520.35</c:v>
                </c:pt>
                <c:pt idx="4">
                  <c:v>1004.93</c:v>
                </c:pt>
              </c:numCache>
            </c:numRef>
          </c:val>
          <c:extLst>
            <c:ext xmlns:c16="http://schemas.microsoft.com/office/drawing/2014/chart" uri="{C3380CC4-5D6E-409C-BE32-E72D297353CC}">
              <c16:uniqueId val="{00000000-7CF9-487A-BA15-2BB67D7A60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7CF9-487A-BA15-2BB67D7A60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120.76</c:v>
                </c:pt>
                <c:pt idx="1">
                  <c:v>159.36000000000001</c:v>
                </c:pt>
                <c:pt idx="2">
                  <c:v>156.08000000000001</c:v>
                </c:pt>
                <c:pt idx="3">
                  <c:v>151.58000000000001</c:v>
                </c:pt>
                <c:pt idx="4">
                  <c:v>149.5</c:v>
                </c:pt>
              </c:numCache>
            </c:numRef>
          </c:val>
          <c:extLst>
            <c:ext xmlns:c16="http://schemas.microsoft.com/office/drawing/2014/chart" uri="{C3380CC4-5D6E-409C-BE32-E72D297353CC}">
              <c16:uniqueId val="{00000000-512B-4BD8-B2E7-85ACFA8E94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12B-4BD8-B2E7-85ACFA8E94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123.63</c:v>
                </c:pt>
                <c:pt idx="1">
                  <c:v>121.98</c:v>
                </c:pt>
                <c:pt idx="2">
                  <c:v>125.96</c:v>
                </c:pt>
                <c:pt idx="3">
                  <c:v>119.67</c:v>
                </c:pt>
                <c:pt idx="4">
                  <c:v>115.85</c:v>
                </c:pt>
              </c:numCache>
            </c:numRef>
          </c:val>
          <c:extLst>
            <c:ext xmlns:c16="http://schemas.microsoft.com/office/drawing/2014/chart" uri="{C3380CC4-5D6E-409C-BE32-E72D297353CC}">
              <c16:uniqueId val="{00000000-BB8E-49C3-BD4F-DB8902FE68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BB8E-49C3-BD4F-DB8902FE68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195.07</c:v>
                </c:pt>
                <c:pt idx="1">
                  <c:v>195.39</c:v>
                </c:pt>
                <c:pt idx="2">
                  <c:v>187.2</c:v>
                </c:pt>
                <c:pt idx="3">
                  <c:v>195.15</c:v>
                </c:pt>
                <c:pt idx="4">
                  <c:v>203.97</c:v>
                </c:pt>
              </c:numCache>
            </c:numRef>
          </c:val>
          <c:extLst>
            <c:ext xmlns:c16="http://schemas.microsoft.com/office/drawing/2014/chart" uri="{C3380CC4-5D6E-409C-BE32-E72D297353CC}">
              <c16:uniqueId val="{00000000-B5FE-42F3-A017-71A665E731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B5FE-42F3-A017-71A665E731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板柳町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12445</v>
      </c>
      <c r="AM8" s="44"/>
      <c r="AN8" s="44"/>
      <c r="AO8" s="44"/>
      <c r="AP8" s="44"/>
      <c r="AQ8" s="44"/>
      <c r="AR8" s="44"/>
      <c r="AS8" s="44"/>
      <c r="AT8" s="45">
        <f>データ!$S$6</f>
        <v>41.88</v>
      </c>
      <c r="AU8" s="46"/>
      <c r="AV8" s="46"/>
      <c r="AW8" s="46"/>
      <c r="AX8" s="46"/>
      <c r="AY8" s="46"/>
      <c r="AZ8" s="46"/>
      <c r="BA8" s="46"/>
      <c r="BB8" s="47">
        <f>データ!$T$6</f>
        <v>297.16000000000003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83.98</v>
      </c>
      <c r="J10" s="46"/>
      <c r="K10" s="46"/>
      <c r="L10" s="46"/>
      <c r="M10" s="46"/>
      <c r="N10" s="46"/>
      <c r="O10" s="80"/>
      <c r="P10" s="47">
        <f>データ!$P$6</f>
        <v>97.94</v>
      </c>
      <c r="Q10" s="47"/>
      <c r="R10" s="47"/>
      <c r="S10" s="47"/>
      <c r="T10" s="47"/>
      <c r="U10" s="47"/>
      <c r="V10" s="47"/>
      <c r="W10" s="44">
        <f>データ!$Q$6</f>
        <v>4925</v>
      </c>
      <c r="X10" s="44"/>
      <c r="Y10" s="44"/>
      <c r="Z10" s="44"/>
      <c r="AA10" s="44"/>
      <c r="AB10" s="44"/>
      <c r="AC10" s="44"/>
      <c r="AD10" s="2"/>
      <c r="AE10" s="2"/>
      <c r="AF10" s="2"/>
      <c r="AG10" s="2"/>
      <c r="AH10" s="2"/>
      <c r="AI10" s="2"/>
      <c r="AJ10" s="2"/>
      <c r="AK10" s="2"/>
      <c r="AL10" s="44">
        <f>データ!$U$6</f>
        <v>12096</v>
      </c>
      <c r="AM10" s="44"/>
      <c r="AN10" s="44"/>
      <c r="AO10" s="44"/>
      <c r="AP10" s="44"/>
      <c r="AQ10" s="44"/>
      <c r="AR10" s="44"/>
      <c r="AS10" s="44"/>
      <c r="AT10" s="45">
        <f>データ!$V$6</f>
        <v>41.81</v>
      </c>
      <c r="AU10" s="46"/>
      <c r="AV10" s="46"/>
      <c r="AW10" s="46"/>
      <c r="AX10" s="46"/>
      <c r="AY10" s="46"/>
      <c r="AZ10" s="46"/>
      <c r="BA10" s="46"/>
      <c r="BB10" s="47">
        <f>データ!$W$6</f>
        <v>289.31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VVbxs6yBW7N35yOmFOjg3ZMSgsQHoH8NU+tWdk0IWNEOwfgswPfpoNHwEL6uinwiTKgcClLkGpnifl8ea6dhQ==" saltValue="ysdUsEMSgQL79Ra8irPFH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23817</v>
      </c>
      <c r="D6" s="20">
        <f t="shared" si="3"/>
        <v>46</v>
      </c>
      <c r="E6" s="20">
        <f t="shared" si="3"/>
        <v>1</v>
      </c>
      <c r="F6" s="20">
        <f t="shared" si="3"/>
        <v>0</v>
      </c>
      <c r="G6" s="20">
        <f t="shared" si="3"/>
        <v>1</v>
      </c>
      <c r="H6" s="20" t="str">
        <f t="shared" si="3"/>
        <v>青森県　板柳町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83.98</v>
      </c>
      <c r="P6" s="21">
        <f t="shared" si="3"/>
        <v>97.94</v>
      </c>
      <c r="Q6" s="21">
        <f t="shared" si="3"/>
        <v>4925</v>
      </c>
      <c r="R6" s="21">
        <f t="shared" si="3"/>
        <v>12445</v>
      </c>
      <c r="S6" s="21">
        <f t="shared" si="3"/>
        <v>41.88</v>
      </c>
      <c r="T6" s="21">
        <f t="shared" si="3"/>
        <v>297.16000000000003</v>
      </c>
      <c r="U6" s="21">
        <f t="shared" si="3"/>
        <v>12096</v>
      </c>
      <c r="V6" s="21">
        <f t="shared" si="3"/>
        <v>41.81</v>
      </c>
      <c r="W6" s="21">
        <f t="shared" si="3"/>
        <v>289.31</v>
      </c>
      <c r="X6" s="22">
        <f>IF(X7="",NA(),X7)</f>
        <v>123.23</v>
      </c>
      <c r="Y6" s="22">
        <f t="shared" ref="Y6:AG6" si="4">IF(Y7="",NA(),Y7)</f>
        <v>133.79</v>
      </c>
      <c r="Z6" s="22">
        <f t="shared" si="4"/>
        <v>126.22</v>
      </c>
      <c r="AA6" s="22">
        <f t="shared" si="4"/>
        <v>120.52</v>
      </c>
      <c r="AB6" s="22">
        <f t="shared" si="4"/>
        <v>117.31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712.65</v>
      </c>
      <c r="AU6" s="22">
        <f t="shared" ref="AU6:BC6" si="6">IF(AU7="",NA(),AU7)</f>
        <v>743.33</v>
      </c>
      <c r="AV6" s="22">
        <f t="shared" si="6"/>
        <v>624.98</v>
      </c>
      <c r="AW6" s="22">
        <f t="shared" si="6"/>
        <v>520.35</v>
      </c>
      <c r="AX6" s="22">
        <f t="shared" si="6"/>
        <v>1004.93</v>
      </c>
      <c r="AY6" s="22">
        <f t="shared" si="6"/>
        <v>362.93</v>
      </c>
      <c r="AZ6" s="22">
        <f t="shared" si="6"/>
        <v>371.81</v>
      </c>
      <c r="BA6" s="22">
        <f t="shared" si="6"/>
        <v>384.23</v>
      </c>
      <c r="BB6" s="22">
        <f t="shared" si="6"/>
        <v>364.3</v>
      </c>
      <c r="BC6" s="22">
        <f t="shared" si="6"/>
        <v>378.87</v>
      </c>
      <c r="BD6" s="21" t="str">
        <f>IF(BD7="","",IF(BD7="-","【-】","【"&amp;SUBSTITUTE(TEXT(BD7,"#,##0.00"),"-","△")&amp;"】"))</f>
        <v>【243.36】</v>
      </c>
      <c r="BE6" s="22">
        <f>IF(BE7="",NA(),BE7)</f>
        <v>120.76</v>
      </c>
      <c r="BF6" s="22">
        <f t="shared" ref="BF6:BN6" si="7">IF(BF7="",NA(),BF7)</f>
        <v>159.36000000000001</v>
      </c>
      <c r="BG6" s="22">
        <f t="shared" si="7"/>
        <v>156.08000000000001</v>
      </c>
      <c r="BH6" s="22">
        <f t="shared" si="7"/>
        <v>151.58000000000001</v>
      </c>
      <c r="BI6" s="22">
        <f t="shared" si="7"/>
        <v>149.5</v>
      </c>
      <c r="BJ6" s="22">
        <f t="shared" si="7"/>
        <v>439.05</v>
      </c>
      <c r="BK6" s="22">
        <f t="shared" si="7"/>
        <v>465.85</v>
      </c>
      <c r="BL6" s="22">
        <f t="shared" si="7"/>
        <v>439.43</v>
      </c>
      <c r="BM6" s="22">
        <f t="shared" si="7"/>
        <v>438.41</v>
      </c>
      <c r="BN6" s="22">
        <f t="shared" si="7"/>
        <v>430.23</v>
      </c>
      <c r="BO6" s="21" t="str">
        <f>IF(BO7="","",IF(BO7="-","【-】","【"&amp;SUBSTITUTE(TEXT(BO7,"#,##0.00"),"-","△")&amp;"】"))</f>
        <v>【265.93】</v>
      </c>
      <c r="BP6" s="22">
        <f>IF(BP7="",NA(),BP7)</f>
        <v>123.63</v>
      </c>
      <c r="BQ6" s="22">
        <f t="shared" ref="BQ6:BY6" si="8">IF(BQ7="",NA(),BQ7)</f>
        <v>121.98</v>
      </c>
      <c r="BR6" s="22">
        <f t="shared" si="8"/>
        <v>125.96</v>
      </c>
      <c r="BS6" s="22">
        <f t="shared" si="8"/>
        <v>119.67</v>
      </c>
      <c r="BT6" s="22">
        <f t="shared" si="8"/>
        <v>115.85</v>
      </c>
      <c r="BU6" s="22">
        <f t="shared" si="8"/>
        <v>95.26</v>
      </c>
      <c r="BV6" s="22">
        <f t="shared" si="8"/>
        <v>92.39</v>
      </c>
      <c r="BW6" s="22">
        <f t="shared" si="8"/>
        <v>94.41</v>
      </c>
      <c r="BX6" s="22">
        <f t="shared" si="8"/>
        <v>90.96</v>
      </c>
      <c r="BY6" s="22">
        <f t="shared" si="8"/>
        <v>90.66</v>
      </c>
      <c r="BZ6" s="21" t="str">
        <f>IF(BZ7="","",IF(BZ7="-","【-】","【"&amp;SUBSTITUTE(TEXT(BZ7,"#,##0.00"),"-","△")&amp;"】"))</f>
        <v>【97.82】</v>
      </c>
      <c r="CA6" s="22">
        <f>IF(CA7="",NA(),CA7)</f>
        <v>195.07</v>
      </c>
      <c r="CB6" s="22">
        <f t="shared" ref="CB6:CJ6" si="9">IF(CB7="",NA(),CB7)</f>
        <v>195.39</v>
      </c>
      <c r="CC6" s="22">
        <f t="shared" si="9"/>
        <v>187.2</v>
      </c>
      <c r="CD6" s="22">
        <f t="shared" si="9"/>
        <v>195.15</v>
      </c>
      <c r="CE6" s="22">
        <f t="shared" si="9"/>
        <v>203.97</v>
      </c>
      <c r="CF6" s="22">
        <f t="shared" si="9"/>
        <v>192.82</v>
      </c>
      <c r="CG6" s="22">
        <f t="shared" si="9"/>
        <v>192.98</v>
      </c>
      <c r="CH6" s="22">
        <f t="shared" si="9"/>
        <v>192.13</v>
      </c>
      <c r="CI6" s="22">
        <f t="shared" si="9"/>
        <v>197.04</v>
      </c>
      <c r="CJ6" s="22">
        <f t="shared" si="9"/>
        <v>199.33</v>
      </c>
      <c r="CK6" s="21" t="str">
        <f>IF(CK7="","",IF(CK7="-","【-】","【"&amp;SUBSTITUTE(TEXT(CK7,"#,##0.00"),"-","△")&amp;"】"))</f>
        <v>【177.56】</v>
      </c>
      <c r="CL6" s="22">
        <f>IF(CL7="",NA(),CL7)</f>
        <v>50.55</v>
      </c>
      <c r="CM6" s="22">
        <f t="shared" ref="CM6:CU6" si="10">IF(CM7="",NA(),CM7)</f>
        <v>52.11</v>
      </c>
      <c r="CN6" s="22">
        <f t="shared" si="10"/>
        <v>50.59</v>
      </c>
      <c r="CO6" s="22">
        <f t="shared" si="10"/>
        <v>51.03</v>
      </c>
      <c r="CP6" s="22">
        <f t="shared" si="10"/>
        <v>50.72</v>
      </c>
      <c r="CQ6" s="22">
        <f t="shared" si="10"/>
        <v>54.05</v>
      </c>
      <c r="CR6" s="22">
        <f t="shared" si="10"/>
        <v>54.43</v>
      </c>
      <c r="CS6" s="22">
        <f t="shared" si="10"/>
        <v>53.87</v>
      </c>
      <c r="CT6" s="22">
        <f t="shared" si="10"/>
        <v>54.49</v>
      </c>
      <c r="CU6" s="22">
        <f t="shared" si="10"/>
        <v>54.8</v>
      </c>
      <c r="CV6" s="21" t="str">
        <f>IF(CV7="","",IF(CV7="-","【-】","【"&amp;SUBSTITUTE(TEXT(CV7,"#,##0.00"),"-","△")&amp;"】"))</f>
        <v>【59.81】</v>
      </c>
      <c r="CW6" s="22">
        <f>IF(CW7="",NA(),CW7)</f>
        <v>86.96</v>
      </c>
      <c r="CX6" s="22">
        <f t="shared" ref="CX6:DF6" si="11">IF(CX7="",NA(),CX7)</f>
        <v>87.31</v>
      </c>
      <c r="CY6" s="22">
        <f t="shared" si="11"/>
        <v>89.91</v>
      </c>
      <c r="CZ6" s="22">
        <f t="shared" si="11"/>
        <v>89.6</v>
      </c>
      <c r="DA6" s="22">
        <f t="shared" si="11"/>
        <v>87.16</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60.07</v>
      </c>
      <c r="DI6" s="22">
        <f t="shared" ref="DI6:DQ6" si="12">IF(DI7="",NA(),DI7)</f>
        <v>59.66</v>
      </c>
      <c r="DJ6" s="22">
        <f t="shared" si="12"/>
        <v>59.8</v>
      </c>
      <c r="DK6" s="22">
        <f t="shared" si="12"/>
        <v>59.62</v>
      </c>
      <c r="DL6" s="22">
        <f t="shared" si="12"/>
        <v>59.52</v>
      </c>
      <c r="DM6" s="22">
        <f t="shared" si="12"/>
        <v>49.12</v>
      </c>
      <c r="DN6" s="22">
        <f t="shared" si="12"/>
        <v>49.39</v>
      </c>
      <c r="DO6" s="22">
        <f t="shared" si="12"/>
        <v>50.75</v>
      </c>
      <c r="DP6" s="22">
        <f t="shared" si="12"/>
        <v>51.72</v>
      </c>
      <c r="DQ6" s="22">
        <f t="shared" si="12"/>
        <v>52.27</v>
      </c>
      <c r="DR6" s="21" t="str">
        <f>IF(DR7="","",IF(DR7="-","【-】","【"&amp;SUBSTITUTE(TEXT(DR7,"#,##0.00"),"-","△")&amp;"】"))</f>
        <v>【52.02】</v>
      </c>
      <c r="DS6" s="22">
        <f>IF(DS7="",NA(),DS7)</f>
        <v>14.03</v>
      </c>
      <c r="DT6" s="22">
        <f t="shared" ref="DT6:EB6" si="13">IF(DT7="",NA(),DT7)</f>
        <v>12.35</v>
      </c>
      <c r="DU6" s="22">
        <f t="shared" si="13"/>
        <v>11.12</v>
      </c>
      <c r="DV6" s="22">
        <f t="shared" si="13"/>
        <v>9.7799999999999994</v>
      </c>
      <c r="DW6" s="22">
        <f t="shared" si="13"/>
        <v>8.52</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1.4</v>
      </c>
      <c r="EE6" s="22">
        <f t="shared" ref="EE6:EM6" si="14">IF(EE7="",NA(),EE7)</f>
        <v>1.66</v>
      </c>
      <c r="EF6" s="22">
        <f t="shared" si="14"/>
        <v>1.1000000000000001</v>
      </c>
      <c r="EG6" s="22">
        <f t="shared" si="14"/>
        <v>1.46</v>
      </c>
      <c r="EH6" s="22">
        <f t="shared" si="14"/>
        <v>1.26</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23817</v>
      </c>
      <c r="D7" s="24">
        <v>46</v>
      </c>
      <c r="E7" s="24">
        <v>1</v>
      </c>
      <c r="F7" s="24">
        <v>0</v>
      </c>
      <c r="G7" s="24">
        <v>1</v>
      </c>
      <c r="H7" s="24" t="s">
        <v>93</v>
      </c>
      <c r="I7" s="24" t="s">
        <v>94</v>
      </c>
      <c r="J7" s="24" t="s">
        <v>95</v>
      </c>
      <c r="K7" s="24" t="s">
        <v>96</v>
      </c>
      <c r="L7" s="24" t="s">
        <v>97</v>
      </c>
      <c r="M7" s="24" t="s">
        <v>98</v>
      </c>
      <c r="N7" s="25" t="s">
        <v>99</v>
      </c>
      <c r="O7" s="25">
        <v>83.98</v>
      </c>
      <c r="P7" s="25">
        <v>97.94</v>
      </c>
      <c r="Q7" s="25">
        <v>4925</v>
      </c>
      <c r="R7" s="25">
        <v>12445</v>
      </c>
      <c r="S7" s="25">
        <v>41.88</v>
      </c>
      <c r="T7" s="25">
        <v>297.16000000000003</v>
      </c>
      <c r="U7" s="25">
        <v>12096</v>
      </c>
      <c r="V7" s="25">
        <v>41.81</v>
      </c>
      <c r="W7" s="25">
        <v>289.31</v>
      </c>
      <c r="X7" s="25">
        <v>123.23</v>
      </c>
      <c r="Y7" s="25">
        <v>133.79</v>
      </c>
      <c r="Z7" s="25">
        <v>126.22</v>
      </c>
      <c r="AA7" s="25">
        <v>120.52</v>
      </c>
      <c r="AB7" s="25">
        <v>117.31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712.65</v>
      </c>
      <c r="AU7" s="25">
        <v>743.33</v>
      </c>
      <c r="AV7" s="25">
        <v>624.98</v>
      </c>
      <c r="AW7" s="25">
        <v>520.35</v>
      </c>
      <c r="AX7" s="25">
        <v>1004.93</v>
      </c>
      <c r="AY7" s="25">
        <v>362.93</v>
      </c>
      <c r="AZ7" s="25">
        <v>371.81</v>
      </c>
      <c r="BA7" s="25">
        <v>384.23</v>
      </c>
      <c r="BB7" s="25">
        <v>364.3</v>
      </c>
      <c r="BC7" s="25">
        <v>378.87</v>
      </c>
      <c r="BD7" s="25">
        <v>243.36</v>
      </c>
      <c r="BE7" s="25">
        <v>120.76</v>
      </c>
      <c r="BF7" s="25">
        <v>159.36000000000001</v>
      </c>
      <c r="BG7" s="25">
        <v>156.08000000000001</v>
      </c>
      <c r="BH7" s="25">
        <v>151.58000000000001</v>
      </c>
      <c r="BI7" s="25">
        <v>149.5</v>
      </c>
      <c r="BJ7" s="25">
        <v>439.05</v>
      </c>
      <c r="BK7" s="25">
        <v>465.85</v>
      </c>
      <c r="BL7" s="25">
        <v>439.43</v>
      </c>
      <c r="BM7" s="25">
        <v>438.41</v>
      </c>
      <c r="BN7" s="25">
        <v>430.23</v>
      </c>
      <c r="BO7" s="25">
        <v>265.93</v>
      </c>
      <c r="BP7" s="25">
        <v>123.63</v>
      </c>
      <c r="BQ7" s="25">
        <v>121.98</v>
      </c>
      <c r="BR7" s="25">
        <v>125.96</v>
      </c>
      <c r="BS7" s="25">
        <v>119.67</v>
      </c>
      <c r="BT7" s="25">
        <v>115.85</v>
      </c>
      <c r="BU7" s="25">
        <v>95.26</v>
      </c>
      <c r="BV7" s="25">
        <v>92.39</v>
      </c>
      <c r="BW7" s="25">
        <v>94.41</v>
      </c>
      <c r="BX7" s="25">
        <v>90.96</v>
      </c>
      <c r="BY7" s="25">
        <v>90.66</v>
      </c>
      <c r="BZ7" s="25">
        <v>97.82</v>
      </c>
      <c r="CA7" s="25">
        <v>195.07</v>
      </c>
      <c r="CB7" s="25">
        <v>195.39</v>
      </c>
      <c r="CC7" s="25">
        <v>187.2</v>
      </c>
      <c r="CD7" s="25">
        <v>195.15</v>
      </c>
      <c r="CE7" s="25">
        <v>203.97</v>
      </c>
      <c r="CF7" s="25">
        <v>192.82</v>
      </c>
      <c r="CG7" s="25">
        <v>192.98</v>
      </c>
      <c r="CH7" s="25">
        <v>192.13</v>
      </c>
      <c r="CI7" s="25">
        <v>197.04</v>
      </c>
      <c r="CJ7" s="25">
        <v>199.33</v>
      </c>
      <c r="CK7" s="25">
        <v>177.56</v>
      </c>
      <c r="CL7" s="25">
        <v>50.55</v>
      </c>
      <c r="CM7" s="25">
        <v>52.11</v>
      </c>
      <c r="CN7" s="25">
        <v>50.59</v>
      </c>
      <c r="CO7" s="25">
        <v>51.03</v>
      </c>
      <c r="CP7" s="25">
        <v>50.72</v>
      </c>
      <c r="CQ7" s="25">
        <v>54.05</v>
      </c>
      <c r="CR7" s="25">
        <v>54.43</v>
      </c>
      <c r="CS7" s="25">
        <v>53.87</v>
      </c>
      <c r="CT7" s="25">
        <v>54.49</v>
      </c>
      <c r="CU7" s="25">
        <v>54.8</v>
      </c>
      <c r="CV7" s="25">
        <v>59.81</v>
      </c>
      <c r="CW7" s="25">
        <v>86.96</v>
      </c>
      <c r="CX7" s="25">
        <v>87.31</v>
      </c>
      <c r="CY7" s="25">
        <v>89.91</v>
      </c>
      <c r="CZ7" s="25">
        <v>89.6</v>
      </c>
      <c r="DA7" s="25">
        <v>87.16</v>
      </c>
      <c r="DB7" s="25">
        <v>80.510000000000005</v>
      </c>
      <c r="DC7" s="25">
        <v>79.44</v>
      </c>
      <c r="DD7" s="25">
        <v>79.489999999999995</v>
      </c>
      <c r="DE7" s="25">
        <v>78.8</v>
      </c>
      <c r="DF7" s="25">
        <v>77.98</v>
      </c>
      <c r="DG7" s="25">
        <v>89.42</v>
      </c>
      <c r="DH7" s="25">
        <v>60.07</v>
      </c>
      <c r="DI7" s="25">
        <v>59.66</v>
      </c>
      <c r="DJ7" s="25">
        <v>59.8</v>
      </c>
      <c r="DK7" s="25">
        <v>59.62</v>
      </c>
      <c r="DL7" s="25">
        <v>59.52</v>
      </c>
      <c r="DM7" s="25">
        <v>49.12</v>
      </c>
      <c r="DN7" s="25">
        <v>49.39</v>
      </c>
      <c r="DO7" s="25">
        <v>50.75</v>
      </c>
      <c r="DP7" s="25">
        <v>51.72</v>
      </c>
      <c r="DQ7" s="25">
        <v>52.27</v>
      </c>
      <c r="DR7" s="25">
        <v>52.02</v>
      </c>
      <c r="DS7" s="25">
        <v>14.03</v>
      </c>
      <c r="DT7" s="25">
        <v>12.35</v>
      </c>
      <c r="DU7" s="25">
        <v>11.12</v>
      </c>
      <c r="DV7" s="25">
        <v>9.7799999999999994</v>
      </c>
      <c r="DW7" s="25">
        <v>8.52</v>
      </c>
      <c r="DX7" s="25">
        <v>16.760000000000002</v>
      </c>
      <c r="DY7" s="25">
        <v>18.57</v>
      </c>
      <c r="DZ7" s="25">
        <v>21.14</v>
      </c>
      <c r="EA7" s="25">
        <v>22.12</v>
      </c>
      <c r="EB7" s="25">
        <v>25.67</v>
      </c>
      <c r="EC7" s="25">
        <v>25.37</v>
      </c>
      <c r="ED7" s="25">
        <v>1.4</v>
      </c>
      <c r="EE7" s="25">
        <v>1.66</v>
      </c>
      <c r="EF7" s="25">
        <v>1.1000000000000001</v>
      </c>
      <c r="EG7" s="25">
        <v>1.46</v>
      </c>
      <c r="EH7" s="25">
        <v>1.26</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