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fsvjoho.town.oirase.aomori.jp\JH_Public\JH06_地域整備課\【下水道】\12.沼尾→保土沢\決算統計\R5年度決算統計（R6報告）\20250123_【県市町村課2月5日（水）17時〆】公営企業に係る経営比較分析表（令和5年度決算）の分析等について（依頼）\"/>
    </mc:Choice>
  </mc:AlternateContent>
  <xr:revisionPtr revIDLastSave="0" documentId="13_ncr:1_{5416BD20-E476-4273-8FB4-B30A8F80B24B}" xr6:coauthVersionLast="47" xr6:coauthVersionMax="47" xr10:uidLastSave="{00000000-0000-0000-0000-000000000000}"/>
  <workbookProtection workbookAlgorithmName="SHA-512" workbookHashValue="TIa7P1MvUYmCAMvSTlNo2c1dTnKknQacUrfZYWY5zcAy+EaDt0HbZCHRTcbXgQW4uL1Ge7xAu1OuY3oO7Ai4kA==" workbookSaltValue="FqkAu39bwVJl2+kohjM9nw==" workbookSpinCount="100000" lockStructure="1"/>
  <bookViews>
    <workbookView xWindow="-120" yWindow="-120" windowWidth="20730" windowHeight="1104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AT10" i="4" s="1"/>
  <c r="V6" i="5"/>
  <c r="AL10" i="4" s="1"/>
  <c r="U6" i="5"/>
  <c r="BB8" i="4" s="1"/>
  <c r="T6" i="5"/>
  <c r="AT8" i="4" s="1"/>
  <c r="S6" i="5"/>
  <c r="AL8" i="4" s="1"/>
  <c r="R6" i="5"/>
  <c r="AD10" i="4" s="1"/>
  <c r="Q6" i="5"/>
  <c r="W10" i="4" s="1"/>
  <c r="P6" i="5"/>
  <c r="O6" i="5"/>
  <c r="I10" i="4" s="1"/>
  <c r="N6" i="5"/>
  <c r="B10" i="4" s="1"/>
  <c r="M6" i="5"/>
  <c r="AD8" i="4" s="1"/>
  <c r="L6" i="5"/>
  <c r="W8" i="4" s="1"/>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E86" i="4"/>
  <c r="BB10" i="4"/>
  <c r="P10" i="4"/>
</calcChain>
</file>

<file path=xl/sharedStrings.xml><?xml version="1.0" encoding="utf-8"?>
<sst xmlns="http://schemas.openxmlformats.org/spreadsheetml/2006/main" count="241" uniqueCount="120">
  <si>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</si>
  <si>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</si>
  <si>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</si>
  <si>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</si>
  <si>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</si>
  <si>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</si>
  <si>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</si>
  <si>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</si>
  <si>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</si>
  <si>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</si>
  <si>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</si>
  <si>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</si>
  <si>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</si>
  <si>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</si>
  <si>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</si>
  <si>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</si>
  <si>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</si>
  <si>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</si>
  <si>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</si>
  <si>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</si>
  <si>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</si>
  <si>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</si>
  <si>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</si>
  <si>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</si>
  <si>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</si>
  <si>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</si>
  <si>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</si>
  <si>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</si>
  <si>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</si>
  <si>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</si>
  <si>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</si>
  <si>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</si>
  <si>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</si>
  <si>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</si>
  <si>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</si>
  <si>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</si>
  <si>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</si>
  <si>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</si>
  <si>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</si>
  <si>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</si>
  <si>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</si>
  <si>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</si>
  <si>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</si>
  <si>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</si>
  <si>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</si>
  <si>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</si>
  <si>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</si>
  <si>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</si>
  <si>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</si>
  <si>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</si>
  <si>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</si>
  <si>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</si>
  <si>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</si>
  <si>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</si>
  <si>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</si>
  <si>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</si>
  <si>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</si>
  <si>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</si>
  <si>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</si>
  <si>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</si>
  <si>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</si>
  <si>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</si>
  <si>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</si>
  <si>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</si>
  <si>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</si>
  <si>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</si>
  <si>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</si>
  <si>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</si>
  <si>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</si>
  <si>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</si>
  <si>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</si>
  <si>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</si>
  <si>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</si>
  <si>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</si>
  <si>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</si>
  <si>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</si>
  <si>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</si>
  <si>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</si>
  <si>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</si>
  <si>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</si>
  <si>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</si>
  <si>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</si>
  <si>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</si>
  <si>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</si>
  <si>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</si>
  <si>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</si>
  <si>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</si>
  <si>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</si>
  <si>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</si>
  <si>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</si>
  <si>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</si>
  <si>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</si>
  <si>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</si>
  <si>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</si>
  <si>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</si>
  <si>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</si>
  <si>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</si>
  <si>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</si>
  <si>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おいらせ町</t>
  </si>
  <si>
    <t>法非適用</t>
  </si>
  <si>
    <t>下水道事業</t>
  </si>
  <si>
    <t>公共下水道</t>
  </si>
  <si>
    <t>Cd1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</si>
  <si>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</si>
  <si>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</si>
  <si>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</si>
  <si>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</si>
  <si>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</si>
  <si>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</si>
  <si>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</si>
  <si>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</si>
  <si>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</si>
  <si>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</si>
  <si>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</si>
  <si>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</si>
  <si>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"R"dd</t>
    <phoneticPr fontId="4"/>
  </si>
  <si>
    <t>←書式設定</t>
    <rPh sb="1" eb="3">
      <t>ショシキ</t>
    </rPh>
    <rPh sb="3" eb="5">
      <t>セッテイ</t>
    </rPh>
    <phoneticPr fontId="4"/>
  </si>
  <si>
    <t>・収益的収支比率は、ほぼ横ばいで推移していたが、令和５年度に下水道使用料の増額を行ったことにより、大きく改善したものの依然として自立運営の水準には達していない。
・企業債残高対事業規模比率は、令和４年度までは、類似団体平均値の約２倍で推移していたが、令和５年度の下水道使用料増額により、類似団体平均値を若干上回る程度になったが依然として高い水準になっている。
・経費回収率は、維持管理費用は横ばいで推移していたが、令和５年度の下水道使用料増額により、改善傾向がみられるものの、全体的にみると類似団体平均値の半分以下となっている。
・汚水処理原価は、類似団体平均値の約２倍であり、依然として費用面の効率の悪さが顕著である。支出額の内訳では、地方債償還金と流域下水道維持管理負担金が占める割合が大きい。
・水洗化率は、類似団体平均値を上回っている。下水道処理区域内の水洗化はほぼ完了している。住宅新築の際に接続する場合があり、微増傾向である。</t>
    <phoneticPr fontId="4"/>
  </si>
  <si>
    <t>　供用開始から約３０年を経過した施設が一部あるとともに、他の事業体から移管された約４０年を経過した施設もあり、老朽化は進んでいる。
　老朽化の状況を把握するため、カメラ調査を実施しており、調査の結果、必要に応じて腐食や破損している箇所を修繕していくこととしている。
　令和５年度よりストックマネジメント計画を策定し、将来に備えた老朽化対策等を進めていく。</t>
    <phoneticPr fontId="4"/>
  </si>
  <si>
    <t>・令和５年度の下水道使用料の増額により、大きく改善しているものの、自立運営の水準には達していないことから、持続可能な下水道事業運営のため、経営面の改善努力が必要であり、下水道使用料の改定による収入の増加を図りつつ、併せて支出の見直しを行う必要がある。
・流域下水道事業において、流域全体では人口減少が始まっており、それらを加味した各施設のスペックダウン等も含めた検討を行い、各種費用を抑えることや、町においても各施設の更新時期の精査、不明水対策等の維持管理費の経費削減対策が必要で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</si>
</sst>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3F6-496F-8CCF-CBB74074024F}"/>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c:v>
                </c:pt>
                <c:pt idx="1">
                  <c:v>0.32</c:v>
                </c:pt>
                <c:pt idx="2">
                  <c:v>0.1</c:v>
                </c:pt>
                <c:pt idx="3">
                  <c:v>7.0000000000000007E-2</c:v>
                </c:pt>
                <c:pt idx="4">
                  <c:v>0.06</c:v>
                </c:pt>
              </c:numCache>
            </c:numRef>
          </c:val>
          <c:smooth val="0"/>
          <c:extLst>
            <c:ext xmlns:c16="http://schemas.microsoft.com/office/drawing/2014/chart" uri="{C3380CC4-5D6E-409C-BE32-E72D297353CC}">
              <c16:uniqueId val="{00000001-43F6-496F-8CCF-CBB74074024F}"/>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AA6-4F1A-A3A8-E5CE4617EFF5}"/>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49.27</c:v>
                </c:pt>
                <c:pt idx="1">
                  <c:v>49.47</c:v>
                </c:pt>
                <c:pt idx="2">
                  <c:v>48.19</c:v>
                </c:pt>
                <c:pt idx="3">
                  <c:v>54.86</c:v>
                </c:pt>
                <c:pt idx="4">
                  <c:v>55.04</c:v>
                </c:pt>
              </c:numCache>
            </c:numRef>
          </c:val>
          <c:smooth val="0"/>
          <c:extLst>
            <c:ext xmlns:c16="http://schemas.microsoft.com/office/drawing/2014/chart" uri="{C3380CC4-5D6E-409C-BE32-E72D297353CC}">
              <c16:uniqueId val="{00000001-6AA6-4F1A-A3A8-E5CE4617EFF5}"/>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96.26</c:v>
                </c:pt>
                <c:pt idx="1">
                  <c:v>96.26</c:v>
                </c:pt>
                <c:pt idx="2">
                  <c:v>99.39</c:v>
                </c:pt>
                <c:pt idx="3">
                  <c:v>92</c:v>
                </c:pt>
                <c:pt idx="4">
                  <c:v>93.5</c:v>
                </c:pt>
              </c:numCache>
            </c:numRef>
          </c:val>
          <c:extLst>
            <c:ext xmlns:c16="http://schemas.microsoft.com/office/drawing/2014/chart" uri="{C3380CC4-5D6E-409C-BE32-E72D297353CC}">
              <c16:uniqueId val="{00000000-FA70-46CC-B160-F2E45869EC98}"/>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83.16</c:v>
                </c:pt>
                <c:pt idx="1">
                  <c:v>82.06</c:v>
                </c:pt>
                <c:pt idx="2">
                  <c:v>82.26</c:v>
                </c:pt>
                <c:pt idx="3">
                  <c:v>91.37</c:v>
                </c:pt>
                <c:pt idx="4">
                  <c:v>91.92</c:v>
                </c:pt>
              </c:numCache>
            </c:numRef>
          </c:val>
          <c:smooth val="0"/>
          <c:extLst>
            <c:ext xmlns:c16="http://schemas.microsoft.com/office/drawing/2014/chart" uri="{C3380CC4-5D6E-409C-BE32-E72D297353CC}">
              <c16:uniqueId val="{00000001-FA70-46CC-B160-F2E45869EC98}"/>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69.64</c:v>
                </c:pt>
                <c:pt idx="1">
                  <c:v>67.27</c:v>
                </c:pt>
                <c:pt idx="2">
                  <c:v>66.16</c:v>
                </c:pt>
                <c:pt idx="3">
                  <c:v>67.97</c:v>
                </c:pt>
                <c:pt idx="4">
                  <c:v>72.27</c:v>
                </c:pt>
              </c:numCache>
            </c:numRef>
          </c:val>
          <c:extLst>
            <c:ext xmlns:c16="http://schemas.microsoft.com/office/drawing/2014/chart" uri="{C3380CC4-5D6E-409C-BE32-E72D297353CC}">
              <c16:uniqueId val="{00000000-44BA-410F-A780-9415550C26F3}"/>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4BA-410F-A780-9415550C26F3}"/>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C7E-4E29-B66E-117A715507E1}"/>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C7E-4E29-B66E-117A715507E1}"/>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EF7-4B5F-9BCC-0FDDDF51B776}"/>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EF7-4B5F-9BCC-0FDDDF51B776}"/>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577-4E30-B602-B4312CF77E68}"/>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577-4E30-B602-B4312CF77E68}"/>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77B-407B-A208-6417DAD330D5}"/>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77B-407B-A208-6417DAD330D5}"/>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2734.19</c:v>
                </c:pt>
                <c:pt idx="1">
                  <c:v>2358.09</c:v>
                </c:pt>
                <c:pt idx="2">
                  <c:v>2079.41</c:v>
                </c:pt>
                <c:pt idx="3">
                  <c:v>1818.78</c:v>
                </c:pt>
                <c:pt idx="4">
                  <c:v>948.09</c:v>
                </c:pt>
              </c:numCache>
            </c:numRef>
          </c:val>
          <c:extLst>
            <c:ext xmlns:c16="http://schemas.microsoft.com/office/drawing/2014/chart" uri="{C3380CC4-5D6E-409C-BE32-E72D297353CC}">
              <c16:uniqueId val="{00000000-7CCE-4281-8513-25EC2B00D300}"/>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1130.42</c:v>
                </c:pt>
                <c:pt idx="1">
                  <c:v>1245.0999999999999</c:v>
                </c:pt>
                <c:pt idx="2">
                  <c:v>1108.8</c:v>
                </c:pt>
                <c:pt idx="3">
                  <c:v>742.08</c:v>
                </c:pt>
                <c:pt idx="4">
                  <c:v>730.84</c:v>
                </c:pt>
              </c:numCache>
            </c:numRef>
          </c:val>
          <c:smooth val="0"/>
          <c:extLst>
            <c:ext xmlns:c16="http://schemas.microsoft.com/office/drawing/2014/chart" uri="{C3380CC4-5D6E-409C-BE32-E72D297353CC}">
              <c16:uniqueId val="{00000001-7CCE-4281-8513-25EC2B00D300}"/>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31.33</c:v>
                </c:pt>
                <c:pt idx="1">
                  <c:v>30.97</c:v>
                </c:pt>
                <c:pt idx="2">
                  <c:v>33.89</c:v>
                </c:pt>
                <c:pt idx="3">
                  <c:v>34.840000000000003</c:v>
                </c:pt>
                <c:pt idx="4">
                  <c:v>41.7</c:v>
                </c:pt>
              </c:numCache>
            </c:numRef>
          </c:val>
          <c:extLst>
            <c:ext xmlns:c16="http://schemas.microsoft.com/office/drawing/2014/chart" uri="{C3380CC4-5D6E-409C-BE32-E72D297353CC}">
              <c16:uniqueId val="{00000000-3A97-471F-A46E-7B917A2AF884}"/>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74.17</c:v>
                </c:pt>
                <c:pt idx="1">
                  <c:v>79.77</c:v>
                </c:pt>
                <c:pt idx="2">
                  <c:v>79.63</c:v>
                </c:pt>
                <c:pt idx="3">
                  <c:v>86.51</c:v>
                </c:pt>
                <c:pt idx="4">
                  <c:v>89.17</c:v>
                </c:pt>
              </c:numCache>
            </c:numRef>
          </c:val>
          <c:smooth val="0"/>
          <c:extLst>
            <c:ext xmlns:c16="http://schemas.microsoft.com/office/drawing/2014/chart" uri="{C3380CC4-5D6E-409C-BE32-E72D297353CC}">
              <c16:uniqueId val="{00000001-3A97-471F-A46E-7B917A2AF884}"/>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486.03</c:v>
                </c:pt>
                <c:pt idx="1">
                  <c:v>496.14</c:v>
                </c:pt>
                <c:pt idx="2">
                  <c:v>454.79</c:v>
                </c:pt>
                <c:pt idx="3">
                  <c:v>443.93</c:v>
                </c:pt>
                <c:pt idx="4">
                  <c:v>450.01</c:v>
                </c:pt>
              </c:numCache>
            </c:numRef>
          </c:val>
          <c:extLst>
            <c:ext xmlns:c16="http://schemas.microsoft.com/office/drawing/2014/chart" uri="{C3380CC4-5D6E-409C-BE32-E72D297353CC}">
              <c16:uniqueId val="{00000000-1722-48EA-A005-852FE182BEC4}"/>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230.95</c:v>
                </c:pt>
                <c:pt idx="1">
                  <c:v>214.56</c:v>
                </c:pt>
                <c:pt idx="2">
                  <c:v>213.66</c:v>
                </c:pt>
                <c:pt idx="3">
                  <c:v>188.24</c:v>
                </c:pt>
                <c:pt idx="4">
                  <c:v>184.85</c:v>
                </c:pt>
              </c:numCache>
            </c:numRef>
          </c:val>
          <c:smooth val="0"/>
          <c:extLst>
            <c:ext xmlns:c16="http://schemas.microsoft.com/office/drawing/2014/chart" uri="{C3380CC4-5D6E-409C-BE32-E72D297353CC}">
              <c16:uniqueId val="{00000001-1722-48EA-A005-852FE182BEC4}"/>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28" zoomScaleNormal="100" workbookViewId="0">
      <selection activeCell="R37" sqref="R37"/>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7" t="str">
        <f>データ!H6</f>
        <v>青森県　おいらせ町</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3"/>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68" t="s">
        <v>9</v>
      </c>
      <c r="BM7" s="69"/>
      <c r="BN7" s="69"/>
      <c r="BO7" s="69"/>
      <c r="BP7" s="69"/>
      <c r="BQ7" s="69"/>
      <c r="BR7" s="69"/>
      <c r="BS7" s="69"/>
      <c r="BT7" s="69"/>
      <c r="BU7" s="69"/>
      <c r="BV7" s="69"/>
      <c r="BW7" s="69"/>
      <c r="BX7" s="69"/>
      <c r="BY7" s="70"/>
    </row>
    <row r="8" spans="1:78" ht="18.75" customHeight="1" x14ac:dyDescent="0.15">
      <c r="A8" s="2"/>
      <c r="B8" s="64" t="str">
        <f>データ!I6</f>
        <v>法非適用</v>
      </c>
      <c r="C8" s="64"/>
      <c r="D8" s="64"/>
      <c r="E8" s="64"/>
      <c r="F8" s="64"/>
      <c r="G8" s="64"/>
      <c r="H8" s="64"/>
      <c r="I8" s="64" t="str">
        <f>データ!J6</f>
        <v>下水道事業</v>
      </c>
      <c r="J8" s="64"/>
      <c r="K8" s="64"/>
      <c r="L8" s="64"/>
      <c r="M8" s="64"/>
      <c r="N8" s="64"/>
      <c r="O8" s="64"/>
      <c r="P8" s="64" t="str">
        <f>データ!K6</f>
        <v>公共下水道</v>
      </c>
      <c r="Q8" s="64"/>
      <c r="R8" s="64"/>
      <c r="S8" s="64"/>
      <c r="T8" s="64"/>
      <c r="U8" s="64"/>
      <c r="V8" s="64"/>
      <c r="W8" s="64" t="str">
        <f>データ!L6</f>
        <v>Cd1</v>
      </c>
      <c r="X8" s="64"/>
      <c r="Y8" s="64"/>
      <c r="Z8" s="64"/>
      <c r="AA8" s="64"/>
      <c r="AB8" s="64"/>
      <c r="AC8" s="64"/>
      <c r="AD8" s="65" t="str">
        <f>データ!$M$6</f>
        <v>非設置</v>
      </c>
      <c r="AE8" s="65"/>
      <c r="AF8" s="65"/>
      <c r="AG8" s="65"/>
      <c r="AH8" s="65"/>
      <c r="AI8" s="65"/>
      <c r="AJ8" s="65"/>
      <c r="AK8" s="3"/>
      <c r="AL8" s="45">
        <f>データ!S6</f>
        <v>25148</v>
      </c>
      <c r="AM8" s="45"/>
      <c r="AN8" s="45"/>
      <c r="AO8" s="45"/>
      <c r="AP8" s="45"/>
      <c r="AQ8" s="45"/>
      <c r="AR8" s="45"/>
      <c r="AS8" s="45"/>
      <c r="AT8" s="44">
        <f>データ!T6</f>
        <v>71.959999999999994</v>
      </c>
      <c r="AU8" s="44"/>
      <c r="AV8" s="44"/>
      <c r="AW8" s="44"/>
      <c r="AX8" s="44"/>
      <c r="AY8" s="44"/>
      <c r="AZ8" s="44"/>
      <c r="BA8" s="44"/>
      <c r="BB8" s="44">
        <f>データ!U6</f>
        <v>349.47</v>
      </c>
      <c r="BC8" s="44"/>
      <c r="BD8" s="44"/>
      <c r="BE8" s="44"/>
      <c r="BF8" s="44"/>
      <c r="BG8" s="44"/>
      <c r="BH8" s="44"/>
      <c r="BI8" s="44"/>
      <c r="BJ8" s="3"/>
      <c r="BK8" s="3"/>
      <c r="BL8" s="60" t="s">
        <v>10</v>
      </c>
      <c r="BM8" s="61"/>
      <c r="BN8" s="62" t="s">
        <v>11</v>
      </c>
      <c r="BO8" s="62"/>
      <c r="BP8" s="62"/>
      <c r="BQ8" s="62"/>
      <c r="BR8" s="62"/>
      <c r="BS8" s="62"/>
      <c r="BT8" s="62"/>
      <c r="BU8" s="62"/>
      <c r="BV8" s="62"/>
      <c r="BW8" s="62"/>
      <c r="BX8" s="62"/>
      <c r="BY8" s="63"/>
    </row>
    <row r="9" spans="1:78" ht="18.75" customHeight="1" x14ac:dyDescent="0.15">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46" t="s">
        <v>16</v>
      </c>
      <c r="AE9" s="46"/>
      <c r="AF9" s="46"/>
      <c r="AG9" s="46"/>
      <c r="AH9" s="46"/>
      <c r="AI9" s="46"/>
      <c r="AJ9" s="46"/>
      <c r="AK9" s="3"/>
      <c r="AL9" s="46" t="s">
        <v>17</v>
      </c>
      <c r="AM9" s="46"/>
      <c r="AN9" s="46"/>
      <c r="AO9" s="46"/>
      <c r="AP9" s="46"/>
      <c r="AQ9" s="46"/>
      <c r="AR9" s="46"/>
      <c r="AS9" s="46"/>
      <c r="AT9" s="46" t="s">
        <v>18</v>
      </c>
      <c r="AU9" s="46"/>
      <c r="AV9" s="46"/>
      <c r="AW9" s="46"/>
      <c r="AX9" s="46"/>
      <c r="AY9" s="46"/>
      <c r="AZ9" s="46"/>
      <c r="BA9" s="46"/>
      <c r="BB9" s="46" t="s">
        <v>19</v>
      </c>
      <c r="BC9" s="46"/>
      <c r="BD9" s="46"/>
      <c r="BE9" s="46"/>
      <c r="BF9" s="46"/>
      <c r="BG9" s="46"/>
      <c r="BH9" s="46"/>
      <c r="BI9" s="46"/>
      <c r="BJ9" s="3"/>
      <c r="BK9" s="3"/>
      <c r="BL9" s="47" t="s">
        <v>20</v>
      </c>
      <c r="BM9" s="48"/>
      <c r="BN9" s="49" t="s">
        <v>21</v>
      </c>
      <c r="BO9" s="49"/>
      <c r="BP9" s="49"/>
      <c r="BQ9" s="49"/>
      <c r="BR9" s="49"/>
      <c r="BS9" s="49"/>
      <c r="BT9" s="49"/>
      <c r="BU9" s="49"/>
      <c r="BV9" s="49"/>
      <c r="BW9" s="49"/>
      <c r="BX9" s="49"/>
      <c r="BY9" s="50"/>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54.23</v>
      </c>
      <c r="Q10" s="44"/>
      <c r="R10" s="44"/>
      <c r="S10" s="44"/>
      <c r="T10" s="44"/>
      <c r="U10" s="44"/>
      <c r="V10" s="44"/>
      <c r="W10" s="44">
        <f>データ!Q6</f>
        <v>82.14</v>
      </c>
      <c r="X10" s="44"/>
      <c r="Y10" s="44"/>
      <c r="Z10" s="44"/>
      <c r="AA10" s="44"/>
      <c r="AB10" s="44"/>
      <c r="AC10" s="44"/>
      <c r="AD10" s="45">
        <f>データ!R6</f>
        <v>3655</v>
      </c>
      <c r="AE10" s="45"/>
      <c r="AF10" s="45"/>
      <c r="AG10" s="45"/>
      <c r="AH10" s="45"/>
      <c r="AI10" s="45"/>
      <c r="AJ10" s="45"/>
      <c r="AK10" s="2"/>
      <c r="AL10" s="45">
        <f>データ!V6</f>
        <v>13563</v>
      </c>
      <c r="AM10" s="45"/>
      <c r="AN10" s="45"/>
      <c r="AO10" s="45"/>
      <c r="AP10" s="45"/>
      <c r="AQ10" s="45"/>
      <c r="AR10" s="45"/>
      <c r="AS10" s="45"/>
      <c r="AT10" s="44">
        <f>データ!W6</f>
        <v>6.15</v>
      </c>
      <c r="AU10" s="44"/>
      <c r="AV10" s="44"/>
      <c r="AW10" s="44"/>
      <c r="AX10" s="44"/>
      <c r="AY10" s="44"/>
      <c r="AZ10" s="44"/>
      <c r="BA10" s="44"/>
      <c r="BB10" s="44">
        <f>データ!X6</f>
        <v>2205.37</v>
      </c>
      <c r="BC10" s="44"/>
      <c r="BD10" s="44"/>
      <c r="BE10" s="44"/>
      <c r="BF10" s="44"/>
      <c r="BG10" s="44"/>
      <c r="BH10" s="44"/>
      <c r="BI10" s="44"/>
      <c r="BJ10" s="2"/>
      <c r="BK10" s="2"/>
      <c r="BL10" s="51" t="s">
        <v>22</v>
      </c>
      <c r="BM10" s="52"/>
      <c r="BN10" s="53" t="s">
        <v>23</v>
      </c>
      <c r="BO10" s="53"/>
      <c r="BP10" s="53"/>
      <c r="BQ10" s="53"/>
      <c r="BR10" s="53"/>
      <c r="BS10" s="53"/>
      <c r="BT10" s="53"/>
      <c r="BU10" s="53"/>
      <c r="BV10" s="53"/>
      <c r="BW10" s="53"/>
      <c r="BX10" s="53"/>
      <c r="BY10" s="54"/>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117</v>
      </c>
      <c r="BM16" s="29"/>
      <c r="BN16" s="29"/>
      <c r="BO16" s="29"/>
      <c r="BP16" s="29"/>
      <c r="BQ16" s="29"/>
      <c r="BR16" s="29"/>
      <c r="BS16" s="29"/>
      <c r="BT16" s="29"/>
      <c r="BU16" s="29"/>
      <c r="BV16" s="29"/>
      <c r="BW16" s="29"/>
      <c r="BX16" s="29"/>
      <c r="BY16" s="2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118</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119</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【630.82】</v>
      </c>
      <c r="I86" s="12" t="str">
        <f>データ!CA6</f>
        <v>【97.81】</v>
      </c>
      <c r="J86" s="12" t="str">
        <f>データ!CL6</f>
        <v>【138.75】</v>
      </c>
      <c r="K86" s="12" t="str">
        <f>データ!CW6</f>
        <v>【58.94】</v>
      </c>
      <c r="L86" s="12" t="str">
        <f>データ!DH6</f>
        <v>【95.91】</v>
      </c>
      <c r="M86" s="12" t="s">
        <v>43</v>
      </c>
      <c r="N86" s="12" t="s">
        <v>44</v>
      </c>
      <c r="O86" s="12" t="str">
        <f>データ!EO6</f>
        <v>【0.22】</v>
      </c>
    </row>
  </sheetData>
  <sheetProtection algorithmName="SHA-512" hashValue="U1xi2e6SbVvg45K1hi5bAkFLmSRJZH1cX7zWb5YF79B3h3mSCy7e6peDo4ZVtA11BQK8kc8Oh6i4RddUHrzRSg==" saltValue="3t88NnmANzc1CyhTi3i2Q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topLeftCell="AZ1" workbookViewId="0">
      <selection activeCell="BI16" sqref="BI16"/>
    </sheetView>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2" t="s">
        <v>54</v>
      </c>
      <c r="I3" s="73"/>
      <c r="J3" s="73"/>
      <c r="K3" s="73"/>
      <c r="L3" s="73"/>
      <c r="M3" s="73"/>
      <c r="N3" s="73"/>
      <c r="O3" s="73"/>
      <c r="P3" s="73"/>
      <c r="Q3" s="73"/>
      <c r="R3" s="73"/>
      <c r="S3" s="73"/>
      <c r="T3" s="73"/>
      <c r="U3" s="73"/>
      <c r="V3" s="73"/>
      <c r="W3" s="73"/>
      <c r="X3" s="74"/>
      <c r="Y3" s="78" t="s">
        <v>55</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56</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5" x14ac:dyDescent="0.15">
      <c r="A4" s="14" t="s">
        <v>57</v>
      </c>
      <c r="B4" s="16"/>
      <c r="C4" s="16"/>
      <c r="D4" s="16"/>
      <c r="E4" s="16"/>
      <c r="F4" s="16"/>
      <c r="G4" s="16"/>
      <c r="H4" s="75"/>
      <c r="I4" s="76"/>
      <c r="J4" s="76"/>
      <c r="K4" s="76"/>
      <c r="L4" s="76"/>
      <c r="M4" s="76"/>
      <c r="N4" s="76"/>
      <c r="O4" s="76"/>
      <c r="P4" s="76"/>
      <c r="Q4" s="76"/>
      <c r="R4" s="76"/>
      <c r="S4" s="76"/>
      <c r="T4" s="76"/>
      <c r="U4" s="76"/>
      <c r="V4" s="76"/>
      <c r="W4" s="76"/>
      <c r="X4" s="77"/>
      <c r="Y4" s="71" t="s">
        <v>58</v>
      </c>
      <c r="Z4" s="71"/>
      <c r="AA4" s="71"/>
      <c r="AB4" s="71"/>
      <c r="AC4" s="71"/>
      <c r="AD4" s="71"/>
      <c r="AE4" s="71"/>
      <c r="AF4" s="71"/>
      <c r="AG4" s="71"/>
      <c r="AH4" s="71"/>
      <c r="AI4" s="71"/>
      <c r="AJ4" s="71" t="s">
        <v>59</v>
      </c>
      <c r="AK4" s="71"/>
      <c r="AL4" s="71"/>
      <c r="AM4" s="71"/>
      <c r="AN4" s="71"/>
      <c r="AO4" s="71"/>
      <c r="AP4" s="71"/>
      <c r="AQ4" s="71"/>
      <c r="AR4" s="71"/>
      <c r="AS4" s="71"/>
      <c r="AT4" s="71"/>
      <c r="AU4" s="71" t="s">
        <v>60</v>
      </c>
      <c r="AV4" s="71"/>
      <c r="AW4" s="71"/>
      <c r="AX4" s="71"/>
      <c r="AY4" s="71"/>
      <c r="AZ4" s="71"/>
      <c r="BA4" s="71"/>
      <c r="BB4" s="71"/>
      <c r="BC4" s="71"/>
      <c r="BD4" s="71"/>
      <c r="BE4" s="71"/>
      <c r="BF4" s="71" t="s">
        <v>61</v>
      </c>
      <c r="BG4" s="71"/>
      <c r="BH4" s="71"/>
      <c r="BI4" s="71"/>
      <c r="BJ4" s="71"/>
      <c r="BK4" s="71"/>
      <c r="BL4" s="71"/>
      <c r="BM4" s="71"/>
      <c r="BN4" s="71"/>
      <c r="BO4" s="71"/>
      <c r="BP4" s="71"/>
      <c r="BQ4" s="71" t="s">
        <v>62</v>
      </c>
      <c r="BR4" s="71"/>
      <c r="BS4" s="71"/>
      <c r="BT4" s="71"/>
      <c r="BU4" s="71"/>
      <c r="BV4" s="71"/>
      <c r="BW4" s="71"/>
      <c r="BX4" s="71"/>
      <c r="BY4" s="71"/>
      <c r="BZ4" s="71"/>
      <c r="CA4" s="71"/>
      <c r="CB4" s="71" t="s">
        <v>63</v>
      </c>
      <c r="CC4" s="71"/>
      <c r="CD4" s="71"/>
      <c r="CE4" s="71"/>
      <c r="CF4" s="71"/>
      <c r="CG4" s="71"/>
      <c r="CH4" s="71"/>
      <c r="CI4" s="71"/>
      <c r="CJ4" s="71"/>
      <c r="CK4" s="71"/>
      <c r="CL4" s="71"/>
      <c r="CM4" s="71" t="s">
        <v>64</v>
      </c>
      <c r="CN4" s="71"/>
      <c r="CO4" s="71"/>
      <c r="CP4" s="71"/>
      <c r="CQ4" s="71"/>
      <c r="CR4" s="71"/>
      <c r="CS4" s="71"/>
      <c r="CT4" s="71"/>
      <c r="CU4" s="71"/>
      <c r="CV4" s="71"/>
      <c r="CW4" s="71"/>
      <c r="CX4" s="71" t="s">
        <v>65</v>
      </c>
      <c r="CY4" s="71"/>
      <c r="CZ4" s="71"/>
      <c r="DA4" s="71"/>
      <c r="DB4" s="71"/>
      <c r="DC4" s="71"/>
      <c r="DD4" s="71"/>
      <c r="DE4" s="71"/>
      <c r="DF4" s="71"/>
      <c r="DG4" s="71"/>
      <c r="DH4" s="71"/>
      <c r="DI4" s="71" t="s">
        <v>66</v>
      </c>
      <c r="DJ4" s="71"/>
      <c r="DK4" s="71"/>
      <c r="DL4" s="71"/>
      <c r="DM4" s="71"/>
      <c r="DN4" s="71"/>
      <c r="DO4" s="71"/>
      <c r="DP4" s="71"/>
      <c r="DQ4" s="71"/>
      <c r="DR4" s="71"/>
      <c r="DS4" s="71"/>
      <c r="DT4" s="71" t="s">
        <v>67</v>
      </c>
      <c r="DU4" s="71"/>
      <c r="DV4" s="71"/>
      <c r="DW4" s="71"/>
      <c r="DX4" s="71"/>
      <c r="DY4" s="71"/>
      <c r="DZ4" s="71"/>
      <c r="EA4" s="71"/>
      <c r="EB4" s="71"/>
      <c r="EC4" s="71"/>
      <c r="ED4" s="71"/>
      <c r="EE4" s="71" t="s">
        <v>68</v>
      </c>
      <c r="EF4" s="71"/>
      <c r="EG4" s="71"/>
      <c r="EH4" s="71"/>
      <c r="EI4" s="71"/>
      <c r="EJ4" s="71"/>
      <c r="EK4" s="71"/>
      <c r="EL4" s="71"/>
      <c r="EM4" s="71"/>
      <c r="EN4" s="71"/>
      <c r="EO4" s="71"/>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2023</v>
      </c>
      <c r="C6" s="19">
        <f t="shared" ref="C6:X6" si="3">C7</f>
        <v>24121</v>
      </c>
      <c r="D6" s="19">
        <f t="shared" si="3"/>
        <v>47</v>
      </c>
      <c r="E6" s="19">
        <f t="shared" si="3"/>
        <v>17</v>
      </c>
      <c r="F6" s="19">
        <f t="shared" si="3"/>
        <v>1</v>
      </c>
      <c r="G6" s="19">
        <f t="shared" si="3"/>
        <v>0</v>
      </c>
      <c r="H6" s="19" t="str">
        <f t="shared" si="3"/>
        <v>青森県　おいらせ町</v>
      </c>
      <c r="I6" s="19" t="str">
        <f t="shared" si="3"/>
        <v>法非適用</v>
      </c>
      <c r="J6" s="19" t="str">
        <f t="shared" si="3"/>
        <v>下水道事業</v>
      </c>
      <c r="K6" s="19" t="str">
        <f t="shared" si="3"/>
        <v>公共下水道</v>
      </c>
      <c r="L6" s="19" t="str">
        <f t="shared" si="3"/>
        <v>Cd1</v>
      </c>
      <c r="M6" s="19" t="str">
        <f t="shared" si="3"/>
        <v>非設置</v>
      </c>
      <c r="N6" s="20" t="str">
        <f t="shared" si="3"/>
        <v>-</v>
      </c>
      <c r="O6" s="20" t="str">
        <f t="shared" si="3"/>
        <v>該当数値なし</v>
      </c>
      <c r="P6" s="20">
        <f t="shared" si="3"/>
        <v>54.23</v>
      </c>
      <c r="Q6" s="20">
        <f t="shared" si="3"/>
        <v>82.14</v>
      </c>
      <c r="R6" s="20">
        <f t="shared" si="3"/>
        <v>3655</v>
      </c>
      <c r="S6" s="20">
        <f t="shared" si="3"/>
        <v>25148</v>
      </c>
      <c r="T6" s="20">
        <f t="shared" si="3"/>
        <v>71.959999999999994</v>
      </c>
      <c r="U6" s="20">
        <f t="shared" si="3"/>
        <v>349.47</v>
      </c>
      <c r="V6" s="20">
        <f t="shared" si="3"/>
        <v>13563</v>
      </c>
      <c r="W6" s="20">
        <f t="shared" si="3"/>
        <v>6.15</v>
      </c>
      <c r="X6" s="20">
        <f t="shared" si="3"/>
        <v>2205.37</v>
      </c>
      <c r="Y6" s="21">
        <f>IF(Y7="",NA(),Y7)</f>
        <v>69.64</v>
      </c>
      <c r="Z6" s="21">
        <f t="shared" ref="Z6:AH6" si="4">IF(Z7="",NA(),Z7)</f>
        <v>67.27</v>
      </c>
      <c r="AA6" s="21">
        <f t="shared" si="4"/>
        <v>66.16</v>
      </c>
      <c r="AB6" s="21">
        <f t="shared" si="4"/>
        <v>67.97</v>
      </c>
      <c r="AC6" s="21">
        <f t="shared" si="4"/>
        <v>72.27</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2734.19</v>
      </c>
      <c r="BG6" s="21">
        <f t="shared" ref="BG6:BO6" si="7">IF(BG7="",NA(),BG7)</f>
        <v>2358.09</v>
      </c>
      <c r="BH6" s="21">
        <f t="shared" si="7"/>
        <v>2079.41</v>
      </c>
      <c r="BI6" s="21">
        <f t="shared" si="7"/>
        <v>1818.78</v>
      </c>
      <c r="BJ6" s="21">
        <f t="shared" si="7"/>
        <v>948.09</v>
      </c>
      <c r="BK6" s="21">
        <f t="shared" si="7"/>
        <v>1130.42</v>
      </c>
      <c r="BL6" s="21">
        <f t="shared" si="7"/>
        <v>1245.0999999999999</v>
      </c>
      <c r="BM6" s="21">
        <f t="shared" si="7"/>
        <v>1108.8</v>
      </c>
      <c r="BN6" s="21">
        <f t="shared" si="7"/>
        <v>742.08</v>
      </c>
      <c r="BO6" s="21">
        <f t="shared" si="7"/>
        <v>730.84</v>
      </c>
      <c r="BP6" s="20" t="str">
        <f>IF(BP7="","",IF(BP7="-","【-】","【"&amp;SUBSTITUTE(TEXT(BP7,"#,##0.00"),"-","△")&amp;"】"))</f>
        <v>【630.82】</v>
      </c>
      <c r="BQ6" s="21">
        <f>IF(BQ7="",NA(),BQ7)</f>
        <v>31.33</v>
      </c>
      <c r="BR6" s="21">
        <f t="shared" ref="BR6:BZ6" si="8">IF(BR7="",NA(),BR7)</f>
        <v>30.97</v>
      </c>
      <c r="BS6" s="21">
        <f t="shared" si="8"/>
        <v>33.89</v>
      </c>
      <c r="BT6" s="21">
        <f t="shared" si="8"/>
        <v>34.840000000000003</v>
      </c>
      <c r="BU6" s="21">
        <f t="shared" si="8"/>
        <v>41.7</v>
      </c>
      <c r="BV6" s="21">
        <f t="shared" si="8"/>
        <v>74.17</v>
      </c>
      <c r="BW6" s="21">
        <f t="shared" si="8"/>
        <v>79.77</v>
      </c>
      <c r="BX6" s="21">
        <f t="shared" si="8"/>
        <v>79.63</v>
      </c>
      <c r="BY6" s="21">
        <f t="shared" si="8"/>
        <v>86.51</v>
      </c>
      <c r="BZ6" s="21">
        <f t="shared" si="8"/>
        <v>89.17</v>
      </c>
      <c r="CA6" s="20" t="str">
        <f>IF(CA7="","",IF(CA7="-","【-】","【"&amp;SUBSTITUTE(TEXT(CA7,"#,##0.00"),"-","△")&amp;"】"))</f>
        <v>【97.81】</v>
      </c>
      <c r="CB6" s="21">
        <f>IF(CB7="",NA(),CB7)</f>
        <v>486.03</v>
      </c>
      <c r="CC6" s="21">
        <f t="shared" ref="CC6:CK6" si="9">IF(CC7="",NA(),CC7)</f>
        <v>496.14</v>
      </c>
      <c r="CD6" s="21">
        <f t="shared" si="9"/>
        <v>454.79</v>
      </c>
      <c r="CE6" s="21">
        <f t="shared" si="9"/>
        <v>443.93</v>
      </c>
      <c r="CF6" s="21">
        <f t="shared" si="9"/>
        <v>450.01</v>
      </c>
      <c r="CG6" s="21">
        <f t="shared" si="9"/>
        <v>230.95</v>
      </c>
      <c r="CH6" s="21">
        <f t="shared" si="9"/>
        <v>214.56</v>
      </c>
      <c r="CI6" s="21">
        <f t="shared" si="9"/>
        <v>213.66</v>
      </c>
      <c r="CJ6" s="21">
        <f t="shared" si="9"/>
        <v>188.24</v>
      </c>
      <c r="CK6" s="21">
        <f t="shared" si="9"/>
        <v>184.85</v>
      </c>
      <c r="CL6" s="20" t="str">
        <f>IF(CL7="","",IF(CL7="-","【-】","【"&amp;SUBSTITUTE(TEXT(CL7,"#,##0.00"),"-","△")&amp;"】"))</f>
        <v>【138.75】</v>
      </c>
      <c r="CM6" s="21" t="str">
        <f>IF(CM7="",NA(),CM7)</f>
        <v>-</v>
      </c>
      <c r="CN6" s="21" t="str">
        <f t="shared" ref="CN6:CV6" si="10">IF(CN7="",NA(),CN7)</f>
        <v>-</v>
      </c>
      <c r="CO6" s="21" t="str">
        <f t="shared" si="10"/>
        <v>-</v>
      </c>
      <c r="CP6" s="21" t="str">
        <f t="shared" si="10"/>
        <v>-</v>
      </c>
      <c r="CQ6" s="21" t="str">
        <f t="shared" si="10"/>
        <v>-</v>
      </c>
      <c r="CR6" s="21">
        <f t="shared" si="10"/>
        <v>49.27</v>
      </c>
      <c r="CS6" s="21">
        <f t="shared" si="10"/>
        <v>49.47</v>
      </c>
      <c r="CT6" s="21">
        <f t="shared" si="10"/>
        <v>48.19</v>
      </c>
      <c r="CU6" s="21">
        <f t="shared" si="10"/>
        <v>54.86</v>
      </c>
      <c r="CV6" s="21">
        <f t="shared" si="10"/>
        <v>55.04</v>
      </c>
      <c r="CW6" s="20" t="str">
        <f>IF(CW7="","",IF(CW7="-","【-】","【"&amp;SUBSTITUTE(TEXT(CW7,"#,##0.00"),"-","△")&amp;"】"))</f>
        <v>【58.94】</v>
      </c>
      <c r="CX6" s="21">
        <f>IF(CX7="",NA(),CX7)</f>
        <v>96.26</v>
      </c>
      <c r="CY6" s="21">
        <f t="shared" ref="CY6:DG6" si="11">IF(CY7="",NA(),CY7)</f>
        <v>96.26</v>
      </c>
      <c r="CZ6" s="21">
        <f t="shared" si="11"/>
        <v>99.39</v>
      </c>
      <c r="DA6" s="21">
        <f t="shared" si="11"/>
        <v>92</v>
      </c>
      <c r="DB6" s="21">
        <f t="shared" si="11"/>
        <v>93.5</v>
      </c>
      <c r="DC6" s="21">
        <f t="shared" si="11"/>
        <v>83.16</v>
      </c>
      <c r="DD6" s="21">
        <f t="shared" si="11"/>
        <v>82.06</v>
      </c>
      <c r="DE6" s="21">
        <f t="shared" si="11"/>
        <v>82.26</v>
      </c>
      <c r="DF6" s="21">
        <f t="shared" si="11"/>
        <v>91.37</v>
      </c>
      <c r="DG6" s="21">
        <f t="shared" si="11"/>
        <v>91.92</v>
      </c>
      <c r="DH6" s="20" t="str">
        <f>IF(DH7="","",IF(DH7="-","【-】","【"&amp;SUBSTITUTE(TEXT(DH7,"#,##0.00"),"-","△")&amp;"】"))</f>
        <v>【95.91】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0.1</v>
      </c>
      <c r="EK6" s="21">
        <f t="shared" si="14"/>
        <v>0.32</v>
      </c>
      <c r="EL6" s="21">
        <f t="shared" si="14"/>
        <v>0.1</v>
      </c>
      <c r="EM6" s="21">
        <f t="shared" si="14"/>
        <v>7.0000000000000007E-2</v>
      </c>
      <c r="EN6" s="21">
        <f t="shared" si="14"/>
        <v>0.06</v>
      </c>
      <c r="EO6" s="20" t="str">
        <f>IF(EO7="","",IF(EO7="-","【-】","【"&amp;SUBSTITUTE(TEXT(EO7,"#,##0.00"),"-","△")&amp;"】"))</f>
        <v>【0.22】</v>
      </c>
    </row>
    <row r="7" spans="1:145" s="22" customFormat="1" x14ac:dyDescent="0.15">
      <c r="A7" s="14"/>
      <c r="B7" s="23">
        <v>2023</v>
      </c>
      <c r="C7" s="23">
        <v>24121</v>
      </c>
      <c r="D7" s="23">
        <v>47</v>
      </c>
      <c r="E7" s="23">
        <v>17</v>
      </c>
      <c r="F7" s="23">
        <v>1</v>
      </c>
      <c r="G7" s="23">
        <v>0</v>
      </c>
      <c r="H7" s="23" t="s">
        <v>98</v>
      </c>
      <c r="I7" s="23" t="s">
        <v>99</v>
      </c>
      <c r="J7" s="23" t="s">
        <v>100</v>
      </c>
      <c r="K7" s="23" t="s">
        <v>101</v>
      </c>
      <c r="L7" s="23" t="s">
        <v>102</v>
      </c>
      <c r="M7" s="23" t="s">
        <v>103</v>
      </c>
      <c r="N7" s="24" t="s">
        <v>104</v>
      </c>
      <c r="O7" s="24" t="s">
        <v>105</v>
      </c>
      <c r="P7" s="24">
        <v>54.23</v>
      </c>
      <c r="Q7" s="24">
        <v>82.14</v>
      </c>
      <c r="R7" s="24">
        <v>3655</v>
      </c>
      <c r="S7" s="24">
        <v>25148</v>
      </c>
      <c r="T7" s="24">
        <v>71.959999999999994</v>
      </c>
      <c r="U7" s="24">
        <v>349.47</v>
      </c>
      <c r="V7" s="24">
        <v>13563</v>
      </c>
      <c r="W7" s="24">
        <v>6.15</v>
      </c>
      <c r="X7" s="24">
        <v>2205.37</v>
      </c>
      <c r="Y7" s="24">
        <v>69.64</v>
      </c>
      <c r="Z7" s="24">
        <v>67.27</v>
      </c>
      <c r="AA7" s="24">
        <v>66.16</v>
      </c>
      <c r="AB7" s="24">
        <v>67.97</v>
      </c>
      <c r="AC7" s="24">
        <v>72.27</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2734.19</v>
      </c>
      <c r="BG7" s="24">
        <v>2358.09</v>
      </c>
      <c r="BH7" s="24">
        <v>2079.41</v>
      </c>
      <c r="BI7" s="24">
        <v>1818.78</v>
      </c>
      <c r="BJ7" s="24">
        <v>948.09</v>
      </c>
      <c r="BK7" s="24">
        <v>1130.42</v>
      </c>
      <c r="BL7" s="24">
        <v>1245.0999999999999</v>
      </c>
      <c r="BM7" s="24">
        <v>1108.8</v>
      </c>
      <c r="BN7" s="24">
        <v>742.08</v>
      </c>
      <c r="BO7" s="24">
        <v>730.84</v>
      </c>
      <c r="BP7" s="24">
        <v>630.82000000000005</v>
      </c>
      <c r="BQ7" s="24">
        <v>31.33</v>
      </c>
      <c r="BR7" s="24">
        <v>30.97</v>
      </c>
      <c r="BS7" s="24">
        <v>33.89</v>
      </c>
      <c r="BT7" s="24">
        <v>34.840000000000003</v>
      </c>
      <c r="BU7" s="24">
        <v>41.7</v>
      </c>
      <c r="BV7" s="24">
        <v>74.17</v>
      </c>
      <c r="BW7" s="24">
        <v>79.77</v>
      </c>
      <c r="BX7" s="24">
        <v>79.63</v>
      </c>
      <c r="BY7" s="24">
        <v>86.51</v>
      </c>
      <c r="BZ7" s="24">
        <v>89.17</v>
      </c>
      <c r="CA7" s="24">
        <v>97.81</v>
      </c>
      <c r="CB7" s="24">
        <v>486.03</v>
      </c>
      <c r="CC7" s="24">
        <v>496.14</v>
      </c>
      <c r="CD7" s="24">
        <v>454.79</v>
      </c>
      <c r="CE7" s="24">
        <v>443.93</v>
      </c>
      <c r="CF7" s="24">
        <v>450.01</v>
      </c>
      <c r="CG7" s="24">
        <v>230.95</v>
      </c>
      <c r="CH7" s="24">
        <v>214.56</v>
      </c>
      <c r="CI7" s="24">
        <v>213.66</v>
      </c>
      <c r="CJ7" s="24">
        <v>188.24</v>
      </c>
      <c r="CK7" s="24">
        <v>184.85</v>
      </c>
      <c r="CL7" s="24">
        <v>138.75</v>
      </c>
      <c r="CM7" s="24" t="s">
        <v>104</v>
      </c>
      <c r="CN7" s="24" t="s">
        <v>104</v>
      </c>
      <c r="CO7" s="24" t="s">
        <v>104</v>
      </c>
      <c r="CP7" s="24" t="s">
        <v>104</v>
      </c>
      <c r="CQ7" s="24" t="s">
        <v>104</v>
      </c>
      <c r="CR7" s="24">
        <v>49.27</v>
      </c>
      <c r="CS7" s="24">
        <v>49.47</v>
      </c>
      <c r="CT7" s="24">
        <v>48.19</v>
      </c>
      <c r="CU7" s="24">
        <v>54.86</v>
      </c>
      <c r="CV7" s="24">
        <v>55.04</v>
      </c>
      <c r="CW7" s="24">
        <v>58.94</v>
      </c>
      <c r="CX7" s="24">
        <v>96.26</v>
      </c>
      <c r="CY7" s="24">
        <v>96.26</v>
      </c>
      <c r="CZ7" s="24">
        <v>99.39</v>
      </c>
      <c r="DA7" s="24">
        <v>92</v>
      </c>
      <c r="DB7" s="24">
        <v>93.5</v>
      </c>
      <c r="DC7" s="24">
        <v>83.16</v>
      </c>
      <c r="DD7" s="24">
        <v>82.06</v>
      </c>
      <c r="DE7" s="24">
        <v>82.26</v>
      </c>
      <c r="DF7" s="24">
        <v>91.37</v>
      </c>
      <c r="DG7" s="24">
        <v>91.92</v>
      </c>
      <c r="DH7" s="24">
        <v>95.91</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0.1</v>
      </c>
      <c r="EK7" s="24">
        <v>0.32</v>
      </c>
      <c r="EL7" s="24">
        <v>0.1</v>
      </c>
      <c r="EM7" s="24">
        <v>7.0000000000000007E-2</v>
      </c>
      <c r="EN7" s="24">
        <v>0.06</v>
      </c>
      <c r="EO7" s="24">
        <v>0.22</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DATEVALUE($B7-B11&amp;"/1/"&amp;B12)</f>
        <v>36892</v>
      </c>
      <c r="C10" s="27">
        <f t="shared" ref="C10:F10" si="15">DATEVALUE($B7-C11&amp;"/1/"&amp;C12)</f>
        <v>37257</v>
      </c>
      <c r="D10" s="27">
        <f t="shared" si="15"/>
        <v>37623</v>
      </c>
      <c r="E10" s="27">
        <f t="shared" si="15"/>
        <v>37989</v>
      </c>
      <c r="F10" s="27">
        <f t="shared" si="15"/>
        <v>38356</v>
      </c>
    </row>
    <row r="11" spans="1:145" x14ac:dyDescent="0.15">
      <c r="B11">
        <v>22</v>
      </c>
      <c r="C11">
        <v>21</v>
      </c>
      <c r="D11">
        <v>20</v>
      </c>
      <c r="E11">
        <v>19</v>
      </c>
      <c r="F11">
        <v>18</v>
      </c>
      <c r="G11" t="s">
        <v>111</v>
      </c>
    </row>
    <row r="12" spans="1:145" x14ac:dyDescent="0.15">
      <c r="B12">
        <v>1</v>
      </c>
      <c r="C12">
        <v>1</v>
      </c>
      <c r="D12">
        <v>2</v>
      </c>
      <c r="E12">
        <v>3</v>
      </c>
      <c r="F12">
        <v>4</v>
      </c>
      <c r="G12" t="s">
        <v>112</v>
      </c>
    </row>
    <row r="13" spans="1:145" x14ac:dyDescent="0.15">
      <c r="B13" t="s">
        <v>113</v>
      </c>
      <c r="C13" t="s">
        <v>114</v>
      </c>
      <c r="D13" t="s">
        <v>115</v>
      </c>
      <c r="E13" t="s">
        <v>115</v>
      </c>
      <c r="F13" t="s">
        <v>114</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6EF3322E74AA3E4495704B129218BECF" ma:contentTypeVersion="14" ma:contentTypeDescription="新しいドキュメントを作成します。" ma:contentTypeScope="" ma:versionID="7b6a6477365ce567ca5d4dd701570cd1">
  <xsd:schema xmlns:xsd="http://www.w3.org/2001/XMLSchema" xmlns:xs="http://www.w3.org/2001/XMLSchema" xmlns:p="http://schemas.microsoft.com/office/2006/metadata/properties" xmlns:ns2="96f7774a-1fa4-49d3-a956-75b9c85e9b43" xmlns:ns3="fd32c9f7-8932-4d07-b49b-91c8a1e26893" targetNamespace="http://schemas.microsoft.com/office/2006/metadata/properties" ma:root="true" ma:fieldsID="26f2120a38770ca02403bd13ba031762" ns2:_="" ns3:_="">
    <xsd:import namespace="96f7774a-1fa4-49d3-a956-75b9c85e9b43"/>
    <xsd:import namespace="fd32c9f7-8932-4d07-b49b-91c8a1e2689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Location"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f7774a-1fa4-49d3-a956-75b9c85e9b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element name="_Flow_SignoffStatus" ma:index="21" nillable="true" ma:displayName="承認の状態" ma:internalName="_x0024_Resources_x003a_core_x002c_Signoff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d32c9f7-8932-4d07-b49b-91c8a1e26893"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ccff7d86-9e4e-4f1d-854b-9758e901a9c6}" ma:internalName="TaxCatchAll" ma:showField="CatchAllData" ma:web="fd32c9f7-8932-4d07-b49b-91c8a1e2689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Flow_SignoffStatus xmlns="96f7774a-1fa4-49d3-a956-75b9c85e9b43" xsi:nil="true"/>
    <lcf76f155ced4ddcb4097134ff3c332f xmlns="96f7774a-1fa4-49d3-a956-75b9c85e9b43">
      <Terms xmlns="http://schemas.microsoft.com/office/infopath/2007/PartnerControls"/>
    </lcf76f155ced4ddcb4097134ff3c332f>
    <TaxCatchAll xmlns="fd32c9f7-8932-4d07-b49b-91c8a1e26893" xsi:nil="true"/>
  </documentManagement>
</p:properties>
</file>

<file path=customXml/itemProps1.xml><?xml version="1.0" encoding="utf-8"?>
<ds:datastoreItem xmlns:ds="http://schemas.openxmlformats.org/officeDocument/2006/customXml" ds:itemID="{288FB6B6-389E-4F9C-B599-34C6C44A41CB}">
  <ds:schemaRefs>
    <ds:schemaRef ds:uri="http://schemas.microsoft.com/sharepoint/v3/contenttype/forms"/>
  </ds:schemaRefs>
</ds:datastoreItem>
</file>

<file path=customXml/itemProps2.xml><?xml version="1.0" encoding="utf-8"?>
<ds:datastoreItem xmlns:ds="http://schemas.openxmlformats.org/officeDocument/2006/customXml" ds:itemID="{3D17E2CE-5413-4F61-B784-64C4BEE8B38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6f7774a-1fa4-49d3-a956-75b9c85e9b43"/>
    <ds:schemaRef ds:uri="fd32c9f7-8932-4d07-b49b-91c8a1e268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4C5CC1B-A1A8-488F-B669-94CB2A587A66}">
  <ds:schemaRefs>
    <ds:schemaRef ds:uri="http://schemas.microsoft.com/office/2006/documentManagement/types"/>
    <ds:schemaRef ds:uri="http://purl.org/dc/elements/1.1/"/>
    <ds:schemaRef ds:uri="http://schemas.microsoft.com/office/2006/metadata/properties"/>
    <ds:schemaRef ds:uri="http://schemas.openxmlformats.org/package/2006/metadata/core-properties"/>
    <ds:schemaRef ds:uri="http://schemas.microsoft.com/office/infopath/2007/PartnerControls"/>
    <ds:schemaRef ds:uri="fd32c9f7-8932-4d07-b49b-91c8a1e26893"/>
    <ds:schemaRef ds:uri="http://purl.org/dc/terms/"/>
    <ds:schemaRef ds:uri="96f7774a-1fa4-49d3-a956-75b9c85e9b43"/>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袴田 一仁</cp:lastModifiedBy>
  <dcterms:created xsi:type="dcterms:W3CDTF">2024-12-19T01:37:39Z</dcterms:created>
  <dcterms:modified xsi:type="dcterms:W3CDTF">2025-02-06T02:18:00Z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0x0101006EF3322E74AA3E4495704B129218BECF</vt:lpwstr>
  </property>
  <property fmtid="{D5CDD505-2E9C-101B-9397-08002B2CF9AE}" pid="3" name="MediaServiceImageTags">
    <vt:lpwstr/>
  </property>
</Properties>
</file>